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trlProps/ctrlProp1.xml" ContentType="application/vnd.ms-excel.controlpropertie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michelingroup-my.sharepoint.com/personal/alex_freitas_michelin_com/Documents/PowerApps/"/>
    </mc:Choice>
  </mc:AlternateContent>
  <xr:revisionPtr revIDLastSave="112" documentId="8_{15A374FB-EA9A-4BAB-BBA9-53CEC1471D8A}" xr6:coauthVersionLast="47" xr6:coauthVersionMax="47" xr10:uidLastSave="{FA670F42-8FC7-48AF-B61A-DD5878BF1A0C}"/>
  <bookViews>
    <workbookView xWindow="-120" yWindow="-120" windowWidth="29040" windowHeight="15840" tabRatio="680" activeTab="5" xr2:uid="{00000000-000D-0000-FFFF-FFFF00000000}"/>
  </bookViews>
  <sheets>
    <sheet name="Folha de rosto" sheetId="32931" r:id="rId1"/>
    <sheet name="Elaboração da Proposta" sheetId="32929" r:id="rId2"/>
    <sheet name="Logos" sheetId="32935" state="hidden" r:id="rId3"/>
    <sheet name="Custos oracle" sheetId="32941" r:id="rId4"/>
    <sheet name="Dados Clientes" sheetId="32928" r:id="rId5"/>
    <sheet name="Descrição Cód" sheetId="32933" r:id="rId6"/>
    <sheet name="Sequencial" sheetId="32936" state="hidden" r:id="rId7"/>
    <sheet name="Orçamentos Salvos" sheetId="32937" r:id="rId8"/>
    <sheet name="Planilha1" sheetId="3294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Key1" hidden="1">[1]Zones!#REF!</definedName>
    <definedName name="__Key2" hidden="1">[1]Zones!#REF!</definedName>
    <definedName name="_xlnm._FilterDatabase" localSheetId="4" hidden="1">'Dados Clientes'!$A$1:$K$43</definedName>
    <definedName name="_xlnm._FilterDatabase" localSheetId="5" hidden="1">'Descrição Cód'!$A$1:$F$634</definedName>
    <definedName name="_xlnm._FilterDatabase" localSheetId="7" hidden="1">'Orçamentos Salvos'!$A$2:$O$403</definedName>
    <definedName name="_Key1" hidden="1">[1]Zones!#REF!</definedName>
    <definedName name="_Key2" hidden="1">[1]Zones!#REF!</definedName>
    <definedName name="_Order1" hidden="1">255</definedName>
    <definedName name="_Order2" hidden="1">255</definedName>
    <definedName name="a">[2]Distances!$C$3:$AJ$37</definedName>
    <definedName name="ABCsales">#REF!</definedName>
    <definedName name="ABCsorting">#REF!</definedName>
    <definedName name="addC001">'[3]Cálculos (Não Imprimir)'!$AI$2011:$AP$2013</definedName>
    <definedName name="addC002">'[3]Cálculos (Não Imprimir)'!$BC$2011:$BJ$2013</definedName>
    <definedName name="addC003">'[3]Cálculos (Não Imprimir)'!$BW$2011:$CD$2013</definedName>
    <definedName name="addC004">'[3]Cálculos (Não Imprimir)'!$CQ$2011:$CX$2013</definedName>
    <definedName name="addpt10">'[4]Cálculos (Não Imprimir)'!$O$2011:$V$2013</definedName>
    <definedName name="AÉREO">Logos!$A$5</definedName>
    <definedName name="AnoH">Sequencial!$F$2</definedName>
    <definedName name="_xlnm.Print_Area" localSheetId="1">'Elaboração da Proposta'!$A$1:$S$32</definedName>
    <definedName name="_xlnm.Print_Area" localSheetId="0">'Folha de rosto'!$A$1:$V$62</definedName>
    <definedName name="BRANCO">Logos!$A$3</definedName>
    <definedName name="caraio">#REF!</definedName>
    <definedName name="cid">#REF!</definedName>
    <definedName name="cidade">#REF!</definedName>
    <definedName name="cidades">#REF!</definedName>
    <definedName name="ComissaoAgente">#REF!</definedName>
    <definedName name="Contract001D">'[3]Cálculos (Não Imprimir)'!$Z$6:$AG$2009</definedName>
    <definedName name="Contract001W">'[3]Cálculos (Não Imprimir)'!$AI$6:$AP$2009</definedName>
    <definedName name="Contract002D">'[3]Cálculos (Não Imprimir)'!$AT$6:$BA$2009</definedName>
    <definedName name="Contract002W">'[3]Cálculos (Não Imprimir)'!$BC$6:$BJ$2009</definedName>
    <definedName name="Contract003D">'[3]Cálculos (Não Imprimir)'!$BN$6:$BU$2009</definedName>
    <definedName name="Contract003W">'[3]Cálculos (Não Imprimir)'!$BW$6:$CD$2009</definedName>
    <definedName name="Contract004D">'[3]Cálculos (Não Imprimir)'!$CH$6:$CO$2009</definedName>
    <definedName name="Contract004W">'[3]Cálculos (Não Imprimir)'!$CQ$6:$CX$2009</definedName>
    <definedName name="CORREIOS">Logos!$A$2</definedName>
    <definedName name="CustoAgente">#REF!</definedName>
    <definedName name="DadosExternos_1" localSheetId="3" hidden="1">'Custos oracle'!$A$1:$D$1971</definedName>
    <definedName name="definestation">#REF!</definedName>
    <definedName name="DHL">Logos!$A$1</definedName>
    <definedName name="distances">[2]Distances!$C$3:$AJ$37</definedName>
    <definedName name="dmx">#REF!</definedName>
    <definedName name="DOX">'[4]Cálculos (Não Imprimir)'!#REF!</definedName>
    <definedName name="EFFICIENT">#REF!</definedName>
    <definedName name="Fedex">#REF!</definedName>
    <definedName name="FedEx_WPX">#REF!</definedName>
    <definedName name="fl_ag">#REF!</definedName>
    <definedName name="Flete">#REF!</definedName>
    <definedName name="groups">#REF!</definedName>
    <definedName name="HELP">'[5]FULL DOX REVENUE'!#REF!</definedName>
    <definedName name="ideal_prices">#REF!</definedName>
    <definedName name="Inflation_and_Exchange_RateMekko0">#REF!</definedName>
    <definedName name="ip_list">'[6]Ideal Price Base'!#REF!</definedName>
    <definedName name="list_prices">[6]Plan1!$E$4:$H$200</definedName>
    <definedName name="LOGISITICA">IF(Capa [7]PFM!$E$36:$H$36="DHL",DHL,IF(Capa [7]PFM!$E$36:$H$36="CORREIOS / SEDEX",CORREIOS))</definedName>
    <definedName name="LOGO">IF('Folha de rosto'!$E$40="CORREIOS / SEDEX", CORREIOS, IF('Folha de rosto'!$E$40="DHL", DHL, BRANCO))</definedName>
    <definedName name="mapping">[8]DOM!$B$31:$C$53</definedName>
    <definedName name="MaxOrç">Sequencial!$J$6</definedName>
    <definedName name="MesH">Sequencial!$G$7</definedName>
    <definedName name="MesU">Sequencial!$J$8</definedName>
    <definedName name="NewDOX">#REF!</definedName>
    <definedName name="NewWPX">#REF!</definedName>
    <definedName name="odn">#REF!</definedName>
    <definedName name="origem">#REF!</definedName>
    <definedName name="Other">#REF!</definedName>
    <definedName name="Other1_WPX">#REF!</definedName>
    <definedName name="Other2_WPX">#REF!</definedName>
    <definedName name="pol_desc">#REF!</definedName>
    <definedName name="PORRA">IF('Folha de rosto'!C1048573= "DHL", DHL,IF('Folha de rosto'!C1048573="CORREIOS / SEDEX", CORREIOS))</definedName>
    <definedName name="prices">#REF!</definedName>
    <definedName name="Project">'[4]Cálculos (Não Imprimir)'!$O$2011:$V$2013</definedName>
    <definedName name="pt10D">'[4]Cálculos (Não Imprimir)'!$F$6:$M$2009</definedName>
    <definedName name="pt10W">'[4]Cálculos (Não Imprimir)'!$O$6:$V$2009</definedName>
    <definedName name="SEDEX">Logos!$A$4</definedName>
    <definedName name="subordinados">#REF!</definedName>
    <definedName name="tax">#REF!</definedName>
    <definedName name="taxa">#REF!</definedName>
    <definedName name="taxes">#REF!</definedName>
    <definedName name="TESTE">IF('Folha de rosto'!A1048567 = "DHL",DHL,CORREIOS)</definedName>
    <definedName name="TESTE1">IF('Folha de rosto'!A1="DHL", DHL,IF('Folha de rosto'!A1= "CORREIOS / SEDEX", CORREIOS))</definedName>
    <definedName name="TNT">[1]Competitors!#REF!</definedName>
    <definedName name="TNT_WPX">#REF!</definedName>
    <definedName name="top">#REF!</definedName>
    <definedName name="trunking">#REF!</definedName>
    <definedName name="UPS">#REF!</definedName>
    <definedName name="UPS_WPX">#REF!</definedName>
    <definedName name="USD_DOM">'[9]WB USD'!#REF!</definedName>
    <definedName name="w_eight">'[10]Avg per Weight'!$E$7:$F$14</definedName>
    <definedName name="Weight">'[6]Weight All'!$C$5:$AG$36</definedName>
    <definedName name="weight_data">'[11]Weight per Area'!$B$2:$I$696</definedName>
    <definedName name="weleven">'[10]Avg per Weight'!$N$7:$O$17</definedName>
    <definedName name="wnine">'[10]Avg per Weight'!$H$7:$I$15</definedName>
    <definedName name="wp">#REF!</definedName>
    <definedName name="WPX">'[3]Cálculos (Não Imprimir)'!#REF!</definedName>
    <definedName name="wseven">'[10]Avg per Weight'!$B$7:$C$13</definedName>
    <definedName name="wten">'[10]Avg per Weight'!$K$7:$L$16</definedName>
    <definedName name="wtwelve">'[10]Avg per Weight'!$Q$7:$R$18</definedName>
    <definedName name="zbp">#REF!</definedName>
    <definedName name="ZerosDir">Sequencial!$G$9</definedName>
    <definedName name="zone_ix">#REF!</definedName>
    <definedName name="ZONES">#REF!</definedName>
    <definedName name="Zones_10">'[10]Weighted Avg Price per Zone'!$P$6:$Q$16</definedName>
    <definedName name="Zones_11">'[10]Weighted Avg Price per Zone'!$S$6:$T$17</definedName>
    <definedName name="Zones_12">'[10]Weighted Avg Price per Zone'!$V$6:$W$18</definedName>
    <definedName name="Zones_13">'[10]Weighted Avg Price per Zone'!$Y$6:$Z$19</definedName>
    <definedName name="Zones_6">'[10]Weighted Avg Price per Zone'!$B$6:$C$11</definedName>
    <definedName name="Zones_7">'[10]Weighted Avg Price per Zone'!$G$6:$H$12</definedName>
    <definedName name="Zones_8">'[10]Weighted Avg Price per Zone'!$J$6:$K$13</definedName>
    <definedName name="Zones_9">'[10]Weighted Avg Price per Zone'!$M$6:$N$14</definedName>
    <definedName name="Zones9">'[6]Avg Prices per Zone'!$K$6:$L$15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2933" l="1"/>
  <c r="D3" i="32933"/>
  <c r="D4" i="32933"/>
  <c r="D5" i="32933"/>
  <c r="D6" i="32933"/>
  <c r="D7" i="32933"/>
  <c r="D8" i="32933"/>
  <c r="D9" i="32933"/>
  <c r="D10" i="32933"/>
  <c r="D11" i="32933"/>
  <c r="D12" i="32933"/>
  <c r="D13" i="32933"/>
  <c r="D14" i="32933"/>
  <c r="D15" i="32933"/>
  <c r="D16" i="32933"/>
  <c r="D17" i="32933"/>
  <c r="D18" i="32933"/>
  <c r="D19" i="32933"/>
  <c r="D20" i="32933"/>
  <c r="D21" i="32933"/>
  <c r="D22" i="32933"/>
  <c r="D23" i="32933"/>
  <c r="D24" i="32933"/>
  <c r="D25" i="32933"/>
  <c r="D26" i="32933"/>
  <c r="D27" i="32933"/>
  <c r="D28" i="32933"/>
  <c r="D29" i="32933"/>
  <c r="D30" i="32933"/>
  <c r="D31" i="32933"/>
  <c r="D32" i="32933"/>
  <c r="D33" i="32933"/>
  <c r="D34" i="32933"/>
  <c r="D35" i="32933"/>
  <c r="D36" i="32933"/>
  <c r="D37" i="32933"/>
  <c r="D38" i="32933"/>
  <c r="D39" i="32933"/>
  <c r="D40" i="32933"/>
  <c r="D41" i="32933"/>
  <c r="D42" i="32933"/>
  <c r="D43" i="32933"/>
  <c r="D44" i="32933"/>
  <c r="D45" i="32933"/>
  <c r="D46" i="32933"/>
  <c r="D47" i="32933"/>
  <c r="D48" i="32933"/>
  <c r="D49" i="32933"/>
  <c r="D50" i="32933"/>
  <c r="D51" i="32933"/>
  <c r="D52" i="32933"/>
  <c r="D53" i="32933"/>
  <c r="D54" i="32933"/>
  <c r="D55" i="32933"/>
  <c r="D56" i="32933"/>
  <c r="D57" i="32933"/>
  <c r="D58" i="32933"/>
  <c r="D59" i="32933"/>
  <c r="D60" i="32933"/>
  <c r="D61" i="32933"/>
  <c r="D62" i="32933"/>
  <c r="D63" i="32933"/>
  <c r="D64" i="32933"/>
  <c r="D65" i="32933"/>
  <c r="D66" i="32933"/>
  <c r="D67" i="32933"/>
  <c r="D68" i="32933"/>
  <c r="D69" i="32933"/>
  <c r="D70" i="32933"/>
  <c r="D71" i="32933"/>
  <c r="D72" i="32933"/>
  <c r="D73" i="32933"/>
  <c r="D74" i="32933"/>
  <c r="D75" i="32933"/>
  <c r="D76" i="32933"/>
  <c r="D77" i="32933"/>
  <c r="D78" i="32933"/>
  <c r="D79" i="32933"/>
  <c r="D80" i="32933"/>
  <c r="D81" i="32933"/>
  <c r="D82" i="32933"/>
  <c r="D83" i="32933"/>
  <c r="D84" i="32933"/>
  <c r="D85" i="32933"/>
  <c r="D86" i="32933"/>
  <c r="D87" i="32933"/>
  <c r="D88" i="32933"/>
  <c r="D89" i="32933"/>
  <c r="D90" i="32933"/>
  <c r="D91" i="32933"/>
  <c r="D92" i="32933"/>
  <c r="D93" i="32933"/>
  <c r="D94" i="32933"/>
  <c r="D95" i="32933"/>
  <c r="D96" i="32933"/>
  <c r="D97" i="32933"/>
  <c r="D98" i="32933"/>
  <c r="D99" i="32933"/>
  <c r="D100" i="32933"/>
  <c r="D101" i="32933"/>
  <c r="D102" i="32933"/>
  <c r="D103" i="32933"/>
  <c r="D104" i="32933"/>
  <c r="D105" i="32933"/>
  <c r="D106" i="32933"/>
  <c r="D107" i="32933"/>
  <c r="D108" i="32933"/>
  <c r="D109" i="32933"/>
  <c r="D110" i="32933"/>
  <c r="D111" i="32933"/>
  <c r="D112" i="32933"/>
  <c r="D113" i="32933"/>
  <c r="D114" i="32933"/>
  <c r="D115" i="32933"/>
  <c r="D116" i="32933"/>
  <c r="D117" i="32933"/>
  <c r="D118" i="32933"/>
  <c r="D119" i="32933"/>
  <c r="D120" i="32933"/>
  <c r="D121" i="32933"/>
  <c r="D122" i="32933"/>
  <c r="D123" i="32933"/>
  <c r="D124" i="32933"/>
  <c r="D125" i="32933"/>
  <c r="D126" i="32933"/>
  <c r="D127" i="32933"/>
  <c r="D128" i="32933"/>
  <c r="D129" i="32933"/>
  <c r="D130" i="32933"/>
  <c r="D131" i="32933"/>
  <c r="D132" i="32933"/>
  <c r="D133" i="32933"/>
  <c r="D134" i="32933"/>
  <c r="D135" i="32933"/>
  <c r="D136" i="32933"/>
  <c r="D137" i="32933"/>
  <c r="D138" i="32933"/>
  <c r="D139" i="32933"/>
  <c r="D140" i="32933"/>
  <c r="D141" i="32933"/>
  <c r="D142" i="32933"/>
  <c r="D143" i="32933"/>
  <c r="D144" i="32933"/>
  <c r="D145" i="32933"/>
  <c r="D146" i="32933"/>
  <c r="D147" i="32933"/>
  <c r="D148" i="32933"/>
  <c r="D149" i="32933"/>
  <c r="D150" i="32933"/>
  <c r="D151" i="32933"/>
  <c r="D152" i="32933"/>
  <c r="D153" i="32933"/>
  <c r="D154" i="32933"/>
  <c r="D155" i="32933"/>
  <c r="D156" i="32933"/>
  <c r="D157" i="32933"/>
  <c r="D158" i="32933"/>
  <c r="D159" i="32933"/>
  <c r="D160" i="32933"/>
  <c r="D161" i="32933"/>
  <c r="D162" i="32933"/>
  <c r="D163" i="32933"/>
  <c r="D164" i="32933"/>
  <c r="D165" i="32933"/>
  <c r="D166" i="32933"/>
  <c r="D167" i="32933"/>
  <c r="D168" i="32933"/>
  <c r="D169" i="32933"/>
  <c r="D170" i="32933"/>
  <c r="D171" i="32933"/>
  <c r="D172" i="32933"/>
  <c r="D173" i="32933"/>
  <c r="D174" i="32933"/>
  <c r="D175" i="32933"/>
  <c r="D176" i="32933"/>
  <c r="D177" i="32933"/>
  <c r="D178" i="32933"/>
  <c r="D179" i="32933"/>
  <c r="D180" i="32933"/>
  <c r="D181" i="32933"/>
  <c r="D182" i="32933"/>
  <c r="D183" i="32933"/>
  <c r="D184" i="32933"/>
  <c r="D185" i="32933"/>
  <c r="D186" i="32933"/>
  <c r="D187" i="32933"/>
  <c r="D188" i="32933"/>
  <c r="D189" i="32933"/>
  <c r="D190" i="32933"/>
  <c r="D191" i="32933"/>
  <c r="D192" i="32933"/>
  <c r="D193" i="32933"/>
  <c r="D194" i="32933"/>
  <c r="D195" i="32933"/>
  <c r="D196" i="32933"/>
  <c r="D197" i="32933"/>
  <c r="D198" i="32933"/>
  <c r="D199" i="32933"/>
  <c r="D200" i="32933"/>
  <c r="D201" i="32933"/>
  <c r="D202" i="32933"/>
  <c r="D203" i="32933"/>
  <c r="D204" i="32933"/>
  <c r="D205" i="32933"/>
  <c r="D206" i="32933"/>
  <c r="D207" i="32933"/>
  <c r="D208" i="32933"/>
  <c r="D209" i="32933"/>
  <c r="D210" i="32933"/>
  <c r="D211" i="32933"/>
  <c r="D212" i="32933"/>
  <c r="D213" i="32933"/>
  <c r="D214" i="32933"/>
  <c r="D215" i="32933"/>
  <c r="D216" i="32933"/>
  <c r="D217" i="32933"/>
  <c r="D218" i="32933"/>
  <c r="D219" i="32933"/>
  <c r="D220" i="32933"/>
  <c r="D221" i="32933"/>
  <c r="D222" i="32933"/>
  <c r="D223" i="32933"/>
  <c r="D224" i="32933"/>
  <c r="D225" i="32933"/>
  <c r="D226" i="32933"/>
  <c r="D227" i="32933"/>
  <c r="D228" i="32933"/>
  <c r="D229" i="32933"/>
  <c r="D230" i="32933"/>
  <c r="D231" i="32933"/>
  <c r="D232" i="32933"/>
  <c r="D233" i="32933"/>
  <c r="D234" i="32933"/>
  <c r="D235" i="32933"/>
  <c r="D236" i="32933"/>
  <c r="D237" i="32933"/>
  <c r="D238" i="32933"/>
  <c r="D239" i="32933"/>
  <c r="D240" i="32933"/>
  <c r="D241" i="32933"/>
  <c r="D242" i="32933"/>
  <c r="D243" i="32933"/>
  <c r="D244" i="32933"/>
  <c r="D245" i="32933"/>
  <c r="D246" i="32933"/>
  <c r="D247" i="32933"/>
  <c r="D248" i="32933"/>
  <c r="D249" i="32933"/>
  <c r="D250" i="32933"/>
  <c r="D251" i="32933"/>
  <c r="D252" i="32933"/>
  <c r="D253" i="32933"/>
  <c r="D254" i="32933"/>
  <c r="D255" i="32933"/>
  <c r="D256" i="32933"/>
  <c r="D257" i="32933"/>
  <c r="D258" i="32933"/>
  <c r="D259" i="32933"/>
  <c r="D260" i="32933"/>
  <c r="D261" i="32933"/>
  <c r="D262" i="32933"/>
  <c r="D263" i="32933"/>
  <c r="D264" i="32933"/>
  <c r="D265" i="32933"/>
  <c r="D266" i="32933"/>
  <c r="D267" i="32933"/>
  <c r="D268" i="32933"/>
  <c r="D269" i="32933"/>
  <c r="D270" i="32933"/>
  <c r="D271" i="32933"/>
  <c r="D272" i="32933"/>
  <c r="D273" i="32933"/>
  <c r="D274" i="32933"/>
  <c r="D275" i="32933"/>
  <c r="D276" i="32933"/>
  <c r="D277" i="32933"/>
  <c r="D278" i="32933"/>
  <c r="D279" i="32933"/>
  <c r="D280" i="32933"/>
  <c r="D281" i="32933"/>
  <c r="D282" i="32933"/>
  <c r="D283" i="32933"/>
  <c r="D284" i="32933"/>
  <c r="D285" i="32933"/>
  <c r="D286" i="32933"/>
  <c r="D287" i="32933"/>
  <c r="D288" i="32933"/>
  <c r="D289" i="32933"/>
  <c r="D290" i="32933"/>
  <c r="D291" i="32933"/>
  <c r="D292" i="32933"/>
  <c r="D293" i="32933"/>
  <c r="D294" i="32933"/>
  <c r="D295" i="32933"/>
  <c r="D296" i="32933"/>
  <c r="D297" i="32933"/>
  <c r="D298" i="32933"/>
  <c r="D299" i="32933"/>
  <c r="D300" i="32933"/>
  <c r="D301" i="32933"/>
  <c r="D302" i="32933"/>
  <c r="D303" i="32933"/>
  <c r="D304" i="32933"/>
  <c r="D305" i="32933"/>
  <c r="D306" i="32933"/>
  <c r="D307" i="32933"/>
  <c r="D308" i="32933"/>
  <c r="D309" i="32933"/>
  <c r="D310" i="32933"/>
  <c r="D311" i="32933"/>
  <c r="D312" i="32933"/>
  <c r="D313" i="32933"/>
  <c r="D314" i="32933"/>
  <c r="D315" i="32933"/>
  <c r="D316" i="32933"/>
  <c r="D317" i="32933"/>
  <c r="D318" i="32933"/>
  <c r="D319" i="32933"/>
  <c r="D320" i="32933"/>
  <c r="D321" i="32933"/>
  <c r="D322" i="32933"/>
  <c r="D323" i="32933"/>
  <c r="D324" i="32933"/>
  <c r="D325" i="32933"/>
  <c r="D326" i="32933"/>
  <c r="D327" i="32933"/>
  <c r="D328" i="32933"/>
  <c r="D329" i="32933"/>
  <c r="D330" i="32933"/>
  <c r="D331" i="32933"/>
  <c r="D332" i="32933"/>
  <c r="D333" i="32933"/>
  <c r="D334" i="32933"/>
  <c r="D335" i="32933"/>
  <c r="D336" i="32933"/>
  <c r="D337" i="32933"/>
  <c r="D338" i="32933"/>
  <c r="D339" i="32933"/>
  <c r="D340" i="32933"/>
  <c r="D341" i="32933"/>
  <c r="D342" i="32933"/>
  <c r="D343" i="32933"/>
  <c r="D344" i="32933"/>
  <c r="D345" i="32933"/>
  <c r="D346" i="32933"/>
  <c r="D347" i="32933"/>
  <c r="D348" i="32933"/>
  <c r="D349" i="32933"/>
  <c r="D350" i="32933"/>
  <c r="D351" i="32933"/>
  <c r="D352" i="32933"/>
  <c r="D353" i="32933"/>
  <c r="D354" i="32933"/>
  <c r="D355" i="32933"/>
  <c r="D356" i="32933"/>
  <c r="D357" i="32933"/>
  <c r="D358" i="32933"/>
  <c r="D359" i="32933"/>
  <c r="D360" i="32933"/>
  <c r="D361" i="32933"/>
  <c r="D362" i="32933"/>
  <c r="D363" i="32933"/>
  <c r="D364" i="32933"/>
  <c r="D365" i="32933"/>
  <c r="D366" i="32933"/>
  <c r="D367" i="32933"/>
  <c r="D368" i="32933"/>
  <c r="D369" i="32933"/>
  <c r="D370" i="32933"/>
  <c r="D371" i="32933"/>
  <c r="D372" i="32933"/>
  <c r="D373" i="32933"/>
  <c r="D374" i="32933"/>
  <c r="D375" i="32933"/>
  <c r="D376" i="32933"/>
  <c r="D377" i="32933"/>
  <c r="D378" i="32933"/>
  <c r="D379" i="32933"/>
  <c r="D380" i="32933"/>
  <c r="D381" i="32933"/>
  <c r="D382" i="32933"/>
  <c r="D383" i="32933"/>
  <c r="D384" i="32933"/>
  <c r="D385" i="32933"/>
  <c r="D386" i="32933"/>
  <c r="D387" i="32933"/>
  <c r="D388" i="32933"/>
  <c r="D389" i="32933"/>
  <c r="D390" i="32933"/>
  <c r="D391" i="32933"/>
  <c r="D392" i="32933"/>
  <c r="D393" i="32933"/>
  <c r="D394" i="32933"/>
  <c r="D395" i="32933"/>
  <c r="D396" i="32933"/>
  <c r="D397" i="32933"/>
  <c r="D398" i="32933"/>
  <c r="D399" i="32933"/>
  <c r="D400" i="32933"/>
  <c r="D401" i="32933"/>
  <c r="D402" i="32933"/>
  <c r="D403" i="32933"/>
  <c r="D404" i="32933"/>
  <c r="D405" i="32933"/>
  <c r="D406" i="32933"/>
  <c r="D407" i="32933"/>
  <c r="D408" i="32933"/>
  <c r="D409" i="32933"/>
  <c r="D410" i="32933"/>
  <c r="D411" i="32933"/>
  <c r="D412" i="32933"/>
  <c r="D413" i="32933"/>
  <c r="D414" i="32933"/>
  <c r="D415" i="32933"/>
  <c r="D416" i="32933"/>
  <c r="D417" i="32933"/>
  <c r="D418" i="32933"/>
  <c r="D419" i="32933"/>
  <c r="D420" i="32933"/>
  <c r="D421" i="32933"/>
  <c r="D422" i="32933"/>
  <c r="D423" i="32933"/>
  <c r="D424" i="32933"/>
  <c r="D425" i="32933"/>
  <c r="D426" i="32933"/>
  <c r="D427" i="32933"/>
  <c r="D428" i="32933"/>
  <c r="D429" i="32933"/>
  <c r="D430" i="32933"/>
  <c r="D431" i="32933"/>
  <c r="D432" i="32933"/>
  <c r="D433" i="32933"/>
  <c r="D434" i="32933"/>
  <c r="D435" i="32933"/>
  <c r="D436" i="32933"/>
  <c r="D437" i="32933"/>
  <c r="D438" i="32933"/>
  <c r="D439" i="32933"/>
  <c r="D440" i="32933"/>
  <c r="D441" i="32933"/>
  <c r="D442" i="32933"/>
  <c r="D443" i="32933"/>
  <c r="D444" i="32933"/>
  <c r="D445" i="32933"/>
  <c r="D446" i="32933"/>
  <c r="D447" i="32933"/>
  <c r="D448" i="32933"/>
  <c r="D449" i="32933"/>
  <c r="D450" i="32933"/>
  <c r="D451" i="32933"/>
  <c r="D452" i="32933"/>
  <c r="D453" i="32933"/>
  <c r="D454" i="32933"/>
  <c r="D455" i="32933"/>
  <c r="D456" i="32933"/>
  <c r="D457" i="32933"/>
  <c r="D458" i="32933"/>
  <c r="D459" i="32933"/>
  <c r="D460" i="32933"/>
  <c r="D461" i="32933"/>
  <c r="D462" i="32933"/>
  <c r="D463" i="32933"/>
  <c r="D464" i="32933"/>
  <c r="D465" i="32933"/>
  <c r="D466" i="32933"/>
  <c r="D467" i="32933"/>
  <c r="D468" i="32933"/>
  <c r="D469" i="32933"/>
  <c r="D470" i="32933"/>
  <c r="D471" i="32933"/>
  <c r="D472" i="32933"/>
  <c r="D473" i="32933"/>
  <c r="D474" i="32933"/>
  <c r="D475" i="32933"/>
  <c r="D476" i="32933"/>
  <c r="D477" i="32933"/>
  <c r="D478" i="32933"/>
  <c r="D479" i="32933"/>
  <c r="D480" i="32933"/>
  <c r="D481" i="32933"/>
  <c r="D482" i="32933"/>
  <c r="D483" i="32933"/>
  <c r="D484" i="32933"/>
  <c r="D485" i="32933"/>
  <c r="D486" i="32933"/>
  <c r="D487" i="32933"/>
  <c r="D488" i="32933"/>
  <c r="D489" i="32933"/>
  <c r="D490" i="32933"/>
  <c r="D491" i="32933"/>
  <c r="D492" i="32933"/>
  <c r="D493" i="32933"/>
  <c r="D494" i="32933"/>
  <c r="D495" i="32933"/>
  <c r="D496" i="32933"/>
  <c r="D497" i="32933"/>
  <c r="D498" i="32933"/>
  <c r="D499" i="32933"/>
  <c r="D500" i="32933"/>
  <c r="D501" i="32933"/>
  <c r="D502" i="32933"/>
  <c r="D503" i="32933"/>
  <c r="D504" i="32933"/>
  <c r="D505" i="32933"/>
  <c r="D506" i="32933"/>
  <c r="D507" i="32933"/>
  <c r="D508" i="32933"/>
  <c r="D509" i="32933"/>
  <c r="D510" i="32933"/>
  <c r="D511" i="32933"/>
  <c r="D512" i="32933"/>
  <c r="D513" i="32933"/>
  <c r="D514" i="32933"/>
  <c r="D515" i="32933"/>
  <c r="D516" i="32933"/>
  <c r="D517" i="32933"/>
  <c r="D518" i="32933"/>
  <c r="D519" i="32933"/>
  <c r="D520" i="32933"/>
  <c r="D521" i="32933"/>
  <c r="D522" i="32933"/>
  <c r="D523" i="32933"/>
  <c r="D524" i="32933"/>
  <c r="D525" i="32933"/>
  <c r="D526" i="32933"/>
  <c r="D527" i="32933"/>
  <c r="D528" i="32933"/>
  <c r="D529" i="32933"/>
  <c r="D530" i="32933"/>
  <c r="D531" i="32933"/>
  <c r="D532" i="32933"/>
  <c r="D533" i="32933"/>
  <c r="D534" i="32933"/>
  <c r="D535" i="32933"/>
  <c r="D536" i="32933"/>
  <c r="D537" i="32933"/>
  <c r="D538" i="32933"/>
  <c r="D539" i="32933"/>
  <c r="D540" i="32933"/>
  <c r="D541" i="32933"/>
  <c r="D542" i="32933"/>
  <c r="D543" i="32933"/>
  <c r="D544" i="32933"/>
  <c r="D545" i="32933"/>
  <c r="D546" i="32933"/>
  <c r="D547" i="32933"/>
  <c r="D548" i="32933"/>
  <c r="D549" i="32933"/>
  <c r="D550" i="32933"/>
  <c r="D551" i="32933"/>
  <c r="D552" i="32933"/>
  <c r="D553" i="32933"/>
  <c r="D554" i="32933"/>
  <c r="D555" i="32933"/>
  <c r="D556" i="32933"/>
  <c r="D557" i="32933"/>
  <c r="D558" i="32933"/>
  <c r="D559" i="32933"/>
  <c r="D560" i="32933"/>
  <c r="D561" i="32933"/>
  <c r="D562" i="32933"/>
  <c r="D563" i="32933"/>
  <c r="D564" i="32933"/>
  <c r="D565" i="32933"/>
  <c r="D566" i="32933"/>
  <c r="D567" i="32933"/>
  <c r="D568" i="32933"/>
  <c r="D569" i="32933"/>
  <c r="D570" i="32933"/>
  <c r="D571" i="32933"/>
  <c r="D572" i="32933"/>
  <c r="D573" i="32933"/>
  <c r="D574" i="32933"/>
  <c r="D575" i="32933"/>
  <c r="D576" i="32933"/>
  <c r="D577" i="32933"/>
  <c r="D578" i="32933"/>
  <c r="D579" i="32933"/>
  <c r="D580" i="32933"/>
  <c r="D581" i="32933"/>
  <c r="D582" i="32933"/>
  <c r="D583" i="32933"/>
  <c r="D584" i="32933"/>
  <c r="D585" i="32933"/>
  <c r="D586" i="32933"/>
  <c r="D587" i="32933"/>
  <c r="D588" i="32933"/>
  <c r="D589" i="32933"/>
  <c r="D590" i="32933"/>
  <c r="D591" i="32933"/>
  <c r="D592" i="32933"/>
  <c r="D593" i="32933"/>
  <c r="D594" i="32933"/>
  <c r="D595" i="32933"/>
  <c r="D596" i="32933"/>
  <c r="D597" i="32933"/>
  <c r="D598" i="32933"/>
  <c r="D599" i="32933"/>
  <c r="D600" i="32933"/>
  <c r="D601" i="32933"/>
  <c r="D602" i="32933"/>
  <c r="D603" i="32933"/>
  <c r="D604" i="32933"/>
  <c r="D605" i="32933"/>
  <c r="D606" i="32933"/>
  <c r="D607" i="32933"/>
  <c r="D608" i="32933"/>
  <c r="D609" i="32933"/>
  <c r="D610" i="32933"/>
  <c r="D611" i="32933"/>
  <c r="D612" i="32933"/>
  <c r="D613" i="32933"/>
  <c r="D614" i="32933"/>
  <c r="D615" i="32933"/>
  <c r="D616" i="32933"/>
  <c r="D617" i="32933"/>
  <c r="D618" i="32933"/>
  <c r="D619" i="32933"/>
  <c r="D620" i="32933"/>
  <c r="D621" i="32933"/>
  <c r="D622" i="32933"/>
  <c r="D623" i="32933"/>
  <c r="D624" i="32933"/>
  <c r="D625" i="32933"/>
  <c r="D626" i="32933"/>
  <c r="D627" i="32933"/>
  <c r="D628" i="32933"/>
  <c r="D629" i="32933"/>
  <c r="D630" i="32933"/>
  <c r="D631" i="32933"/>
  <c r="D632" i="32933"/>
  <c r="D633" i="32933"/>
  <c r="D634" i="32933"/>
  <c r="C3" i="32933"/>
  <c r="C4" i="32933"/>
  <c r="C5" i="32933"/>
  <c r="C6" i="32933"/>
  <c r="C7" i="32933"/>
  <c r="C8" i="32933"/>
  <c r="C9" i="32933"/>
  <c r="C10" i="32933"/>
  <c r="C11" i="32933"/>
  <c r="C12" i="32933"/>
  <c r="C13" i="32933"/>
  <c r="C14" i="32933"/>
  <c r="C15" i="32933"/>
  <c r="C16" i="32933"/>
  <c r="C17" i="32933"/>
  <c r="C18" i="32933"/>
  <c r="C19" i="32933"/>
  <c r="C20" i="32933"/>
  <c r="C21" i="32933"/>
  <c r="C22" i="32933"/>
  <c r="C23" i="32933"/>
  <c r="C24" i="32933"/>
  <c r="C25" i="32933"/>
  <c r="C26" i="32933"/>
  <c r="C27" i="32933"/>
  <c r="C28" i="32933"/>
  <c r="C29" i="32933"/>
  <c r="C30" i="32933"/>
  <c r="C31" i="32933"/>
  <c r="C32" i="32933"/>
  <c r="C33" i="32933"/>
  <c r="C34" i="32933"/>
  <c r="C35" i="32933"/>
  <c r="C36" i="32933"/>
  <c r="C37" i="32933"/>
  <c r="C38" i="32933"/>
  <c r="C39" i="32933"/>
  <c r="C40" i="32933"/>
  <c r="C41" i="32933"/>
  <c r="C42" i="32933"/>
  <c r="C43" i="32933"/>
  <c r="C44" i="32933"/>
  <c r="C45" i="32933"/>
  <c r="C46" i="32933"/>
  <c r="C47" i="32933"/>
  <c r="C48" i="32933"/>
  <c r="C49" i="32933"/>
  <c r="C50" i="32933"/>
  <c r="C51" i="32933"/>
  <c r="C52" i="32933"/>
  <c r="C53" i="32933"/>
  <c r="C54" i="32933"/>
  <c r="C55" i="32933"/>
  <c r="C56" i="32933"/>
  <c r="C57" i="32933"/>
  <c r="C58" i="32933"/>
  <c r="C59" i="32933"/>
  <c r="C60" i="32933"/>
  <c r="C61" i="32933"/>
  <c r="C62" i="32933"/>
  <c r="C63" i="32933"/>
  <c r="C64" i="32933"/>
  <c r="C65" i="32933"/>
  <c r="C66" i="32933"/>
  <c r="C67" i="32933"/>
  <c r="C68" i="32933"/>
  <c r="C69" i="32933"/>
  <c r="C70" i="32933"/>
  <c r="C71" i="32933"/>
  <c r="C72" i="32933"/>
  <c r="C73" i="32933"/>
  <c r="C74" i="32933"/>
  <c r="C75" i="32933"/>
  <c r="C76" i="32933"/>
  <c r="C77" i="32933"/>
  <c r="C78" i="32933"/>
  <c r="C79" i="32933"/>
  <c r="C80" i="32933"/>
  <c r="C81" i="32933"/>
  <c r="C82" i="32933"/>
  <c r="C83" i="32933"/>
  <c r="C84" i="32933"/>
  <c r="C85" i="32933"/>
  <c r="C86" i="32933"/>
  <c r="C87" i="32933"/>
  <c r="C88" i="32933"/>
  <c r="C89" i="32933"/>
  <c r="C90" i="32933"/>
  <c r="C91" i="32933"/>
  <c r="C92" i="32933"/>
  <c r="C93" i="32933"/>
  <c r="C94" i="32933"/>
  <c r="C95" i="32933"/>
  <c r="C96" i="32933"/>
  <c r="C97" i="32933"/>
  <c r="C98" i="32933"/>
  <c r="C99" i="32933"/>
  <c r="C100" i="32933"/>
  <c r="C101" i="32933"/>
  <c r="C102" i="32933"/>
  <c r="C103" i="32933"/>
  <c r="C104" i="32933"/>
  <c r="C105" i="32933"/>
  <c r="C106" i="32933"/>
  <c r="C107" i="32933"/>
  <c r="C108" i="32933"/>
  <c r="C109" i="32933"/>
  <c r="C110" i="32933"/>
  <c r="C111" i="32933"/>
  <c r="C112" i="32933"/>
  <c r="C113" i="32933"/>
  <c r="C114" i="32933"/>
  <c r="C115" i="32933"/>
  <c r="C116" i="32933"/>
  <c r="C117" i="32933"/>
  <c r="C118" i="32933"/>
  <c r="C119" i="32933"/>
  <c r="C120" i="32933"/>
  <c r="C121" i="32933"/>
  <c r="C122" i="32933"/>
  <c r="C123" i="32933"/>
  <c r="C124" i="32933"/>
  <c r="C125" i="32933"/>
  <c r="C126" i="32933"/>
  <c r="C127" i="32933"/>
  <c r="C128" i="32933"/>
  <c r="C129" i="32933"/>
  <c r="C130" i="32933"/>
  <c r="C131" i="32933"/>
  <c r="C132" i="32933"/>
  <c r="C133" i="32933"/>
  <c r="C134" i="32933"/>
  <c r="C135" i="32933"/>
  <c r="C136" i="32933"/>
  <c r="C137" i="32933"/>
  <c r="C138" i="32933"/>
  <c r="C139" i="32933"/>
  <c r="C140" i="32933"/>
  <c r="C141" i="32933"/>
  <c r="C142" i="32933"/>
  <c r="C143" i="32933"/>
  <c r="C144" i="32933"/>
  <c r="C145" i="32933"/>
  <c r="C146" i="32933"/>
  <c r="C147" i="32933"/>
  <c r="C148" i="32933"/>
  <c r="C149" i="32933"/>
  <c r="C150" i="32933"/>
  <c r="C151" i="32933"/>
  <c r="C152" i="32933"/>
  <c r="C153" i="32933"/>
  <c r="C154" i="32933"/>
  <c r="C155" i="32933"/>
  <c r="C156" i="32933"/>
  <c r="C157" i="32933"/>
  <c r="C158" i="32933"/>
  <c r="C159" i="32933"/>
  <c r="C160" i="32933"/>
  <c r="C161" i="32933"/>
  <c r="C162" i="32933"/>
  <c r="C163" i="32933"/>
  <c r="C164" i="32933"/>
  <c r="C165" i="32933"/>
  <c r="C166" i="32933"/>
  <c r="C167" i="32933"/>
  <c r="C168" i="32933"/>
  <c r="C169" i="32933"/>
  <c r="C170" i="32933"/>
  <c r="C171" i="32933"/>
  <c r="C172" i="32933"/>
  <c r="C173" i="32933"/>
  <c r="C174" i="32933"/>
  <c r="C175" i="32933"/>
  <c r="C176" i="32933"/>
  <c r="C177" i="32933"/>
  <c r="C178" i="32933"/>
  <c r="C179" i="32933"/>
  <c r="C180" i="32933"/>
  <c r="C181" i="32933"/>
  <c r="C182" i="32933"/>
  <c r="C183" i="32933"/>
  <c r="C184" i="32933"/>
  <c r="C185" i="32933"/>
  <c r="C186" i="32933"/>
  <c r="C187" i="32933"/>
  <c r="C188" i="32933"/>
  <c r="C189" i="32933"/>
  <c r="C190" i="32933"/>
  <c r="C191" i="32933"/>
  <c r="C192" i="32933"/>
  <c r="C193" i="32933"/>
  <c r="C194" i="32933"/>
  <c r="C195" i="32933"/>
  <c r="C196" i="32933"/>
  <c r="C197" i="32933"/>
  <c r="C198" i="32933"/>
  <c r="C199" i="32933"/>
  <c r="C200" i="32933"/>
  <c r="C201" i="32933"/>
  <c r="C202" i="32933"/>
  <c r="C203" i="32933"/>
  <c r="C204" i="32933"/>
  <c r="C205" i="32933"/>
  <c r="C206" i="32933"/>
  <c r="C207" i="32933"/>
  <c r="C208" i="32933"/>
  <c r="C209" i="32933"/>
  <c r="C210" i="32933"/>
  <c r="C211" i="32933"/>
  <c r="C212" i="32933"/>
  <c r="C213" i="32933"/>
  <c r="C214" i="32933"/>
  <c r="C215" i="32933"/>
  <c r="C216" i="32933"/>
  <c r="C217" i="32933"/>
  <c r="C218" i="32933"/>
  <c r="C219" i="32933"/>
  <c r="C220" i="32933"/>
  <c r="C221" i="32933"/>
  <c r="C222" i="32933"/>
  <c r="C223" i="32933"/>
  <c r="C224" i="32933"/>
  <c r="C225" i="32933"/>
  <c r="C226" i="32933"/>
  <c r="C227" i="32933"/>
  <c r="C228" i="32933"/>
  <c r="C229" i="32933"/>
  <c r="C230" i="32933"/>
  <c r="C231" i="32933"/>
  <c r="C232" i="32933"/>
  <c r="C233" i="32933"/>
  <c r="C234" i="32933"/>
  <c r="C235" i="32933"/>
  <c r="C236" i="32933"/>
  <c r="C237" i="32933"/>
  <c r="C238" i="32933"/>
  <c r="C239" i="32933"/>
  <c r="C240" i="32933"/>
  <c r="C241" i="32933"/>
  <c r="C242" i="32933"/>
  <c r="C243" i="32933"/>
  <c r="C244" i="32933"/>
  <c r="C245" i="32933"/>
  <c r="C246" i="32933"/>
  <c r="C247" i="32933"/>
  <c r="C248" i="32933"/>
  <c r="C249" i="32933"/>
  <c r="C250" i="32933"/>
  <c r="C251" i="32933"/>
  <c r="C252" i="32933"/>
  <c r="C253" i="32933"/>
  <c r="C254" i="32933"/>
  <c r="C255" i="32933"/>
  <c r="C256" i="32933"/>
  <c r="C257" i="32933"/>
  <c r="C258" i="32933"/>
  <c r="C259" i="32933"/>
  <c r="C260" i="32933"/>
  <c r="C261" i="32933"/>
  <c r="C262" i="32933"/>
  <c r="C263" i="32933"/>
  <c r="C264" i="32933"/>
  <c r="C265" i="32933"/>
  <c r="C266" i="32933"/>
  <c r="C267" i="32933"/>
  <c r="C268" i="32933"/>
  <c r="C269" i="32933"/>
  <c r="C270" i="32933"/>
  <c r="C271" i="32933"/>
  <c r="C272" i="32933"/>
  <c r="C273" i="32933"/>
  <c r="C274" i="32933"/>
  <c r="C275" i="32933"/>
  <c r="C276" i="32933"/>
  <c r="C277" i="32933"/>
  <c r="C278" i="32933"/>
  <c r="C279" i="32933"/>
  <c r="C280" i="32933"/>
  <c r="C281" i="32933"/>
  <c r="C282" i="32933"/>
  <c r="C283" i="32933"/>
  <c r="C284" i="32933"/>
  <c r="C285" i="32933"/>
  <c r="C286" i="32933"/>
  <c r="C287" i="32933"/>
  <c r="C288" i="32933"/>
  <c r="C289" i="32933"/>
  <c r="C290" i="32933"/>
  <c r="C291" i="32933"/>
  <c r="C292" i="32933"/>
  <c r="C293" i="32933"/>
  <c r="C294" i="32933"/>
  <c r="C295" i="32933"/>
  <c r="C296" i="32933"/>
  <c r="C297" i="32933"/>
  <c r="C298" i="32933"/>
  <c r="C299" i="32933"/>
  <c r="C300" i="32933"/>
  <c r="C301" i="32933"/>
  <c r="C302" i="32933"/>
  <c r="C303" i="32933"/>
  <c r="C304" i="32933"/>
  <c r="C305" i="32933"/>
  <c r="C306" i="32933"/>
  <c r="C307" i="32933"/>
  <c r="C308" i="32933"/>
  <c r="C309" i="32933"/>
  <c r="C310" i="32933"/>
  <c r="C311" i="32933"/>
  <c r="C312" i="32933"/>
  <c r="C313" i="32933"/>
  <c r="C314" i="32933"/>
  <c r="C315" i="32933"/>
  <c r="C316" i="32933"/>
  <c r="C317" i="32933"/>
  <c r="C318" i="32933"/>
  <c r="C319" i="32933"/>
  <c r="C320" i="32933"/>
  <c r="C321" i="32933"/>
  <c r="C322" i="32933"/>
  <c r="C323" i="32933"/>
  <c r="C324" i="32933"/>
  <c r="C325" i="32933"/>
  <c r="C326" i="32933"/>
  <c r="C327" i="32933"/>
  <c r="C328" i="32933"/>
  <c r="C329" i="32933"/>
  <c r="C330" i="32933"/>
  <c r="C331" i="32933"/>
  <c r="C332" i="32933"/>
  <c r="C333" i="32933"/>
  <c r="C334" i="32933"/>
  <c r="C335" i="32933"/>
  <c r="C336" i="32933"/>
  <c r="C337" i="32933"/>
  <c r="C338" i="32933"/>
  <c r="C339" i="32933"/>
  <c r="C340" i="32933"/>
  <c r="C341" i="32933"/>
  <c r="C342" i="32933"/>
  <c r="C343" i="32933"/>
  <c r="C344" i="32933"/>
  <c r="C345" i="32933"/>
  <c r="C346" i="32933"/>
  <c r="C347" i="32933"/>
  <c r="C348" i="32933"/>
  <c r="C349" i="32933"/>
  <c r="C350" i="32933"/>
  <c r="C351" i="32933"/>
  <c r="C352" i="32933"/>
  <c r="C353" i="32933"/>
  <c r="C354" i="32933"/>
  <c r="C355" i="32933"/>
  <c r="C356" i="32933"/>
  <c r="C357" i="32933"/>
  <c r="C358" i="32933"/>
  <c r="C359" i="32933"/>
  <c r="C360" i="32933"/>
  <c r="C361" i="32933"/>
  <c r="C362" i="32933"/>
  <c r="C363" i="32933"/>
  <c r="C364" i="32933"/>
  <c r="C365" i="32933"/>
  <c r="C366" i="32933"/>
  <c r="C367" i="32933"/>
  <c r="C368" i="32933"/>
  <c r="C369" i="32933"/>
  <c r="C370" i="32933"/>
  <c r="C371" i="32933"/>
  <c r="C372" i="32933"/>
  <c r="C373" i="32933"/>
  <c r="C374" i="32933"/>
  <c r="C375" i="32933"/>
  <c r="C376" i="32933"/>
  <c r="C377" i="32933"/>
  <c r="C378" i="32933"/>
  <c r="C379" i="32933"/>
  <c r="C380" i="32933"/>
  <c r="C381" i="32933"/>
  <c r="C382" i="32933"/>
  <c r="C383" i="32933"/>
  <c r="C384" i="32933"/>
  <c r="C385" i="32933"/>
  <c r="C386" i="32933"/>
  <c r="C387" i="32933"/>
  <c r="C388" i="32933"/>
  <c r="C389" i="32933"/>
  <c r="C390" i="32933"/>
  <c r="C391" i="32933"/>
  <c r="C392" i="32933"/>
  <c r="C393" i="32933"/>
  <c r="C394" i="32933"/>
  <c r="C395" i="32933"/>
  <c r="C396" i="32933"/>
  <c r="C397" i="32933"/>
  <c r="C398" i="32933"/>
  <c r="C399" i="32933"/>
  <c r="C400" i="32933"/>
  <c r="C401" i="32933"/>
  <c r="C402" i="32933"/>
  <c r="C403" i="32933"/>
  <c r="C404" i="32933"/>
  <c r="C405" i="32933"/>
  <c r="C406" i="32933"/>
  <c r="C407" i="32933"/>
  <c r="C408" i="32933"/>
  <c r="C409" i="32933"/>
  <c r="C410" i="32933"/>
  <c r="C411" i="32933"/>
  <c r="C412" i="32933"/>
  <c r="C413" i="32933"/>
  <c r="C414" i="32933"/>
  <c r="C415" i="32933"/>
  <c r="C416" i="32933"/>
  <c r="C417" i="32933"/>
  <c r="C418" i="32933"/>
  <c r="C419" i="32933"/>
  <c r="C420" i="32933"/>
  <c r="C421" i="32933"/>
  <c r="C422" i="32933"/>
  <c r="C423" i="32933"/>
  <c r="C424" i="32933"/>
  <c r="C425" i="32933"/>
  <c r="C426" i="32933"/>
  <c r="C427" i="32933"/>
  <c r="C428" i="32933"/>
  <c r="C429" i="32933"/>
  <c r="C430" i="32933"/>
  <c r="C431" i="32933"/>
  <c r="C432" i="32933"/>
  <c r="C433" i="32933"/>
  <c r="C434" i="32933"/>
  <c r="C435" i="32933"/>
  <c r="C436" i="32933"/>
  <c r="C437" i="32933"/>
  <c r="C438" i="32933"/>
  <c r="C439" i="32933"/>
  <c r="C440" i="32933"/>
  <c r="C441" i="32933"/>
  <c r="C442" i="32933"/>
  <c r="C443" i="32933"/>
  <c r="C444" i="32933"/>
  <c r="C445" i="32933"/>
  <c r="C446" i="32933"/>
  <c r="C447" i="32933"/>
  <c r="C448" i="32933"/>
  <c r="C449" i="32933"/>
  <c r="C450" i="32933"/>
  <c r="C451" i="32933"/>
  <c r="C452" i="32933"/>
  <c r="C453" i="32933"/>
  <c r="C454" i="32933"/>
  <c r="C455" i="32933"/>
  <c r="C456" i="32933"/>
  <c r="C457" i="32933"/>
  <c r="C458" i="32933"/>
  <c r="C459" i="32933"/>
  <c r="C460" i="32933"/>
  <c r="C461" i="32933"/>
  <c r="C462" i="32933"/>
  <c r="C463" i="32933"/>
  <c r="C464" i="32933"/>
  <c r="C465" i="32933"/>
  <c r="C466" i="32933"/>
  <c r="C467" i="32933"/>
  <c r="C468" i="32933"/>
  <c r="C469" i="32933"/>
  <c r="C470" i="32933"/>
  <c r="C471" i="32933"/>
  <c r="C472" i="32933"/>
  <c r="C473" i="32933"/>
  <c r="C474" i="32933"/>
  <c r="C475" i="32933"/>
  <c r="C476" i="32933"/>
  <c r="C477" i="32933"/>
  <c r="C478" i="32933"/>
  <c r="C479" i="32933"/>
  <c r="C480" i="32933"/>
  <c r="C481" i="32933"/>
  <c r="C482" i="32933"/>
  <c r="C483" i="32933"/>
  <c r="C484" i="32933"/>
  <c r="C485" i="32933"/>
  <c r="C486" i="32933"/>
  <c r="C487" i="32933"/>
  <c r="C488" i="32933"/>
  <c r="C489" i="32933"/>
  <c r="C490" i="32933"/>
  <c r="C491" i="32933"/>
  <c r="C492" i="32933"/>
  <c r="C493" i="32933"/>
  <c r="C494" i="32933"/>
  <c r="C495" i="32933"/>
  <c r="C496" i="32933"/>
  <c r="C497" i="32933"/>
  <c r="C498" i="32933"/>
  <c r="C499" i="32933"/>
  <c r="C500" i="32933"/>
  <c r="C501" i="32933"/>
  <c r="C502" i="32933"/>
  <c r="C503" i="32933"/>
  <c r="C504" i="32933"/>
  <c r="C505" i="32933"/>
  <c r="C506" i="32933"/>
  <c r="C507" i="32933"/>
  <c r="C508" i="32933"/>
  <c r="C509" i="32933"/>
  <c r="C510" i="32933"/>
  <c r="C511" i="32933"/>
  <c r="C512" i="32933"/>
  <c r="C513" i="32933"/>
  <c r="C514" i="32933"/>
  <c r="C515" i="32933"/>
  <c r="C516" i="32933"/>
  <c r="C517" i="32933"/>
  <c r="C518" i="32933"/>
  <c r="C519" i="32933"/>
  <c r="C520" i="32933"/>
  <c r="C521" i="32933"/>
  <c r="C522" i="32933"/>
  <c r="C523" i="32933"/>
  <c r="C524" i="32933"/>
  <c r="C525" i="32933"/>
  <c r="C526" i="32933"/>
  <c r="C527" i="32933"/>
  <c r="C528" i="32933"/>
  <c r="C529" i="32933"/>
  <c r="C530" i="32933"/>
  <c r="C531" i="32933"/>
  <c r="C532" i="32933"/>
  <c r="C533" i="32933"/>
  <c r="C534" i="32933"/>
  <c r="C535" i="32933"/>
  <c r="C536" i="32933"/>
  <c r="C537" i="32933"/>
  <c r="C538" i="32933"/>
  <c r="C539" i="32933"/>
  <c r="C540" i="32933"/>
  <c r="C541" i="32933"/>
  <c r="C542" i="32933"/>
  <c r="C543" i="32933"/>
  <c r="C544" i="32933"/>
  <c r="C545" i="32933"/>
  <c r="C546" i="32933"/>
  <c r="C547" i="32933"/>
  <c r="C548" i="32933"/>
  <c r="C549" i="32933"/>
  <c r="C550" i="32933"/>
  <c r="C551" i="32933"/>
  <c r="C552" i="32933"/>
  <c r="C553" i="32933"/>
  <c r="C554" i="32933"/>
  <c r="C555" i="32933"/>
  <c r="C556" i="32933"/>
  <c r="C557" i="32933"/>
  <c r="C558" i="32933"/>
  <c r="C559" i="32933"/>
  <c r="C560" i="32933"/>
  <c r="C561" i="32933"/>
  <c r="C562" i="32933"/>
  <c r="C563" i="32933"/>
  <c r="C564" i="32933"/>
  <c r="C565" i="32933"/>
  <c r="C566" i="32933"/>
  <c r="C567" i="32933"/>
  <c r="C568" i="32933"/>
  <c r="C569" i="32933"/>
  <c r="C570" i="32933"/>
  <c r="C571" i="32933"/>
  <c r="C572" i="32933"/>
  <c r="C573" i="32933"/>
  <c r="C574" i="32933"/>
  <c r="C575" i="32933"/>
  <c r="C576" i="32933"/>
  <c r="C577" i="32933"/>
  <c r="C578" i="32933"/>
  <c r="C579" i="32933"/>
  <c r="C580" i="32933"/>
  <c r="C581" i="32933"/>
  <c r="C582" i="32933"/>
  <c r="C583" i="32933"/>
  <c r="C584" i="32933"/>
  <c r="C585" i="32933"/>
  <c r="C586" i="32933"/>
  <c r="C587" i="32933"/>
  <c r="C588" i="32933"/>
  <c r="C589" i="32933"/>
  <c r="C590" i="32933"/>
  <c r="C591" i="32933"/>
  <c r="C592" i="32933"/>
  <c r="C593" i="32933"/>
  <c r="C594" i="32933"/>
  <c r="C595" i="32933"/>
  <c r="C596" i="32933"/>
  <c r="C597" i="32933"/>
  <c r="C598" i="32933"/>
  <c r="C599" i="32933"/>
  <c r="C600" i="32933"/>
  <c r="C601" i="32933"/>
  <c r="C602" i="32933"/>
  <c r="C603" i="32933"/>
  <c r="C604" i="32933"/>
  <c r="C605" i="32933"/>
  <c r="C606" i="32933"/>
  <c r="C607" i="32933"/>
  <c r="C608" i="32933"/>
  <c r="C609" i="32933"/>
  <c r="C610" i="32933"/>
  <c r="C611" i="32933"/>
  <c r="C612" i="32933"/>
  <c r="C613" i="32933"/>
  <c r="C614" i="32933"/>
  <c r="C615" i="32933"/>
  <c r="C616" i="32933"/>
  <c r="C617" i="32933"/>
  <c r="C618" i="32933"/>
  <c r="C619" i="32933"/>
  <c r="C620" i="32933"/>
  <c r="C621" i="32933"/>
  <c r="C622" i="32933"/>
  <c r="C623" i="32933"/>
  <c r="C624" i="32933"/>
  <c r="C625" i="32933"/>
  <c r="C626" i="32933"/>
  <c r="C627" i="32933"/>
  <c r="C628" i="32933"/>
  <c r="C629" i="32933"/>
  <c r="C630" i="32933"/>
  <c r="C631" i="32933"/>
  <c r="C632" i="32933"/>
  <c r="C633" i="32933"/>
  <c r="C634" i="32933"/>
  <c r="C2" i="32933"/>
  <c r="D6" i="32929"/>
  <c r="D7" i="32929"/>
  <c r="D8" i="32929"/>
  <c r="D9" i="32929"/>
  <c r="D10" i="32929"/>
  <c r="D11" i="32929"/>
  <c r="D12" i="32929"/>
  <c r="D13" i="32929"/>
  <c r="D14" i="32929"/>
  <c r="D15" i="32929"/>
  <c r="D16" i="32929"/>
  <c r="D17" i="32929"/>
  <c r="D18" i="32929"/>
  <c r="D19" i="32929"/>
  <c r="D20" i="32929"/>
  <c r="D21" i="32929"/>
  <c r="D22" i="32929"/>
  <c r="D23" i="32929"/>
  <c r="D24" i="32929"/>
  <c r="D25" i="32929"/>
  <c r="D26" i="32929"/>
  <c r="D27" i="32929"/>
  <c r="D28" i="32929"/>
  <c r="D5" i="32929"/>
  <c r="F6" i="32929"/>
  <c r="D15" i="32931"/>
  <c r="F5" i="32929"/>
  <c r="F7" i="32929" l="1"/>
  <c r="F8" i="32929"/>
  <c r="F9" i="32929"/>
  <c r="F10" i="32929"/>
  <c r="F11" i="32929"/>
  <c r="F12" i="32929"/>
  <c r="F13" i="32929"/>
  <c r="F14" i="32929"/>
  <c r="U28" i="32929"/>
  <c r="P28" i="32929"/>
  <c r="M28" i="32929"/>
  <c r="G28" i="32929" s="1"/>
  <c r="J28" i="32929"/>
  <c r="K28" i="32929" s="1"/>
  <c r="I28" i="32929"/>
  <c r="H28" i="32929"/>
  <c r="F28" i="32929"/>
  <c r="U27" i="32929"/>
  <c r="P27" i="32929"/>
  <c r="M27" i="32929"/>
  <c r="G27" i="32929" s="1"/>
  <c r="J27" i="32929"/>
  <c r="K27" i="32929" s="1"/>
  <c r="I27" i="32929"/>
  <c r="H27" i="32929"/>
  <c r="F27" i="32929"/>
  <c r="U26" i="32929"/>
  <c r="P26" i="32929"/>
  <c r="M26" i="32929"/>
  <c r="G26" i="32929" s="1"/>
  <c r="J26" i="32929"/>
  <c r="K26" i="32929" s="1"/>
  <c r="I26" i="32929"/>
  <c r="H26" i="32929"/>
  <c r="F26" i="32929"/>
  <c r="U25" i="32929"/>
  <c r="P25" i="32929"/>
  <c r="M25" i="32929"/>
  <c r="G25" i="32929" s="1"/>
  <c r="J25" i="32929"/>
  <c r="K25" i="32929" s="1"/>
  <c r="I25" i="32929"/>
  <c r="H25" i="32929"/>
  <c r="F25" i="32929"/>
  <c r="U24" i="32929"/>
  <c r="P24" i="32929"/>
  <c r="M24" i="32929"/>
  <c r="G24" i="32929" s="1"/>
  <c r="J24" i="32929"/>
  <c r="K24" i="32929" s="1"/>
  <c r="I24" i="32929"/>
  <c r="H24" i="32929"/>
  <c r="F24" i="32929"/>
  <c r="U13" i="32931"/>
  <c r="E19" i="32931" l="1"/>
  <c r="E41" i="32931" l="1"/>
  <c r="E39" i="32931" l="1"/>
  <c r="B71" i="32931" l="1"/>
  <c r="J6" i="32929"/>
  <c r="K6" i="32929" s="1"/>
  <c r="J7" i="32929"/>
  <c r="K7" i="32929" s="1"/>
  <c r="J8" i="32929"/>
  <c r="K8" i="32929" s="1"/>
  <c r="J9" i="32929"/>
  <c r="K9" i="32929" s="1"/>
  <c r="J10" i="32929"/>
  <c r="K10" i="32929" s="1"/>
  <c r="J11" i="32929"/>
  <c r="K11" i="32929" s="1"/>
  <c r="J12" i="32929"/>
  <c r="K12" i="32929" s="1"/>
  <c r="J13" i="32929"/>
  <c r="K13" i="32929" s="1"/>
  <c r="J14" i="32929"/>
  <c r="K14" i="32929" s="1"/>
  <c r="J15" i="32929"/>
  <c r="K15" i="32929" s="1"/>
  <c r="J16" i="32929"/>
  <c r="K16" i="32929" s="1"/>
  <c r="J17" i="32929"/>
  <c r="K17" i="32929" s="1"/>
  <c r="J18" i="32929"/>
  <c r="K18" i="32929" s="1"/>
  <c r="J19" i="32929"/>
  <c r="K19" i="32929" s="1"/>
  <c r="J20" i="32929"/>
  <c r="K20" i="32929" s="1"/>
  <c r="J21" i="32929"/>
  <c r="K21" i="32929" s="1"/>
  <c r="J22" i="32929"/>
  <c r="K22" i="32929" s="1"/>
  <c r="J23" i="32929"/>
  <c r="K23" i="32929" s="1"/>
  <c r="J5" i="32929"/>
  <c r="K5" i="32929" s="1"/>
  <c r="B70" i="32931"/>
  <c r="G7" i="32936"/>
  <c r="I5" i="32936" s="1"/>
  <c r="I4" i="32936"/>
  <c r="I3" i="32936"/>
  <c r="F3" i="32936"/>
  <c r="F2" i="32936"/>
  <c r="B2" i="32936"/>
  <c r="B1" i="32936"/>
  <c r="U23" i="32929"/>
  <c r="P23" i="32929"/>
  <c r="M23" i="32929"/>
  <c r="G23" i="32929" s="1"/>
  <c r="I23" i="32929"/>
  <c r="H23" i="32929"/>
  <c r="F23" i="32929"/>
  <c r="E37" i="32931" s="1"/>
  <c r="U22" i="32929"/>
  <c r="P22" i="32929"/>
  <c r="M22" i="32929"/>
  <c r="G22" i="32929" s="1"/>
  <c r="I22" i="32929"/>
  <c r="H22" i="32929"/>
  <c r="F22" i="32929"/>
  <c r="E36" i="32931" s="1"/>
  <c r="U21" i="32929"/>
  <c r="P21" i="32929"/>
  <c r="M21" i="32929"/>
  <c r="G21" i="32929" s="1"/>
  <c r="I21" i="32929"/>
  <c r="H21" i="32929"/>
  <c r="F21" i="32929"/>
  <c r="E35" i="32931" s="1"/>
  <c r="U20" i="32929"/>
  <c r="P20" i="32929"/>
  <c r="M20" i="32929"/>
  <c r="G20" i="32929" s="1"/>
  <c r="I20" i="32929"/>
  <c r="H20" i="32929"/>
  <c r="F20" i="32929"/>
  <c r="E34" i="32931" s="1"/>
  <c r="U19" i="32929"/>
  <c r="P19" i="32929"/>
  <c r="M19" i="32929"/>
  <c r="G19" i="32929" s="1"/>
  <c r="I19" i="32929"/>
  <c r="H19" i="32929"/>
  <c r="F19" i="32929"/>
  <c r="E33" i="32931" s="1"/>
  <c r="U18" i="32929"/>
  <c r="P18" i="32929"/>
  <c r="M18" i="32929"/>
  <c r="G18" i="32929" s="1"/>
  <c r="I18" i="32929"/>
  <c r="H18" i="32929"/>
  <c r="F18" i="32929"/>
  <c r="E32" i="32931" s="1"/>
  <c r="U17" i="32929"/>
  <c r="P17" i="32929"/>
  <c r="M17" i="32929"/>
  <c r="G17" i="32929" s="1"/>
  <c r="I17" i="32929"/>
  <c r="H17" i="32929"/>
  <c r="F17" i="32929"/>
  <c r="E31" i="32931" s="1"/>
  <c r="U16" i="32929"/>
  <c r="P16" i="32929"/>
  <c r="M16" i="32929"/>
  <c r="G16" i="32929" s="1"/>
  <c r="I16" i="32929"/>
  <c r="H16" i="32929"/>
  <c r="F16" i="32929"/>
  <c r="E30" i="32931" s="1"/>
  <c r="U15" i="32929"/>
  <c r="P15" i="32929"/>
  <c r="M15" i="32929"/>
  <c r="G15" i="32929" s="1"/>
  <c r="I15" i="32929"/>
  <c r="H15" i="32929"/>
  <c r="F15" i="32929"/>
  <c r="E29" i="32931" s="1"/>
  <c r="U14" i="32929"/>
  <c r="P14" i="32929"/>
  <c r="M14" i="32929"/>
  <c r="G14" i="32929" s="1"/>
  <c r="I14" i="32929"/>
  <c r="H14" i="32929"/>
  <c r="E28" i="32931"/>
  <c r="U13" i="32929"/>
  <c r="P13" i="32929"/>
  <c r="M13" i="32929"/>
  <c r="G13" i="32929" s="1"/>
  <c r="I13" i="32929"/>
  <c r="H13" i="32929"/>
  <c r="E27" i="32931"/>
  <c r="U12" i="32929"/>
  <c r="P12" i="32929"/>
  <c r="M12" i="32929"/>
  <c r="G12" i="32929" s="1"/>
  <c r="I12" i="32929"/>
  <c r="H12" i="32929"/>
  <c r="E26" i="32931"/>
  <c r="U11" i="32929"/>
  <c r="P11" i="32929"/>
  <c r="M11" i="32929"/>
  <c r="G11" i="32929" s="1"/>
  <c r="I11" i="32929"/>
  <c r="H11" i="32929"/>
  <c r="E25" i="32931"/>
  <c r="U10" i="32929"/>
  <c r="P10" i="32929"/>
  <c r="M10" i="32929"/>
  <c r="G10" i="32929" s="1"/>
  <c r="I10" i="32929"/>
  <c r="H10" i="32929"/>
  <c r="E24" i="32931"/>
  <c r="U9" i="32929"/>
  <c r="P9" i="32929"/>
  <c r="M9" i="32929"/>
  <c r="G9" i="32929" s="1"/>
  <c r="I9" i="32929"/>
  <c r="H9" i="32929"/>
  <c r="E23" i="32931"/>
  <c r="U8" i="32929"/>
  <c r="P8" i="32929"/>
  <c r="M8" i="32929"/>
  <c r="I8" i="32929"/>
  <c r="H8" i="32929"/>
  <c r="E22" i="32931"/>
  <c r="U7" i="32929"/>
  <c r="P7" i="32929"/>
  <c r="M7" i="32929"/>
  <c r="G7" i="32929" s="1"/>
  <c r="I7" i="32929"/>
  <c r="H7" i="32929"/>
  <c r="E21" i="32931"/>
  <c r="U6" i="32929"/>
  <c r="P6" i="32929"/>
  <c r="M6" i="32929"/>
  <c r="G6" i="32929" s="1"/>
  <c r="I6" i="32929"/>
  <c r="H6" i="32929"/>
  <c r="E20" i="32931"/>
  <c r="U5" i="32929"/>
  <c r="P5" i="32929"/>
  <c r="M5" i="32929"/>
  <c r="G5" i="32929" s="1"/>
  <c r="I5" i="32929"/>
  <c r="H5" i="32929"/>
  <c r="B66" i="32931"/>
  <c r="D37" i="32931"/>
  <c r="C37" i="32931"/>
  <c r="D36" i="32931"/>
  <c r="C36" i="32931"/>
  <c r="D35" i="32931"/>
  <c r="C35" i="32931"/>
  <c r="D34" i="32931"/>
  <c r="C34" i="32931"/>
  <c r="D33" i="32931"/>
  <c r="C33" i="32931"/>
  <c r="D32" i="32931"/>
  <c r="C32" i="32931"/>
  <c r="D31" i="32931"/>
  <c r="C31" i="32931"/>
  <c r="D30" i="32931"/>
  <c r="C30" i="32931"/>
  <c r="D29" i="32931"/>
  <c r="C29" i="32931"/>
  <c r="D28" i="32931"/>
  <c r="C28" i="32931"/>
  <c r="D27" i="32931"/>
  <c r="C27" i="32931"/>
  <c r="D26" i="32931"/>
  <c r="C26" i="32931"/>
  <c r="D25" i="32931"/>
  <c r="C25" i="32931"/>
  <c r="D24" i="32931"/>
  <c r="C24" i="32931"/>
  <c r="D23" i="32931"/>
  <c r="C23" i="32931"/>
  <c r="D22" i="32931"/>
  <c r="C22" i="32931"/>
  <c r="D21" i="32931"/>
  <c r="C21" i="32931"/>
  <c r="D20" i="32931"/>
  <c r="C20" i="32931"/>
  <c r="D19" i="32931"/>
  <c r="C19" i="32931"/>
  <c r="U15" i="32931"/>
  <c r="D9" i="32931"/>
  <c r="U29" i="32929" l="1"/>
  <c r="L5" i="32929" s="1"/>
  <c r="P29" i="32929"/>
  <c r="L7" i="32929" l="1"/>
  <c r="V7" i="32929" s="1"/>
  <c r="N7" i="32929" s="1"/>
  <c r="L28" i="32929"/>
  <c r="V28" i="32929" s="1"/>
  <c r="N28" i="32929" s="1"/>
  <c r="L24" i="32929"/>
  <c r="V24" i="32929" s="1"/>
  <c r="N24" i="32929" s="1"/>
  <c r="L25" i="32929"/>
  <c r="V25" i="32929" s="1"/>
  <c r="N25" i="32929" s="1"/>
  <c r="L26" i="32929"/>
  <c r="V26" i="32929" s="1"/>
  <c r="N26" i="32929" s="1"/>
  <c r="L27" i="32929"/>
  <c r="V27" i="32929" s="1"/>
  <c r="N27" i="32929" s="1"/>
  <c r="L23" i="32929"/>
  <c r="V23" i="32929" s="1"/>
  <c r="N23" i="32929" s="1"/>
  <c r="L22" i="32929"/>
  <c r="V22" i="32929" s="1"/>
  <c r="N22" i="32929" s="1"/>
  <c r="O22" i="32929" s="1"/>
  <c r="S22" i="32929" s="1"/>
  <c r="V36" i="32931" s="1"/>
  <c r="L21" i="32929"/>
  <c r="V21" i="32929" s="1"/>
  <c r="N21" i="32929" s="1"/>
  <c r="L20" i="32929"/>
  <c r="V20" i="32929" s="1"/>
  <c r="N20" i="32929" s="1"/>
  <c r="L14" i="32929"/>
  <c r="V14" i="32929" s="1"/>
  <c r="N14" i="32929" s="1"/>
  <c r="O14" i="32929" s="1"/>
  <c r="L6" i="32929"/>
  <c r="V6" i="32929" s="1"/>
  <c r="N6" i="32929" s="1"/>
  <c r="L13" i="32929"/>
  <c r="V13" i="32929" s="1"/>
  <c r="N13" i="32929" s="1"/>
  <c r="L12" i="32929"/>
  <c r="V12" i="32929" s="1"/>
  <c r="N12" i="32929" s="1"/>
  <c r="O12" i="32929" s="1"/>
  <c r="L9" i="32929"/>
  <c r="V9" i="32929" s="1"/>
  <c r="N9" i="32929" s="1"/>
  <c r="L19" i="32929"/>
  <c r="V19" i="32929" s="1"/>
  <c r="N19" i="32929" s="1"/>
  <c r="L11" i="32929"/>
  <c r="V11" i="32929" s="1"/>
  <c r="N11" i="32929" s="1"/>
  <c r="L18" i="32929"/>
  <c r="V18" i="32929" s="1"/>
  <c r="N18" i="32929" s="1"/>
  <c r="L10" i="32929"/>
  <c r="V10" i="32929" s="1"/>
  <c r="N10" i="32929" s="1"/>
  <c r="O10" i="32929" s="1"/>
  <c r="L17" i="32929"/>
  <c r="V17" i="32929" s="1"/>
  <c r="N17" i="32929" s="1"/>
  <c r="L16" i="32929"/>
  <c r="V16" i="32929" s="1"/>
  <c r="N16" i="32929" s="1"/>
  <c r="R16" i="32929" s="1"/>
  <c r="U30" i="32931" s="1"/>
  <c r="L8" i="32929"/>
  <c r="V8" i="32929" s="1"/>
  <c r="N8" i="32929" s="1"/>
  <c r="L15" i="32929"/>
  <c r="V15" i="32929" s="1"/>
  <c r="N15" i="32929" s="1"/>
  <c r="V5" i="32929"/>
  <c r="N5" i="32929" s="1"/>
  <c r="R5" i="32929" s="1"/>
  <c r="U19" i="32931" s="1"/>
  <c r="Q22" i="32929" l="1"/>
  <c r="O27" i="32929"/>
  <c r="R27" i="32929"/>
  <c r="O26" i="32929"/>
  <c r="R26" i="32929"/>
  <c r="O25" i="32929"/>
  <c r="R25" i="32929"/>
  <c r="O24" i="32929"/>
  <c r="R24" i="32929"/>
  <c r="O28" i="32929"/>
  <c r="R28" i="32929"/>
  <c r="R22" i="32929"/>
  <c r="U36" i="32931" s="1"/>
  <c r="O23" i="32929"/>
  <c r="R23" i="32929"/>
  <c r="U37" i="32931" s="1"/>
  <c r="O16" i="32929"/>
  <c r="S16" i="32929" s="1"/>
  <c r="V30" i="32931" s="1"/>
  <c r="O17" i="32929"/>
  <c r="R17" i="32929"/>
  <c r="U31" i="32931" s="1"/>
  <c r="O21" i="32929"/>
  <c r="R21" i="32929"/>
  <c r="U35" i="32931" s="1"/>
  <c r="R18" i="32929"/>
  <c r="U32" i="32931" s="1"/>
  <c r="O18" i="32929"/>
  <c r="O19" i="32929"/>
  <c r="R19" i="32929"/>
  <c r="U33" i="32931" s="1"/>
  <c r="O20" i="32929"/>
  <c r="R20" i="32929"/>
  <c r="U34" i="32931" s="1"/>
  <c r="R14" i="32929"/>
  <c r="U28" i="32931" s="1"/>
  <c r="O15" i="32929"/>
  <c r="R15" i="32929"/>
  <c r="U29" i="32931" s="1"/>
  <c r="Q14" i="32929"/>
  <c r="S14" i="32929"/>
  <c r="V28" i="32931" s="1"/>
  <c r="R12" i="32929"/>
  <c r="U26" i="32931" s="1"/>
  <c r="O13" i="32929"/>
  <c r="R13" i="32929"/>
  <c r="U27" i="32931" s="1"/>
  <c r="S12" i="32929"/>
  <c r="V26" i="32931" s="1"/>
  <c r="Q12" i="32929"/>
  <c r="R10" i="32929"/>
  <c r="U24" i="32931" s="1"/>
  <c r="O11" i="32929"/>
  <c r="R11" i="32929"/>
  <c r="U25" i="32931" s="1"/>
  <c r="S10" i="32929"/>
  <c r="V24" i="32931" s="1"/>
  <c r="Q10" i="32929"/>
  <c r="O5" i="32929"/>
  <c r="Q5" i="32929" s="1"/>
  <c r="O9" i="32929"/>
  <c r="R9" i="32929"/>
  <c r="U23" i="32931" s="1"/>
  <c r="O8" i="32929"/>
  <c r="R8" i="32929"/>
  <c r="U22" i="32931" s="1"/>
  <c r="O7" i="32929"/>
  <c r="R7" i="32929"/>
  <c r="U21" i="32931" s="1"/>
  <c r="O6" i="32929"/>
  <c r="R6" i="32929"/>
  <c r="U20" i="32931" s="1"/>
  <c r="V29" i="32929"/>
  <c r="Q24" i="32929" l="1"/>
  <c r="S24" i="32929"/>
  <c r="Q25" i="32929"/>
  <c r="S25" i="32929"/>
  <c r="S26" i="32929"/>
  <c r="Q26" i="32929"/>
  <c r="Q28" i="32929"/>
  <c r="S28" i="32929"/>
  <c r="Q27" i="32929"/>
  <c r="S27" i="32929"/>
  <c r="Q16" i="32929"/>
  <c r="S23" i="32929"/>
  <c r="V37" i="32931" s="1"/>
  <c r="Q23" i="32929"/>
  <c r="Q19" i="32929"/>
  <c r="S19" i="32929"/>
  <c r="V33" i="32931" s="1"/>
  <c r="Q18" i="32929"/>
  <c r="S18" i="32929"/>
  <c r="V32" i="32931" s="1"/>
  <c r="S21" i="32929"/>
  <c r="V35" i="32931" s="1"/>
  <c r="Q21" i="32929"/>
  <c r="Q20" i="32929"/>
  <c r="S20" i="32929"/>
  <c r="V34" i="32931" s="1"/>
  <c r="S17" i="32929"/>
  <c r="V31" i="32931" s="1"/>
  <c r="Q17" i="32929"/>
  <c r="S15" i="32929"/>
  <c r="V29" i="32931" s="1"/>
  <c r="Q15" i="32929"/>
  <c r="Q13" i="32929"/>
  <c r="S13" i="32929"/>
  <c r="V27" i="32931" s="1"/>
  <c r="S5" i="32929"/>
  <c r="V19" i="32931" s="1"/>
  <c r="Q11" i="32929"/>
  <c r="S11" i="32929"/>
  <c r="V25" i="32931" s="1"/>
  <c r="S9" i="32929"/>
  <c r="V23" i="32931" s="1"/>
  <c r="Q9" i="32929"/>
  <c r="O29" i="32929"/>
  <c r="S8" i="32929"/>
  <c r="V22" i="32931" s="1"/>
  <c r="Q8" i="32929"/>
  <c r="Q7" i="32929"/>
  <c r="S7" i="32929"/>
  <c r="V21" i="32931" s="1"/>
  <c r="S6" i="32929"/>
  <c r="V20" i="32931" s="1"/>
  <c r="Q6" i="32929"/>
  <c r="V38" i="32931" l="1"/>
  <c r="S29" i="329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Michelin</author>
  </authors>
  <commentList>
    <comment ref="K9" authorId="0" shapeId="0" xr:uid="{00000000-0006-0000-0000-000001000000}">
      <text>
        <r>
          <rPr>
            <b/>
            <sz val="8"/>
            <color indexed="81"/>
            <rFont val="Lucida Calligraphy"/>
            <family val="4"/>
          </rPr>
          <t>Sempre atualizar o número do pedido antes de salvar a proposta, pois o número da proposta será a referencia para o nome do documento.
Ex:   Se o pedido for o nº 02, o nome da planilha na estrutura será "RB02-08 " DOIS ULTIMOS DIGITOS DO ANO EX. 08"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6E05F-A146-479E-AB9C-5814431E480E}" keepAlive="1" name="Consulta - Export Worksheet" description="Conexão com a consulta 'Export Worksheet' na pasta de trabalho." type="5" refreshedVersion="7" background="1" saveData="1">
    <dbPr connection="Provider=Microsoft.Mashup.OleDb.1;Data Source=$Workbook$;Location=&quot;Export Worksheet&quot;;Extended Properties=&quot;&quot;" command="SELECT * FROM [Export Worksheet]"/>
  </connection>
</connections>
</file>

<file path=xl/sharedStrings.xml><?xml version="1.0" encoding="utf-8"?>
<sst xmlns="http://schemas.openxmlformats.org/spreadsheetml/2006/main" count="12128" uniqueCount="4283">
  <si>
    <t>Sociedade Michelin de Participação Industria e Comércio LTDA.</t>
  </si>
  <si>
    <t>Estrada da Cachamorra, 5000 - Campo Grande</t>
  </si>
  <si>
    <t>Rio de Janeiro - RJ</t>
  </si>
  <si>
    <t>PROPOSTA DE VENDA DE MATERIAIS</t>
  </si>
  <si>
    <t>Ricardo Leal</t>
  </si>
  <si>
    <t>DADOS DO CLIENTE</t>
  </si>
  <si>
    <t>SAVAR - 138675</t>
  </si>
  <si>
    <t>ITEM</t>
  </si>
  <si>
    <t>QTDE.</t>
  </si>
  <si>
    <t>CÓDIGO</t>
  </si>
  <si>
    <t>DESCRIÇÃO DO PRODUTO</t>
  </si>
  <si>
    <t>VALOR UNITÁRIO</t>
  </si>
  <si>
    <t>VALOR TOTAL</t>
  </si>
  <si>
    <t xml:space="preserve">TOTAL </t>
  </si>
  <si>
    <t>CONDIÇÃO DE PAGAMENTO:</t>
  </si>
  <si>
    <t>TIPO DE ENVIO:</t>
  </si>
  <si>
    <t>DHL</t>
  </si>
  <si>
    <t>PRAZO:</t>
  </si>
  <si>
    <t>Nome:</t>
  </si>
  <si>
    <t>Ass.:</t>
  </si>
  <si>
    <t>Versão 04/05/2022</t>
  </si>
  <si>
    <t xml:space="preserve">  /  CONTANDO A PARTIR DA COLETA DA MERCADORIA.</t>
  </si>
  <si>
    <t>prazo dos correios</t>
  </si>
  <si>
    <t>ELABORAÇÃO PROPOSTA VENDA DE MATERIAL</t>
  </si>
  <si>
    <t>REFERÊNCIA PARA LANÇAMENTO NO ORACLE</t>
  </si>
  <si>
    <t>VALOR FINAL NA NOTA FISCAL</t>
  </si>
  <si>
    <t>QTD.</t>
  </si>
  <si>
    <t>CUSTO UNITÁRIO</t>
  </si>
  <si>
    <t>DESCONTO %</t>
  </si>
  <si>
    <t>DESCRIÇÃO PRODUTO</t>
  </si>
  <si>
    <t>DESCONTO R$</t>
  </si>
  <si>
    <t>PIS</t>
  </si>
  <si>
    <t>COFINS</t>
  </si>
  <si>
    <t>%ICMS</t>
  </si>
  <si>
    <t>ICMS</t>
  </si>
  <si>
    <t>FRETE</t>
  </si>
  <si>
    <t>MARGEM</t>
  </si>
  <si>
    <t>PREÇO DE VENDA UNITÁRIO</t>
  </si>
  <si>
    <t>PREÇO DE VENDA TOTAL</t>
  </si>
  <si>
    <t>IPI</t>
  </si>
  <si>
    <t>VALOR IPI</t>
  </si>
  <si>
    <t>PREÇO UNITÁRIO COM IPI</t>
  </si>
  <si>
    <t>VALOR TOTAL COM IPI</t>
  </si>
  <si>
    <t>A029154</t>
  </si>
  <si>
    <t>CUSTO ESTIMADO DE FRETE</t>
  </si>
  <si>
    <t>Coluna1</t>
  </si>
  <si>
    <t>Coluna2</t>
  </si>
  <si>
    <t>Coluna3</t>
  </si>
  <si>
    <t>OUTROS MEIOS</t>
  </si>
  <si>
    <t>FUNCIONÁRIO</t>
  </si>
  <si>
    <t>PRÓXIMA DATA AGENDADA PARA VISITA</t>
  </si>
  <si>
    <t>NÃO APLICÁVEL</t>
  </si>
  <si>
    <t>CORREIOS / SEDEX</t>
  </si>
  <si>
    <t>PRAZO DE 7 DIAS A CONTAR DA DATA DE COLETA</t>
  </si>
  <si>
    <t>3 DIAS A CONTAR DA DATA DE COLETA</t>
  </si>
  <si>
    <t>AÉREO</t>
  </si>
  <si>
    <t>ENVIO NO PRÓXIMO VÔO COM SAÍDA DO RJ PARA O LOCAL DE DESTINO</t>
  </si>
  <si>
    <t>PADRÃO CORREIOS</t>
  </si>
  <si>
    <t>10 DIAS A CONTAR DA DATA DE ENVIO</t>
  </si>
  <si>
    <t>PRÓXIMO VOO DISPONIVEL</t>
  </si>
  <si>
    <t>LICENCIADO</t>
  </si>
  <si>
    <t>ESTADO</t>
  </si>
  <si>
    <t>CIDADE</t>
  </si>
  <si>
    <t>TEL</t>
  </si>
  <si>
    <t>PRAZO DHL</t>
  </si>
  <si>
    <t>e-mail cliente</t>
  </si>
  <si>
    <t>RESP.2</t>
  </si>
  <si>
    <t>CONDIÇÃO DE PAGAMENTO</t>
  </si>
  <si>
    <t>ACREDIESEL - 4189293</t>
  </si>
  <si>
    <t>Acre</t>
  </si>
  <si>
    <t>RIO BRANCO - AC</t>
  </si>
  <si>
    <t>5 DIAS</t>
  </si>
  <si>
    <t>junior.recamic@acrediesel.com.br</t>
  </si>
  <si>
    <t>Junior</t>
  </si>
  <si>
    <t>29 DIAS</t>
  </si>
  <si>
    <t>COMVEIMA - 73592</t>
  </si>
  <si>
    <t>Bahia</t>
  </si>
  <si>
    <t>GUANAMBI - BA</t>
  </si>
  <si>
    <t>(77) 3451-2440</t>
  </si>
  <si>
    <t>3 DIAS</t>
  </si>
  <si>
    <t>admpneus@comveima.com.br</t>
  </si>
  <si>
    <t>Ricardo</t>
  </si>
  <si>
    <t>COSMAR - 108193</t>
  </si>
  <si>
    <t>São Paulo</t>
  </si>
  <si>
    <t>JUNDIAÍ - SP</t>
  </si>
  <si>
    <t>1 DIA</t>
  </si>
  <si>
    <t>marcos@cosmar.com.br</t>
  </si>
  <si>
    <t>Marcos Baratela</t>
  </si>
  <si>
    <t>DE NIGRIS</t>
  </si>
  <si>
    <t>SOROCABA - SP</t>
  </si>
  <si>
    <t>(15) 3229-8800</t>
  </si>
  <si>
    <t>2 Dias</t>
  </si>
  <si>
    <t>eduardo.araujo@denigris.com.br</t>
  </si>
  <si>
    <t>Eduardo</t>
  </si>
  <si>
    <t>INGÁ CASCAVEL - 2361300</t>
  </si>
  <si>
    <t>Paraná</t>
  </si>
  <si>
    <t>CASCAVEL - PR</t>
  </si>
  <si>
    <t>Alexandre Baldus</t>
  </si>
  <si>
    <t>DVA VEÍCULOS - 135124</t>
  </si>
  <si>
    <t>Santa Catarina</t>
  </si>
  <si>
    <t>FLORIANOPOLIS - SC</t>
  </si>
  <si>
    <t>2 DIAS</t>
  </si>
  <si>
    <t>rafael.oliveira@grupodva.com.br</t>
  </si>
  <si>
    <t>Rafael</t>
  </si>
  <si>
    <t>FERLEX</t>
  </si>
  <si>
    <t>LORENA - SP</t>
  </si>
  <si>
    <t>marcelo.felix@ferlex.com.br</t>
  </si>
  <si>
    <t>Marcelo</t>
  </si>
  <si>
    <t>Imediato</t>
  </si>
  <si>
    <t>INGÁ CHAPECÓ 507146</t>
  </si>
  <si>
    <t>CHAPECÓ - SC</t>
  </si>
  <si>
    <t>rodrigo.piva@ingaveiculos.com.br</t>
  </si>
  <si>
    <t>Rodrigo Piva</t>
  </si>
  <si>
    <t>INGÁ ITUMBIARA 1544243</t>
  </si>
  <si>
    <t>Goiás</t>
  </si>
  <si>
    <t>ITUMBIARA - GO</t>
  </si>
  <si>
    <t>genivaldo.gomes@ingaveiculos.com.br</t>
  </si>
  <si>
    <t>Genivaldo</t>
  </si>
  <si>
    <t>INGÁ UBERLÂNDIA 1919255</t>
  </si>
  <si>
    <t>Minas Gerais</t>
  </si>
  <si>
    <t>UBERLÂNDIA - MG</t>
  </si>
  <si>
    <t>giliard.lider@ingaveiculos.com.br</t>
  </si>
  <si>
    <t>André Agnol</t>
  </si>
  <si>
    <t>043-3302-3334</t>
  </si>
  <si>
    <t>INDISPONIVEL</t>
  </si>
  <si>
    <t>elaine.campos@ingaveiculos.com.br</t>
  </si>
  <si>
    <t>Elaine</t>
  </si>
  <si>
    <t>INGÁ MIRASSOL - 1965253</t>
  </si>
  <si>
    <t>MIRASSOL - SP</t>
  </si>
  <si>
    <t>(41) 3302-3600</t>
  </si>
  <si>
    <t>alexandre.baldus@ingaveiculos.com.br</t>
  </si>
  <si>
    <t>JAGUARDIESEL - 196744</t>
  </si>
  <si>
    <t>Ceará</t>
  </si>
  <si>
    <t>JAGUARIBE - CE</t>
  </si>
  <si>
    <t>Jaguardiesel.recamic@gmail.com</t>
  </si>
  <si>
    <t>Plínio</t>
  </si>
  <si>
    <t>L.G. PNEUS - 2118635</t>
  </si>
  <si>
    <t>Maranhão</t>
  </si>
  <si>
    <t>BACABAL - MA</t>
  </si>
  <si>
    <t>lgpneus@uol.com.br</t>
  </si>
  <si>
    <t>Liliana</t>
  </si>
  <si>
    <t>TECTYRES</t>
  </si>
  <si>
    <t>7 DIAS</t>
  </si>
  <si>
    <t>murillo@grupomavel.com.br</t>
  </si>
  <si>
    <t>Murillo</t>
  </si>
  <si>
    <t>MAVEL PICOS - 70818</t>
  </si>
  <si>
    <t>Piauí</t>
  </si>
  <si>
    <t>PICOS - PI</t>
  </si>
  <si>
    <t>(89) 3422-7600</t>
  </si>
  <si>
    <t>4 DIAS</t>
  </si>
  <si>
    <t>ari@grupomavel.com.br</t>
  </si>
  <si>
    <t>Ari</t>
  </si>
  <si>
    <t>MECASUL - 980161</t>
  </si>
  <si>
    <t xml:space="preserve">Rio Grande do Sul </t>
  </si>
  <si>
    <t>SANTA MARIA - RS</t>
  </si>
  <si>
    <t>augusto.abreu@mecasul.com.br</t>
  </si>
  <si>
    <t>Augusto</t>
  </si>
  <si>
    <t>MOURÃO-JI PARANÁ - 7260294</t>
  </si>
  <si>
    <t>Rondônia</t>
  </si>
  <si>
    <t>JI PARANA - RO</t>
  </si>
  <si>
    <t>gerencia@mouraopneus.com.br</t>
  </si>
  <si>
    <t>Mourão</t>
  </si>
  <si>
    <t>MOVESA FEIRA DE SANTANA - 10429062</t>
  </si>
  <si>
    <t>FEIRA DE SANTANA - BA</t>
  </si>
  <si>
    <t>adm.reformadorafeira@movesa.com.br</t>
  </si>
  <si>
    <t>Jackson</t>
  </si>
  <si>
    <t>MOVESA VITÓRIA DA CONQUISTA - 1963253</t>
  </si>
  <si>
    <t xml:space="preserve"> VITÓRIA DA CONQUISTA - BA</t>
  </si>
  <si>
    <t>(77) 4009-9100</t>
  </si>
  <si>
    <t>gabriel.trindade@movesa.com.br</t>
  </si>
  <si>
    <t>Gabriel</t>
  </si>
  <si>
    <t>PRODOESTE FORMIGA - 4195554</t>
  </si>
  <si>
    <t>FORMIGA - MG</t>
  </si>
  <si>
    <t>(37) 3329-1600</t>
  </si>
  <si>
    <t>gerencia.pneusformiga@prodoeste.com.br</t>
  </si>
  <si>
    <t>Leonardo</t>
  </si>
  <si>
    <t>recapadoramichelin@redisapneus.com.br</t>
  </si>
  <si>
    <t>Michell</t>
  </si>
  <si>
    <t>RENOMIC - 6344509</t>
  </si>
  <si>
    <t>FORTALEZA - CE</t>
  </si>
  <si>
    <t>(85) 3094-1313</t>
  </si>
  <si>
    <t>gilberto@renomic.com.br</t>
  </si>
  <si>
    <t>Gilberto</t>
  </si>
  <si>
    <t>Rio Grande do Norte</t>
  </si>
  <si>
    <t>(84) 3218-6000</t>
  </si>
  <si>
    <t>carlosalberto@unidasmercedesbenz.com.br</t>
  </si>
  <si>
    <t>Carlos</t>
  </si>
  <si>
    <t>RIBEIRÃO DIESEL BAURU - 79149</t>
  </si>
  <si>
    <t>BAURU - SP</t>
  </si>
  <si>
    <t>(14) 996317276</t>
  </si>
  <si>
    <t>refill.qualidade@stefanicomercial.com.br</t>
  </si>
  <si>
    <t>Wilson</t>
  </si>
  <si>
    <t>RIVOLI VEICULOS LTDA - 586146</t>
  </si>
  <si>
    <t>Distrito Federal</t>
  </si>
  <si>
    <t>BRASÍLIA - DF</t>
  </si>
  <si>
    <t>danilo.diamantino@mardisa.com.br</t>
  </si>
  <si>
    <t>Danilo Diamantino</t>
  </si>
  <si>
    <t>Mato Grosso do Sul</t>
  </si>
  <si>
    <t>(67) 3388 0808</t>
  </si>
  <si>
    <t>encarregado.producao@rodocappneus.com.br</t>
  </si>
  <si>
    <t>Juarez</t>
  </si>
  <si>
    <t>Mato Grosso</t>
  </si>
  <si>
    <t>(65) 2121-4800</t>
  </si>
  <si>
    <t>mario@rodocappneus.com.br</t>
  </si>
  <si>
    <t>Mario</t>
  </si>
  <si>
    <t>ZILLI PNEUS MARITUBA</t>
  </si>
  <si>
    <t>Pará</t>
  </si>
  <si>
    <t>Marituba - PA</t>
  </si>
  <si>
    <t>julio.cesar@zillipneus.com.br</t>
  </si>
  <si>
    <t>Julio</t>
  </si>
  <si>
    <t>SAMAM - 71773</t>
  </si>
  <si>
    <t>Sergipe</t>
  </si>
  <si>
    <t>ARACAJU - SE</t>
  </si>
  <si>
    <t>(79) 3212-1632</t>
  </si>
  <si>
    <t>rafael.rodrigues@samam.com.br</t>
  </si>
  <si>
    <t>Paraíba</t>
  </si>
  <si>
    <t>Emilson</t>
  </si>
  <si>
    <t xml:space="preserve">(27) 99962-7296 </t>
  </si>
  <si>
    <t>RenatoP@savana.com.br</t>
  </si>
  <si>
    <t>Renato</t>
  </si>
  <si>
    <t>Rio Grande do Sul</t>
  </si>
  <si>
    <t>PORTO ALEGRE - RS</t>
  </si>
  <si>
    <t>(51) 3371 1717</t>
  </si>
  <si>
    <t>rafael.marchi@gruposavar.com.br</t>
  </si>
  <si>
    <t>SAVARSUL - 9948201</t>
  </si>
  <si>
    <t>PELOTAS - RS</t>
  </si>
  <si>
    <t>(53) 3271 9595</t>
  </si>
  <si>
    <t>dinael@savarveiculos.com.br</t>
  </si>
  <si>
    <t>Dinael</t>
  </si>
  <si>
    <t>STÉFANI - 9053310</t>
  </si>
  <si>
    <t>JABOTICABAL - SP</t>
  </si>
  <si>
    <t>(16) 3202 0908</t>
  </si>
  <si>
    <t>recamic@stefanicomercial.com.br</t>
  </si>
  <si>
    <t>Flavio</t>
  </si>
  <si>
    <t>TREVISO BETIM - 76654</t>
  </si>
  <si>
    <t>BETIM - MG</t>
  </si>
  <si>
    <t>(31) 2126-9251</t>
  </si>
  <si>
    <t>ricardo.cha@grupotreviso.com.br</t>
  </si>
  <si>
    <t>RICARDO CHA</t>
  </si>
  <si>
    <t>UNIDAS JABOATÃO - 72308</t>
  </si>
  <si>
    <t>Pernambuco</t>
  </si>
  <si>
    <t>JABOATÃO - RE</t>
  </si>
  <si>
    <t>(83) 99878-8684</t>
  </si>
  <si>
    <t>recapagem.pe@unidasmercedesbenz.com.br</t>
  </si>
  <si>
    <t>Lucas</t>
  </si>
  <si>
    <t>UNIDAS JOÃO PESSOA - 173171</t>
  </si>
  <si>
    <t>JOÃO PESSOA - PB</t>
  </si>
  <si>
    <t>michelin@unidasmercedesbenz.com.br</t>
  </si>
  <si>
    <t>V MACHADO - 2765891</t>
  </si>
  <si>
    <t>TERESINA - PI</t>
  </si>
  <si>
    <t>(86) 3220-6600</t>
  </si>
  <si>
    <t>VALADARES DIESEL - 2000186</t>
  </si>
  <si>
    <t>GOVERNADOR VALADARES - MG</t>
  </si>
  <si>
    <t>leila@valadaresdiesel.com.br</t>
  </si>
  <si>
    <t>Leila</t>
  </si>
  <si>
    <t>VITÓRIA DIESEL - 807322</t>
  </si>
  <si>
    <t>Espirito Santo</t>
  </si>
  <si>
    <t>CARIACICA - ES</t>
  </si>
  <si>
    <t>3 DIA</t>
  </si>
  <si>
    <t>Lucianor@vitoriadiesel.com.br</t>
  </si>
  <si>
    <t>Luciano Rezende</t>
  </si>
  <si>
    <t>VMI INDUSTRIA COM IMPORT E EXPORT DE MAQS INDUSTRIAIS LTDA</t>
  </si>
  <si>
    <t>Rio de Janeiro</t>
  </si>
  <si>
    <t>loliveira@vmi-group.com</t>
  </si>
  <si>
    <t>Luciano</t>
  </si>
  <si>
    <t>ARAGUAIANA</t>
  </si>
  <si>
    <t>ZILLI PNEUS RIO VERDE - 784149</t>
  </si>
  <si>
    <t>RIO VERDE - GO</t>
  </si>
  <si>
    <t>64 98134 3788</t>
  </si>
  <si>
    <t>Julio Cesar</t>
  </si>
  <si>
    <t>DESCRIÇÃO</t>
  </si>
  <si>
    <t>CLASSIFICAÇÃO FISCAL</t>
  </si>
  <si>
    <t>%</t>
  </si>
  <si>
    <t>A303544</t>
  </si>
  <si>
    <t>​RELE DE SEGURANÇA Ref.3SK1211-1BB40</t>
  </si>
  <si>
    <t>85364900</t>
  </si>
  <si>
    <t>A694866</t>
  </si>
  <si>
    <t>"BORNE RELE 60VDC, 110-125V, RELE 700-TBR60, 60VDC, 6A250VAC</t>
  </si>
  <si>
    <t>811754</t>
  </si>
  <si>
    <t>120/70 R15 56H PILOT ROAD 4 SC FRONT TL</t>
  </si>
  <si>
    <t>FG</t>
  </si>
  <si>
    <t>0%</t>
  </si>
  <si>
    <t>A303914</t>
  </si>
  <si>
    <t>SINAMICS G120 BASIC OPERATION</t>
  </si>
  <si>
    <t>889293_101</t>
  </si>
  <si>
    <t>175/65 R14 82T TL ENERGY XM2 GRNX MI</t>
  </si>
  <si>
    <t>40111000</t>
  </si>
  <si>
    <t>706616_102</t>
  </si>
  <si>
    <t>185/65 R14 86H TL ENERGY XM2 GRNX MI</t>
  </si>
  <si>
    <t>123949_103</t>
  </si>
  <si>
    <t>225/55 R17 101W EXTRA LOAD TL PRIMACY 3 GRNX MI</t>
  </si>
  <si>
    <t>649295</t>
  </si>
  <si>
    <t>255/45 ZR 20 (105Y) EXTRALOAD PILOT SPORT 4S MI</t>
  </si>
  <si>
    <t>154324_101</t>
  </si>
  <si>
    <t>26.5 R 25 XADN + E3 TL ** 193B</t>
  </si>
  <si>
    <t>40118090</t>
  </si>
  <si>
    <t>644530</t>
  </si>
  <si>
    <t>285/35 ZR 20 (104Y) EXTRALOAD PILOT SPORT 4S MI</t>
  </si>
  <si>
    <t>A020137</t>
  </si>
  <si>
    <t>MANIPULADOR 4 DIR XDL-PA24 TEL</t>
  </si>
  <si>
    <t>84779000</t>
  </si>
  <si>
    <t>A020472</t>
  </si>
  <si>
    <t>MÓDULO ENTRADAS ANALÓGICAS TSX-AEY414</t>
  </si>
  <si>
    <t>A020497</t>
  </si>
  <si>
    <t>MÓDULO CONTROLE MOTOR DE PASSO (2 EIXOS) TSX-CFY21</t>
  </si>
  <si>
    <t>85389010</t>
  </si>
  <si>
    <t>A027044</t>
  </si>
  <si>
    <t>TRANSMISSOR DE TEMPERATURA WIKA ( PT100 )</t>
  </si>
  <si>
    <t>85334099</t>
  </si>
  <si>
    <t>A027397</t>
  </si>
  <si>
    <t>FUSO EIXO Y COM PORCA DE ESFERAS D40X5MM.</t>
  </si>
  <si>
    <t>84839000</t>
  </si>
  <si>
    <t>A040278</t>
  </si>
  <si>
    <t xml:space="preserve">FURADEIRA REVERSIVEL </t>
  </si>
  <si>
    <t>A042243</t>
  </si>
  <si>
    <t>CONTATOR SIRIUS SIEMENS 3RT1017-1BB41 24VCC .</t>
  </si>
  <si>
    <t>A042250</t>
  </si>
  <si>
    <t>CONTATOR SIRIUS SIEMENS 3RT1026-1BB40 24VCC.</t>
  </si>
  <si>
    <t>A042275</t>
  </si>
  <si>
    <t>CONTATOR SIRIUS SIEMENS 3RT1015-1BB41 24VCC.</t>
  </si>
  <si>
    <t>A302276</t>
  </si>
  <si>
    <t>ARO EXPANSIVO EM 12 SEGMENTOS PADRÃO NATIONAL - 20/22.5X9"</t>
  </si>
  <si>
    <t>A302678</t>
  </si>
  <si>
    <t>SENSOR DE PROXIMIDADE IG 5495 IFM</t>
  </si>
  <si>
    <t>85365090</t>
  </si>
  <si>
    <t>A302727</t>
  </si>
  <si>
    <t>POTECIÔMETRO LINEAR DL 30/200</t>
  </si>
  <si>
    <t>A302734</t>
  </si>
  <si>
    <t>SENSOR FOTO ELÉTRICO, UNIDADE EMISSORA IFM OF 5018.</t>
  </si>
  <si>
    <t>A302773</t>
  </si>
  <si>
    <t>SENSOR FOTO ELÉTRICO UNIDADE RECEPTORA IFM OGE701.</t>
  </si>
  <si>
    <t>A302780</t>
  </si>
  <si>
    <t>SENSOR DE POSIÇÃO BALLUFF BTL5 - F - 2814 - 1S</t>
  </si>
  <si>
    <t>90319090</t>
  </si>
  <si>
    <t>A303311</t>
  </si>
  <si>
    <t xml:space="preserve">JUNTA ROTATIVA  G 1 / 2"  </t>
  </si>
  <si>
    <t>74122000</t>
  </si>
  <si>
    <t>A30339X</t>
  </si>
  <si>
    <t>CORREIA DENTADA 6T5 - 650</t>
  </si>
  <si>
    <t>A303512</t>
  </si>
  <si>
    <t>SENSOR INDUTIVO IF 5622</t>
  </si>
  <si>
    <t>A305069</t>
  </si>
  <si>
    <t>FUSO  DE ESFERAS COM PORCA,CONFORME DESENHO 3/RR-01-16007-MRT DETALHE C5</t>
  </si>
  <si>
    <t>A026900</t>
  </si>
  <si>
    <t>ABRACADEIRA SEM-FIM DIAM 025/038MM</t>
  </si>
  <si>
    <t>A023956</t>
  </si>
  <si>
    <t>ABRACADEIRA SEM-FIM DIAM 076/095MM</t>
  </si>
  <si>
    <t>A023963</t>
  </si>
  <si>
    <t>ABRACADEIRA SEM-FIM DIAM 089/108MM</t>
  </si>
  <si>
    <t>A021726</t>
  </si>
  <si>
    <t>ACOPL ELAST A-20  GUMMI</t>
  </si>
  <si>
    <t>A023145</t>
  </si>
  <si>
    <t>ACOPL ELAST TORMIN L10-R        - VULKAN</t>
  </si>
  <si>
    <t>A021684</t>
  </si>
  <si>
    <t>ACOPL P/ CODIFICADOR    - E69-C06B - ATS</t>
  </si>
  <si>
    <t>A010058</t>
  </si>
  <si>
    <t>ACOPLAMENTO ELASTICO C/ CUBOS USINADOS TIPO TSCHAN</t>
  </si>
  <si>
    <t>A303992</t>
  </si>
  <si>
    <t>ACOPLAMENTO ELASTICO-TOMIN L10- Z/100</t>
  </si>
  <si>
    <t>A029235</t>
  </si>
  <si>
    <t>ADAPT TS V5.1 - 6ES7972-OCA33- SIEMENS</t>
  </si>
  <si>
    <t>A028577</t>
  </si>
  <si>
    <t>ADESIVO DES AE-22-05024-MRT - RECAMIC</t>
  </si>
  <si>
    <t>A028672</t>
  </si>
  <si>
    <t>ADESIVO DES AE-22-05028-MRT - RECAMIC</t>
  </si>
  <si>
    <t>A028520</t>
  </si>
  <si>
    <t>ADESIVO DES RP-01-05024-MRT - RECAMIC</t>
  </si>
  <si>
    <t>A028538</t>
  </si>
  <si>
    <t>ADESIVO DES RP-01-05025-MRT - RECAMIC</t>
  </si>
  <si>
    <t>A028633</t>
  </si>
  <si>
    <t>ADESIVO DES RP-01-05028-MRT - RECAMIC</t>
  </si>
  <si>
    <t>A028640</t>
  </si>
  <si>
    <t>ADESIVO DES RP-01-05029-MRT - RECAMIC</t>
  </si>
  <si>
    <t>A30271X</t>
  </si>
  <si>
    <t>AJUSTADOR DE PRESSÃO</t>
  </si>
  <si>
    <t>A302413</t>
  </si>
  <si>
    <t>ALAVANCA DE APERTO, ROSCA EXTERNA M10 x 30 DA FERRAMENTA AZ</t>
  </si>
  <si>
    <t>A68043X</t>
  </si>
  <si>
    <t>AMPERIMETRO 0-050A - FM96         - KRON</t>
  </si>
  <si>
    <t>A303368</t>
  </si>
  <si>
    <t>ANEL GUIA PARA FUSO</t>
  </si>
  <si>
    <t>A02272X</t>
  </si>
  <si>
    <t>ANEL O RING 047,22X03,53 NBR</t>
  </si>
  <si>
    <t>A022744</t>
  </si>
  <si>
    <t>ANEL O RING 094,92X02,62 NBR</t>
  </si>
  <si>
    <t>A303304</t>
  </si>
  <si>
    <t>ANEL O RING 19 x 3 ( N 674-70 NBR 75 - VEDABRAS 11.045</t>
  </si>
  <si>
    <t>73182100</t>
  </si>
  <si>
    <t>A010192</t>
  </si>
  <si>
    <t>ANEL O RING 190,00X08,00 VEDABRAS 10.83</t>
  </si>
  <si>
    <t>40169300</t>
  </si>
  <si>
    <t>A303294</t>
  </si>
  <si>
    <t>ANEL O RING 24 x 3 FMP 80 ( N 674-70 ) - VEDABRAS 13.854</t>
  </si>
  <si>
    <t>A303287</t>
  </si>
  <si>
    <t>ANEL O RING 43 x 5.33, N674 - 70 - VEDABRAS 11.109</t>
  </si>
  <si>
    <t>A30327X</t>
  </si>
  <si>
    <t>ANEL O RING 72 x 3 F81 / VITON, VEDABRAS 10738</t>
  </si>
  <si>
    <t>A303248</t>
  </si>
  <si>
    <t>ANEL O RING 79 x 3 - VEDABRAS 11 877</t>
  </si>
  <si>
    <t>A303262</t>
  </si>
  <si>
    <t>ANEL O RING 84 x 3 F81 / VITON, VEDABRAS 12946</t>
  </si>
  <si>
    <t>A303255</t>
  </si>
  <si>
    <t>ANEL O RING 87 x 1.5 EM VITON</t>
  </si>
  <si>
    <t>A010234</t>
  </si>
  <si>
    <t>ANEL O RING DIAM 75x4</t>
  </si>
  <si>
    <t>A010178</t>
  </si>
  <si>
    <t>ANEL O RING DIAM110X4</t>
  </si>
  <si>
    <t>A022751</t>
  </si>
  <si>
    <t>ANEL RASP S/ANEL MET 075,0</t>
  </si>
  <si>
    <t>A302251</t>
  </si>
  <si>
    <t>ARO EXPANSIVO 15" PADRAO NAT</t>
  </si>
  <si>
    <t>A302269</t>
  </si>
  <si>
    <t>ARO EXPANSIVO 20/22,5 X 75" PADRAO NAT</t>
  </si>
  <si>
    <t>A302290</t>
  </si>
  <si>
    <t>ARO EXPANSIVO EM 12 SEGMENTOS PADRAO NAT. 20/22,5 X 11,75"</t>
  </si>
  <si>
    <t>A02702X</t>
  </si>
  <si>
    <t>BARRA COBRE NU 20 FUROS 12X3X380MM</t>
  </si>
  <si>
    <t>A024117</t>
  </si>
  <si>
    <t>BARRA CONEXAO  12 ELEMENTOS  06MM2</t>
  </si>
  <si>
    <t>A028249</t>
  </si>
  <si>
    <t>BASE  P/ FUS DIAZED 02-25A</t>
  </si>
  <si>
    <t>A024124</t>
  </si>
  <si>
    <t>BASE ISO5599/1 TAM 1 CONEX 1/4"BSP LAT</t>
  </si>
  <si>
    <t>A694048</t>
  </si>
  <si>
    <t>BATERIA LITHIUM 3,0V</t>
  </si>
  <si>
    <t>85065010</t>
  </si>
  <si>
    <t>A636007</t>
  </si>
  <si>
    <t>BATERIA LITHIUM 3,6V</t>
  </si>
  <si>
    <t>A696535</t>
  </si>
  <si>
    <t>BATERIA PARA CPU - FAMILIA 300</t>
  </si>
  <si>
    <t>A69655X</t>
  </si>
  <si>
    <t>BLOCO CONTATO AUX.FRONTAL</t>
  </si>
  <si>
    <t>A024156</t>
  </si>
  <si>
    <t>BLOCO CONTATO NA     P/ INTERRUP XB2-B</t>
  </si>
  <si>
    <t>85389090</t>
  </si>
  <si>
    <t>A024163</t>
  </si>
  <si>
    <t>BLOCO CONTATO NF     P/ INTERRUP XB2-B</t>
  </si>
  <si>
    <t>A028023</t>
  </si>
  <si>
    <t>BLOCO CONTATOS LA1-D11 - TELEMECANIQUE</t>
  </si>
  <si>
    <t>A028947</t>
  </si>
  <si>
    <t>BOBINA 024VCA 3TY4803-0AC1 - SIEMENS</t>
  </si>
  <si>
    <t>A030456</t>
  </si>
  <si>
    <t>BOBINA VAL PNEU 110V 60HZ MSW FESTO</t>
  </si>
  <si>
    <t>A303431</t>
  </si>
  <si>
    <t>BOMBA DE CIRCULACAO DE AGUA CV41, VOLTAGEM: 345 - 415 V</t>
  </si>
  <si>
    <t>84137080</t>
  </si>
  <si>
    <t>A023297</t>
  </si>
  <si>
    <t>BOMBA HID ENGR C/RESERV 9.540.082 -BOSCH</t>
  </si>
  <si>
    <t>A030777</t>
  </si>
  <si>
    <t>BORNE CONEXAO 01,5 MM2</t>
  </si>
  <si>
    <t>A03076X</t>
  </si>
  <si>
    <t>BORNE CONEXAO 04,0 - 06,0 MM2</t>
  </si>
  <si>
    <t>A030752</t>
  </si>
  <si>
    <t>BORNE CONEXAO 04,0 0-006,0 MM2</t>
  </si>
  <si>
    <t>A023681</t>
  </si>
  <si>
    <t>BORNE TERRA 3,5MM  00,5-03,5MM2  CONEXEL</t>
  </si>
  <si>
    <t>A029436</t>
  </si>
  <si>
    <t>BOTAO + SINALIZACAO VERMELHO</t>
  </si>
  <si>
    <t>A042476</t>
  </si>
  <si>
    <t>Botão 22MM PLASTICO LUMINOSO LED 24VCA C</t>
  </si>
  <si>
    <t>A011929</t>
  </si>
  <si>
    <t>Botão de emergência tipo soco 30 mm, girar para destravar, furo de 22 mm e 2 contatos NF</t>
  </si>
  <si>
    <t>A020151</t>
  </si>
  <si>
    <t>BOTAO SOCO     PR         30MM XA2BC21</t>
  </si>
  <si>
    <t>A020144</t>
  </si>
  <si>
    <t>BOTAO SOCO     VM         30MM XA2BT42</t>
  </si>
  <si>
    <t>A023836</t>
  </si>
  <si>
    <t>BOTOEIRA 2 FUROS  22,2MM XB2TB12B</t>
  </si>
  <si>
    <t>A041458</t>
  </si>
  <si>
    <t>BRACO DE CONTROLE P TRANSDUTOR</t>
  </si>
  <si>
    <t>A013997</t>
  </si>
  <si>
    <t>BUCHA DE AGULHAS HK1516 SKF</t>
  </si>
  <si>
    <t>84824000</t>
  </si>
  <si>
    <t>A01398X</t>
  </si>
  <si>
    <t>BUCHA DE AGULHAS HK2020 SKF</t>
  </si>
  <si>
    <t>A010403</t>
  </si>
  <si>
    <t>BUCHA DE BRONZE FOSFOROSO</t>
  </si>
  <si>
    <t>A040567</t>
  </si>
  <si>
    <t>BUZINA ELETRONIC 110V 102/110B</t>
  </si>
  <si>
    <t>85318000</t>
  </si>
  <si>
    <t>A021571</t>
  </si>
  <si>
    <t>CABECOTE C/ ALAV REG P/ FIM-DE-CURSO XCK</t>
  </si>
  <si>
    <t>A026717</t>
  </si>
  <si>
    <t>CABO ANTICHAMA  750V  PVC 1X4,00MM2   PR</t>
  </si>
  <si>
    <t>A040408</t>
  </si>
  <si>
    <t>CABO COAXIL NDT</t>
  </si>
  <si>
    <t>A042155</t>
  </si>
  <si>
    <t>CABO COM CONECTOR HE10 TELEFAST 3 M</t>
  </si>
  <si>
    <t>A042067</t>
  </si>
  <si>
    <t>CABO COM CONECTOR RETO</t>
  </si>
  <si>
    <t>85444200</t>
  </si>
  <si>
    <t>A028231</t>
  </si>
  <si>
    <t>CABO COMUNICACAO            XBT Z9681</t>
  </si>
  <si>
    <t>85442000</t>
  </si>
  <si>
    <t>A302491</t>
  </si>
  <si>
    <t>CABO DE ALTA VOLTAGEM</t>
  </si>
  <si>
    <t>A30352X</t>
  </si>
  <si>
    <t>CABO DE CONEXAO DOS SENSORES</t>
  </si>
  <si>
    <t>A029186</t>
  </si>
  <si>
    <t>CABO DE PATENCIA</t>
  </si>
  <si>
    <t>A040503</t>
  </si>
  <si>
    <t>CABO DE POTENCIA P/ SERVOMOTOR</t>
  </si>
  <si>
    <t>A040510</t>
  </si>
  <si>
    <t>CABO DE SINAL P/ SERVOMOTOR</t>
  </si>
  <si>
    <t>A023716</t>
  </si>
  <si>
    <t>CABO FLEXIVEL 1000V PVC/PVC   3X01,50MM2</t>
  </si>
  <si>
    <t>A68079X</t>
  </si>
  <si>
    <t>CABO INTERLIGACAO PC/PPI S7-200  SIEMENS</t>
  </si>
  <si>
    <t>A029193</t>
  </si>
  <si>
    <t>CABO RESOLVER C/ CONECTOR P/ SERVO 1FK6</t>
  </si>
  <si>
    <t>A024300</t>
  </si>
  <si>
    <t>CAIXA APAR  0800X600X200MM EE268 TAUNUS</t>
  </si>
  <si>
    <t>A041095</t>
  </si>
  <si>
    <t>CAIXA DE PROTECAO DA ESCOVA</t>
  </si>
  <si>
    <t>A023699</t>
  </si>
  <si>
    <t>CAIXA DERIV 0093X093X064MM M5  MOFERCO</t>
  </si>
  <si>
    <t>A023709</t>
  </si>
  <si>
    <t>CAIXA DERIV 0142X142X098MM M7  MOFERCO</t>
  </si>
  <si>
    <t>A304354</t>
  </si>
  <si>
    <t>CALCO DO GIRADOR DE CARCACA CONF. DESENHO 3/RP-01-30009-MRT</t>
  </si>
  <si>
    <t>A040366</t>
  </si>
  <si>
    <t>CAPACITOR PARA NDT</t>
  </si>
  <si>
    <t>A307147</t>
  </si>
  <si>
    <t>CARBIDE NS-017 G.36 EIXO 14MM, LARGURA 25MM E ESPESSURA 50MM</t>
  </si>
  <si>
    <t>A696662</t>
  </si>
  <si>
    <t>Carta Simolink SX7010-0FJ00 - Ref.: 6SE7090-0XX84-0FJ0</t>
  </si>
  <si>
    <t>85049040</t>
  </si>
  <si>
    <t>A041419</t>
  </si>
  <si>
    <t>CARTAO COMPACT FLASH</t>
  </si>
  <si>
    <t>A303488</t>
  </si>
  <si>
    <t>CARTAO DE MEMORIA MMC 128 kb. ​Ref. 6ES7953-8LG31-0AA0</t>
  </si>
  <si>
    <t>85235110</t>
  </si>
  <si>
    <t>A029845</t>
  </si>
  <si>
    <t>CENTRALIZADOR LASER</t>
  </si>
  <si>
    <t>85414011</t>
  </si>
  <si>
    <t>101152</t>
  </si>
  <si>
    <t>CHAMBRE 20M      VALVE 1877</t>
  </si>
  <si>
    <t>4013109001</t>
  </si>
  <si>
    <t>A020962</t>
  </si>
  <si>
    <t>CHAVE BOCA 23MM DES 3/RP-01-55012-MRT</t>
  </si>
  <si>
    <t>A02097X</t>
  </si>
  <si>
    <t>CHAVE BOCA 30MM DES 3/RP-01-55013-MRT</t>
  </si>
  <si>
    <t>A020987</t>
  </si>
  <si>
    <t>CHAVE BOCA 36MM DES 3/RP-01-55014-MRT</t>
  </si>
  <si>
    <t>A020994</t>
  </si>
  <si>
    <t>CHAVE BOCA 46MM DES 3/RP-01-55015-MRT</t>
  </si>
  <si>
    <t>A021003</t>
  </si>
  <si>
    <t>CHAVE BOCA 55MM DES 3/RP-01-55016-MRT</t>
  </si>
  <si>
    <t>82042000</t>
  </si>
  <si>
    <t>A021010</t>
  </si>
  <si>
    <t>CHAVE BOCA 60MM DES 3/RP-01-55017-MRT</t>
  </si>
  <si>
    <t>A042123</t>
  </si>
  <si>
    <t>CHAVE DE POSICIONAMENTO DE PORTA (FDC)</t>
  </si>
  <si>
    <t>A04136X</t>
  </si>
  <si>
    <t>CHAVE ESTAT.25A 4 A 32VCC</t>
  </si>
  <si>
    <t>A300335</t>
  </si>
  <si>
    <t>CHAVE FIXA 65MM EM ACO</t>
  </si>
  <si>
    <t>A027414</t>
  </si>
  <si>
    <t>CHAVE SECCIONADORA 100A</t>
  </si>
  <si>
    <t>A023226</t>
  </si>
  <si>
    <t>CIL PNEUM D032X0025 ISO6431/AFNOR-EM-REC</t>
  </si>
  <si>
    <t>A027580</t>
  </si>
  <si>
    <t>CIL PNEUM D040X0080 ISO6431/AFNOR-EM</t>
  </si>
  <si>
    <t>84123110</t>
  </si>
  <si>
    <t>A022631</t>
  </si>
  <si>
    <t>CIL PNEUM D063X0350 ISO 6431</t>
  </si>
  <si>
    <t>A023113</t>
  </si>
  <si>
    <t>CIL PNEUM D080X0145 ISO 6431</t>
  </si>
  <si>
    <t>A022663</t>
  </si>
  <si>
    <t>CIL PNEUM D100X200 ISO 6431</t>
  </si>
  <si>
    <t>A040461</t>
  </si>
  <si>
    <t>CILINDRO PNEUMATICO DO BRACO DE MEDICAO DA BANDA</t>
  </si>
  <si>
    <t>A041338</t>
  </si>
  <si>
    <t>CJT. SELO MECANICO DO LABIRINTO</t>
  </si>
  <si>
    <t>A307281</t>
  </si>
  <si>
    <t>COBERTURA DA RASPA, CFE DESENHO RR-01 - 16003 - MRT</t>
  </si>
  <si>
    <t>A021331</t>
  </si>
  <si>
    <t>CODIFICADOR       00100PT/V - OMRON</t>
  </si>
  <si>
    <t>A680461</t>
  </si>
  <si>
    <t>CODIFICADOR INCR  00100PT/V E6CCWZ5C OMR</t>
  </si>
  <si>
    <t>90318099</t>
  </si>
  <si>
    <t>A680447</t>
  </si>
  <si>
    <t>COLUNA LUMINOSA 5 CORES - 54/405 -CUTLER</t>
  </si>
  <si>
    <t>A029059</t>
  </si>
  <si>
    <t>CONECTOR  TERM DIR P/ MICROLOGIX 1500</t>
  </si>
  <si>
    <t>A040398</t>
  </si>
  <si>
    <t>CONECTOR 31-10 BNC</t>
  </si>
  <si>
    <t>A303086</t>
  </si>
  <si>
    <t>CONECTOR DB25 FEMEA</t>
  </si>
  <si>
    <t>85369090</t>
  </si>
  <si>
    <t>A303093</t>
  </si>
  <si>
    <t>CONECTOR DB25 MACHO</t>
  </si>
  <si>
    <t>A303054</t>
  </si>
  <si>
    <t>CONECTOR DB9 FEMEA</t>
  </si>
  <si>
    <t>A303047</t>
  </si>
  <si>
    <t>CONECTOR DB9 MACHO</t>
  </si>
  <si>
    <t>A306104</t>
  </si>
  <si>
    <t>CONECTOR DE PASSAGEM SECCIONAVEL P/CABOS DE 1,5MM.</t>
  </si>
  <si>
    <t>A302050</t>
  </si>
  <si>
    <t>CONECTOR PROFIBUS - 0EA02</t>
  </si>
  <si>
    <t>A302036</t>
  </si>
  <si>
    <t>CONECTOR PROFIBUS DP-0BA12</t>
  </si>
  <si>
    <t>A302043</t>
  </si>
  <si>
    <t>CONECTOR PROFIBUS DP-0BB12</t>
  </si>
  <si>
    <t>A028961</t>
  </si>
  <si>
    <t>CONJUNTO DA RASPA CONVEXA</t>
  </si>
  <si>
    <t>A040528</t>
  </si>
  <si>
    <t>CONJUNTO DE CINTAS DA ENVELOPA ARMONAS</t>
  </si>
  <si>
    <t>A029901</t>
  </si>
  <si>
    <t>CONTADORA TRIPOLAR DE 24 A 50 V</t>
  </si>
  <si>
    <t>A029933</t>
  </si>
  <si>
    <t>CONTADORA TRIPOLAR DE 9 A 24 V</t>
  </si>
  <si>
    <t>A303897</t>
  </si>
  <si>
    <t>CONTATO AUXILIAR ACIONAMENTO CA SIEMENS - 3R1122-3AG10</t>
  </si>
  <si>
    <t>A024357</t>
  </si>
  <si>
    <t>CONTATOR AUX   110VCA 2NA+2NF CA2DN22F6</t>
  </si>
  <si>
    <t>A696542</t>
  </si>
  <si>
    <t>CONTATOR AUX. SIRIUS 4 NA</t>
  </si>
  <si>
    <t>A012658</t>
  </si>
  <si>
    <t>CONTATOR DE POTENCIA</t>
  </si>
  <si>
    <t>A040045</t>
  </si>
  <si>
    <t>A042356</t>
  </si>
  <si>
    <t>CONTATOR SCHNEIDER 24VDC REF. CAD 50BD</t>
  </si>
  <si>
    <t>A696493</t>
  </si>
  <si>
    <t>CONTATOR SIRIUS 25 A</t>
  </si>
  <si>
    <t>A696503</t>
  </si>
  <si>
    <t>CONTATOR SIRIUS 50 A</t>
  </si>
  <si>
    <t>A696510</t>
  </si>
  <si>
    <t>CONTATOR SIRIUS 9 A</t>
  </si>
  <si>
    <t>A042268</t>
  </si>
  <si>
    <t>CONTATOR SIRIUS SIEMENS</t>
  </si>
  <si>
    <t>A024406</t>
  </si>
  <si>
    <t>CONTATOR TRIP  0009A 110VCA LC1D0910F6</t>
  </si>
  <si>
    <t>A024364</t>
  </si>
  <si>
    <t>CONTATOR TRIP  0012A 110VCA LC1D1210F6</t>
  </si>
  <si>
    <t>A024389</t>
  </si>
  <si>
    <t>CONTATOR TRIP  0025A 110VCA LC1D2510F6</t>
  </si>
  <si>
    <t>A024396</t>
  </si>
  <si>
    <t>CONTATOR TRIP  0050A 110VCA LC1D5011F6</t>
  </si>
  <si>
    <t>A028707</t>
  </si>
  <si>
    <t>CONTATOR TRIP  0065A 024VCC LP1-D6511BD</t>
  </si>
  <si>
    <t>A028489</t>
  </si>
  <si>
    <t>CONTATOR TRIP  0065A 110VCA LC1D6511F6</t>
  </si>
  <si>
    <t>A028697</t>
  </si>
  <si>
    <t>CONTATOR TRIP  0080A 024VCC LP1-D8011BD</t>
  </si>
  <si>
    <t>A022906</t>
  </si>
  <si>
    <t>CONTATOR TRIP  3TF3400 - SIEMENS</t>
  </si>
  <si>
    <t>A027982</t>
  </si>
  <si>
    <t>CONTATOR TRIPOLAR 18A</t>
  </si>
  <si>
    <t>A027975</t>
  </si>
  <si>
    <t>CONTATOR TRIPOLAR 25A</t>
  </si>
  <si>
    <t>A042324</t>
  </si>
  <si>
    <t>CONTATOR TRIPOLAR TESYS 24VCC SCHNEIDER REF.: LC1-D18 BD.</t>
  </si>
  <si>
    <t>A30340X</t>
  </si>
  <si>
    <t>CONTROLADOR DE TEMPERATURA MP 888 / FEKO PARA TCU TT - 188</t>
  </si>
  <si>
    <t>A020761</t>
  </si>
  <si>
    <t>CONTROLADOR P/ STEPMOTOR       SS2000MD7</t>
  </si>
  <si>
    <t>85044050</t>
  </si>
  <si>
    <t>A021444</t>
  </si>
  <si>
    <t>CONVERSOR ESTATICO ECODRIVE DKC01 INDRAM</t>
  </si>
  <si>
    <t>85044090</t>
  </si>
  <si>
    <t>A026964</t>
  </si>
  <si>
    <t>CORPO COMP NF        P/ INTERRUP XB2-B</t>
  </si>
  <si>
    <t>A030230</t>
  </si>
  <si>
    <t>CORPO COMPLETO COM CONTATOS P/FIM DE CURSO ZCK-J2, 2NA+2NF</t>
  </si>
  <si>
    <t>A027823</t>
  </si>
  <si>
    <t>CORREIA V PERFIL B (17X11)C=01270MM-B47</t>
  </si>
  <si>
    <t>A041169</t>
  </si>
  <si>
    <t>CORRENTE DE BOLINHAS</t>
  </si>
  <si>
    <t>74191000</t>
  </si>
  <si>
    <t>A696630</t>
  </si>
  <si>
    <t>CPU 315-2 DP</t>
  </si>
  <si>
    <t>85371020</t>
  </si>
  <si>
    <t>A042525</t>
  </si>
  <si>
    <t>CPU CompacLogix 5370</t>
  </si>
  <si>
    <t>A022286</t>
  </si>
  <si>
    <t>DETETOR DE PROXIMIDADE INDUTIVO, CILINDRICO, DIAMETRO M30,  DISTANCIA DE DETECAO 10MM, SAIDA NA 2 FIOS, ALIMENTACAO 12....24VCC</t>
  </si>
  <si>
    <t>A302597</t>
  </si>
  <si>
    <t>DETETOR FOTO ELOTRICO DC12...240V AC24...240V OUT &lt;4A</t>
  </si>
  <si>
    <t>A30457X</t>
  </si>
  <si>
    <t>DETETOR FOTO REF.L DIR. 00,5M CA</t>
  </si>
  <si>
    <t>85414039</t>
  </si>
  <si>
    <t>A304562</t>
  </si>
  <si>
    <t>DETETOR FOTO REFL DIF 00,8M CC</t>
  </si>
  <si>
    <t>A300695</t>
  </si>
  <si>
    <t>DETETOR FOTO REFLETIVO 00,1M C</t>
  </si>
  <si>
    <t>A024438</t>
  </si>
  <si>
    <t>DETETOR FOTO REFLETIVO 10,0M CA NA/NF</t>
  </si>
  <si>
    <t>A02901X</t>
  </si>
  <si>
    <t>DETETOR IND 20X20MM 05,0MM CC NF-NPN</t>
  </si>
  <si>
    <t>A303946</t>
  </si>
  <si>
    <t>DETETOR IND. CIL. M18- TCC3.</t>
  </si>
  <si>
    <t>A254216</t>
  </si>
  <si>
    <t>DETETOR INDUTIVO CIL. M18 08,0 MM CC</t>
  </si>
  <si>
    <t>A023120</t>
  </si>
  <si>
    <t>DETETOR MAG CIL PNEUM SME-8-K-LED  FESTO</t>
  </si>
  <si>
    <t>A300399</t>
  </si>
  <si>
    <t>DISCO GRAFITE DIAM 084 X 4MM</t>
  </si>
  <si>
    <t>A300462</t>
  </si>
  <si>
    <t>DISCO INTERM P/ BOMBA T30</t>
  </si>
  <si>
    <t>A300455</t>
  </si>
  <si>
    <t>DISCO LATERAL P/ BOMBA T30</t>
  </si>
  <si>
    <t>A021275</t>
  </si>
  <si>
    <t>DISCO RUPTURA SEG 3" 12,79BAR</t>
  </si>
  <si>
    <t>40092110</t>
  </si>
  <si>
    <t>A02446X</t>
  </si>
  <si>
    <t>DISJUNTOR 3 POLOS 032A CURVA B</t>
  </si>
  <si>
    <t>A028496</t>
  </si>
  <si>
    <t>DISJUNTOR 3 POLOS 063A CURVA B</t>
  </si>
  <si>
    <t>A024477</t>
  </si>
  <si>
    <t>DISJUNTOR REGULAVEL 3P 001,60A/0002,50A</t>
  </si>
  <si>
    <t>85362000</t>
  </si>
  <si>
    <t>A027245</t>
  </si>
  <si>
    <t>DISJUNTOR REGULAVEL 3P 004,00A/0006,30A</t>
  </si>
  <si>
    <t>A024484</t>
  </si>
  <si>
    <t>DISJUNTOR REGULAVEL 3P 017,00A/0023,00A</t>
  </si>
  <si>
    <t>A028009</t>
  </si>
  <si>
    <t>DISJUNTOR REGULAVEL 3P 040,00A/0063,00A</t>
  </si>
  <si>
    <t>A040133</t>
  </si>
  <si>
    <t>DISJUNTOR SIEMENS 36...50A</t>
  </si>
  <si>
    <t>85361000</t>
  </si>
  <si>
    <t>A040140</t>
  </si>
  <si>
    <t>DISJUNTOR SIEMENS 57...75A</t>
  </si>
  <si>
    <t>A696574</t>
  </si>
  <si>
    <t>DISJUNTOR SIRIUS 1,8 - 2,5 A</t>
  </si>
  <si>
    <t>A696581</t>
  </si>
  <si>
    <t>DISJUNTOR SIRIUS 7 - 10 A</t>
  </si>
  <si>
    <t>BRB103242</t>
  </si>
  <si>
    <t>DISPOSITIVO DE SEGURANCA, TP_DISP=  RELE DE SEGURANCA, TP_MONT=  PARAFUSO, #_T_CTT=  3NA+1NF, REARME=  SIM,  24 VDC</t>
  </si>
  <si>
    <t>85364100</t>
  </si>
  <si>
    <t>A042010</t>
  </si>
  <si>
    <t>DRIVE MOTOR DE PASSO</t>
  </si>
  <si>
    <t>A04230X</t>
  </si>
  <si>
    <t>DRIVE-CLIQ CABLE IP20/IP20 LENGTH: 0.60 M</t>
  </si>
  <si>
    <t>A302068-R</t>
  </si>
  <si>
    <t>DRIVER MASTERDRIVES MC/CONVERS</t>
  </si>
  <si>
    <t>A302075-R</t>
  </si>
  <si>
    <t>DRIVER MASTERDRIVES MC/INVERSO</t>
  </si>
  <si>
    <t>A040581</t>
  </si>
  <si>
    <t>DRIVER SIMOTION</t>
  </si>
  <si>
    <t>85371090</t>
  </si>
  <si>
    <t>A306062</t>
  </si>
  <si>
    <t>EIXO DA RASPA RP01</t>
  </si>
  <si>
    <t>A300328</t>
  </si>
  <si>
    <t>EIXO DES 1/RP-01-25015 - MTR</t>
  </si>
  <si>
    <t>84831090</t>
  </si>
  <si>
    <t>A30725X</t>
  </si>
  <si>
    <t>EIXO DESENHO RR-01 15005-MRT</t>
  </si>
  <si>
    <t>A011580</t>
  </si>
  <si>
    <t>EIXO DO PIVO CONF.DES.</t>
  </si>
  <si>
    <t>A307115</t>
  </si>
  <si>
    <t>EIXO PIVO P/BRACOS LIMPESA DE FLANCOS DES.3-RP01-2610-MRT</t>
  </si>
  <si>
    <t>A041264</t>
  </si>
  <si>
    <t>EIXO ROSCADO C011</t>
  </si>
  <si>
    <t>A300409</t>
  </si>
  <si>
    <t>ELEM FILTR  M P/ BOMBA VACUO</t>
  </si>
  <si>
    <t>A302660</t>
  </si>
  <si>
    <t>ELEMENTO DE AQUECIMENTO 3000 W, 380 - 420V - 50/60HZ.</t>
  </si>
  <si>
    <t>A307210</t>
  </si>
  <si>
    <t>ELEMENTO ELASTICO P/ACOPL.MOTOR 34MM X 82MM</t>
  </si>
  <si>
    <t>84825090</t>
  </si>
  <si>
    <t>A042317</t>
  </si>
  <si>
    <t>ELEVADOR P/ TAMBOR 200L C/ BASE FIXA - REF.: INC4550</t>
  </si>
  <si>
    <t>84139190</t>
  </si>
  <si>
    <t>A307348</t>
  </si>
  <si>
    <t>EMBOLO DO MANDRIL EXPANSIVO P/  ROLETADEIRA METALTEC RL-10</t>
  </si>
  <si>
    <t>84834010</t>
  </si>
  <si>
    <t>830547_101</t>
  </si>
  <si>
    <t>EMPLATRE ERX SLA A1</t>
  </si>
  <si>
    <t>40169990</t>
  </si>
  <si>
    <t>818835_101</t>
  </si>
  <si>
    <t>EMPLATRE ERX SLA A2</t>
  </si>
  <si>
    <t>175358_101</t>
  </si>
  <si>
    <t>EMPLATRE ERX SLA A3</t>
  </si>
  <si>
    <t>043919_101</t>
  </si>
  <si>
    <t>EMPLATRE ERX SLA B2</t>
  </si>
  <si>
    <t>324555_101</t>
  </si>
  <si>
    <t>EMPLATRE ERX SLA C2</t>
  </si>
  <si>
    <t>491303_101</t>
  </si>
  <si>
    <t>EMPLATRE ERX SLA C3</t>
  </si>
  <si>
    <t>A042363</t>
  </si>
  <si>
    <t>ENCODER 1XP8012X10XHTL 1024</t>
  </si>
  <si>
    <t>85030090</t>
  </si>
  <si>
    <t>A303537</t>
  </si>
  <si>
    <t>ENCODER DO ROLO TENSOR</t>
  </si>
  <si>
    <t>90261019</t>
  </si>
  <si>
    <t>A302967</t>
  </si>
  <si>
    <t>ENCODER GEL 208-V-02000 B701, TOMADA INCLUSA</t>
  </si>
  <si>
    <t>A30295X</t>
  </si>
  <si>
    <t>ENCODER GEL 209-T-05000 C001, REVOLUCOES/PULSOS: 5000</t>
  </si>
  <si>
    <t>A040126</t>
  </si>
  <si>
    <t>ENCODER INCREMENTAL- OMRON- MOD.E6B2-CWZ6C</t>
  </si>
  <si>
    <t>A302798</t>
  </si>
  <si>
    <t>ENCODER MICROPULSO DE POSICAO, VOLTAGEM DE SAIDA 0</t>
  </si>
  <si>
    <t>A023057</t>
  </si>
  <si>
    <t>ENGATE RAP 050602 - NORTE SUL</t>
  </si>
  <si>
    <t>A021187</t>
  </si>
  <si>
    <t>ENGATE RAP FEM FLU VED VITON</t>
  </si>
  <si>
    <t>73079900</t>
  </si>
  <si>
    <t>A02117X</t>
  </si>
  <si>
    <t>ENGATE RAP MAC FLU VED VITON</t>
  </si>
  <si>
    <t>ESCALA ACO MILIMETR 200X13X0,4MM</t>
  </si>
  <si>
    <t>90178090</t>
  </si>
  <si>
    <t>A302519</t>
  </si>
  <si>
    <t>ESFERA DE CARBONO GRANDE PARA NDT</t>
  </si>
  <si>
    <t>A302501</t>
  </si>
  <si>
    <t>ESFERA DE CARBONO PEQUENA PARA NDT</t>
  </si>
  <si>
    <t>A041088</t>
  </si>
  <si>
    <t>ESPACADOR R-115-25.</t>
  </si>
  <si>
    <t>A012400</t>
  </si>
  <si>
    <t>ESPELHO REFLETOR ROLETADEIRA TCC3</t>
  </si>
  <si>
    <t>85419090</t>
  </si>
  <si>
    <t>A023240</t>
  </si>
  <si>
    <t>ESTEIRA TRANSP. MESA MB-01</t>
  </si>
  <si>
    <t>956466_199</t>
  </si>
  <si>
    <t>EXTRUSORA E APLIC DE BDR</t>
  </si>
  <si>
    <t>84772090</t>
  </si>
  <si>
    <t>A031202</t>
  </si>
  <si>
    <t>FACA ROTAT FR 150 P/MESA PREP</t>
  </si>
  <si>
    <t>A307299</t>
  </si>
  <si>
    <t>FERRAMENTA DA RASPA, CFE DESENHO RR-01-16046-MRT (BAVETTE)</t>
  </si>
  <si>
    <t>76061190</t>
  </si>
  <si>
    <t>A040172</t>
  </si>
  <si>
    <t>FERRAMENTA DE EXTRUSAO AZ L/D</t>
  </si>
  <si>
    <t>A04018X</t>
  </si>
  <si>
    <t>FERRAMENTA DE EXTRUSAO AZ L/E</t>
  </si>
  <si>
    <t>A302325</t>
  </si>
  <si>
    <t>FERRAMENTA DE EXTRUSAO DE ABAS, RAIO 0, ANG. 30º, COMPR. 0mm</t>
  </si>
  <si>
    <t>A30234X</t>
  </si>
  <si>
    <t>FERRAMENTA DE EXTRUSAO DE ABAS, RAIO 0, ANG. 35º, COMPR.30mm</t>
  </si>
  <si>
    <t>A302357</t>
  </si>
  <si>
    <t>A302364</t>
  </si>
  <si>
    <t>FERRAMENTA DE EXTRUSAO DE ABAS,RAIO 30, ANG.30º, COMP.44,7mm</t>
  </si>
  <si>
    <t>A302371</t>
  </si>
  <si>
    <t>A302389</t>
  </si>
  <si>
    <t>FERRAMENTA DE EXTRUSAO DE ABAS,RAIO 60, ANG.35º, COMP.49,6mm</t>
  </si>
  <si>
    <t>A302396</t>
  </si>
  <si>
    <t>A040285</t>
  </si>
  <si>
    <t>FERRAMENTA P/ RETIRAR POLIESTER</t>
  </si>
  <si>
    <t>A302212</t>
  </si>
  <si>
    <t>FILTRO REGULADOR PNEUMATICO 3/8" BSP C/COPO</t>
  </si>
  <si>
    <t>84811000</t>
  </si>
  <si>
    <t>A01057X</t>
  </si>
  <si>
    <t>CHAVE FIM DE CURSO PLAST. ALAV. AJUSTAVEL E ROLDANA</t>
  </si>
  <si>
    <t>A024519</t>
  </si>
  <si>
    <t>FIM-DE-CURSO PISTAO   C/ ROLD XCKM102</t>
  </si>
  <si>
    <t>A023233</t>
  </si>
  <si>
    <t>FIM-DE-CURSO PISTAO   C/ ROLD XCKM121</t>
  </si>
  <si>
    <t>A041063</t>
  </si>
  <si>
    <t>FIO METALICO P/ SONDA NDT</t>
  </si>
  <si>
    <t>A024558</t>
  </si>
  <si>
    <t>FITA REFLETORA ADESIVA PARA FOTOCELULAS</t>
  </si>
  <si>
    <t>A020874</t>
  </si>
  <si>
    <t>FLANGE DES 2/RP-01-45018-MRT(B14)</t>
  </si>
  <si>
    <t>A020881</t>
  </si>
  <si>
    <t>FLANGE DES 2/RP-01-45019-MRT(B15)</t>
  </si>
  <si>
    <t>A020899</t>
  </si>
  <si>
    <t>FLANGE DES 2/RP-01-45020-MRT(B16)</t>
  </si>
  <si>
    <t>A020916</t>
  </si>
  <si>
    <t>FLANGE DES 2/RP-01-45022-MRT(B18)</t>
  </si>
  <si>
    <t>A020923</t>
  </si>
  <si>
    <t>FLANGE DES 2/RP-01-45023-MRT(B19)</t>
  </si>
  <si>
    <t>A020930</t>
  </si>
  <si>
    <t>FLANGE DES 2/RP-01-45024-MRT(B20)</t>
  </si>
  <si>
    <t>A012979</t>
  </si>
  <si>
    <t>FOLE INFERIOR CONFORME DESENHO 3/RR-01-10028-MRT</t>
  </si>
  <si>
    <t>84834090</t>
  </si>
  <si>
    <t>A012986</t>
  </si>
  <si>
    <t>FOLE SUPERIOR CONFORME DESENHO 3/RR-1-10027-MRT</t>
  </si>
  <si>
    <t>A027333</t>
  </si>
  <si>
    <t>FONTE ALIM    24,0VCC-01,30A/110-220VCA</t>
  </si>
  <si>
    <t>A022913</t>
  </si>
  <si>
    <t>FONTE ALIM    24,0VDC-05,00A</t>
  </si>
  <si>
    <t>A680479</t>
  </si>
  <si>
    <t>FONTE ALIM P/ MOTOR PASSO PS-680 SUPERIO</t>
  </si>
  <si>
    <t>A04148X</t>
  </si>
  <si>
    <t>FONTE SITOP SIEMENS</t>
  </si>
  <si>
    <t>85044029</t>
  </si>
  <si>
    <t>A04112X</t>
  </si>
  <si>
    <t>Fotocelula de Segurança L40E - 21MA1A</t>
  </si>
  <si>
    <t>A041257</t>
  </si>
  <si>
    <t>FOTOCELULA DE SEGURANCA, UNIDADE EMISSORA - SICK L40S-21MA1A</t>
  </si>
  <si>
    <t>A30607X</t>
  </si>
  <si>
    <t>FUSIVEL DE VIDRO TIPO G RAPIDO 1A</t>
  </si>
  <si>
    <t>A306087</t>
  </si>
  <si>
    <t>FUSIVEL DE VIDRO TIPO G RAPIDO 4A</t>
  </si>
  <si>
    <t>A028351</t>
  </si>
  <si>
    <t>FUSIVEL DIAZED  025A GL</t>
  </si>
  <si>
    <t>A012626</t>
  </si>
  <si>
    <t>FUSIVEL NH 010A TAM 000</t>
  </si>
  <si>
    <t>A300688</t>
  </si>
  <si>
    <t>FUSIVEL NH 016A AM TAM 000</t>
  </si>
  <si>
    <t>A031629</t>
  </si>
  <si>
    <t>FUSIVEL NH 100A UR TAM 1</t>
  </si>
  <si>
    <t>A023674</t>
  </si>
  <si>
    <t>FUSIVEL NH 125A AM TAM 00</t>
  </si>
  <si>
    <t>A028062</t>
  </si>
  <si>
    <t>FUSIVEL NH 160A AM TAM 00</t>
  </si>
  <si>
    <t>A040038</t>
  </si>
  <si>
    <t>FUSIVEL NH SITOR 100 A TAMANHO 00</t>
  </si>
  <si>
    <t>A040630</t>
  </si>
  <si>
    <t>FUSIVEL NH000 16A</t>
  </si>
  <si>
    <t>A30210X</t>
  </si>
  <si>
    <t>FUSIVEL SITOR 016-  3NA3813-0</t>
  </si>
  <si>
    <t>A040165</t>
  </si>
  <si>
    <t>FUSIVEL SITOR DA SIEMENS 125 AMPERES REF: 3NE4</t>
  </si>
  <si>
    <t>A040084</t>
  </si>
  <si>
    <t>FUSO C/ PORCA DE ESFERAS</t>
  </si>
  <si>
    <t>A041137</t>
  </si>
  <si>
    <t>A041144</t>
  </si>
  <si>
    <t>A307161</t>
  </si>
  <si>
    <t>FUSO DE ESFERAS DESENHO 3/RR-01-10030-MRT</t>
  </si>
  <si>
    <t>A028288</t>
  </si>
  <si>
    <t>FUSO ESFERAS 1485MM DE COMP</t>
  </si>
  <si>
    <t>A303350</t>
  </si>
  <si>
    <t>FUSO GUIA DE ENGRENAGEM COM PORCA DE CONTAGEM</t>
  </si>
  <si>
    <t>A041271</t>
  </si>
  <si>
    <t>FUSO ROSCADO C008</t>
  </si>
  <si>
    <t>A302981</t>
  </si>
  <si>
    <t>FUSO TR 20 x 4. NITRATADO A PLASMA P/ PROF. DE 0.05 mm</t>
  </si>
  <si>
    <t>A302999</t>
  </si>
  <si>
    <t>FUSO TR 40 x 14</t>
  </si>
  <si>
    <t>A303872</t>
  </si>
  <si>
    <t>GABARITOS DE RASPAGEM SUPER SINLE</t>
  </si>
  <si>
    <t>80011000</t>
  </si>
  <si>
    <t>A300656</t>
  </si>
  <si>
    <t>GUI LINEAR 3/RP01-10012 MRT</t>
  </si>
  <si>
    <t>A040574</t>
  </si>
  <si>
    <t>IHM SIMATIC KP700 CONFORT REF.: 6AV2124-1GC01-0AX0</t>
  </si>
  <si>
    <t>A021109</t>
  </si>
  <si>
    <t>INDICADOR PERIMETRO LASER MC150BLD OPTO</t>
  </si>
  <si>
    <t>84212919</t>
  </si>
  <si>
    <t>A041313</t>
  </si>
  <si>
    <t>INST. DE VERIFICACAO DE CENTRAGEM</t>
  </si>
  <si>
    <t>A041306</t>
  </si>
  <si>
    <t>INST. PARA MEDIR SOBREPOSICAO</t>
  </si>
  <si>
    <t>A020514</t>
  </si>
  <si>
    <t>INTERFACE ALFANUMORICA 2 LINHASX20 TELEM</t>
  </si>
  <si>
    <t>84716061</t>
  </si>
  <si>
    <t>A303671</t>
  </si>
  <si>
    <t>INTERFACE MONOCROMATICA IHM</t>
  </si>
  <si>
    <t>A031107</t>
  </si>
  <si>
    <t>INTERRUPTOR PRES-NA-0,8/1,2KG/CM2</t>
  </si>
  <si>
    <t>85353019</t>
  </si>
  <si>
    <t>A02799X</t>
  </si>
  <si>
    <t>INTERTRAVAMENTO MECANICO</t>
  </si>
  <si>
    <t>A302565</t>
  </si>
  <si>
    <t>INVERSOR DE FREQUENCIA MICROMASTER 440, 15KW</t>
  </si>
  <si>
    <t>A302558</t>
  </si>
  <si>
    <t>INVERSOR DE FREQUENCIA MICROMASTER 440, 2,2KW</t>
  </si>
  <si>
    <t>A040422</t>
  </si>
  <si>
    <t>JOGO CABO P/ FLANCOS 330mm</t>
  </si>
  <si>
    <t>A040415</t>
  </si>
  <si>
    <t>JOGO CABO P/ FLANCOS 480mm</t>
  </si>
  <si>
    <t>A04043X</t>
  </si>
  <si>
    <t>JOGO CABO P/ FLANCOS 670mm</t>
  </si>
  <si>
    <t>A04055X</t>
  </si>
  <si>
    <t>JOGO DE GABARITOS P/PNEUS RASPAGEM</t>
  </si>
  <si>
    <t>A029355</t>
  </si>
  <si>
    <t>JOYSTICK 4 POS</t>
  </si>
  <si>
    <t>A042490</t>
  </si>
  <si>
    <t>Jumper Link - Referencia Fabricante 700-TBJ20G</t>
  </si>
  <si>
    <t>A021130</t>
  </si>
  <si>
    <t>JUNTA VED AUTOCLAVE</t>
  </si>
  <si>
    <t>A01406X</t>
  </si>
  <si>
    <t>JUNTA VED AUTOCLAVE 4,82M</t>
  </si>
  <si>
    <t>A042557</t>
  </si>
  <si>
    <t>Kit com 4 Distanciadores para SINAMICS S120</t>
  </si>
  <si>
    <t>A042236</t>
  </si>
  <si>
    <t>KIT DE BATERIAS PARA CARTAO TSX PREMIUM - MODELO TSXMRPP128K</t>
  </si>
  <si>
    <t>A042162</t>
  </si>
  <si>
    <t>KIT DE CONECTORES PARA MKD</t>
  </si>
  <si>
    <t>85366990</t>
  </si>
  <si>
    <t>A302822</t>
  </si>
  <si>
    <t>KIT DE MANGUEIRAS E RESERV</t>
  </si>
  <si>
    <t>40029990</t>
  </si>
  <si>
    <t>A042116</t>
  </si>
  <si>
    <t>KIT DE REPARO COMPLETO - MANDRIL EXPANSIVO 180mm</t>
  </si>
  <si>
    <t>A307323</t>
  </si>
  <si>
    <t>KIT DE REPARO PARA BOMBA DE VACUO T-18 CRAGWILL</t>
  </si>
  <si>
    <t>84149010</t>
  </si>
  <si>
    <t>A30258X</t>
  </si>
  <si>
    <t>KIT DE VEDACAO PARA CILINDRO PNEUMATICO DNC 32 PPVA</t>
  </si>
  <si>
    <t>A303858</t>
  </si>
  <si>
    <t>KIT MEDIDOR DE PERIMETRO PARA RASPADORA RP-01</t>
  </si>
  <si>
    <t>A042211</t>
  </si>
  <si>
    <t>KIT P/ BOMBA PNEUMATICA MONARK - GRACO 200L - REF.: INC4549</t>
  </si>
  <si>
    <t>73102990</t>
  </si>
  <si>
    <t>A694182</t>
  </si>
  <si>
    <t>KIT REPARO BOMBA VACUO T.30</t>
  </si>
  <si>
    <t>A014038</t>
  </si>
  <si>
    <t>KIT REPARO P/ CILINDRO HIDRAULICO</t>
  </si>
  <si>
    <t>A012263</t>
  </si>
  <si>
    <t>KIT REPARO P/ FREIO  - ROLETADEIRA TCC3</t>
  </si>
  <si>
    <t>A012087</t>
  </si>
  <si>
    <t>KIT REPARO P/ MANDRIL TECTYRES  -  ROLETADEIRA T</t>
  </si>
  <si>
    <t>A011414</t>
  </si>
  <si>
    <t>KNOB TERMOPLASTICO MACHO 22</t>
  </si>
  <si>
    <t>A026770</t>
  </si>
  <si>
    <t>LAMPADA SINALIZA 002,6W 130V B</t>
  </si>
  <si>
    <t>85392990</t>
  </si>
  <si>
    <t>A023794</t>
  </si>
  <si>
    <t>LAMPADA SINALIZA 003,0W 024V BA9S</t>
  </si>
  <si>
    <t>A297636</t>
  </si>
  <si>
    <t>LAMPADA SINALIZACAO 005,0W B</t>
  </si>
  <si>
    <t>85392200</t>
  </si>
  <si>
    <t>A303417</t>
  </si>
  <si>
    <t>LUBRIFICADOR AUTOMÁTICO Ref. SF 78 FLEX - 125 110.897</t>
  </si>
  <si>
    <t>A030209</t>
  </si>
  <si>
    <t>MANDRIL EXPANSIVO</t>
  </si>
  <si>
    <t>A303456</t>
  </si>
  <si>
    <t>MANDRIL EXPANSIVO RR-01</t>
  </si>
  <si>
    <t>A025022</t>
  </si>
  <si>
    <t>MANIPULADOR 2 DIR XD2PA22  TELEMECANIQUE</t>
  </si>
  <si>
    <t>A026114</t>
  </si>
  <si>
    <t>MANOMETRO 0000A0004,0BAR 040MM 1/8"NPT T</t>
  </si>
  <si>
    <t>A026202</t>
  </si>
  <si>
    <t>MANOMETRO 0000A0010,0BAR 040MM 1/8"NPT T</t>
  </si>
  <si>
    <t>A023473</t>
  </si>
  <si>
    <t>MANOMETRO 0000A0010,0BAR 063MM 1/4"BSP T</t>
  </si>
  <si>
    <t>A023459</t>
  </si>
  <si>
    <t>MANOMETRO 0000A0010,0BAR 100MM 1/4"BSP T</t>
  </si>
  <si>
    <t>A025047</t>
  </si>
  <si>
    <t>MANOPLA 3 POS FIXAS    P/ COMUT XB2B</t>
  </si>
  <si>
    <t>A30035X</t>
  </si>
  <si>
    <t>MEMBRANA P/ACOPL TORMIN L10R</t>
  </si>
  <si>
    <t>A023025</t>
  </si>
  <si>
    <t>MESA DE PREPARACAO BDR REFILL-MB-01 - 380V / 50HZ</t>
  </si>
  <si>
    <t>84778090</t>
  </si>
  <si>
    <t>A022078</t>
  </si>
  <si>
    <t>MICRO DESKTOP PENTIUM II 350MHZ c/drive p/disquete</t>
  </si>
  <si>
    <t>A041440</t>
  </si>
  <si>
    <t>MICRO RELE AUX 24VDC</t>
  </si>
  <si>
    <t>A012633</t>
  </si>
  <si>
    <t>MICROMASTER 440</t>
  </si>
  <si>
    <t>84279000</t>
  </si>
  <si>
    <t>A04254X</t>
  </si>
  <si>
    <t>Minicontator auxiliar 3NA+1NF 110 Vca</t>
  </si>
  <si>
    <t>A696609</t>
  </si>
  <si>
    <t>MOD.DIGITAL 16 SAIDAS FAM.300</t>
  </si>
  <si>
    <t>A696623</t>
  </si>
  <si>
    <t>MOD.DIGITAL 32 ENTRADAS FAM.300</t>
  </si>
  <si>
    <t>A030008</t>
  </si>
  <si>
    <t>MODEN EXTERNO 56K - US ROBOTICS</t>
  </si>
  <si>
    <t>A300060</t>
  </si>
  <si>
    <t>MODEN INTERNO 56K US ROBOTIC</t>
  </si>
  <si>
    <t>85176255</t>
  </si>
  <si>
    <t>A300543</t>
  </si>
  <si>
    <t>MODULO  ENTRADA 8 EM 221 120/30</t>
  </si>
  <si>
    <t>A030960</t>
  </si>
  <si>
    <t>MODULO 08 ENTRADAS 24VDC EM221 SIEMENS</t>
  </si>
  <si>
    <t>A030978</t>
  </si>
  <si>
    <t>MODULO 08 SAIDAS</t>
  </si>
  <si>
    <t>A020440</t>
  </si>
  <si>
    <t>MODULO 16 SAIDAS TSX-DSY1605R TELENECANI</t>
  </si>
  <si>
    <t>A020458</t>
  </si>
  <si>
    <t>MODULO 2 ENTR CONTAGEM TSX-CTY2A</t>
  </si>
  <si>
    <t>A020465</t>
  </si>
  <si>
    <t>MODULO 32 ENTRADAS DIGITAIS 24VDC ELEMEC</t>
  </si>
  <si>
    <t>A305654</t>
  </si>
  <si>
    <t>MODULO 4 ENTRADAS ANALOGICO 231</t>
  </si>
  <si>
    <t>A680775</t>
  </si>
  <si>
    <t>MODULO 8 SAIDAS DIGITASI       - SIEMENS</t>
  </si>
  <si>
    <t>A02048X</t>
  </si>
  <si>
    <t>MODULO BACKPLANE 8 RANHURAS TELEMECANIQU</t>
  </si>
  <si>
    <t>A680768</t>
  </si>
  <si>
    <t>MODULO CPU 214-6ES7            - SIEMENS</t>
  </si>
  <si>
    <t>A020426</t>
  </si>
  <si>
    <t>MODULO CPU TSX-P5710       TELEMECANIQUE</t>
  </si>
  <si>
    <t>A302646</t>
  </si>
  <si>
    <t>MODULO DE ALIMENTACAO PM 340, ENTRADA 3 AC 380 - 480V</t>
  </si>
  <si>
    <t>A300550</t>
  </si>
  <si>
    <t>MODULO ENTRADA 4 ANALOGICO</t>
  </si>
  <si>
    <t>A022180</t>
  </si>
  <si>
    <t>MODULO ENTRADA 8 DIGITAIS 6ES7 - SIEMENS</t>
  </si>
  <si>
    <t>A029041</t>
  </si>
  <si>
    <t>MODULO EXPANSAO 4 ENTRADAS ANALÓGICAS-1769-IF4</t>
  </si>
  <si>
    <t>A029034</t>
  </si>
  <si>
    <t>MODULO EXPANSAO 8 SAIDAS - 1769-OW8</t>
  </si>
  <si>
    <t>A020507</t>
  </si>
  <si>
    <t>MODULO FONTE DE ALIMENTACAO TELEMECANIQU</t>
  </si>
  <si>
    <t>A030985</t>
  </si>
  <si>
    <t>MODULO MEMORIA MC229 P CPU 224 SIEMENS</t>
  </si>
  <si>
    <t>A020433</t>
  </si>
  <si>
    <t>MODULO MEMORIA RAM TSX-MRP032 TELENECANI</t>
  </si>
  <si>
    <t>A041384</t>
  </si>
  <si>
    <t>MODULO P/ ENCODER</t>
  </si>
  <si>
    <t>A041401</t>
  </si>
  <si>
    <t>MODULO PROFIBUS P/ MICROMASTER</t>
  </si>
  <si>
    <t>A042099</t>
  </si>
  <si>
    <t>MODULO SEMIPACK 42A PIV 1600V</t>
  </si>
  <si>
    <t>A042109</t>
  </si>
  <si>
    <t>MODULO SEMIPACK 92A PIV 1600V</t>
  </si>
  <si>
    <t>A040616</t>
  </si>
  <si>
    <t>MODULO SENSOR SMC 10 RESOLVER. REF.: 6SL3055-0AA00-5AA3​</t>
  </si>
  <si>
    <t>A013718</t>
  </si>
  <si>
    <t>MOLA DE AMARRACAO DAS PALHETAS</t>
  </si>
  <si>
    <t>A302621</t>
  </si>
  <si>
    <t>MOLA DE AMARRACAO DAS PALHETAS TAMANHO LK700 x 5 x 0.8 mm.</t>
  </si>
  <si>
    <t>A302526</t>
  </si>
  <si>
    <t>MOLA DE TRACAO DO BRACO DA ENVELOPADEIRA (Kit com 08 molas)</t>
  </si>
  <si>
    <t>A300078</t>
  </si>
  <si>
    <t>MONITOR VIDEO 15" LCD</t>
  </si>
  <si>
    <t>85285120</t>
  </si>
  <si>
    <t>A952718</t>
  </si>
  <si>
    <t>MONOMETRO 001 A0010,0 BAR 063</t>
  </si>
  <si>
    <t>90262010</t>
  </si>
  <si>
    <t>A952700</t>
  </si>
  <si>
    <t>MONOMETRO A0010,0 BAR 063</t>
  </si>
  <si>
    <t>A680454</t>
  </si>
  <si>
    <t>MOTOR PASSO A PASSO KML093F14   SUPERIOR</t>
  </si>
  <si>
    <t>A04124X</t>
  </si>
  <si>
    <t>MOTOR PNE. P/ MINI-EXTRUSORA</t>
  </si>
  <si>
    <t>84671900</t>
  </si>
  <si>
    <t>A023272</t>
  </si>
  <si>
    <t>MOTOR TRIF 000,75KW  4P B3D   80</t>
  </si>
  <si>
    <t>A02328X</t>
  </si>
  <si>
    <t>MOTOR TRIF 000,75KW  4P B3D   80 50HZ</t>
  </si>
  <si>
    <t>A027686</t>
  </si>
  <si>
    <t>MOTOR TRIF 002,20KW  4P B35D  90L</t>
  </si>
  <si>
    <t>A027693</t>
  </si>
  <si>
    <t>MOTOR TRIF 002,20KW  4P B35F  90L</t>
  </si>
  <si>
    <t>A03088X</t>
  </si>
  <si>
    <t>MOTOR TRIF 015,00 KW V6 160L 60HZ</t>
  </si>
  <si>
    <t>85015110</t>
  </si>
  <si>
    <t>A303216</t>
  </si>
  <si>
    <t>MOTOR TRIFASICO 0,55KW 220/380V</t>
  </si>
  <si>
    <t>A023868</t>
  </si>
  <si>
    <t>MOTO-RED 00,25KW 071RPM-CAF10-M1-50HZ</t>
  </si>
  <si>
    <t>A023265</t>
  </si>
  <si>
    <t>MOTO-RED 00,25KW 071RPM-CAF10-M1-60HZ</t>
  </si>
  <si>
    <t>A023201</t>
  </si>
  <si>
    <t>MOTO-RED 00,37KW 071RPM-GS51-C71B14-GERE</t>
  </si>
  <si>
    <t>035541</t>
  </si>
  <si>
    <t>P245/60R18 104T TL LTX M/S MI</t>
  </si>
  <si>
    <t>A042564</t>
  </si>
  <si>
    <t>PAINEL BASICO DE OPERAÇÃO BOP20 PARA SINAMICS S120</t>
  </si>
  <si>
    <t>A041377</t>
  </si>
  <si>
    <t>PAINEL BASICO OPERACAO - BOP</t>
  </si>
  <si>
    <t>A023593</t>
  </si>
  <si>
    <t>PAINEL ELETRICO P/ AUTOCLAVE AE-22/AE-10</t>
  </si>
  <si>
    <t>84775100</t>
  </si>
  <si>
    <t>A042229</t>
  </si>
  <si>
    <t xml:space="preserve">IHM KTP700 Basic DP </t>
  </si>
  <si>
    <t>A042331</t>
  </si>
  <si>
    <t>PALETE DE CONTENCAO P/ KIT - MONARK GRACO - REF.: INC4551</t>
  </si>
  <si>
    <t>39259090</t>
  </si>
  <si>
    <t>A012915</t>
  </si>
  <si>
    <t>PALHETA DE ALUMINIO TECTYRE</t>
  </si>
  <si>
    <t>A302639</t>
  </si>
  <si>
    <t>PALHETA DE BRONZE C/TRAVA PARA MANDRIL EXPANSIVO COMPOSTO</t>
  </si>
  <si>
    <t>A300448</t>
  </si>
  <si>
    <t>PALHETA DIAM 048MM P/ BOMBA</t>
  </si>
  <si>
    <t>A300381</t>
  </si>
  <si>
    <t>PALHETA DIAM 72MM P/BOMBA</t>
  </si>
  <si>
    <t>A303329</t>
  </si>
  <si>
    <t>PARAFUSO CABECA COBERTA DIN 912 / ISO 4762, M12 x 50 - 12.9</t>
  </si>
  <si>
    <t>73181500</t>
  </si>
  <si>
    <t>A042282</t>
  </si>
  <si>
    <t>PLACA ELETRÔNICA SINALIZADOR NDT - TIP-03 SEQ-01 E SEQ-02</t>
  </si>
  <si>
    <t>84818092</t>
  </si>
  <si>
    <t>A302445</t>
  </si>
  <si>
    <t>PLACA LATERAL, LADO DIREITO, DA FERRAMENTA AZ.</t>
  </si>
  <si>
    <t>A302438</t>
  </si>
  <si>
    <t>PLACA LATERAL, LADO ESQUERDO, DA FERRAMENTA AZ.</t>
  </si>
  <si>
    <t>A696648</t>
  </si>
  <si>
    <t>PLACA PROFIBUS CBP2</t>
  </si>
  <si>
    <t>A696655</t>
  </si>
  <si>
    <t>PLACA RESOLVER SBR1</t>
  </si>
  <si>
    <t>A027206</t>
  </si>
  <si>
    <t>PLASTICO BOLHA 1300X1000MM</t>
  </si>
  <si>
    <t>A028094</t>
  </si>
  <si>
    <t>POCO DE PROTECAO PARA TERMOSTATO</t>
  </si>
  <si>
    <t>A027710</t>
  </si>
  <si>
    <t>POLIA DES 3/RP-01-20017-MRT</t>
  </si>
  <si>
    <t>A304347</t>
  </si>
  <si>
    <t>POLIA DES 3/RP021- 31005 MRT</t>
  </si>
  <si>
    <t>A021532</t>
  </si>
  <si>
    <t>PONTA MONTADA 27X6 A15</t>
  </si>
  <si>
    <t>A021525</t>
  </si>
  <si>
    <t>PONTA MONTADA 40X10 A36</t>
  </si>
  <si>
    <t>A027573</t>
  </si>
  <si>
    <t>PONTEIRA FEMEA P/CIL PNE ISO D 050/063</t>
  </si>
  <si>
    <t>A040091</t>
  </si>
  <si>
    <t>PORCA DA FERRAMENTA RASPA RR-01</t>
  </si>
  <si>
    <t>A022617</t>
  </si>
  <si>
    <t>PORCA DE ESFERA 1512-3-1003 - STAR</t>
  </si>
  <si>
    <t>A307108</t>
  </si>
  <si>
    <t>PORCA DE ESFERAS 25 X 10 RR01 REF.1512-2-4003-STAR REXROTH</t>
  </si>
  <si>
    <t>A02247X</t>
  </si>
  <si>
    <t>PORCA DE ESFERAS FEM-E-S - STAR</t>
  </si>
  <si>
    <t>A014341</t>
  </si>
  <si>
    <t>PORCA KM 13</t>
  </si>
  <si>
    <t>A302614</t>
  </si>
  <si>
    <t>PORCA PARA FUSO DE BLOCO  ( R + L )</t>
  </si>
  <si>
    <t>A023515</t>
  </si>
  <si>
    <t>PORCA PARA FUSO METALATEC</t>
  </si>
  <si>
    <t>A303375</t>
  </si>
  <si>
    <t>PORCA TR20 x 4LH</t>
  </si>
  <si>
    <t>A303382</t>
  </si>
  <si>
    <t>PORCA TR20 x 4RH</t>
  </si>
  <si>
    <t>A022487</t>
  </si>
  <si>
    <t>PORCA TRAVA DES. 3/RP-01-20016-M</t>
  </si>
  <si>
    <t>A042074</t>
  </si>
  <si>
    <t>Pressostato de Membrana 0,2/02 Bar</t>
  </si>
  <si>
    <t>A042081</t>
  </si>
  <si>
    <t>Pressostato de Membrana 2/20 Bar</t>
  </si>
  <si>
    <t>A680736</t>
  </si>
  <si>
    <t>PRESSOSTATO KPI-35 - 0,2/8BAR    DANFOSS</t>
  </si>
  <si>
    <t>A303978</t>
  </si>
  <si>
    <t>PRESSOSTATO P-0,5 A 10 BR.</t>
  </si>
  <si>
    <t>A680743</t>
  </si>
  <si>
    <t>PRESSOSTATO RT 121 -1 A 0 BAR 3/8"</t>
  </si>
  <si>
    <t>90322000</t>
  </si>
  <si>
    <t>A030953</t>
  </si>
  <si>
    <t>PROCESSADOR 224AC 14IN SIEMENS</t>
  </si>
  <si>
    <t>A029027</t>
  </si>
  <si>
    <t>PROCESSADOR MICROLOGIX 1500 1764-LRP</t>
  </si>
  <si>
    <t>A307073</t>
  </si>
  <si>
    <t>PROTECAO DES. 3/RP01-10039 MRT</t>
  </si>
  <si>
    <t>84669320</t>
  </si>
  <si>
    <t>A307066</t>
  </si>
  <si>
    <t>PROTECAO DES.3/RP01-10038 MRT</t>
  </si>
  <si>
    <t>A307080</t>
  </si>
  <si>
    <t>PROTECAO DES.3/RP01-10041 MRT</t>
  </si>
  <si>
    <t>A307098</t>
  </si>
  <si>
    <t>A304361</t>
  </si>
  <si>
    <t>PROTECAO DO GIRADOR DE CARCACA DESENHO 3/RP-01-30010-MRT</t>
  </si>
  <si>
    <t>A031153</t>
  </si>
  <si>
    <t>PROTECOES ACRILICAS DA MESA PREPARACAO</t>
  </si>
  <si>
    <t>A302420</t>
  </si>
  <si>
    <t>PUNHO CÔNICO, ROSCA EXTERNA M6, DA FERRAMENTA AZ.</t>
  </si>
  <si>
    <t>A02085X</t>
  </si>
  <si>
    <t>RASPA COMPLETA DIAM 11,5" 115NS BJ ROCKE</t>
  </si>
  <si>
    <t>82079000</t>
  </si>
  <si>
    <t>A040623</t>
  </si>
  <si>
    <t>REATOR 5KW. REF.: 6SL3000-0CE15-0AA0</t>
  </si>
  <si>
    <t>85045000</t>
  </si>
  <si>
    <t>A041433</t>
  </si>
  <si>
    <t>REATOR DE ENTRADA TRIF. 5,0A</t>
  </si>
  <si>
    <t>A692322</t>
  </si>
  <si>
    <t>REFLETOR FOTO REFLETIVO 00,1W C</t>
  </si>
  <si>
    <t>85414029</t>
  </si>
  <si>
    <t>A027936</t>
  </si>
  <si>
    <t>REGUL PRESSAO PNE 0,2 A 04,0BAR 1/4BSP</t>
  </si>
  <si>
    <t>A022832</t>
  </si>
  <si>
    <t>REGUL PRESSAO PNE 0,5 A 12,0BAR 1/8BSP</t>
  </si>
  <si>
    <t>A022857</t>
  </si>
  <si>
    <t>REGUL PRESSAO PNE 0,5 A 12,0BAR 3/4BSP</t>
  </si>
  <si>
    <t>A031227</t>
  </si>
  <si>
    <t>REGUL PRESSAO PNE0 A 07 BAR</t>
  </si>
  <si>
    <t>A031298</t>
  </si>
  <si>
    <t>REGULADOR DE PRESSAO</t>
  </si>
  <si>
    <t>A041070</t>
  </si>
  <si>
    <t>RELE DE FREIO SINAMICS</t>
  </si>
  <si>
    <t>A042500</t>
  </si>
  <si>
    <t>RELE DE SEGURACA 24V AC/DC</t>
  </si>
  <si>
    <t>A303551</t>
  </si>
  <si>
    <t>RELE DE SEGURANÇA Ref. 3SK1121-1CB42</t>
  </si>
  <si>
    <t>A042483</t>
  </si>
  <si>
    <t>RELE ELETROMECÂNICO BOBINA12-24V AC/DC</t>
  </si>
  <si>
    <t>BRA720435</t>
  </si>
  <si>
    <t>RELE INDUSTRIAL, TP_RELE=  INSTANTANEA, TP_FIX=  OUTRO,  110 VAC, #_T_CTT=  3NA+1NF, I_A=  10 A</t>
  </si>
  <si>
    <t>BRB112542</t>
  </si>
  <si>
    <t>RELE MINIATURA, TP_RELE=  REVERSOR, U_BOB=  110-125V AC/DC, TP_CONE=  PARAFUSO, #CONTAT=  2, TP_CONT=  6 A</t>
  </si>
  <si>
    <t>BRB11255X</t>
  </si>
  <si>
    <t>RELE MINIATURA, TP_RELE=  REVERSOR, U_BOB=  12-24 V AC/DC, TP_CONE=  PARAFUSO, #CONTAT=  2, TP_CONT=  6 A</t>
  </si>
  <si>
    <t>A303960</t>
  </si>
  <si>
    <t>RELE SIEMENS.</t>
  </si>
  <si>
    <t>A303953</t>
  </si>
  <si>
    <t>RELE TEMPORIZADO LA2 DT2.</t>
  </si>
  <si>
    <t>A303907</t>
  </si>
  <si>
    <t>RELE TEMPORIZADO SIEMENS 3RT19 26 - 2DH21 - CC/CA 90V A 240V</t>
  </si>
  <si>
    <t>A023561</t>
  </si>
  <si>
    <t>RELE TERMICO 001,20-001,80A LR1-K0307</t>
  </si>
  <si>
    <t>A023579</t>
  </si>
  <si>
    <t>RELE TERMICO 001,80-002,60A LR1-K0307</t>
  </si>
  <si>
    <t>A302974</t>
  </si>
  <si>
    <t>RELO 24V, DC, 10A - 250V, 60.13.9.024.0070</t>
  </si>
  <si>
    <t>A042437</t>
  </si>
  <si>
    <t>RELOGIO TERMO HIGROMETRO INT/EXT MINIPA</t>
  </si>
  <si>
    <t>90258000</t>
  </si>
  <si>
    <t>A023441</t>
  </si>
  <si>
    <t>RESERVATORIO P/ OLEO DIAM 80MM - NORGREN</t>
  </si>
  <si>
    <t>A302406</t>
  </si>
  <si>
    <t>RESIST. ELET. FERRAMENTA   AZ Ref. 13.004.1448</t>
  </si>
  <si>
    <t>85168090</t>
  </si>
  <si>
    <t>A04031X</t>
  </si>
  <si>
    <t>RESISTOR DE 1 MEGA</t>
  </si>
  <si>
    <t>A040327</t>
  </si>
  <si>
    <t>RESISTOR DE 20 MEGA</t>
  </si>
  <si>
    <t>A300261</t>
  </si>
  <si>
    <t>RETENT 55 X 75 X 12</t>
  </si>
  <si>
    <t>A300254</t>
  </si>
  <si>
    <t>RETENT 75 X 105 X 13</t>
  </si>
  <si>
    <t>A028390</t>
  </si>
  <si>
    <t>RETENT ANEL REV 062,0X100,0X12,0</t>
  </si>
  <si>
    <t>A028383</t>
  </si>
  <si>
    <t>RETENT ANEL REV 075,0X100,0X12,0</t>
  </si>
  <si>
    <t>A010851</t>
  </si>
  <si>
    <t>RETENTOR 40 X 52 X 8 TIPO R5</t>
  </si>
  <si>
    <t>A010869</t>
  </si>
  <si>
    <t>RETENTOR 48 X 62 X 8 TIPO R5</t>
  </si>
  <si>
    <t>A041151</t>
  </si>
  <si>
    <t>RETENTOR COM ANEL METALICO REVESTIDO E LABIO AN</t>
  </si>
  <si>
    <t>A027189</t>
  </si>
  <si>
    <t>RLT 1 CAR ROL CON 025,00X052,00X16,25</t>
  </si>
  <si>
    <t>A022712</t>
  </si>
  <si>
    <t>RLT LINEAR C/RASP 030 X 047 X 068</t>
  </si>
  <si>
    <t>A022462</t>
  </si>
  <si>
    <t>RLT LINEAR C/RASP 040X062X080</t>
  </si>
  <si>
    <t>84821090</t>
  </si>
  <si>
    <t>A028376</t>
  </si>
  <si>
    <t>RLT RIG 1 CAR ESF CONT ANG 065X140X33</t>
  </si>
  <si>
    <t>84821010</t>
  </si>
  <si>
    <t>A307145</t>
  </si>
  <si>
    <t>RODA FLANGEADA 16"</t>
  </si>
  <si>
    <t>A922505</t>
  </si>
  <si>
    <t>RODA FLANGEADA 22"</t>
  </si>
  <si>
    <t>A761261</t>
  </si>
  <si>
    <t>RODA FLANGEADA 22,5"</t>
  </si>
  <si>
    <t>84775990</t>
  </si>
  <si>
    <t>A389172</t>
  </si>
  <si>
    <t>RODA FLANGEADA 24"</t>
  </si>
  <si>
    <t>A012873</t>
  </si>
  <si>
    <t>ROLAMENTO 1 CAREIRA ESFERA CONTATO ANGULAR 7211 BECB</t>
  </si>
  <si>
    <t>A30713X</t>
  </si>
  <si>
    <t>ROLANMENTO RIGIDO 1 CAREIRA ESFERA DIAM.40x80x18 REF.6208C3</t>
  </si>
  <si>
    <t>A307267</t>
  </si>
  <si>
    <t>ROLETE DE ROLETAGEM, CFE DESENHO RR-01 - 31026 - MRT</t>
  </si>
  <si>
    <t>84829190</t>
  </si>
  <si>
    <t>A023258</t>
  </si>
  <si>
    <t>ROLO TRANS DIAM 038,1X0563MM</t>
  </si>
  <si>
    <t>570227</t>
  </si>
  <si>
    <t>RO-LZ-17.5-6-+HC-83RC0838DB AGR-6-+135-M18</t>
  </si>
  <si>
    <t>87087010</t>
  </si>
  <si>
    <t>A028591</t>
  </si>
  <si>
    <t>ROTAMETRO 807 DN 20 R NPT POLI EPDM LAT 46 Medidor de Vazao tipo Rotametro GEMU 807</t>
  </si>
  <si>
    <t>A011076</t>
  </si>
  <si>
    <t>ROTOR AXIAL,500X246,2X34</t>
  </si>
  <si>
    <t>A69233X</t>
  </si>
  <si>
    <t>ROTOR P/BOMBA VACUO DIAM 048</t>
  </si>
  <si>
    <t>A692347</t>
  </si>
  <si>
    <t>ROTOR P/BOMBA VACUO DIAM 072</t>
  </si>
  <si>
    <t>402559</t>
  </si>
  <si>
    <t>SCHWAB AZ MACHINE</t>
  </si>
  <si>
    <t>A042532</t>
  </si>
  <si>
    <t>SD Card de 1 GB (Série A)</t>
  </si>
  <si>
    <t>A027809</t>
  </si>
  <si>
    <t>SEDE P/ DISCO RUPTURA SEG DIAM 3" BS&amp;B</t>
  </si>
  <si>
    <t>A042003</t>
  </si>
  <si>
    <t>SELO MECANICO BURGMANN REF. F0095-0001</t>
  </si>
  <si>
    <t>A02316X</t>
  </si>
  <si>
    <t>SELO MECANICO CGS-KN/48-00 C/ LUVA -BURG</t>
  </si>
  <si>
    <t>84842000</t>
  </si>
  <si>
    <t>A69188X</t>
  </si>
  <si>
    <t>SELO MECANICO DE LABIRINTO E22-37005-MRT - TECHLAB</t>
  </si>
  <si>
    <t>A042412</t>
  </si>
  <si>
    <t>SELO MECÂNICO PARA AUTOCLAVE</t>
  </si>
  <si>
    <t>A04205X</t>
  </si>
  <si>
    <t>SENSOR DE DISTÂNCIA DT20-P214B</t>
  </si>
  <si>
    <t>A01199X</t>
  </si>
  <si>
    <t>SENSOR DE NIVEL COLETOR DE PO</t>
  </si>
  <si>
    <t>A040221</t>
  </si>
  <si>
    <t>SENSOR DE POSICAO MAGNOTICO</t>
  </si>
  <si>
    <t>85437099</t>
  </si>
  <si>
    <t>A302692</t>
  </si>
  <si>
    <t>SENSOR DE TEMPERATURA</t>
  </si>
  <si>
    <t>90330000</t>
  </si>
  <si>
    <t>A302685</t>
  </si>
  <si>
    <t>SENSOR DE TEMPERATURA FE - KO - T 101, W / 6 M CABLE</t>
  </si>
  <si>
    <t>A303343</t>
  </si>
  <si>
    <t>Sensor Foto Elet. Und. Recept. IFM Eletronic - OF5019</t>
  </si>
  <si>
    <t>A302766</t>
  </si>
  <si>
    <t>SENSOR FOTO ELOTRICO POR BARREIRA - UNIDADE EMISSORA - 10 A</t>
  </si>
  <si>
    <t>A303495</t>
  </si>
  <si>
    <t>SENSOR IND. CIL M18 x 1mm</t>
  </si>
  <si>
    <t>A031026</t>
  </si>
  <si>
    <t>SENSOR INDUTIVO</t>
  </si>
  <si>
    <t>A012136</t>
  </si>
  <si>
    <t>SENSOR INDUTIVO CILINDRICO DE PARADA</t>
  </si>
  <si>
    <t>A040479</t>
  </si>
  <si>
    <t>SENSOR INDUTIVO WA M 18 x 1mm</t>
  </si>
  <si>
    <t>A040486</t>
  </si>
  <si>
    <t>SENSOR INDUTIVO WF M 18 x 1mm</t>
  </si>
  <si>
    <t>A305647</t>
  </si>
  <si>
    <t>SEQUENCIADOR DE FASES</t>
  </si>
  <si>
    <t>90308940</t>
  </si>
  <si>
    <t>A026315</t>
  </si>
  <si>
    <t>SERRA ALFA</t>
  </si>
  <si>
    <t>A026273</t>
  </si>
  <si>
    <t>SERRA APOLLO III</t>
  </si>
  <si>
    <t>A042187</t>
  </si>
  <si>
    <t>SERVOMOTOR 3,0NM 3000RPM - RESOLVER</t>
  </si>
  <si>
    <t>85015290</t>
  </si>
  <si>
    <t>A021437</t>
  </si>
  <si>
    <t>SERVOMOTOR CA 002,70NM  6000RPM 380VCC</t>
  </si>
  <si>
    <t>A029161</t>
  </si>
  <si>
    <t>SERVOMOTOR CA 2,60NM 3000RPM</t>
  </si>
  <si>
    <t>A041497</t>
  </si>
  <si>
    <t>SERVOMOTOR SIEMENS</t>
  </si>
  <si>
    <t>85014011</t>
  </si>
  <si>
    <t>A021250</t>
  </si>
  <si>
    <t>SILENCIADOR DE ESCAPE 1 1/2"NPT - PARKER</t>
  </si>
  <si>
    <t>84819090</t>
  </si>
  <si>
    <t>A04217X</t>
  </si>
  <si>
    <t>Simotion cartAo de memOria 1GB + LicenCa de operaCAo</t>
  </si>
  <si>
    <t>A042444</t>
  </si>
  <si>
    <t>SIMOTION LICENÇA DE OPERAÇÃO</t>
  </si>
  <si>
    <t>49119900</t>
  </si>
  <si>
    <t>A029411</t>
  </si>
  <si>
    <t>SINALIZADOR AZUL</t>
  </si>
  <si>
    <t>A040609</t>
  </si>
  <si>
    <t>SINAMICS MODULO S120 - DMM.REF.6SL3420-2TE15-0AA1</t>
  </si>
  <si>
    <t>A040599</t>
  </si>
  <si>
    <t>SINAMICS MODULO SLM - RET S120 REF.: 6SL3130-6AE15-0AB1</t>
  </si>
  <si>
    <t>85044021</t>
  </si>
  <si>
    <t>A041426</t>
  </si>
  <si>
    <t>SINAMICS SCREENING KIT</t>
  </si>
  <si>
    <t>A029316</t>
  </si>
  <si>
    <t>Softstarter 3RW44 47A / 40G / 200 - 460 V / 115 (19,0 KW)</t>
  </si>
  <si>
    <t>A042130</t>
  </si>
  <si>
    <t>SUPORTE DO SENSOR DE MEDICAO DE PERIMETRO RASPADORA RP-01</t>
  </si>
  <si>
    <t>A041049</t>
  </si>
  <si>
    <t>SUPORTE DOS CABOS DE FLANCOS</t>
  </si>
  <si>
    <t>A041056</t>
  </si>
  <si>
    <t>A307186</t>
  </si>
  <si>
    <t>SUPORTE P/ FLANGE ALUMINIO DES.RP01-45045-MRT</t>
  </si>
  <si>
    <t>A040077</t>
  </si>
  <si>
    <t>SUPRESSOR DE SOBRETENSAO</t>
  </si>
  <si>
    <t>A030784</t>
  </si>
  <si>
    <t>TAMPA P/ BORNE CONEXAO W3/W4</t>
  </si>
  <si>
    <t>A030791</t>
  </si>
  <si>
    <t>TAMPA P/ BORNE CONEXAO W6-ALL</t>
  </si>
  <si>
    <t>A041472</t>
  </si>
  <si>
    <t>TEMPORIZADOR ELETRONICO ANALOG AEG 60 SEG. 94A 242VCA</t>
  </si>
  <si>
    <t>A04006X</t>
  </si>
  <si>
    <t>TEMPORIZADOR ESTRELA TRIANGULO</t>
  </si>
  <si>
    <t>A30388X</t>
  </si>
  <si>
    <t>TERMOHIGRO DIGITAL</t>
  </si>
  <si>
    <t>90328983</t>
  </si>
  <si>
    <t>A028087</t>
  </si>
  <si>
    <t>TERMOMETRO BIMETALICO MOD. A5500 / WIKA</t>
  </si>
  <si>
    <t>90251990</t>
  </si>
  <si>
    <t>A02807X</t>
  </si>
  <si>
    <t>TERMOSTATO 080-150GC KP81        DANFOSS</t>
  </si>
  <si>
    <t>A022920</t>
  </si>
  <si>
    <t>TRAFO COMANDO 1500VA</t>
  </si>
  <si>
    <t>A023554</t>
  </si>
  <si>
    <t>TRAFO COMANDO 150VA</t>
  </si>
  <si>
    <t>85043221</t>
  </si>
  <si>
    <t>A680422</t>
  </si>
  <si>
    <t>TRAFO CORRENTE REL 0050/005A</t>
  </si>
  <si>
    <t>85043300</t>
  </si>
  <si>
    <t>A026308</t>
  </si>
  <si>
    <t>TRAFO MONO 01500VA 0000-0220/0380V-0440</t>
  </si>
  <si>
    <t>A694908</t>
  </si>
  <si>
    <t>TRANSDUTOR CORR 50A-4/20MA</t>
  </si>
  <si>
    <t>90318091</t>
  </si>
  <si>
    <t>A680630</t>
  </si>
  <si>
    <t>TRANSMISSOR PRESSAO 8911350       - WIKA</t>
  </si>
  <si>
    <t>90262090</t>
  </si>
  <si>
    <t>A680648</t>
  </si>
  <si>
    <t>TRANSMISSOR PRESSAO 8913450       - WIKA</t>
  </si>
  <si>
    <t>A031121</t>
  </si>
  <si>
    <t>TRAVAS P/MANDRIL ESPANSIVO ROLETADEIRA</t>
  </si>
  <si>
    <t>A307355</t>
  </si>
  <si>
    <t>TUBO INFLADOR P/ MANDRIL EXPANSIVO DAS RR-01-RR-01-11008-MRT</t>
  </si>
  <si>
    <t>A021317</t>
  </si>
  <si>
    <t>TUBO POLIAMIDA FLEXIVEL DIAM EXT 08,0MM4</t>
  </si>
  <si>
    <t>39173290</t>
  </si>
  <si>
    <t>A029330</t>
  </si>
  <si>
    <t>TURBINA PNEUMATICA 3000RPM</t>
  </si>
  <si>
    <t>A028400</t>
  </si>
  <si>
    <t>TURBINETA - RETIFICA LSF17-S200-E - ATLAS COPCO</t>
  </si>
  <si>
    <t>84671190</t>
  </si>
  <si>
    <t>A040292</t>
  </si>
  <si>
    <t>UNIAO MACHO LATAO 1/2"BSP ESP.</t>
  </si>
  <si>
    <t>A040302</t>
  </si>
  <si>
    <t>UNIAO MACHO LATAO 1/4"BSO ESP.</t>
  </si>
  <si>
    <t>A021236</t>
  </si>
  <si>
    <t>UNIAO MACHO LATAO 3/4"NPT X ESPIG 3/4"</t>
  </si>
  <si>
    <t>76090000</t>
  </si>
  <si>
    <t>A029066</t>
  </si>
  <si>
    <t>UNIDADE BASE P/ MICROLOGIX 1500 12E/12S</t>
  </si>
  <si>
    <t>A041112</t>
  </si>
  <si>
    <t>UNIDADE DE AVALIAÇÃO EU 401</t>
  </si>
  <si>
    <t>A695901</t>
  </si>
  <si>
    <t>UNIDADE DE CONSERVACAO</t>
  </si>
  <si>
    <t>A30364X</t>
  </si>
  <si>
    <t>UNIDADE DE CONTROLE DE TEMPERATURA TT - 188</t>
  </si>
  <si>
    <t>84198999</t>
  </si>
  <si>
    <t>A303657</t>
  </si>
  <si>
    <t>UNIDADE DE CONTROLE DE TEMPERATURA TT - 5000</t>
  </si>
  <si>
    <t>84186100</t>
  </si>
  <si>
    <t>A041391</t>
  </si>
  <si>
    <t>UNIDADE DE CONTROLE SINAMICS</t>
  </si>
  <si>
    <t>A021116</t>
  </si>
  <si>
    <t>JOGO COM 8 GABARITOS DE RASPAGEM</t>
  </si>
  <si>
    <t>A042451</t>
  </si>
  <si>
    <t>Driver Allen-Bradley Ethernet/IP (ABCIP)</t>
  </si>
  <si>
    <t>85234920</t>
  </si>
  <si>
    <t>A042469</t>
  </si>
  <si>
    <t>Ponte Cinza, Com 20 Pólos, Corrente Máxima 36A, A-B.</t>
  </si>
  <si>
    <t>A040101</t>
  </si>
  <si>
    <t>USB FLASHDRIVE</t>
  </si>
  <si>
    <t>A025801</t>
  </si>
  <si>
    <t>VAL FLU ESF 2/2 DN1/2BSP-LATAO     MIPEL</t>
  </si>
  <si>
    <t>84149034</t>
  </si>
  <si>
    <t>A027213</t>
  </si>
  <si>
    <t>VAL FLU ESF 2/2 DN3/4BSP-LATAO WORCESTER</t>
  </si>
  <si>
    <t>A027742</t>
  </si>
  <si>
    <t>VAL FLU SEG 008,3BAR-DN11/2NPT-MX11/2NPT</t>
  </si>
  <si>
    <t>A027132</t>
  </si>
  <si>
    <t>VAL FLU SOL 110V-2/2-NA-1 1/2NPT- PARKER</t>
  </si>
  <si>
    <t>A027100</t>
  </si>
  <si>
    <t>VAL FLU SOL 110V-2/2-NA-1/2NPT-54DF-PARK</t>
  </si>
  <si>
    <t>A027090</t>
  </si>
  <si>
    <t>VAL FLU SOL 110V-2/2-NF-1/2NPT-54DF-PARK</t>
  </si>
  <si>
    <t>A027118</t>
  </si>
  <si>
    <t>VAL FLU SOL 110V-2/2-NF-3/4NPT-54EF-PARK</t>
  </si>
  <si>
    <t>A023314</t>
  </si>
  <si>
    <t>VAL HID DIR 42B-RM-06-4WE6E60/EW-REXROTH</t>
  </si>
  <si>
    <t>A023307</t>
  </si>
  <si>
    <t>VAL HID RED VAZ Z2FSK6-1-10B/20M-REXROTH</t>
  </si>
  <si>
    <t>A023392</t>
  </si>
  <si>
    <t>VAL PNE DIR 22R-EL/NF-1/4-142735-NORGREN</t>
  </si>
  <si>
    <t>A021701</t>
  </si>
  <si>
    <t>VAL PNE DIR 322  - GEMU</t>
  </si>
  <si>
    <t>A680662</t>
  </si>
  <si>
    <t>VAL PNE DIR 322PBTPIA MANIFOLDE   - GEMU</t>
  </si>
  <si>
    <t>A028785</t>
  </si>
  <si>
    <t>VAL PNE DIR 32B-EL110-NF/CM-CNOMO-JOUCOM</t>
  </si>
  <si>
    <t>A023106</t>
  </si>
  <si>
    <t>VAL PNE DIR 32R-EL/NF-3/4-MFHB33/4-FESTO</t>
  </si>
  <si>
    <t>A02341X</t>
  </si>
  <si>
    <t>VAL PNE DIR 32R-EL/NF-3/8-K41EA0-NORGREN</t>
  </si>
  <si>
    <t>A022825</t>
  </si>
  <si>
    <t>VAL PNE DIR 32R-EL/RM-   MFH-3-3/4-FESTO</t>
  </si>
  <si>
    <t>A680711</t>
  </si>
  <si>
    <t>VAL PNE DIR 514DN20RBSP-003821    - GEMU</t>
  </si>
  <si>
    <t>A680687</t>
  </si>
  <si>
    <t>VAL PNE DIR 514DN20RBSP-003823    - GEMU</t>
  </si>
  <si>
    <t>A680704</t>
  </si>
  <si>
    <t>VAL PNE DIR 514DN20RBSP-009481    - GEMU</t>
  </si>
  <si>
    <t>A680729</t>
  </si>
  <si>
    <t>VAL PNE DIR 514DN37RBSP-004353    - GEMU</t>
  </si>
  <si>
    <t>A022790</t>
  </si>
  <si>
    <t>VAL PNE DIR 52R-EL/RM-   -MFH-5/2-FESTO</t>
  </si>
  <si>
    <t>A026876</t>
  </si>
  <si>
    <t>VAL PNE DIR 53 PN/CF-TAM 1    ISO 5599/1</t>
  </si>
  <si>
    <t>A021268</t>
  </si>
  <si>
    <t>VAL PNE DIR 53R-AL/RM-1/8-5104  - PARKER</t>
  </si>
  <si>
    <t>A022818</t>
  </si>
  <si>
    <t>VAL PNE DIR 53R-EL/EL-   MFH-5/3-FESTO</t>
  </si>
  <si>
    <t>A680694</t>
  </si>
  <si>
    <t>VAL PNE DIR 601DN15RBSP-005263    - GEMU</t>
  </si>
  <si>
    <t>A02235X</t>
  </si>
  <si>
    <t>VAL PNE ESC RAP 3/4BSP FEMEA    - PARKER</t>
  </si>
  <si>
    <t>A031114</t>
  </si>
  <si>
    <t>VAL PNE REG VAZ P/BRACOS ROLETAGEM</t>
  </si>
  <si>
    <t>84818099</t>
  </si>
  <si>
    <t>A30023X</t>
  </si>
  <si>
    <t>VAL PNE REG VAZ UNID 1/4 BSP-G</t>
  </si>
  <si>
    <t>A021162</t>
  </si>
  <si>
    <t>VAL PNE RET 1/2BSP - 5050130BSP - PARKER</t>
  </si>
  <si>
    <t>84813000</t>
  </si>
  <si>
    <t>A023635</t>
  </si>
  <si>
    <t>VAL PNE RET 1/8BSP</t>
  </si>
  <si>
    <t>A021155</t>
  </si>
  <si>
    <t>VAL PNE RET 3/4BSP - 5050140BSP - PARKER</t>
  </si>
  <si>
    <t>A022871</t>
  </si>
  <si>
    <t>VAL PNE SEG 02,0BAR 1/4"BSP MACHO-PARKER</t>
  </si>
  <si>
    <t>A302759</t>
  </si>
  <si>
    <t>VAL. SOL.280 A,G 1/4, 24 V DC, 0280 A 8,0, NBR MS, G 1/4</t>
  </si>
  <si>
    <t>A303449</t>
  </si>
  <si>
    <t>VALVULA MAGNOTICA 3/8" PARA RESFRIADOR DE AGUA</t>
  </si>
  <si>
    <t>A012947</t>
  </si>
  <si>
    <t>VALVULA PNEUMATICA REGULADORA VAZAMENTO</t>
  </si>
  <si>
    <t>A012922</t>
  </si>
  <si>
    <t>VALVULA REG PRESSAO, 1/2BSP</t>
  </si>
  <si>
    <t>A030417</t>
  </si>
  <si>
    <t>VALVULA REGULADORA DE VAZAO DE AR UNIDIRECIONAL</t>
  </si>
  <si>
    <t>A012489</t>
  </si>
  <si>
    <t>VALVULA REGULADORA PRESSAO ENTRADA ROLETADEIRA TCC3</t>
  </si>
  <si>
    <t>A302741</t>
  </si>
  <si>
    <t>VALVULA SOLENOIDE DE 2 VIAS G 1 / 4 ", DN 3,0 mm, ED 100%,</t>
  </si>
  <si>
    <t>A021123</t>
  </si>
  <si>
    <t>VASO PRESSAO AUTOCLAVE AE-10 RECAMIC</t>
  </si>
  <si>
    <t>A680655</t>
  </si>
  <si>
    <t>Transmissor de pressão -1 a 9 Bar</t>
  </si>
  <si>
    <t>85061020_UC_001</t>
  </si>
  <si>
    <t>KIT COM 2 BATERIAS SCHNEIDER ( N.E )</t>
  </si>
  <si>
    <t>85061020_UC_001X</t>
  </si>
  <si>
    <t>BATERIA PLC SCHNEIDER ( N.E )</t>
  </si>
  <si>
    <t>A026682</t>
  </si>
  <si>
    <t>Cabo flexível de cobre 1X1 mm² 750V, cor vermelha;</t>
  </si>
  <si>
    <t>A02669X</t>
  </si>
  <si>
    <t>Cabo flexível de cobre 1X0,5 mm² 750V, cor azul;</t>
  </si>
  <si>
    <t>A02670X</t>
  </si>
  <si>
    <t>Cabo flexível de cobre 1X0,5 mm² 750V, cor branca;</t>
  </si>
  <si>
    <t>A025713</t>
  </si>
  <si>
    <t>100 terminais ilhós para fios 0,5mm²;</t>
  </si>
  <si>
    <t>A025720</t>
  </si>
  <si>
    <t>100 terminais ilhós para fios 1mm²;</t>
  </si>
  <si>
    <t>A025738</t>
  </si>
  <si>
    <t>100 terminais ilhós para fios duplos 0,5mm²;</t>
  </si>
  <si>
    <t>A025745</t>
  </si>
  <si>
    <t>100 terminais ilhós para fios duplos 1mm²;</t>
  </si>
  <si>
    <t>A028619</t>
  </si>
  <si>
    <t>KIT DE IDENTIFICAÇÕES RETROFIT AUTOCLAVE PORTUGUES</t>
  </si>
  <si>
    <t>A028552</t>
  </si>
  <si>
    <t>KIT DE IDENTIFICAÇÕES RETROFIT AUTOCLAVE ESPANHOL</t>
  </si>
  <si>
    <t>A042620</t>
  </si>
  <si>
    <t xml:space="preserve">PLACA DE EXTENSÃO SERIAL COM DUAS PORTAS DB9 UTILIZADA NO FLEXY 205 </t>
  </si>
  <si>
    <t>A042638</t>
  </si>
  <si>
    <t>EWON FLEXY IIOT STARTER KIT</t>
  </si>
  <si>
    <t>A042645</t>
  </si>
  <si>
    <t>FLEXY CARD MPI (ONLY COMPTATIBLE WITH FLEXY205)</t>
  </si>
  <si>
    <t>84818099_UC_001</t>
  </si>
  <si>
    <t>OUTRAS VALVULAS</t>
  </si>
  <si>
    <t>84879000_UC_001</t>
  </si>
  <si>
    <t>PRENDEDOR E GRAMPO DO PAINEL DE OPERAÇÃO BOP1/BOP2/IAOP/MÓDULO DE PROFBUS</t>
  </si>
  <si>
    <t>A027460</t>
  </si>
  <si>
    <t>SINALIZADOR LUMINOSO LED</t>
  </si>
  <si>
    <t>A011171</t>
  </si>
  <si>
    <t xml:space="preserve">BATENTE DE SEGURANÇA 610mm </t>
  </si>
  <si>
    <t>A042370</t>
  </si>
  <si>
    <t xml:space="preserve">BATENTE DE SEGURANÇA 810mm </t>
  </si>
  <si>
    <t>A042571</t>
  </si>
  <si>
    <t>SENSOR DE TEMPERATURA ELETRÔNICO (TERMOSTATO ELETRÔNICO) TN2445</t>
  </si>
  <si>
    <t>A042589</t>
  </si>
  <si>
    <t>CABO COM CONECTOR FÊMEA PARA TERMOSTATO ELETRÔNICO IFM EVC005</t>
  </si>
  <si>
    <t>A029450</t>
  </si>
  <si>
    <t>TRAVA FIXACAO EM TEFLON DOS MODULOS MICROMASTER</t>
  </si>
  <si>
    <t>A023730</t>
  </si>
  <si>
    <t>FIOS TERMOPARES TIPO "K"</t>
  </si>
  <si>
    <t>Ano Hoje</t>
  </si>
  <si>
    <t>IdOrç Último</t>
  </si>
  <si>
    <t>Mês de hoje</t>
  </si>
  <si>
    <t>Ano de Último</t>
  </si>
  <si>
    <t>Mês de Último</t>
  </si>
  <si>
    <t>Carateres à Direita</t>
  </si>
  <si>
    <t>Próximo Sequencial</t>
  </si>
  <si>
    <t>ORÇAMENTOS SALVOS</t>
  </si>
  <si>
    <t>N° Orçamento</t>
  </si>
  <si>
    <t>Data</t>
  </si>
  <si>
    <t>Criador proposta</t>
  </si>
  <si>
    <t>Cliente</t>
  </si>
  <si>
    <t>E-mail</t>
  </si>
  <si>
    <t>Cidade</t>
  </si>
  <si>
    <t>Qtd.</t>
  </si>
  <si>
    <t>Código</t>
  </si>
  <si>
    <t>Descrição</t>
  </si>
  <si>
    <t>Preço Estoque ORACLE</t>
  </si>
  <si>
    <t xml:space="preserve">Valor UN </t>
  </si>
  <si>
    <t>Valor total</t>
  </si>
  <si>
    <t>Valor UN Ref Oracle</t>
  </si>
  <si>
    <t>Valor final cadastro ORCL</t>
  </si>
  <si>
    <t>Valor Frete</t>
  </si>
  <si>
    <t>Tipo de envio</t>
  </si>
  <si>
    <t>Joao Aleman</t>
  </si>
  <si>
    <t>INGÁ SJRP</t>
  </si>
  <si>
    <t>SÃO JOSÉ DO RIO PRETO - SP</t>
  </si>
  <si>
    <t>ANA-CAROLINA Diniz</t>
  </si>
  <si>
    <t>Ademilson Matos</t>
  </si>
  <si>
    <t>evandro.finamore@grupotreviso.com.br</t>
  </si>
  <si>
    <t>pedro.campos@mardisa.com.br</t>
  </si>
  <si>
    <t>Rone Pepe</t>
  </si>
  <si>
    <t>MECASUL - 137197</t>
  </si>
  <si>
    <t>A042518</t>
  </si>
  <si>
    <t>MAVEL PETROLINA - 70800</t>
  </si>
  <si>
    <t>deassis@grupomavel.com.br</t>
  </si>
  <si>
    <t>PETROLINA - PE</t>
  </si>
  <si>
    <t>INGÁ ITUMBIARA</t>
  </si>
  <si>
    <t>Alex Freitas</t>
  </si>
  <si>
    <t>Eduardo Chagas</t>
  </si>
  <si>
    <t>Giliard Barbosa</t>
  </si>
  <si>
    <t>Murilo</t>
  </si>
  <si>
    <t>MOVESA VITÓRIA DA CONQUISTA - 10429741</t>
  </si>
  <si>
    <t xml:space="preserve">Alessandra Storer </t>
  </si>
  <si>
    <t>De Assis</t>
  </si>
  <si>
    <t>MAVEL JUAZEIRO - 70800</t>
  </si>
  <si>
    <t>JUAZEIRO - BA</t>
  </si>
  <si>
    <t>Elson</t>
  </si>
  <si>
    <t>ANA-CAROLINA DE-OLIVEIRA-DINIZ</t>
  </si>
  <si>
    <t/>
  </si>
  <si>
    <t>INGÁ MIRASSOL</t>
  </si>
  <si>
    <t>MODULO TSX AEY 414</t>
  </si>
  <si>
    <t xml:space="preserve">Válvula Proporcional </t>
  </si>
  <si>
    <t>Alex-Sandro Freitas</t>
  </si>
  <si>
    <t>Pedro</t>
  </si>
  <si>
    <t>ITEM_NUMBER</t>
  </si>
  <si>
    <t>DESCRIPTION</t>
  </si>
  <si>
    <t>ITEM_COST</t>
  </si>
  <si>
    <t>QUANTITY</t>
  </si>
  <si>
    <t>002001_109</t>
  </si>
  <si>
    <t>LT265/70R18 124/121R LTX A/T 2 DT LRE TL MI</t>
  </si>
  <si>
    <t>002322_101</t>
  </si>
  <si>
    <t>230/95 R32 128D/131A8  TL CROPKER</t>
  </si>
  <si>
    <t>002919_101</t>
  </si>
  <si>
    <t>420/85 R30 145A8/145B TL AGRIBIB 2</t>
  </si>
  <si>
    <t>002919_200</t>
  </si>
  <si>
    <t>002919_799</t>
  </si>
  <si>
    <t>003438_101</t>
  </si>
  <si>
    <t>18.00 R 25 XSM D2+ PRO L5S TL ***</t>
  </si>
  <si>
    <t>003789_101</t>
  </si>
  <si>
    <t>355/65 R 15 XZM TL 170 A5</t>
  </si>
  <si>
    <t>004371_101</t>
  </si>
  <si>
    <t>280/75 R 22.5 X-TERMINAL T TL 168 A8</t>
  </si>
  <si>
    <t>004481_105</t>
  </si>
  <si>
    <t>225/55 R17 101W XL TL PRIMACY 4 MI</t>
  </si>
  <si>
    <t>004481_110</t>
  </si>
  <si>
    <t>004503_90E</t>
  </si>
  <si>
    <t>CH(M804) 650/75-650+IF650/85-710/70-IF710/85-38 TR218A</t>
  </si>
  <si>
    <t>004703_102</t>
  </si>
  <si>
    <t>110/80 R19 M/C 59V ANAKEE 3 FRONT TL/TT</t>
  </si>
  <si>
    <t>005179_101</t>
  </si>
  <si>
    <t>16.9-24/12 SOL BHL 532 STD_2.622.6136</t>
  </si>
  <si>
    <t>006236_899</t>
  </si>
  <si>
    <t>215/65 R16 102H XL TL LTX FORCE  MI</t>
  </si>
  <si>
    <t>007072_104</t>
  </si>
  <si>
    <t>205/55 R17 95V XL TL PRIMACY 4 MI</t>
  </si>
  <si>
    <t>007072_109</t>
  </si>
  <si>
    <t>007232_104</t>
  </si>
  <si>
    <t>LT255/75R17 111/108S TL ALL-TERRAIN T/A KO2 LRC RBL GO</t>
  </si>
  <si>
    <t>007760_101</t>
  </si>
  <si>
    <t>VF 380/90 R46 CFO 173D/169E TL SPRAYBIB</t>
  </si>
  <si>
    <t>007760_200</t>
  </si>
  <si>
    <t>007760_799</t>
  </si>
  <si>
    <t>009860_101</t>
  </si>
  <si>
    <t>380/85 R34 142A8/142B TL AGRIBIB 2</t>
  </si>
  <si>
    <t>009886_101</t>
  </si>
  <si>
    <t>BR RM AS XZE2 260 P 3.27 P</t>
  </si>
  <si>
    <t>009886_102</t>
  </si>
  <si>
    <t>010135_101</t>
  </si>
  <si>
    <t>BR RM AS XZU2 R 260 P 3.2 P</t>
  </si>
  <si>
    <t>011056_101</t>
  </si>
  <si>
    <t>11R24.5 X MULTI D TL LRH VQ MI</t>
  </si>
  <si>
    <t>011056_799</t>
  </si>
  <si>
    <t>012445_101</t>
  </si>
  <si>
    <t>VF 420/85 R34 154A8/154B TL YIELDBIB</t>
  </si>
  <si>
    <t>012750_105</t>
  </si>
  <si>
    <t>LT285/65R18 125/122R TL ALL-TERRAIN T/A KO2 LRE RWL GO</t>
  </si>
  <si>
    <t>012958_101</t>
  </si>
  <si>
    <t>215/50 R17 91V TL PRIMACY 3 GRNX MI</t>
  </si>
  <si>
    <t>012958_102</t>
  </si>
  <si>
    <t>012958_799</t>
  </si>
  <si>
    <t>016560_200</t>
  </si>
  <si>
    <t>295/80 R 22.5 XZA 2+ ENERGY TL 152/148M MI</t>
  </si>
  <si>
    <t>016560_799</t>
  </si>
  <si>
    <t>016663_106</t>
  </si>
  <si>
    <t>265/35 ZR20 (99Y) EXTRA LOAD TL PILOT SUPER SPORT * MI</t>
  </si>
  <si>
    <t>017163_113</t>
  </si>
  <si>
    <t>325/30 ZR21 (108Y) XL TL PILOT SPORT CUP 2 N2 MI</t>
  </si>
  <si>
    <t>017410_106</t>
  </si>
  <si>
    <t>LT255/65R17 114/110S TL ALL-TERRAIN T/A KO2 LRD RWL GO</t>
  </si>
  <si>
    <t>017711_101</t>
  </si>
  <si>
    <t>275/80R22.5 ROAD SURE S TL 149/146L VG UN</t>
  </si>
  <si>
    <t>017711_799</t>
  </si>
  <si>
    <t>018130_9GA</t>
  </si>
  <si>
    <t>FLAP 24/25X8.50 E MI</t>
  </si>
  <si>
    <t>024045_101</t>
  </si>
  <si>
    <t>BR RM AS XZU2T 260 P 3.20 P</t>
  </si>
  <si>
    <t>024200_799</t>
  </si>
  <si>
    <t>235/60 R18 103V TL PRIMACY SUV MI</t>
  </si>
  <si>
    <t>024998_199</t>
  </si>
  <si>
    <t>VALVE V3.22.1 SP BOUCH.METAL</t>
  </si>
  <si>
    <t>025676_103</t>
  </si>
  <si>
    <t>LT285/60R20 125/122S TL ALL-TERRAIN T/A KO2 LRE RBL GO</t>
  </si>
  <si>
    <t>026320_90A</t>
  </si>
  <si>
    <t>A.ET.250TL15 + VAL R2102 + OBT R2110</t>
  </si>
  <si>
    <t>027015_90E</t>
  </si>
  <si>
    <t>CH(M703)14.9+380/85+400-420/70+440/65-24 TR218A</t>
  </si>
  <si>
    <t>028677_104</t>
  </si>
  <si>
    <t>215/55 R17 94V TL PRIMACY 3 GRNX MI</t>
  </si>
  <si>
    <t>028677_107</t>
  </si>
  <si>
    <t>028677_108</t>
  </si>
  <si>
    <t>028677_799</t>
  </si>
  <si>
    <t>028790_101</t>
  </si>
  <si>
    <t>VF 320/90 R42 CFO 163D/159E TL SPRAYBIB</t>
  </si>
  <si>
    <t>028790_799</t>
  </si>
  <si>
    <t>030825_104</t>
  </si>
  <si>
    <t>LT305/70R16 124/121R TL ALL-TERRAIN T/A KO2 LRE RWL GO</t>
  </si>
  <si>
    <t>031310_101</t>
  </si>
  <si>
    <t>GOMME RM RIVEN 7.5-12-50 BTE DE 4 BANDELETTES</t>
  </si>
  <si>
    <t>033927_101</t>
  </si>
  <si>
    <t>12-16.5/12 CAMSO SKS 753 STD_8.1025.8839</t>
  </si>
  <si>
    <t>034115_101</t>
  </si>
  <si>
    <t>BR RM AS XDE 2 225 P 3.4 P</t>
  </si>
  <si>
    <t>036004_101</t>
  </si>
  <si>
    <t>190/55 ZR17 M/C (75W) POWER GP R TL</t>
  </si>
  <si>
    <t>036520_102</t>
  </si>
  <si>
    <t>165  HR 15  XAS     86H</t>
  </si>
  <si>
    <t>036702_199</t>
  </si>
  <si>
    <t>STRAPS VERSION 1 - ORDER X BOX</t>
  </si>
  <si>
    <t>036738_90E</t>
  </si>
  <si>
    <t>CH(M830) 23.1-26 580+620/70+620/75-26TR218A</t>
  </si>
  <si>
    <t>037489_101</t>
  </si>
  <si>
    <t>IF 710/75 R42 176D TL AXIOBIB</t>
  </si>
  <si>
    <t>039023_101</t>
  </si>
  <si>
    <t>12.4 R24 119A8/116B TL POINT 8</t>
  </si>
  <si>
    <t>039041_101</t>
  </si>
  <si>
    <t>13.6 R38 128A8/125B TL POINT 8</t>
  </si>
  <si>
    <t>039043_101</t>
  </si>
  <si>
    <t>16.9 R28 136A8/133B TL POINT 8</t>
  </si>
  <si>
    <t>039066_101</t>
  </si>
  <si>
    <t>18.4 R30 142A8/139B TL POINT 8</t>
  </si>
  <si>
    <t>039149_101</t>
  </si>
  <si>
    <t>26.5 R 25 XTXL E4 **** L4 *** TL</t>
  </si>
  <si>
    <t>039339_102</t>
  </si>
  <si>
    <t>265/70R16 112T TL X LT A/S ORWL MI</t>
  </si>
  <si>
    <t>039339_799</t>
  </si>
  <si>
    <t>042180_101</t>
  </si>
  <si>
    <t>18.00 R 25 X-STACKER2 LC TL 207 A5</t>
  </si>
  <si>
    <t>043048_109</t>
  </si>
  <si>
    <t>LT285/75R16 126/123R TL ALL-TERRAIN T/A KO2 LRE RWL GO</t>
  </si>
  <si>
    <t>044008_101</t>
  </si>
  <si>
    <t>VF 320/90 R54 168D TL SPRAYBIB</t>
  </si>
  <si>
    <t>044373_101</t>
  </si>
  <si>
    <t>215/55 R18 95V TL PRIMACY 4 MI</t>
  </si>
  <si>
    <t>044373_799</t>
  </si>
  <si>
    <t>044373_899</t>
  </si>
  <si>
    <t>044474_799</t>
  </si>
  <si>
    <t>LT265/70R17 121/118R TL DEFENDER LTX M/S LRE ORWLMI</t>
  </si>
  <si>
    <t>044482_101</t>
  </si>
  <si>
    <t>SET8.25-15/14 ROD A1 BLACK _50.4249.4211</t>
  </si>
  <si>
    <t>046165_101</t>
  </si>
  <si>
    <t>BR MI AS XDE2+ 250 P 3.20 P</t>
  </si>
  <si>
    <t>047259_101</t>
  </si>
  <si>
    <t>BR RM AS XZY-2 230 P 3.37 P</t>
  </si>
  <si>
    <t>047262_101</t>
  </si>
  <si>
    <t>27.00 R 49 XD GRIP B E4T TL ***</t>
  </si>
  <si>
    <t>047572_105</t>
  </si>
  <si>
    <t>LT265/75R16 119/116Q TL MUD TERRAIN T/A KM3 LRD GO</t>
  </si>
  <si>
    <t>048275_101</t>
  </si>
  <si>
    <t>295/80R22.5 X M738 TL 152/148L MI</t>
  </si>
  <si>
    <t>048275_200</t>
  </si>
  <si>
    <t>048275_799</t>
  </si>
  <si>
    <t>048429_101</t>
  </si>
  <si>
    <t>600/50 R22.5 159D TL CARGOXBIB</t>
  </si>
  <si>
    <t>048429_200</t>
  </si>
  <si>
    <t>048429_799</t>
  </si>
  <si>
    <t>048439_101</t>
  </si>
  <si>
    <t>420/85 R38 149A8/149B TL AGRIBIB 2</t>
  </si>
  <si>
    <t>049940_199</t>
  </si>
  <si>
    <t>AUTOCLAVE-AE22 (PLSA)</t>
  </si>
  <si>
    <t>051630_101</t>
  </si>
  <si>
    <t>17.5-25/12 SOL LM L3 STD_13.422.4657</t>
  </si>
  <si>
    <t>051839_799</t>
  </si>
  <si>
    <t>185/65R14 86T TL DEFENDER GRNX MI</t>
  </si>
  <si>
    <t>052653_101</t>
  </si>
  <si>
    <t>130/90 B16 M/C 73H REINF SCORCHER''32''FRONT TL/TT</t>
  </si>
  <si>
    <t>054900_101</t>
  </si>
  <si>
    <t>GOMME RM RIVEN 6-12-175 GLI</t>
  </si>
  <si>
    <t>056419_101</t>
  </si>
  <si>
    <t>11.00R22 X WORKS HD D 152/149D VG MI</t>
  </si>
  <si>
    <t>056419_200</t>
  </si>
  <si>
    <t>056419_799</t>
  </si>
  <si>
    <t>059962_199</t>
  </si>
  <si>
    <t>MEMS PATCHES SRT RETROFIT</t>
  </si>
  <si>
    <t>061862_101</t>
  </si>
  <si>
    <t>295/80R22.5 ROAD SURE S TL 152/148L VG UN</t>
  </si>
  <si>
    <t>061862_799</t>
  </si>
  <si>
    <t>064359_106</t>
  </si>
  <si>
    <t>235/65 R17 104V TL LATITUDE SPORT 3 MO GRNX MI</t>
  </si>
  <si>
    <t>064415_101</t>
  </si>
  <si>
    <t>11R22.5 X MULTI D TL LRG VQ MI</t>
  </si>
  <si>
    <t>064415_103</t>
  </si>
  <si>
    <t>064481_101</t>
  </si>
  <si>
    <t>14.00-24/12 CAMSO TLH 732 STD_6.991.8633</t>
  </si>
  <si>
    <t>067981_101</t>
  </si>
  <si>
    <t>21.00 R 33 X-TRACTION E4T TL **</t>
  </si>
  <si>
    <t>068685_199</t>
  </si>
  <si>
    <t>MEMS TRANSCEIVER A - ALUMINIUM</t>
  </si>
  <si>
    <t>072604_106</t>
  </si>
  <si>
    <t>LT265/70R17 121/118Q TL MUD TERRAIN T/A KM3 LRE GO</t>
  </si>
  <si>
    <t>073098_101</t>
  </si>
  <si>
    <t>BR RM AS XZE2 L 250 P 3.19 P</t>
  </si>
  <si>
    <t>073522_101</t>
  </si>
  <si>
    <t>445/70 R22.5 175A8/182A2 TL XF</t>
  </si>
  <si>
    <t>074386_101</t>
  </si>
  <si>
    <t>255/60 R18 112H EXTRA LOAD TL PRIMACY SUV MI</t>
  </si>
  <si>
    <t>074386_799</t>
  </si>
  <si>
    <t>075523_101</t>
  </si>
  <si>
    <t>IF 650/85 R38 179A8/176B TL AXIOBIB</t>
  </si>
  <si>
    <t>075523_200</t>
  </si>
  <si>
    <t>084161_101</t>
  </si>
  <si>
    <t>180/70 B16 M/C 77H SCORCHER''32''REAR TL/TT</t>
  </si>
  <si>
    <t>084167_101</t>
  </si>
  <si>
    <t>BR RM AS XZU2 250 P 3.18 P</t>
  </si>
  <si>
    <t>084179_101</t>
  </si>
  <si>
    <t>14.00 R 24 XZM TL 193 A5</t>
  </si>
  <si>
    <t>084268_101</t>
  </si>
  <si>
    <t>BR RM AS XDY+ 260 P 3.17 P</t>
  </si>
  <si>
    <t>084323_108</t>
  </si>
  <si>
    <t>275/35 ZR21 (103Y) XL TL PILOT SPORT 4 ACOUSTIC N0 MI</t>
  </si>
  <si>
    <t>085405_101</t>
  </si>
  <si>
    <t>VF 420/95 R50 177D TL SPRAYBIB</t>
  </si>
  <si>
    <t>085753_105</t>
  </si>
  <si>
    <t>LT235/70R16 104/101S TL ALL-TERRAIN T/A KO2 LRC RWL GO</t>
  </si>
  <si>
    <t>085816_101</t>
  </si>
  <si>
    <t>380/70 R24 125D TL OMNIBIB</t>
  </si>
  <si>
    <t>086474_108</t>
  </si>
  <si>
    <t>LT275/55R20 115/112S TL ALL-TERRAIN T/A KO2 LRD RBL GO</t>
  </si>
  <si>
    <t>086474_110</t>
  </si>
  <si>
    <t>086572_102</t>
  </si>
  <si>
    <t>185/65 R15 88H TL ENERGY XM2 GRNX MI</t>
  </si>
  <si>
    <t>086572_799</t>
  </si>
  <si>
    <t>086893_101</t>
  </si>
  <si>
    <t>BR MI AS XWORKSXDY 250 P 3.18 P</t>
  </si>
  <si>
    <t>087348_109</t>
  </si>
  <si>
    <t>295/35 R21 103Y TL LATITUDE SPORT 3 N2 GRNX MI</t>
  </si>
  <si>
    <t>089862_101</t>
  </si>
  <si>
    <t>710/70 R38 171A8/171B TL MACHXBIB</t>
  </si>
  <si>
    <t>089862_200</t>
  </si>
  <si>
    <t>089862_799</t>
  </si>
  <si>
    <t>097057_101</t>
  </si>
  <si>
    <t>540/65 R24 140D TL MULTIBIB</t>
  </si>
  <si>
    <t>097180_101</t>
  </si>
  <si>
    <t>300/95 R46 148D/151A8  TL CROPKER</t>
  </si>
  <si>
    <t>100054_101</t>
  </si>
  <si>
    <t>340/80 R18 143A8/143B IND TL XMCL</t>
  </si>
  <si>
    <t>100097_101</t>
  </si>
  <si>
    <t>18.4 R38 151A8/148B TL AGRIBIB</t>
  </si>
  <si>
    <t>100268_101</t>
  </si>
  <si>
    <t>620/70 R42 166A8/166B TL MEGAXBIB</t>
  </si>
  <si>
    <t>100268_200</t>
  </si>
  <si>
    <t>100268_799</t>
  </si>
  <si>
    <t>100389_101</t>
  </si>
  <si>
    <t>BR RM AS XDE 2 R 275 P 3.18 P</t>
  </si>
  <si>
    <t>100753_101</t>
  </si>
  <si>
    <t>GOMME RM RIVEN 9-12-265</t>
  </si>
  <si>
    <t>101013_9CB</t>
  </si>
  <si>
    <t>CHAMBRE  8CG     VALVE  570</t>
  </si>
  <si>
    <t>101022_9EB</t>
  </si>
  <si>
    <t>CHAMBRE  8D      VALVE  570</t>
  </si>
  <si>
    <t>101040_9FB</t>
  </si>
  <si>
    <t>CHAMBRE  9F      VALVE  570</t>
  </si>
  <si>
    <t>101049_9CB</t>
  </si>
  <si>
    <t>CHAMBRE 10F      VALVE 1012</t>
  </si>
  <si>
    <t>101071_9CB</t>
  </si>
  <si>
    <t>CHAMBRE 15/16F   VALVE  570</t>
  </si>
  <si>
    <t>101078_9FB</t>
  </si>
  <si>
    <t>CHAMBRE 12H      VALVE  578</t>
  </si>
  <si>
    <t>101106_9CB</t>
  </si>
  <si>
    <t>CHAMBRE 15/16J   VALVE  570</t>
  </si>
  <si>
    <t>101123_9CF</t>
  </si>
  <si>
    <t>CHAMBRE 12KD     VALVE 578</t>
  </si>
  <si>
    <t>101126_9CF</t>
  </si>
  <si>
    <t>CHAMBRE 15K      VALVE 1221</t>
  </si>
  <si>
    <t>101128_90F</t>
  </si>
  <si>
    <t>CHAMBRE 15K       VALVE 1156</t>
  </si>
  <si>
    <t>101128_9DF</t>
  </si>
  <si>
    <t>101146_9CB</t>
  </si>
  <si>
    <t>CHAMBRE  15/16J   VALVE 1221</t>
  </si>
  <si>
    <t>101152_90P</t>
  </si>
  <si>
    <t>101152_9BP</t>
  </si>
  <si>
    <t>101159_90P</t>
  </si>
  <si>
    <t>CHAMBRE 20N      VALVE 1877</t>
  </si>
  <si>
    <t>101159_9BP</t>
  </si>
  <si>
    <t>101172_90P</t>
  </si>
  <si>
    <t>CHAMBRE 20P      VALVE 1877</t>
  </si>
  <si>
    <t>101172_9BP</t>
  </si>
  <si>
    <t>101174_9BF</t>
  </si>
  <si>
    <t>CHAMBRE 20P      VALVE  582</t>
  </si>
  <si>
    <t>101191_90P</t>
  </si>
  <si>
    <t>CHAMBRE 20Q      VALVE 1877</t>
  </si>
  <si>
    <t>101191_9BP</t>
  </si>
  <si>
    <t>101192_9CF</t>
  </si>
  <si>
    <t>CHAMBRE 20Q      VALVE 1158</t>
  </si>
  <si>
    <t>101196_9CP</t>
  </si>
  <si>
    <t>CHAMBRE 24Q      VALVE 582</t>
  </si>
  <si>
    <t>101196_9EF</t>
  </si>
  <si>
    <t>101225_90P</t>
  </si>
  <si>
    <t>CHAMBRE 22P      VALVE 1877</t>
  </si>
  <si>
    <t>101225_9BP</t>
  </si>
  <si>
    <t>101475_101</t>
  </si>
  <si>
    <t>18.00 R 25 X-STACKER2 TL 207 A5</t>
  </si>
  <si>
    <t>101786_101</t>
  </si>
  <si>
    <t>29.5R 25 XADN+ B4 E3 TL ** 200B</t>
  </si>
  <si>
    <t>102083_90A</t>
  </si>
  <si>
    <t>A.ET.190TL20 + VAL R2102 + OBT R2110</t>
  </si>
  <si>
    <t>102086_90A</t>
  </si>
  <si>
    <t>A.ET.215TL20 + VAL R2102 + OBT R2110</t>
  </si>
  <si>
    <t>102150_90A</t>
  </si>
  <si>
    <t>A.ET. 80 TL 8 + VAL R2160</t>
  </si>
  <si>
    <t>102151_90A</t>
  </si>
  <si>
    <t>A.ET. 100 TL 9 + R2160</t>
  </si>
  <si>
    <t>102182_90A</t>
  </si>
  <si>
    <t>A.ET. 150TL9 + VAL R2102 + OBT R2110</t>
  </si>
  <si>
    <t>102183_90A</t>
  </si>
  <si>
    <t>A.ET.125TL10 + VAL R2102</t>
  </si>
  <si>
    <t>102184_90A</t>
  </si>
  <si>
    <t>A.ET.165TL10 + VAL R2102 + OBT R2110</t>
  </si>
  <si>
    <t>102285_136</t>
  </si>
  <si>
    <t>205/55 R16 91V TL ENERGY SAVER GRNX MI</t>
  </si>
  <si>
    <t>102433_101</t>
  </si>
  <si>
    <t>560/60 R22.5 161D TL CARGOXBIB HEAVY DUTY</t>
  </si>
  <si>
    <t>102870_9AB</t>
  </si>
  <si>
    <t>FLAP 200-20 L</t>
  </si>
  <si>
    <t>102870_9BB</t>
  </si>
  <si>
    <t>102881_106</t>
  </si>
  <si>
    <t>LT215/75R15 100/97Q TL MUD TERRAIN T/A KM3 LRC GO</t>
  </si>
  <si>
    <t>102882_9AA</t>
  </si>
  <si>
    <t>FLAP 170-16 L</t>
  </si>
  <si>
    <t>102882_9FA</t>
  </si>
  <si>
    <t>102892_9AA</t>
  </si>
  <si>
    <t>FLAP 170-16 LD</t>
  </si>
  <si>
    <t>102900_9AB</t>
  </si>
  <si>
    <t>FLAP 220-20 L</t>
  </si>
  <si>
    <t>102900_9BB</t>
  </si>
  <si>
    <t>102920_9AA</t>
  </si>
  <si>
    <t>FLAP 240-20 L</t>
  </si>
  <si>
    <t>102920_9BA</t>
  </si>
  <si>
    <t>102925_108</t>
  </si>
  <si>
    <t>215/70 R 15C 109/107S TL AGILIS MI</t>
  </si>
  <si>
    <t>102970_9AB</t>
  </si>
  <si>
    <t>FLAP 220-22 L</t>
  </si>
  <si>
    <t>102970_9CB</t>
  </si>
  <si>
    <t>103113_103</t>
  </si>
  <si>
    <t>GOMME RM RIVEN 8-12-225</t>
  </si>
  <si>
    <t>103824_101</t>
  </si>
  <si>
    <t>VF 560/60 R22.5 166D IMP TL TRAILXBIB</t>
  </si>
  <si>
    <t>106635_101</t>
  </si>
  <si>
    <t>BR MI AS XTE2 250 B 2.87 P</t>
  </si>
  <si>
    <t>106725_101</t>
  </si>
  <si>
    <t>110/80 - 14 M/C 59P REINF PILOT STREET TT</t>
  </si>
  <si>
    <t>106922_102</t>
  </si>
  <si>
    <t>LT215/85R16 115/112R TL X LT A/S LRE RBL MI</t>
  </si>
  <si>
    <t>109374_119</t>
  </si>
  <si>
    <t>365/85 R 20 XZL TL 164G MI</t>
  </si>
  <si>
    <t>110013_129</t>
  </si>
  <si>
    <t>395/85 R 20 XZL TL 168G MI</t>
  </si>
  <si>
    <t>110014_101</t>
  </si>
  <si>
    <t>10.00 R 20 XZM TL 166 A5</t>
  </si>
  <si>
    <t>110069_101</t>
  </si>
  <si>
    <t>180/70 R 8 XZM TL 125 A5</t>
  </si>
  <si>
    <t>110075_101</t>
  </si>
  <si>
    <t>250/70 R 15 XZM TL 153 A5</t>
  </si>
  <si>
    <t>110079_101</t>
  </si>
  <si>
    <t>225/75 R 15 XZM TL 149 A5</t>
  </si>
  <si>
    <t>110081_112</t>
  </si>
  <si>
    <t>365/80 R 20 XZL TL 152K MI</t>
  </si>
  <si>
    <t>110082_101</t>
  </si>
  <si>
    <t>12.00 R 20 XZM TL 176 A5</t>
  </si>
  <si>
    <t>110089_101</t>
  </si>
  <si>
    <t>225/75 R 10 XZM TL 142 A5</t>
  </si>
  <si>
    <t>110090_101</t>
  </si>
  <si>
    <t>200/75 R 9 XZM TL 134 A5</t>
  </si>
  <si>
    <t>110108_101</t>
  </si>
  <si>
    <t>250/75 R 12 XZM TL 152 A5</t>
  </si>
  <si>
    <t>110109_101</t>
  </si>
  <si>
    <t>315/70 R 15 XZM TL 165 A5</t>
  </si>
  <si>
    <t>110118_101</t>
  </si>
  <si>
    <t>305/70 R 22 XPM A TL</t>
  </si>
  <si>
    <t>110120_101</t>
  </si>
  <si>
    <t>6.00 R 9 XPM C TL MI</t>
  </si>
  <si>
    <t>110130_107</t>
  </si>
  <si>
    <t>8.25 R 15 XTA 143/141G MI</t>
  </si>
  <si>
    <t>110132_122</t>
  </si>
  <si>
    <t>12.00 R 20 XZL TL 154/149K MI</t>
  </si>
  <si>
    <t>110164_105</t>
  </si>
  <si>
    <t>7.50 R 15 XTA 135/133G MI</t>
  </si>
  <si>
    <t>110185_101</t>
  </si>
  <si>
    <t>9.00 R 20 XZM TL 160 A5</t>
  </si>
  <si>
    <t>110189_101</t>
  </si>
  <si>
    <t>11.00 R 20 XZM TL 169 A5</t>
  </si>
  <si>
    <t>110195_101</t>
  </si>
  <si>
    <t>7.00 R 12 XZM TL 136 A5</t>
  </si>
  <si>
    <t>110204_101</t>
  </si>
  <si>
    <t>6.00 R 9 XZM TL 121 A5</t>
  </si>
  <si>
    <t>110206_101</t>
  </si>
  <si>
    <t>6.00 R 9 XZR TL 121 A5</t>
  </si>
  <si>
    <t>110208_101</t>
  </si>
  <si>
    <t>5.00 R 8 XZM TL 111 A5</t>
  </si>
  <si>
    <t>110211_101</t>
  </si>
  <si>
    <t>7.00 R 15 XZM TL 143 A5</t>
  </si>
  <si>
    <t>110213_101</t>
  </si>
  <si>
    <t>6.50 R 10 XZM TL 128 A5</t>
  </si>
  <si>
    <t>110214_101</t>
  </si>
  <si>
    <t>7.50 R 15 XZM TL 146 A5</t>
  </si>
  <si>
    <t>110218_101</t>
  </si>
  <si>
    <t>8.25 R 15 XZM TL 153 A5</t>
  </si>
  <si>
    <t>110247_114</t>
  </si>
  <si>
    <t>335/80 R 20 XZL TL 141K MPT MI</t>
  </si>
  <si>
    <t>110257_107</t>
  </si>
  <si>
    <t>24 R 21 XZL TL 176G MI</t>
  </si>
  <si>
    <t>110296_101</t>
  </si>
  <si>
    <t>12.00 R 24 XZM TL 178 A5</t>
  </si>
  <si>
    <t>110812_111</t>
  </si>
  <si>
    <t>295/80 R 22.5 XZY-2 TL 152/148K MI</t>
  </si>
  <si>
    <t>110812_112</t>
  </si>
  <si>
    <t>110812_200</t>
  </si>
  <si>
    <t>110812_201</t>
  </si>
  <si>
    <t>110812_799</t>
  </si>
  <si>
    <t>110974_101</t>
  </si>
  <si>
    <t>275/80 R 22.5 XZY-2 TL 149/146K MI</t>
  </si>
  <si>
    <t>110974_799</t>
  </si>
  <si>
    <t>111950_101</t>
  </si>
  <si>
    <t>IF 900/60 R42 186D TL AXIOBIB</t>
  </si>
  <si>
    <t>112030_111</t>
  </si>
  <si>
    <t>215/40 ZR18 (89Y) EXTRA LOAD TL PILOT SPORT 4  MI</t>
  </si>
  <si>
    <t>112235_101</t>
  </si>
  <si>
    <t>14.9 R28 134A8/131B TL AGRIBIB</t>
  </si>
  <si>
    <t>112451_108</t>
  </si>
  <si>
    <t>LT235/70R16 110/107Q TL MUD TERRAIN T/A KM3 LRD GO</t>
  </si>
  <si>
    <t>112513_111</t>
  </si>
  <si>
    <t>385/65R22.5 X MULTI T TL 160K VM MI</t>
  </si>
  <si>
    <t>112538_199</t>
  </si>
  <si>
    <t>KIT 3G/WIFI/BT/GPS ANTENNA - 8M</t>
  </si>
  <si>
    <t>118628_101</t>
  </si>
  <si>
    <t>650/85 R38 173A8/173B TL MACHXBIB</t>
  </si>
  <si>
    <t>118672_101</t>
  </si>
  <si>
    <t>BR RM AS XZY-2 220 P 3.43 P</t>
  </si>
  <si>
    <t>118941_102</t>
  </si>
  <si>
    <t>90/90 - 21 M/C 54V ANAKEE 3 F TL/TT</t>
  </si>
  <si>
    <t>120075_110</t>
  </si>
  <si>
    <t>245/40 ZR18 93Y TL PILOT SPORT 4 AO MI</t>
  </si>
  <si>
    <t>120179_101</t>
  </si>
  <si>
    <t>GOMME RM RIVEN 11-12-280</t>
  </si>
  <si>
    <t>120462_101</t>
  </si>
  <si>
    <t>IF 380/90 R46 165A8/165B TL AGRIBIB RC</t>
  </si>
  <si>
    <t>120737_101</t>
  </si>
  <si>
    <t>VF 650/65 R30.5 181D IMP TL TRAILXBIB</t>
  </si>
  <si>
    <t>120922_101</t>
  </si>
  <si>
    <t>520/85 R46 164A8/164B TL AGRIBIB 2</t>
  </si>
  <si>
    <t>122723_101</t>
  </si>
  <si>
    <t>620/70 R46 162A8/162B TL XM28</t>
  </si>
  <si>
    <t>122723_200</t>
  </si>
  <si>
    <t>122979_101</t>
  </si>
  <si>
    <t>425/75 R20 167A2/155B TL XZSL</t>
  </si>
  <si>
    <t>123008_101</t>
  </si>
  <si>
    <t>15.5 R 25 XH A TL *</t>
  </si>
  <si>
    <t>123009_101</t>
  </si>
  <si>
    <t>17.5 R 25 XH A TL *</t>
  </si>
  <si>
    <t>123094_101</t>
  </si>
  <si>
    <t>26.5 R 25 XLDD2 A TL *</t>
  </si>
  <si>
    <t>123207_101</t>
  </si>
  <si>
    <t>11 LR16 122A8 IND TL XM27</t>
  </si>
  <si>
    <t>123278_101</t>
  </si>
  <si>
    <t>29.5 R 25 XLDD2 A TL *</t>
  </si>
  <si>
    <t>123279_101</t>
  </si>
  <si>
    <t>29.5 R 29 XLD D2 A TL *</t>
  </si>
  <si>
    <t>123317_101</t>
  </si>
  <si>
    <t>17.5 R 25 XLD D2 A TL *</t>
  </si>
  <si>
    <t>123325_101</t>
  </si>
  <si>
    <t>20.5 R 25 XLD D2 A TL *</t>
  </si>
  <si>
    <t>123326_101</t>
  </si>
  <si>
    <t>23.5 R 25 XLD D2 A TL *</t>
  </si>
  <si>
    <t>123331_101</t>
  </si>
  <si>
    <t>14.00 R 25 XHD1 A TL ***</t>
  </si>
  <si>
    <t>123342_101</t>
  </si>
  <si>
    <t>7.50 R 15 X MINE D2</t>
  </si>
  <si>
    <t>123350_101</t>
  </si>
  <si>
    <t>16.00 R 25 XHD1 A TL **</t>
  </si>
  <si>
    <t>123357_132</t>
  </si>
  <si>
    <t>16.00R20 XZL TL 173G MI</t>
  </si>
  <si>
    <t>123357_133</t>
  </si>
  <si>
    <t>123369_101</t>
  </si>
  <si>
    <t>12.00 R 24 XZH ***</t>
  </si>
  <si>
    <t>123372_101</t>
  </si>
  <si>
    <t>10.00 R 15 X MINE D2</t>
  </si>
  <si>
    <t>123382_101</t>
  </si>
  <si>
    <t>9.00 R 20 XMINE D2</t>
  </si>
  <si>
    <t>123392_101</t>
  </si>
  <si>
    <t>12.00 R 20 X MINE D2</t>
  </si>
  <si>
    <t>123395_101</t>
  </si>
  <si>
    <t>14.00 R 24 XGL A2 TL TG *</t>
  </si>
  <si>
    <t>123425_101</t>
  </si>
  <si>
    <t>17.5 R 25 XTL A TL *</t>
  </si>
  <si>
    <t>123427_101</t>
  </si>
  <si>
    <t>26.5    R 25   XADN  E3T  TL    193B</t>
  </si>
  <si>
    <t>123435_101</t>
  </si>
  <si>
    <t>20.5 R 25 XTL A TL *</t>
  </si>
  <si>
    <t>123435_102</t>
  </si>
  <si>
    <t>123445_101</t>
  </si>
  <si>
    <t>23.5 R 25 XTL A TL *</t>
  </si>
  <si>
    <t>123597_101</t>
  </si>
  <si>
    <t>14.00 R 24 XSM D2+ TL</t>
  </si>
  <si>
    <t>123647_101</t>
  </si>
  <si>
    <t>12.00 R 24 XSM D2+ TL</t>
  </si>
  <si>
    <t>123706_101</t>
  </si>
  <si>
    <t>425/75 R20 148G TL XM47</t>
  </si>
  <si>
    <t>123781_101</t>
  </si>
  <si>
    <t>16.00 R 25 XZM TL 200 A5</t>
  </si>
  <si>
    <t>123788_101</t>
  </si>
  <si>
    <t>12.4 R24 119A8/116B TL AGRIBIB</t>
  </si>
  <si>
    <t>123844_101</t>
  </si>
  <si>
    <t>18.4 R30 142A8/139B TL AGRIBIB</t>
  </si>
  <si>
    <t>123861_101</t>
  </si>
  <si>
    <t>14.00 R 24 X SNOPLUS M+S L2T TL *TG</t>
  </si>
  <si>
    <t>123868_101</t>
  </si>
  <si>
    <t>13.6 R24 121A8/118B TL AGRIBIB</t>
  </si>
  <si>
    <t>123870_101</t>
  </si>
  <si>
    <t>16.9 R30 137A8/134B TL AGRIBIB</t>
  </si>
  <si>
    <t>123871_101</t>
  </si>
  <si>
    <t>17.5 R 25 X SNOPLUS M+S L2T  TL *TG</t>
  </si>
  <si>
    <t>123895_101</t>
  </si>
  <si>
    <t>750/65 R 25 XAD65-1 SUPERE3T TL 190B</t>
  </si>
  <si>
    <t>123931_101</t>
  </si>
  <si>
    <t>24.00 R 35   XDT B  E4T TL  **</t>
  </si>
  <si>
    <t>123931_103</t>
  </si>
  <si>
    <t>123940_101</t>
  </si>
  <si>
    <t>750/65 R 25 XLD L3 TL *</t>
  </si>
  <si>
    <t>123941_101</t>
  </si>
  <si>
    <t>24.00 R 35   XDT A  E4T TL  **</t>
  </si>
  <si>
    <t>123952_101</t>
  </si>
  <si>
    <t>12.4 R36 124A8/121B TL AGRIBIB</t>
  </si>
  <si>
    <t>123992_101</t>
  </si>
  <si>
    <t>13.6 R38 128A8/125B TL AGRIBIB</t>
  </si>
  <si>
    <t>124161_799</t>
  </si>
  <si>
    <t>315/30ZR21 (105Y) XL TL PILOT SPORT CUP 2 N0 MI</t>
  </si>
  <si>
    <t>124372_101</t>
  </si>
  <si>
    <t>255/55 R20 110H EXTRA LOAD TL DEFENDER LTX M/S  MI</t>
  </si>
  <si>
    <t>126008_90E</t>
  </si>
  <si>
    <t>CH(M828) 320+335+340/65-18 12.0-18 TR15</t>
  </si>
  <si>
    <t>126128_101</t>
  </si>
  <si>
    <t>620/70 R38 170A8/170B TL MEGAXBIB 2</t>
  </si>
  <si>
    <t>126442_799</t>
  </si>
  <si>
    <t>295/80R22.5 X M310 TL 152/148M MI</t>
  </si>
  <si>
    <t>127108_101</t>
  </si>
  <si>
    <t>BR MI AS XZE2+ 230 P 3.42 P</t>
  </si>
  <si>
    <t>127795_101</t>
  </si>
  <si>
    <t>295/80R22.5 RD30 TL 152/148L VG UN</t>
  </si>
  <si>
    <t>130813_101</t>
  </si>
  <si>
    <t>320/90 R50 150A8/150B TL AGRIBIB RC</t>
  </si>
  <si>
    <t>131427_102</t>
  </si>
  <si>
    <t>LT265/60R18 114/110S TL ALL-TERRAIN T/A KO2 LRD RBL GO</t>
  </si>
  <si>
    <t>133069_101</t>
  </si>
  <si>
    <t>270/65 R18 136A8/124A8 TL XP27</t>
  </si>
  <si>
    <t>133529_101</t>
  </si>
  <si>
    <t>13.00-24/12 CAMSO TLH 532 STD_6.891.7888</t>
  </si>
  <si>
    <t>135288_101</t>
  </si>
  <si>
    <t>600/65 R28 154A8/154B TL MACHXBIB</t>
  </si>
  <si>
    <t>135288_200</t>
  </si>
  <si>
    <t>135288_799</t>
  </si>
  <si>
    <t>135425_101</t>
  </si>
  <si>
    <t>800/65 R32 178A8/178B TL MEGAXBIB 2</t>
  </si>
  <si>
    <t>135676_106</t>
  </si>
  <si>
    <t>35X12.50R17LT 121Q TL MUD TERRAIN T/A KM3 LRE GO</t>
  </si>
  <si>
    <t>135905_101</t>
  </si>
  <si>
    <t>420/85 R28 144A8/144B TL AGRIBIB 2</t>
  </si>
  <si>
    <t>135905_200</t>
  </si>
  <si>
    <t>139124_119</t>
  </si>
  <si>
    <t>215/75R17.5 XTE 2+ TL 135/133J MI</t>
  </si>
  <si>
    <t>139147_101</t>
  </si>
  <si>
    <t>23.5 R 25 XHA2 L3 TL * 195A2</t>
  </si>
  <si>
    <t>139147_799</t>
  </si>
  <si>
    <t>139303_799</t>
  </si>
  <si>
    <t>275/80R22.5 X M719 TL 149/146K MI</t>
  </si>
  <si>
    <t>139513_102</t>
  </si>
  <si>
    <t>170/60 R 17 M/C 72V ANAKEE ADVENTURE R TL/TT</t>
  </si>
  <si>
    <t>139610_101</t>
  </si>
  <si>
    <t>100/90 - 14 M/C 57S REINF CITY GRIP 2 R TL</t>
  </si>
  <si>
    <t>141229_799</t>
  </si>
  <si>
    <t>205/55 R16 91W TL PRIMACY HP MI</t>
  </si>
  <si>
    <t>142590_799</t>
  </si>
  <si>
    <t>275/80R22.5 X M571 TL LRH VB MI</t>
  </si>
  <si>
    <t>143231_101</t>
  </si>
  <si>
    <t>35/65 R 33 XLD D1 A L4R TL **</t>
  </si>
  <si>
    <t>145635_101</t>
  </si>
  <si>
    <t>11R24.5 ST230 TL LRH GO</t>
  </si>
  <si>
    <t>145635_102</t>
  </si>
  <si>
    <t>145635_200</t>
  </si>
  <si>
    <t>145635_799</t>
  </si>
  <si>
    <t>145644_101</t>
  </si>
  <si>
    <t>11R24.5 DR444 TL LRH GO</t>
  </si>
  <si>
    <t>145644_799</t>
  </si>
  <si>
    <t>145724_101</t>
  </si>
  <si>
    <t>11R24.5 ST244 TL LRH GO</t>
  </si>
  <si>
    <t>145724_799</t>
  </si>
  <si>
    <t>146092_105</t>
  </si>
  <si>
    <t>LT275/65R17 121/118S TL ALL-TERRAIN T/A KO2 LRE RWL GO</t>
  </si>
  <si>
    <t>146104_103</t>
  </si>
  <si>
    <t>LT315/70R17 121/118S TL ALL-TERRAIN T/A KO2 LRE RBL GO</t>
  </si>
  <si>
    <t>149173_112</t>
  </si>
  <si>
    <t>205/45 ZR17 (88Y) EXTRA LOAD TL PILOT SPORT 4 MI</t>
  </si>
  <si>
    <t>149304_799</t>
  </si>
  <si>
    <t>235/55R20 102H TL PREMIER LTX MI</t>
  </si>
  <si>
    <t>152228_101</t>
  </si>
  <si>
    <t>BR MI AS XWORKSXDY 260 P 3.18 P</t>
  </si>
  <si>
    <t>152858_106</t>
  </si>
  <si>
    <t>225/60 R17 99V TL PRIMACY 3 GRNX MI</t>
  </si>
  <si>
    <t>152858_110</t>
  </si>
  <si>
    <t>153361_101</t>
  </si>
  <si>
    <t>240/45 ZR17 M/C (82W) POWER RS R TL</t>
  </si>
  <si>
    <t>156066_90E</t>
  </si>
  <si>
    <t>CH(M824) 18.4+460/85+520/70+540/65+VF600/60-38 TR218A</t>
  </si>
  <si>
    <t>158373_90E</t>
  </si>
  <si>
    <t>CH(M802)20.8+520/85+620/70+650/65+VF710/60+IF710/70-42</t>
  </si>
  <si>
    <t>159140_799</t>
  </si>
  <si>
    <t>215/45 R17 87W TL PRIMACY 4+ MI</t>
  </si>
  <si>
    <t>161767_101</t>
  </si>
  <si>
    <t>280/85 R24 115A8/112B TL TRAKER</t>
  </si>
  <si>
    <t>161777_101</t>
  </si>
  <si>
    <t>420/85 R34 142A8/139B TL TRAKER</t>
  </si>
  <si>
    <t>161779_101</t>
  </si>
  <si>
    <t>320/85 R36 128A8/125B TL TRAKER</t>
  </si>
  <si>
    <t>161885_101</t>
  </si>
  <si>
    <t>280/85 R28 118A8/115B TL TRAKER</t>
  </si>
  <si>
    <t>162292_101</t>
  </si>
  <si>
    <t>27.00 R 49 XDR2 B E4R TL **</t>
  </si>
  <si>
    <t>162318_9AA</t>
  </si>
  <si>
    <t>FLAP 20X8.50 E MI</t>
  </si>
  <si>
    <t>162365_101</t>
  </si>
  <si>
    <t>IF 900/65 R46 190D TL AXIOBIB</t>
  </si>
  <si>
    <t>163935_107</t>
  </si>
  <si>
    <t>205/55 R16 94V XL TL PRIMACY 4+ MI</t>
  </si>
  <si>
    <t>163935_799</t>
  </si>
  <si>
    <t>164970_90E</t>
  </si>
  <si>
    <t>CH(M823)18.4+540/70+460/85+VF600/60+600-IF650/60/65-34</t>
  </si>
  <si>
    <t>166184_199</t>
  </si>
  <si>
    <t>MEMS DATA CAPTURE WAND+ ZONE2</t>
  </si>
  <si>
    <t>166896_101</t>
  </si>
  <si>
    <t>900/60 R32 181A8/181B TL MEGAXBIB 2</t>
  </si>
  <si>
    <t>166905_101</t>
  </si>
  <si>
    <t>27.00 R 49 X-TRACTION RD B4 E4T TL **</t>
  </si>
  <si>
    <t>167110_799</t>
  </si>
  <si>
    <t>215/75R17.5 X M721 TL 126/124M MI</t>
  </si>
  <si>
    <t>167733_101</t>
  </si>
  <si>
    <t>650/65 R42 158D TL MULTIBIB</t>
  </si>
  <si>
    <t>168077_105</t>
  </si>
  <si>
    <t>LT285/75R17 121/118Q TL MUD TERRAIN T/A KM3 LRE GO</t>
  </si>
  <si>
    <t>169639_101</t>
  </si>
  <si>
    <t>265/65R17 112T TL X LT A/S DT RBL MI</t>
  </si>
  <si>
    <t>170120_799</t>
  </si>
  <si>
    <t>275/80 R 22.5 X M709 TL 149/146J MI</t>
  </si>
  <si>
    <t>171043_113</t>
  </si>
  <si>
    <t>315/30 ZR21 (105Y) XL TL PILOT SPORT 4 ACOUSTIC N0 MI</t>
  </si>
  <si>
    <t>171235_199</t>
  </si>
  <si>
    <t>POWER CABLE FOR RECEIVER</t>
  </si>
  <si>
    <t>171285_101</t>
  </si>
  <si>
    <t>120/70 ZR17 M/C (58W) POWER GP F TL</t>
  </si>
  <si>
    <t>173491_101</t>
  </si>
  <si>
    <t>650/85 R38 173A8/173B TL MEGAXBIB</t>
  </si>
  <si>
    <t>173491_200</t>
  </si>
  <si>
    <t>173491_799</t>
  </si>
  <si>
    <t>174012_110</t>
  </si>
  <si>
    <t>275/35 ZR21 (103Y) XL TL PILOT SPORT 4S ND0 MI</t>
  </si>
  <si>
    <t>174231_101</t>
  </si>
  <si>
    <t>BR MI AS XWORKSXZY 230 P 3.05 P</t>
  </si>
  <si>
    <t>175909_102</t>
  </si>
  <si>
    <t>205/55 R16 91V TL ENERGY XM2 GRNX MI</t>
  </si>
  <si>
    <t>175909_799</t>
  </si>
  <si>
    <t>176281_101</t>
  </si>
  <si>
    <t>260/70 R16.5 129A8/129B IND TL BIBSTEEL ALL TERRAIN</t>
  </si>
  <si>
    <t>176553_101</t>
  </si>
  <si>
    <t>20.5-25/20 SOL LM L3 STD_13.491.4904</t>
  </si>
  <si>
    <t>176568_103</t>
  </si>
  <si>
    <t>205/60 R16 96V EXTRA LOAD TL PRIMACY 3 GRNX MI</t>
  </si>
  <si>
    <t>177360_101</t>
  </si>
  <si>
    <t>405/70-20/14 SOL 4L I3 STD_14.252.7962</t>
  </si>
  <si>
    <t>177565_110</t>
  </si>
  <si>
    <t>315/30 ZR21 (105Y) XL TL PILOT SPORT 4S ND0 MI</t>
  </si>
  <si>
    <t>183531_101</t>
  </si>
  <si>
    <t>BR RM AS XZE 200 P 3.1 P</t>
  </si>
  <si>
    <t>183733_101</t>
  </si>
  <si>
    <t>420/85 R34 147A8/147B TL AGRIBIB 2</t>
  </si>
  <si>
    <t>183742_199</t>
  </si>
  <si>
    <t>MEMS DATA CAPTUR WAND</t>
  </si>
  <si>
    <t>183806_101</t>
  </si>
  <si>
    <t>26.5 R 25 XSM D2+ PRO L5S TL ***</t>
  </si>
  <si>
    <t>184332_101</t>
  </si>
  <si>
    <t>270/65 R16 134A8/122A8 TL XP27</t>
  </si>
  <si>
    <t>185106_101</t>
  </si>
  <si>
    <t>GOMME KM REROC (PALETTE)</t>
  </si>
  <si>
    <t>185106_90A</t>
  </si>
  <si>
    <t>185941_105</t>
  </si>
  <si>
    <t>37X12.50R17LT 124R TL ALL-TERRAIN T/A KO2 LRD RWLGO</t>
  </si>
  <si>
    <t>187095_101</t>
  </si>
  <si>
    <t>380/80 R38 142A8/139D TL AGRIBIB 2</t>
  </si>
  <si>
    <t>190423_103</t>
  </si>
  <si>
    <t>11.00 R 22 XZE2+ 151/148K MI</t>
  </si>
  <si>
    <t>190423_201</t>
  </si>
  <si>
    <t>190423_799</t>
  </si>
  <si>
    <t>193056_101</t>
  </si>
  <si>
    <t>150/80 B16 M/C 77H REINF SCORCHER 31 REAR TT/TL</t>
  </si>
  <si>
    <t>193715_101</t>
  </si>
  <si>
    <t>215/75R17.5 X MULTI D TL 126/124M VM MI</t>
  </si>
  <si>
    <t>193715_104</t>
  </si>
  <si>
    <t>193715_200</t>
  </si>
  <si>
    <t>193715_799</t>
  </si>
  <si>
    <t>194157_799</t>
  </si>
  <si>
    <t>LT235/80R17 120/117R LTX A/T 2 LRE TL MI</t>
  </si>
  <si>
    <t>194560_105</t>
  </si>
  <si>
    <t>225/45 R17 94W XL TL PRIMACY 4 MI</t>
  </si>
  <si>
    <t>194560_799</t>
  </si>
  <si>
    <t>194577_101</t>
  </si>
  <si>
    <t>BR RM AS XZE2 260 P 3.19 P</t>
  </si>
  <si>
    <t>196398_101</t>
  </si>
  <si>
    <t>215/65 R16 98H TL PRIMACY SUV MI</t>
  </si>
  <si>
    <t>196398_799</t>
  </si>
  <si>
    <t>196656_107</t>
  </si>
  <si>
    <t>225/55 R19 99V TL LATITUDE SPORT 3 GRNX MI</t>
  </si>
  <si>
    <t>197200_105</t>
  </si>
  <si>
    <t>215/75 R 16C 116/114R TL AGILIS+ GRNX MI</t>
  </si>
  <si>
    <t>198604_101</t>
  </si>
  <si>
    <t>VF 380/90 R46 173D TL SPRAYBIB</t>
  </si>
  <si>
    <t>198604_200</t>
  </si>
  <si>
    <t>198604_799</t>
  </si>
  <si>
    <t>199408_101</t>
  </si>
  <si>
    <t>23.5 R 25 XMINE D2 L5 TL **</t>
  </si>
  <si>
    <t>199409_101</t>
  </si>
  <si>
    <t>270/95 R48 144D/147A8  TL CROPKER</t>
  </si>
  <si>
    <t>200987_101</t>
  </si>
  <si>
    <t>9.5 R24 112A8/109B TL AGRIBIB</t>
  </si>
  <si>
    <t>201461_799</t>
  </si>
  <si>
    <t>215/75R17.5 X M359 TL 126/124M MI</t>
  </si>
  <si>
    <t>202182_101</t>
  </si>
  <si>
    <t>BR RM AS XZE1 190 P 2.33 P</t>
  </si>
  <si>
    <t>205207_101</t>
  </si>
  <si>
    <t>18.00 R 33 X-HAUL E4P TL **</t>
  </si>
  <si>
    <t>206074_799</t>
  </si>
  <si>
    <t>225/60 R17 99V TL PRIMACY SUV+ MI</t>
  </si>
  <si>
    <t>206157_799</t>
  </si>
  <si>
    <t>275/80R22.5 XDA ENERGY TL LRG MI</t>
  </si>
  <si>
    <t>209221_101</t>
  </si>
  <si>
    <t>750/65 R 25 XTRA DEFEND E4 TL ** 190B</t>
  </si>
  <si>
    <t>210141_101</t>
  </si>
  <si>
    <t>BR RM AS XDY3/.. 260 P 3.17 P</t>
  </si>
  <si>
    <t>210708_101</t>
  </si>
  <si>
    <t>17.5-25/16 CAMSO LM L2 STD_13.490.4315</t>
  </si>
  <si>
    <t>211598_106</t>
  </si>
  <si>
    <t>LT285/70R17 121/118Q TL MUD TERRAIN T/A KM3 LRE RBL GO</t>
  </si>
  <si>
    <t>213326_101</t>
  </si>
  <si>
    <t>175/70 R14 88T EXTRA LOAD TL ENERGY XM2 GRNX MI</t>
  </si>
  <si>
    <t>214154_102</t>
  </si>
  <si>
    <t>215/65 R16 98T TL LTX FORCE  MI</t>
  </si>
  <si>
    <t>214154_105</t>
  </si>
  <si>
    <t>214154_799</t>
  </si>
  <si>
    <t>219467_101</t>
  </si>
  <si>
    <t>650/75 R38 169A8/169B TL MACHXBIB</t>
  </si>
  <si>
    <t>221069_101</t>
  </si>
  <si>
    <t>29.5 R 25 XMINE D2 L5 TL **</t>
  </si>
  <si>
    <t>222667_9GA</t>
  </si>
  <si>
    <t>FLAP 24/25X8.50 HD MI</t>
  </si>
  <si>
    <t>223153_101</t>
  </si>
  <si>
    <t>540/65 R30 143D TL MULTIBIB</t>
  </si>
  <si>
    <t>224295_114</t>
  </si>
  <si>
    <t>11 R 22.5 XZE2+ TL 148/145L MI</t>
  </si>
  <si>
    <t>226486_101</t>
  </si>
  <si>
    <t>480/80 -26 167A8 IND TL POWER CL</t>
  </si>
  <si>
    <t>226791_101</t>
  </si>
  <si>
    <t>12.5/80-18/12 CAMSO SL R4 STD_2.100.7980</t>
  </si>
  <si>
    <t>227086_101</t>
  </si>
  <si>
    <t>BR RM AS XZY-2 220 P 3.03 P</t>
  </si>
  <si>
    <t>227326_101</t>
  </si>
  <si>
    <t>270/95 R32 136D/139A8  TL CROPKER</t>
  </si>
  <si>
    <t>228045_101</t>
  </si>
  <si>
    <t>600/65 R38 153D TL MULTIBIB</t>
  </si>
  <si>
    <t>228272_101</t>
  </si>
  <si>
    <t>VF 620/70 R26 CFO+ 173A8 TL CEREXBIB 2</t>
  </si>
  <si>
    <t>229116_101</t>
  </si>
  <si>
    <t>VF 500/60 R22.5 160D IMP TL TRAILXBIB</t>
  </si>
  <si>
    <t>229544_110</t>
  </si>
  <si>
    <t>265/40 R21 101Y TL LATITUDE SPORT 3 N2 GRNX MI</t>
  </si>
  <si>
    <t>230783_101</t>
  </si>
  <si>
    <t>18.00 R 25 XZM2 + TL 207A5</t>
  </si>
  <si>
    <t>231670_101</t>
  </si>
  <si>
    <t>BR RM AS XTE 240 P 3.47 P</t>
  </si>
  <si>
    <t>233593_104</t>
  </si>
  <si>
    <t>GOMME RM RIVEN 10-12-255</t>
  </si>
  <si>
    <t>236518_101</t>
  </si>
  <si>
    <t>600/60 R30.5 169D TL CARGOXBIB</t>
  </si>
  <si>
    <t>238454_101</t>
  </si>
  <si>
    <t>50/80 R 57 XDR250+ MB4 E4R TL **</t>
  </si>
  <si>
    <t>238546_101</t>
  </si>
  <si>
    <t>26.5R 25 XADN+ B4 E3 TL ** 193B</t>
  </si>
  <si>
    <t>238877_799</t>
  </si>
  <si>
    <t>275/80R22.5 X M726 TL 149/146L GO</t>
  </si>
  <si>
    <t>239482_101</t>
  </si>
  <si>
    <t>230/95 R36 130D/133A8  TL CROPKER</t>
  </si>
  <si>
    <t>239706_101</t>
  </si>
  <si>
    <t>110/80 R 19 M/C 59H ANAKEE 3 F TL/TT</t>
  </si>
  <si>
    <t>240750_101</t>
  </si>
  <si>
    <t>E20 PIL X L C 13/80 R 20</t>
  </si>
  <si>
    <t>241034_101</t>
  </si>
  <si>
    <t>BR RM AS XZE2 210 P 3.18 P</t>
  </si>
  <si>
    <t>241265_101</t>
  </si>
  <si>
    <t>300/70 R16.5 137A8/137B IND TL BIBSTEEL HARD SURFACE</t>
  </si>
  <si>
    <t>242026_101</t>
  </si>
  <si>
    <t>12.00-20/8.5NH SOL RES550 BLACK _9.135.15505</t>
  </si>
  <si>
    <t>242046_101</t>
  </si>
  <si>
    <t>12.00 R 24 X MINE D2 TL</t>
  </si>
  <si>
    <t>242488_101</t>
  </si>
  <si>
    <t>BR RM AS XZY 190 P 3.05 P</t>
  </si>
  <si>
    <t>243961_9DA</t>
  </si>
  <si>
    <t>FLAP 125-12 LDE</t>
  </si>
  <si>
    <t>244268_101</t>
  </si>
  <si>
    <t>460/70 R24 159A8/159B IND TL XMCL</t>
  </si>
  <si>
    <t>245059_106</t>
  </si>
  <si>
    <t>285/70R19.5 X MULTI Z TL 146/144L VM MI</t>
  </si>
  <si>
    <t>247340_110</t>
  </si>
  <si>
    <t>295/80R22.5 XZE2+ TL 152/148M MI</t>
  </si>
  <si>
    <t>247340_202</t>
  </si>
  <si>
    <t>247340_799</t>
  </si>
  <si>
    <t>250257_101</t>
  </si>
  <si>
    <t>11.00R22 X WORKS Z 151/148K VG MI</t>
  </si>
  <si>
    <t>250257_200</t>
  </si>
  <si>
    <t>250257_799</t>
  </si>
  <si>
    <t>251590_101</t>
  </si>
  <si>
    <t>14.00 R 24 XK A ***</t>
  </si>
  <si>
    <t>253293_101</t>
  </si>
  <si>
    <t>50/80 R 57 XDR250 C4 E4R TL **</t>
  </si>
  <si>
    <t>256460_799</t>
  </si>
  <si>
    <t>285/35 ZR19 (103Y) EXTRA LOAD TL PILOT SPORT 4 S MI</t>
  </si>
  <si>
    <t>257671_799</t>
  </si>
  <si>
    <t>235/60 R16 100H TL PRIMACY SUV+ MI</t>
  </si>
  <si>
    <t>258411_104</t>
  </si>
  <si>
    <t>120/70 R19 M/C 60V ANAKEE 3 FRONT TL/TT</t>
  </si>
  <si>
    <t>258527_101</t>
  </si>
  <si>
    <t>BR RM AS XDY3/.. 240 P 3.38 P</t>
  </si>
  <si>
    <t>260192_105</t>
  </si>
  <si>
    <t>225/45 R18 91V TL PILOT SPORT 3 GRNX MI</t>
  </si>
  <si>
    <t>260511_90A</t>
  </si>
  <si>
    <t>A.ET.175TL15 + VAL R2102 + OBT R2110</t>
  </si>
  <si>
    <t>262831_101</t>
  </si>
  <si>
    <t>13.6 R24 124A8/121B TL AGRIBIB</t>
  </si>
  <si>
    <t>264071_101</t>
  </si>
  <si>
    <t>50/80 R 57 XDR250+ MB E4R TL **</t>
  </si>
  <si>
    <t>264520_101</t>
  </si>
  <si>
    <t>445/80 R 25 XGC TL 170E</t>
  </si>
  <si>
    <t>264984_103</t>
  </si>
  <si>
    <t>265/60 R18 110T TL LTX FORCE  MI</t>
  </si>
  <si>
    <t>264984_104</t>
  </si>
  <si>
    <t>265784_101</t>
  </si>
  <si>
    <t>230/95 R40 132D/135A8  TL CROPKER</t>
  </si>
  <si>
    <t>266318_101</t>
  </si>
  <si>
    <t>BR RM AS XTE 220 B 3.4 P</t>
  </si>
  <si>
    <t>266793_101</t>
  </si>
  <si>
    <t>VF 600/70 R30 165D TL EVOBIB</t>
  </si>
  <si>
    <t>267056_199</t>
  </si>
  <si>
    <t>NEW ANTENNA B (WITH RED MARK) 10M</t>
  </si>
  <si>
    <t>268611_104</t>
  </si>
  <si>
    <t>195/65 R15 91H TL PRIMACY 3 GRNX MI</t>
  </si>
  <si>
    <t>268611_105</t>
  </si>
  <si>
    <t>268611_799</t>
  </si>
  <si>
    <t>268611_899</t>
  </si>
  <si>
    <t>270459_101</t>
  </si>
  <si>
    <t>VF 520/85 R42 CFO+ 177A8 TL CEREXBIB 2</t>
  </si>
  <si>
    <t>271604_101</t>
  </si>
  <si>
    <t>BR RM AS XDE1 190 P 2.32 P</t>
  </si>
  <si>
    <t>272304_101</t>
  </si>
  <si>
    <t>320/90 R54 151A8/151B TL AGRIBIB RC</t>
  </si>
  <si>
    <t>273440_799</t>
  </si>
  <si>
    <t>225/75 R 16C 116/114S TL SRTT LIGHT TRUCK MI</t>
  </si>
  <si>
    <t>273465_199</t>
  </si>
  <si>
    <t>KIT 3G/WIFI/BT/GPS ANTENNA  15M</t>
  </si>
  <si>
    <t>273808_799</t>
  </si>
  <si>
    <t>295/80R22.5 X M355 TL 152/148L MI</t>
  </si>
  <si>
    <t>275538_101</t>
  </si>
  <si>
    <t>260/70 R16.5 129A8/129B IND TL BIBSTEEL HARD SURFACE</t>
  </si>
  <si>
    <t>275563_101</t>
  </si>
  <si>
    <t>BR MI AS XINCITYZ 250 P 3.07 P</t>
  </si>
  <si>
    <t>276849_799</t>
  </si>
  <si>
    <t>275/35 ZR20 (102Y) EXTRA LOAD TL PILOT SPORT 4 S MI</t>
  </si>
  <si>
    <t>278144_101</t>
  </si>
  <si>
    <t>310/80R22.5 X TERMINAL T TL 175 A8</t>
  </si>
  <si>
    <t>278144_200</t>
  </si>
  <si>
    <t>278144_799</t>
  </si>
  <si>
    <t>278474_799</t>
  </si>
  <si>
    <t>295/80R22.5 X M354 TL 152/148L MI</t>
  </si>
  <si>
    <t>278806_112</t>
  </si>
  <si>
    <t>195/65 R15 95H XL TL PRIMACY 4 MI</t>
  </si>
  <si>
    <t>280033_101</t>
  </si>
  <si>
    <t>480/70 R34 143D TL OMNIBIB</t>
  </si>
  <si>
    <t>280499_101</t>
  </si>
  <si>
    <t>170/60 R17 M/C 72V ANAKEE 3 REAR TL/TT</t>
  </si>
  <si>
    <t>280499_102</t>
  </si>
  <si>
    <t>280950_101</t>
  </si>
  <si>
    <t>295/80R22.5 X LINE ENERGY Z TL 152/148M VQ MI</t>
  </si>
  <si>
    <t>280950_200</t>
  </si>
  <si>
    <t>280950_799</t>
  </si>
  <si>
    <t>281778_101</t>
  </si>
  <si>
    <t>280/80 -18 132A8 IND TL POWER CL</t>
  </si>
  <si>
    <t>282286_102</t>
  </si>
  <si>
    <t>265/70 R16 112T TL LTX FORCE MI</t>
  </si>
  <si>
    <t>282286_799</t>
  </si>
  <si>
    <t>282666_199</t>
  </si>
  <si>
    <t>MEMS COMMAND UNIT (PDA) EVO3</t>
  </si>
  <si>
    <t>284544_101</t>
  </si>
  <si>
    <t>BR RM AS XDY+ 240 P 3.17 P</t>
  </si>
  <si>
    <t>285635_799</t>
  </si>
  <si>
    <t>295/80R22.5 X MULTIWAY XZE TL 152/148L MI</t>
  </si>
  <si>
    <t>288652_101</t>
  </si>
  <si>
    <t>225/70 R 15C 112/110R TL AGILIS R MI</t>
  </si>
  <si>
    <t>288652_799</t>
  </si>
  <si>
    <t>289134_90E</t>
  </si>
  <si>
    <t>CH(M831)24.5+30.5+650+680+IF680/85+800+900/60-32 TR218</t>
  </si>
  <si>
    <t>289307_101</t>
  </si>
  <si>
    <t>BR MI AS XZA2+ 230 P 3.18 P</t>
  </si>
  <si>
    <t>289755_102</t>
  </si>
  <si>
    <t>185/70 R14 88T TL ENERGY XM2 GRNX MI</t>
  </si>
  <si>
    <t>291400_799</t>
  </si>
  <si>
    <t>P265/60R18 109T TL LTX A/T 2    ORWL MI</t>
  </si>
  <si>
    <t>292904_101</t>
  </si>
  <si>
    <t>650/65 R38 157D TL MULTIBIB</t>
  </si>
  <si>
    <t>295695_101</t>
  </si>
  <si>
    <t>GOMME RM RIVEN 7-12-230</t>
  </si>
  <si>
    <t>295773_101</t>
  </si>
  <si>
    <t>23.5 R 25 XADN + E3 TL ** 185B</t>
  </si>
  <si>
    <t>296979_101</t>
  </si>
  <si>
    <t>BR RM AS XZE2 230 P 3.11 P</t>
  </si>
  <si>
    <t>299713_9DA</t>
  </si>
  <si>
    <t>FLAP 150-10 LDE</t>
  </si>
  <si>
    <t>302244_101</t>
  </si>
  <si>
    <t>24.00 R 35 XTRA LOAD GRIP B E4 TL ***</t>
  </si>
  <si>
    <t>303560_106</t>
  </si>
  <si>
    <t>31X10.50R15LT 109Q TL MUD TERRAIN T/A KM3 LRC GO</t>
  </si>
  <si>
    <t>303660_101</t>
  </si>
  <si>
    <t>BR RM AS XTE 230 B 3.16 P</t>
  </si>
  <si>
    <t>303668_101</t>
  </si>
  <si>
    <t>520/85 R38 155A8/155B TL AGRIBIB</t>
  </si>
  <si>
    <t>304171_101</t>
  </si>
  <si>
    <t>11.00 R 22 XDE 2 151/148K MI</t>
  </si>
  <si>
    <t>304171_200</t>
  </si>
  <si>
    <t>304290_101</t>
  </si>
  <si>
    <t>11.00R22 X WORKS D 151/148K VG MI</t>
  </si>
  <si>
    <t>304290_202</t>
  </si>
  <si>
    <t>304956_110</t>
  </si>
  <si>
    <t>255/55 R19 111W XL TL LATITUDE TOUR HP JLR GRNX MI</t>
  </si>
  <si>
    <t>305696_101</t>
  </si>
  <si>
    <t>18.00 R 33 XZM2 + TL 214A5</t>
  </si>
  <si>
    <t>307218_101</t>
  </si>
  <si>
    <t>BR MI AS XZU3+ 260 P 3.18 P</t>
  </si>
  <si>
    <t>307672_106</t>
  </si>
  <si>
    <t>35X12.50R15LT 113Q TL MUD TERRAIN T/A KM3 LRC GO</t>
  </si>
  <si>
    <t>308407_199</t>
  </si>
  <si>
    <t>MEMS TRANSCEIVER - ALUMINIUM</t>
  </si>
  <si>
    <t>309750_199</t>
  </si>
  <si>
    <t>MEMS4 BATTERY UNIT FOR TX ALU</t>
  </si>
  <si>
    <t>309830_101</t>
  </si>
  <si>
    <t>VF 480/80 R50 166A8/166B TL YIELDBIB</t>
  </si>
  <si>
    <t>312036_101</t>
  </si>
  <si>
    <t>710/75 R34 178A8/178B TL MEGAXBIB 2</t>
  </si>
  <si>
    <t>314678_799</t>
  </si>
  <si>
    <t>225/45 ZR17 91Y TL PILOT SPORT 3 GRNX MI</t>
  </si>
  <si>
    <t>316135_799</t>
  </si>
  <si>
    <t>225/60 R18 104H XL LTX FORCE  MI</t>
  </si>
  <si>
    <t>316135_899</t>
  </si>
  <si>
    <t>316223_101</t>
  </si>
  <si>
    <t>440/80 R28 156A8/156B IND TL XMCL</t>
  </si>
  <si>
    <t>317675_105</t>
  </si>
  <si>
    <t>LT235/75R15 104/101S TL ALL-TERRAIN T/A KO2 LRC RWL GO</t>
  </si>
  <si>
    <t>317974_199</t>
  </si>
  <si>
    <t>MEMS SENSOR FS - X6</t>
  </si>
  <si>
    <t>320783_90U</t>
  </si>
  <si>
    <t>16X1.75 44-305 EXCESS EX TT</t>
  </si>
  <si>
    <t>321617_103</t>
  </si>
  <si>
    <t>GOMME RM RIVEN 7-12-195</t>
  </si>
  <si>
    <t>322467_101</t>
  </si>
  <si>
    <t>295/80R22.5 DR550 TL 152/148L VG GO</t>
  </si>
  <si>
    <t>322467_200</t>
  </si>
  <si>
    <t>322467_799</t>
  </si>
  <si>
    <t>323213_104</t>
  </si>
  <si>
    <t>11R22.5 X MULTI Z TL 148/145L VM MI</t>
  </si>
  <si>
    <t>323281_104</t>
  </si>
  <si>
    <t>14.00 R 20 XZL+ TL 164/160J MI</t>
  </si>
  <si>
    <t>324138_101</t>
  </si>
  <si>
    <t>VF 710/60 R38 160D TL XEOBIB</t>
  </si>
  <si>
    <t>324646_101</t>
  </si>
  <si>
    <t>IF 480/70 R34 150A8/147B TL AXIOBIB</t>
  </si>
  <si>
    <t>324646_200</t>
  </si>
  <si>
    <t>324646_799</t>
  </si>
  <si>
    <t>325025_101</t>
  </si>
  <si>
    <t>620/75 R34 170A8/170B TL MEGAXBIB</t>
  </si>
  <si>
    <t>326125_799</t>
  </si>
  <si>
    <t>205/75 R16C 110/108R TL AGILIS 3  MI</t>
  </si>
  <si>
    <t>326526_101</t>
  </si>
  <si>
    <t>29.5 R 25 XMINE D2 PRO L5 TL ***</t>
  </si>
  <si>
    <t>326543_102</t>
  </si>
  <si>
    <t>185/70 R14 88H TL ENERGY XM2 GRNX MI</t>
  </si>
  <si>
    <t>326543_799</t>
  </si>
  <si>
    <t>326738_199</t>
  </si>
  <si>
    <t>MEMS4 MOUNT KIT FOR SMW ANTENNA</t>
  </si>
  <si>
    <t>328533_101</t>
  </si>
  <si>
    <t>BR RM AS XTE L 240 B 3.18 P</t>
  </si>
  <si>
    <t>330032_101</t>
  </si>
  <si>
    <t>GOMME RM RIVEN 9-12-260</t>
  </si>
  <si>
    <t>334318_101</t>
  </si>
  <si>
    <t>600/70 R30 TL 152D MACHXBIB</t>
  </si>
  <si>
    <t>335286_101</t>
  </si>
  <si>
    <t>17.5-25/16 SOL LM L3 STD_13.489.4665</t>
  </si>
  <si>
    <t>336211_101</t>
  </si>
  <si>
    <t>11.00 R 22 XZE 2+* 151/148K MI</t>
  </si>
  <si>
    <t>336211_200</t>
  </si>
  <si>
    <t>337467_101</t>
  </si>
  <si>
    <t>255/40 ZR19 (100Y) EXTRA LOAD TL PILOT SPORT 4 S MI</t>
  </si>
  <si>
    <t>337580_111</t>
  </si>
  <si>
    <t>215/75 R 17.5 XZE2 TL 126/124M MI</t>
  </si>
  <si>
    <t>337580_113</t>
  </si>
  <si>
    <t>337580_202</t>
  </si>
  <si>
    <t>337580_799</t>
  </si>
  <si>
    <t>215/75R17.5 XZE2 TL 126/124M MI</t>
  </si>
  <si>
    <t>338729_101</t>
  </si>
  <si>
    <t>IF 600/70 R30 159A8/156B TL AXIOBIB</t>
  </si>
  <si>
    <t>338729_200</t>
  </si>
  <si>
    <t>338729_799</t>
  </si>
  <si>
    <t>339858_101</t>
  </si>
  <si>
    <t>IF 710/70 R42 179A8/176B TL AXIOBIB</t>
  </si>
  <si>
    <t>339858_200</t>
  </si>
  <si>
    <t>339858_799</t>
  </si>
  <si>
    <t>342827_101</t>
  </si>
  <si>
    <t>2.75 - 18 M/C 42P  PILOT STREET FRONT TL/TT</t>
  </si>
  <si>
    <t>342995_105</t>
  </si>
  <si>
    <t>LT245/75R16 120/116Q TL MUD TERRAIN T/A KM2 LRE RWL GO</t>
  </si>
  <si>
    <t>343025_101</t>
  </si>
  <si>
    <t>GOMME RM RIMEN 20-50-65</t>
  </si>
  <si>
    <t>343343_106</t>
  </si>
  <si>
    <t>225/70 R17 108T EXTRA LOAD TL LATITUDE CROSS MI</t>
  </si>
  <si>
    <t>344742_101</t>
  </si>
  <si>
    <t>205/50 R17 93W XL TL PRIMACY 4 S1 DT MI</t>
  </si>
  <si>
    <t>344742_103</t>
  </si>
  <si>
    <t>346313_90E</t>
  </si>
  <si>
    <t>CH(M716) 18.4-480+VF520/80-520+580+VF620/70 -26 TR218A</t>
  </si>
  <si>
    <t>346637_111</t>
  </si>
  <si>
    <t>215/75R17.5 X MULTI D TL 126/124M VG MI</t>
  </si>
  <si>
    <t>346709_101</t>
  </si>
  <si>
    <t>500/70 R24 164A8/164B IND TL BIBLOAD HARD SURFACE</t>
  </si>
  <si>
    <t>346838_105</t>
  </si>
  <si>
    <t>LT255/70R16 120/117S TL ALL-TERRAIN T/A KO2 LRE RWL GO</t>
  </si>
  <si>
    <t>347479_111</t>
  </si>
  <si>
    <t>215/50 R17 91H TL PRIMACY 3 SELFSEAL GRNX MI</t>
  </si>
  <si>
    <t>348353_799</t>
  </si>
  <si>
    <t>205/55 R16 94W XL TL PRIMACY 4 MI</t>
  </si>
  <si>
    <t>349151_101</t>
  </si>
  <si>
    <t>27.00 R 49 XD GRIP B4 E4T TL ***</t>
  </si>
  <si>
    <t>350721_105</t>
  </si>
  <si>
    <t>LT265/70R16 121/118S TL ALL-TERRAIN T/A KO2 LRE RWL GO</t>
  </si>
  <si>
    <t>350723_107</t>
  </si>
  <si>
    <t>LT265/70R16 121/118Q TL MUD TERRAIN T/A KM3 LRE GO</t>
  </si>
  <si>
    <t>352109_101</t>
  </si>
  <si>
    <t>VF 380/80 R38 167D TL SPRAYBIB</t>
  </si>
  <si>
    <t>352129_101</t>
  </si>
  <si>
    <t>BR RM AS XZE2 240 P 3.11 P</t>
  </si>
  <si>
    <t>353968_101</t>
  </si>
  <si>
    <t>20.5 R 25 XMINE D2 L5 TL **</t>
  </si>
  <si>
    <t>354874_199</t>
  </si>
  <si>
    <t>IOT CONTAINER TRACKER V1</t>
  </si>
  <si>
    <t>359328_101</t>
  </si>
  <si>
    <t>130/90 B16 M/C 73H REINF SCORCHER "31" F TT/TL</t>
  </si>
  <si>
    <t>360295_101</t>
  </si>
  <si>
    <t>295/80R22.5 ROAD POWER S TL 152/148L VG TA</t>
  </si>
  <si>
    <t>360353_101</t>
  </si>
  <si>
    <t>360/70 R17.5 148A8/148B IND TL BIBSTEEL ALL TERRAIN</t>
  </si>
  <si>
    <t>360424_101</t>
  </si>
  <si>
    <t>BR RM AS XTE 240 B 3.18 P</t>
  </si>
  <si>
    <t>360425_101</t>
  </si>
  <si>
    <t>295/80R22.5 X WORKS Z TL 152/148K VM MI</t>
  </si>
  <si>
    <t>360425_200</t>
  </si>
  <si>
    <t>360425_799</t>
  </si>
  <si>
    <t>361928_101</t>
  </si>
  <si>
    <t>BR RM AS XZE1 200 P 3.61 P</t>
  </si>
  <si>
    <t>363574_101</t>
  </si>
  <si>
    <t>VF 710/70 R42 179D TL EVOBIB</t>
  </si>
  <si>
    <t>364257_109</t>
  </si>
  <si>
    <t>295/30 ZR20 (101Y) XL TL PILOT SUPER SPORT * MI</t>
  </si>
  <si>
    <t>365410_101</t>
  </si>
  <si>
    <t>BR RM AS XTE 250 P 3.23 P</t>
  </si>
  <si>
    <t>366138_101</t>
  </si>
  <si>
    <t>275/80R22.5 RS20 TL 149/146L VG UN</t>
  </si>
  <si>
    <t>366138_799</t>
  </si>
  <si>
    <t>368287_101</t>
  </si>
  <si>
    <t>BR RM AS XTE 210 B 3.4 P</t>
  </si>
  <si>
    <t>370749_105</t>
  </si>
  <si>
    <t>LT225/75R16 115/112S TL ALL-TERRAIN T/A KO2 LRE RWL GO</t>
  </si>
  <si>
    <t>371217_101</t>
  </si>
  <si>
    <t>BR RM AS XMT 290 B 3.24 P</t>
  </si>
  <si>
    <t>372138_101</t>
  </si>
  <si>
    <t>14.00 R 20 X MINE D2 TL</t>
  </si>
  <si>
    <t>376255_101</t>
  </si>
  <si>
    <t>BR MI AS XWORKSHDDY 255 P 3.2 P</t>
  </si>
  <si>
    <t>376767_101</t>
  </si>
  <si>
    <t>29.5 R 29 XMINE D2 PRO L5 TL***</t>
  </si>
  <si>
    <t>376896_199</t>
  </si>
  <si>
    <t>MEMS MODULE 3G - GPS TRANSCEIVER</t>
  </si>
  <si>
    <t>377726_101</t>
  </si>
  <si>
    <t>VF600/55 R26.5 170D IMP TL CARGOXBIB HF</t>
  </si>
  <si>
    <t>377772_101</t>
  </si>
  <si>
    <t>BR RM AS XDE 2 R 245 P 3.15 P</t>
  </si>
  <si>
    <t>377787_101</t>
  </si>
  <si>
    <t>LT265/75 R 16 123/120S TL LTX FORCE LRE  MI</t>
  </si>
  <si>
    <t>377787_799</t>
  </si>
  <si>
    <t>378398_799</t>
  </si>
  <si>
    <t>295/80R22.5 X M727 TL 152/148K MI</t>
  </si>
  <si>
    <t>380187_101</t>
  </si>
  <si>
    <t>BR RM AS XZY-3 230 P 3.37 P</t>
  </si>
  <si>
    <t>382703_199</t>
  </si>
  <si>
    <t>MEMS4 3G/WIFI/GPS SMW ANTENNA-27'</t>
  </si>
  <si>
    <t>382988_103</t>
  </si>
  <si>
    <t>205/70 R 15C 106/104R TL AGILIS+ GRNX MI</t>
  </si>
  <si>
    <t>385321_101</t>
  </si>
  <si>
    <t>BR MI AS XINCITYZ 260 P 3.18 P</t>
  </si>
  <si>
    <t>385662_101</t>
  </si>
  <si>
    <t>11R24.5 ROUTE CONTROL S TL LRH VG GO</t>
  </si>
  <si>
    <t>385662_102</t>
  </si>
  <si>
    <t>385662_799</t>
  </si>
  <si>
    <t>385696_101</t>
  </si>
  <si>
    <t>275/80 R 22.5 XDY 3 TL 149/146K MI</t>
  </si>
  <si>
    <t>385696_103</t>
  </si>
  <si>
    <t>385696_200</t>
  </si>
  <si>
    <t>385696_799</t>
  </si>
  <si>
    <t>386212_101</t>
  </si>
  <si>
    <t>440/65 R28 131D TL MULTIBIB</t>
  </si>
  <si>
    <t>387171_101</t>
  </si>
  <si>
    <t>23.5 R 25 XLDN L3 TL *</t>
  </si>
  <si>
    <t>387950_9EA</t>
  </si>
  <si>
    <t>FLAP 110- 9 LDE</t>
  </si>
  <si>
    <t>388771_101</t>
  </si>
  <si>
    <t>100/100-18 M/C 59R CROSS AC 10 REAR TT</t>
  </si>
  <si>
    <t>389451_101</t>
  </si>
  <si>
    <t>295/80R22.5 X MULTI D2 TL 152/148L VG MI</t>
  </si>
  <si>
    <t>389451_200</t>
  </si>
  <si>
    <t>389451_799</t>
  </si>
  <si>
    <t>389451_899</t>
  </si>
  <si>
    <t>391925_101</t>
  </si>
  <si>
    <t>100/90 - 18 M/C 56P PILOT STREET REAR TL/TT</t>
  </si>
  <si>
    <t>392242_101</t>
  </si>
  <si>
    <t>BR RM AS XZE2 220 P 3.18 P</t>
  </si>
  <si>
    <t>392298_101</t>
  </si>
  <si>
    <t>GOMME RM RIVEN 8-12-200 GLI</t>
  </si>
  <si>
    <t>392613_101</t>
  </si>
  <si>
    <t>BR RM AS XZY-3 240 P 3.38 P</t>
  </si>
  <si>
    <t>393922_101</t>
  </si>
  <si>
    <t>110/70 - 17 M/C 54S PILOT STREET FRONT  TL/TT</t>
  </si>
  <si>
    <t>395016_101</t>
  </si>
  <si>
    <t>600/70 R28 157A8/157B TL MACHXBIB</t>
  </si>
  <si>
    <t>395016_200</t>
  </si>
  <si>
    <t>395114_101</t>
  </si>
  <si>
    <t>27.00 R 49 XDR3 B4 E4R TL***</t>
  </si>
  <si>
    <t>395114_102</t>
  </si>
  <si>
    <t>395114_200</t>
  </si>
  <si>
    <t>395114_799</t>
  </si>
  <si>
    <t>395200_101</t>
  </si>
  <si>
    <t>BR RM AS XDE 2 255 P 3.18 P</t>
  </si>
  <si>
    <t>396741_117</t>
  </si>
  <si>
    <t>325/95R24 X FORCE ZH TL 167/164F VG MI</t>
  </si>
  <si>
    <t>397134_101</t>
  </si>
  <si>
    <t>205/70 R 15C 106/104R TL AGILIS R MI</t>
  </si>
  <si>
    <t>397469_106</t>
  </si>
  <si>
    <t>LT235/75R15 110/107Q TL MUD TERRAIN T/A KM3 LRD GO</t>
  </si>
  <si>
    <t>397653_101</t>
  </si>
  <si>
    <t>BR RM AS XTE 230 B 3.40 P</t>
  </si>
  <si>
    <t>398332_799</t>
  </si>
  <si>
    <t>LT265/75R16 123/120S TL ALL-TERRAIN T/A KO2 LRE RBL GO</t>
  </si>
  <si>
    <t>402599_199</t>
  </si>
  <si>
    <t>404542_90E</t>
  </si>
  <si>
    <t>CH(M779)11.2+12.4+270/95+320/85-36+11.2+12.4+270/95+</t>
  </si>
  <si>
    <t>405859_101</t>
  </si>
  <si>
    <t>520/85 R42 162A8/162B TL AGRIBIB 2</t>
  </si>
  <si>
    <t>405859_200</t>
  </si>
  <si>
    <t>405859_799</t>
  </si>
  <si>
    <t>406397_199</t>
  </si>
  <si>
    <t>POWER CONNECTOR</t>
  </si>
  <si>
    <t>407882_101</t>
  </si>
  <si>
    <t>11R22.5 X MULTI D TL LRH VQ MI</t>
  </si>
  <si>
    <t>407882_799</t>
  </si>
  <si>
    <t>409539_110</t>
  </si>
  <si>
    <t>215/50 R18 92W TL PRIMACY 3 AO1 GRNX MI</t>
  </si>
  <si>
    <t>409539_799</t>
  </si>
  <si>
    <t>412394_111</t>
  </si>
  <si>
    <t>205/55 R16 91V TL PRIMACY 3 GRNX MI</t>
  </si>
  <si>
    <t>412394_799</t>
  </si>
  <si>
    <t>412539_101</t>
  </si>
  <si>
    <t>24.00 R 35 X-QUARRY-S E4R TL **</t>
  </si>
  <si>
    <t>413224_101</t>
  </si>
  <si>
    <t>20.8 R38 153A8/150B TL POINT 8</t>
  </si>
  <si>
    <t>413756_109</t>
  </si>
  <si>
    <t>225/45 ZR18 (95Y) EXTRA LOAD TL PILOT SPORT 4 MI</t>
  </si>
  <si>
    <t>415829_101</t>
  </si>
  <si>
    <t>340/80 R18 143A8/143B IND TL BIBLOAD HARD SURFACE</t>
  </si>
  <si>
    <t>416923_799</t>
  </si>
  <si>
    <t>205/55 R16 91W TL PRIMACY 3 GRNX MI</t>
  </si>
  <si>
    <t>417905_101</t>
  </si>
  <si>
    <t>GOMME RM RIVEN 5-12-155</t>
  </si>
  <si>
    <t>420359_101</t>
  </si>
  <si>
    <t>23.5 R 25 XTRA FLEXLIFE E3**L3*TL</t>
  </si>
  <si>
    <t>420359_799</t>
  </si>
  <si>
    <t>420914_199</t>
  </si>
  <si>
    <t>CAN SPLITTERS CABLES</t>
  </si>
  <si>
    <t>423478_799</t>
  </si>
  <si>
    <t>295/80R22.5 X M742 TL 152/148L MI</t>
  </si>
  <si>
    <t>425361_101</t>
  </si>
  <si>
    <t>320/90 R42 147A8/147B TL AGRIBIB RC</t>
  </si>
  <si>
    <t>425979_101</t>
  </si>
  <si>
    <t>480/80 R26 167A8/167B IND TL XMCL</t>
  </si>
  <si>
    <t>427213_101</t>
  </si>
  <si>
    <t>BR RM AS XZU2 R 250 P 3.07 P</t>
  </si>
  <si>
    <t>427926_101</t>
  </si>
  <si>
    <t>29.5 R 25 XTXL E4 **** L4 *** TL</t>
  </si>
  <si>
    <t>428228_799</t>
  </si>
  <si>
    <t>215/55 R17 94W TL PRIMACY 4+ MI</t>
  </si>
  <si>
    <t>431065_799</t>
  </si>
  <si>
    <t>265/65R17 112H TL LTX TRAIL ST MI</t>
  </si>
  <si>
    <t>431251_101</t>
  </si>
  <si>
    <t>VF 480/80 R50 179D TL SPRAYBIB</t>
  </si>
  <si>
    <t>432381_108</t>
  </si>
  <si>
    <t>255/70 R15 112T EXTRA LOAD TL LTX FORCE  MI</t>
  </si>
  <si>
    <t>432900_101</t>
  </si>
  <si>
    <t>BR RM AS XZA2 230 P 3.18 P</t>
  </si>
  <si>
    <t>436835_103</t>
  </si>
  <si>
    <t>195/65R16C 104/102R TL AGILIS+ GRNX MI</t>
  </si>
  <si>
    <t>437318_101</t>
  </si>
  <si>
    <t>BR RM AS XZU2 230 P 3.09 P</t>
  </si>
  <si>
    <t>437837_9DA</t>
  </si>
  <si>
    <t>FLAP 83-8 LE</t>
  </si>
  <si>
    <t>438016_101</t>
  </si>
  <si>
    <t>BR MI AS X MULTI D 250 P 3.1 P</t>
  </si>
  <si>
    <t>438361_90E</t>
  </si>
  <si>
    <t>CH(M717)620/70-26+600/65-28+600/70-28TR218A</t>
  </si>
  <si>
    <t>439188_105</t>
  </si>
  <si>
    <t>LT275/70R17 121/118R TL ALL-TERRAIN T/A KO2 LRE RWL GO</t>
  </si>
  <si>
    <t>440784_799</t>
  </si>
  <si>
    <t>295/80R22.5 XM 912 TL 152/148L MI</t>
  </si>
  <si>
    <t>441880_101</t>
  </si>
  <si>
    <t>500/60 R22.5 155D TL CARGOXBIB HEAVY DUTY</t>
  </si>
  <si>
    <t>442737_109</t>
  </si>
  <si>
    <t>33X12.50R15LT 108Q TL MUD TERRAIN T/A KM3 LRC GO</t>
  </si>
  <si>
    <t>443149_799</t>
  </si>
  <si>
    <t>195/55 R16 87V TL PRIMACY 4 MI</t>
  </si>
  <si>
    <t>443664_101</t>
  </si>
  <si>
    <t>295/80R22.5 X MULTI Z+ TL 152/148L VG MI</t>
  </si>
  <si>
    <t>443664_102</t>
  </si>
  <si>
    <t>443664_103</t>
  </si>
  <si>
    <t>443664_107</t>
  </si>
  <si>
    <t>443664_200</t>
  </si>
  <si>
    <t>443664_799</t>
  </si>
  <si>
    <t>446544_101</t>
  </si>
  <si>
    <t>80/90 - 17 M/C 50S REINF PILOT STREET TL/TT</t>
  </si>
  <si>
    <t>447950_799</t>
  </si>
  <si>
    <t>245/70 R16 111T XL TL LTX FORCE  MI</t>
  </si>
  <si>
    <t>449507_101</t>
  </si>
  <si>
    <t>12 R 22.5 X WORKS XZY TL 152/149K MI</t>
  </si>
  <si>
    <t>449507_102</t>
  </si>
  <si>
    <t>449507_200</t>
  </si>
  <si>
    <t>449507_201</t>
  </si>
  <si>
    <t>449507_799</t>
  </si>
  <si>
    <t>450769_799</t>
  </si>
  <si>
    <t>295/80R22.5 X M327 TL 152/148M MI</t>
  </si>
  <si>
    <t>454098_101</t>
  </si>
  <si>
    <t>BR RM AS XTE L 230 B 3.16 P</t>
  </si>
  <si>
    <t>454365_101</t>
  </si>
  <si>
    <t>VF 650/60 R38 155D TL XEOBIB</t>
  </si>
  <si>
    <t>454483_101</t>
  </si>
  <si>
    <t>90/90 - 14 M/C 52S REINF CITY GRIP 2 TL</t>
  </si>
  <si>
    <t>454983_101</t>
  </si>
  <si>
    <t>BR MI AS XMEZ 260 P 3.18 P</t>
  </si>
  <si>
    <t>456091_101</t>
  </si>
  <si>
    <t>295/80R22.5 ROAD SURE D TL 152/148L VG UN</t>
  </si>
  <si>
    <t>456091_799</t>
  </si>
  <si>
    <t>456392_90E</t>
  </si>
  <si>
    <t>CH(M795) 13.6-38+340/85R38 TR218A</t>
  </si>
  <si>
    <t>458521_101</t>
  </si>
  <si>
    <t>BR RM AS XZA2 240 P 3.41 P</t>
  </si>
  <si>
    <t>459004_110</t>
  </si>
  <si>
    <t>265/35 ZR20 (99Y) XL TL PILOT SPORT 4 S N0 MI</t>
  </si>
  <si>
    <t>459112_111</t>
  </si>
  <si>
    <t>215/65R16C 106/104T TL AGILIS51 PR6 MI</t>
  </si>
  <si>
    <t>460503_90E</t>
  </si>
  <si>
    <t>CH(M710)440/80+440+445+460+480+500/70+480+540/65-TR218</t>
  </si>
  <si>
    <t>463300_799</t>
  </si>
  <si>
    <t>295/80R22.5 X M743 TL 154/150L MI</t>
  </si>
  <si>
    <t>463952_101</t>
  </si>
  <si>
    <t>295/80R22.5 X WORKS D TL 152/148K VM MI</t>
  </si>
  <si>
    <t>463952_200</t>
  </si>
  <si>
    <t>463952_799</t>
  </si>
  <si>
    <t>464040_799</t>
  </si>
  <si>
    <t>195/65 R15 95V XL TL PRIMACY 4 MI</t>
  </si>
  <si>
    <t>464044_101</t>
  </si>
  <si>
    <t>BR RM AS XDY+ 240 P 3.38 P</t>
  </si>
  <si>
    <t>466081_101</t>
  </si>
  <si>
    <t>480/80 R26 149A8/149B TL AGRIBIB 2</t>
  </si>
  <si>
    <t>466081_200</t>
  </si>
  <si>
    <t>466081_799</t>
  </si>
  <si>
    <t>466980_101</t>
  </si>
  <si>
    <t>BR RM AS XZU2 R 250 P 3.18 P</t>
  </si>
  <si>
    <t>468227_101</t>
  </si>
  <si>
    <t>650/75 R32 172A8/172B TL MEGAXBIB</t>
  </si>
  <si>
    <t>470320_101</t>
  </si>
  <si>
    <t>27.00 R 49 X-TRACTION RD B E4T TL **</t>
  </si>
  <si>
    <t>470853_9GA</t>
  </si>
  <si>
    <t>CHA 325/95R24 VALVE TR582 HD MI</t>
  </si>
  <si>
    <t>471947_101</t>
  </si>
  <si>
    <t>480/80 R50 159A8/159B TL AGRIBIB</t>
  </si>
  <si>
    <t>472727_101</t>
  </si>
  <si>
    <t>BR MI AS XDE2+ TT 240 P 3.39 P</t>
  </si>
  <si>
    <t>472907_799</t>
  </si>
  <si>
    <t>295/80R22.5 X M714 TL 152/148L MI</t>
  </si>
  <si>
    <t>474495_101</t>
  </si>
  <si>
    <t>400/70 R20 149A8/149B IND TL XMCL</t>
  </si>
  <si>
    <t>476088_101</t>
  </si>
  <si>
    <t>620/70 R38 170A8/170B TL MEGAXBIB</t>
  </si>
  <si>
    <t>477977_115</t>
  </si>
  <si>
    <t>325/95 R24 X WORKS XD TL 162/160K MI</t>
  </si>
  <si>
    <t>477978_101</t>
  </si>
  <si>
    <t>300-15/8NH SOL RES550 BLACK _9.239.15525</t>
  </si>
  <si>
    <t>478089_104</t>
  </si>
  <si>
    <t>205/55 R16 94V EXTRA LOAD TL PRIMACY 3 GRNX MI</t>
  </si>
  <si>
    <t>478670_107</t>
  </si>
  <si>
    <t>225/45 ZR17 (94Y) EXTRA LOAD TL PILOT SPORT 4 MI</t>
  </si>
  <si>
    <t>480397_101</t>
  </si>
  <si>
    <t>GOMME RM RIVEN 9-12-270</t>
  </si>
  <si>
    <t>481619_112</t>
  </si>
  <si>
    <t>215/55 R17 94V TL PRIMACY 4 MI</t>
  </si>
  <si>
    <t>481619_799</t>
  </si>
  <si>
    <t>481619_899</t>
  </si>
  <si>
    <t>482649_799</t>
  </si>
  <si>
    <t>195/80 R14C 106/104R TL AGILIS 3  MI</t>
  </si>
  <si>
    <t>483164_799</t>
  </si>
  <si>
    <t>295/80R22.5 X M365 TL 152/148L MI</t>
  </si>
  <si>
    <t>483956_90E</t>
  </si>
  <si>
    <t>CH(M821) 14.9+380/85+420/70+440/65+VF480/60-28 TR218A</t>
  </si>
  <si>
    <t>484727_199</t>
  </si>
  <si>
    <t>MEMS4 RUGGED CABLE FOR ACTIVE ANTENNA - 10M</t>
  </si>
  <si>
    <t>487001_101</t>
  </si>
  <si>
    <t>IF 750/75 R46 186D TL AXIOBIB</t>
  </si>
  <si>
    <t>489102_101</t>
  </si>
  <si>
    <t>445/70 R19.5 173A8/180A2 TL XF</t>
  </si>
  <si>
    <t>489162_103</t>
  </si>
  <si>
    <t>235/55 R17 103Y XL TL PRIMACY 4 MI</t>
  </si>
  <si>
    <t>489407_111</t>
  </si>
  <si>
    <t>215/75R17.5 X MULTI T2 TL 136/134J VG MI</t>
  </si>
  <si>
    <t>491142_101</t>
  </si>
  <si>
    <t>BR RM AS XDE 2 R 255 P 3.18 P</t>
  </si>
  <si>
    <t>494228_799</t>
  </si>
  <si>
    <t>185/60 R15 88H XL TL PRIMACY 4 MI</t>
  </si>
  <si>
    <t>495350_101</t>
  </si>
  <si>
    <t>BR MI AS XWORKSXZY 260 P 3.15 P</t>
  </si>
  <si>
    <t>495503_101</t>
  </si>
  <si>
    <t>340/80 -20 144A8 IND TL POWER CL</t>
  </si>
  <si>
    <t>498197_101</t>
  </si>
  <si>
    <t>BR RM AS XDY+ 230 P 3.37 P</t>
  </si>
  <si>
    <t>498599_101</t>
  </si>
  <si>
    <t>BR RM AS XZY-3 260 P 3.17 P</t>
  </si>
  <si>
    <t>498705_101</t>
  </si>
  <si>
    <t>295/80R22.5 X M732 TL 152/148L MI</t>
  </si>
  <si>
    <t>498705_200</t>
  </si>
  <si>
    <t>498705_799</t>
  </si>
  <si>
    <t>499802_199</t>
  </si>
  <si>
    <t>MEMS MODULE RF FOR TRANSCEIVER</t>
  </si>
  <si>
    <t>500851_115</t>
  </si>
  <si>
    <t>275/80 R 22.5 XDE2+ TL 149/146L MI</t>
  </si>
  <si>
    <t>500851_799</t>
  </si>
  <si>
    <t>501069_107</t>
  </si>
  <si>
    <t>LT265/75R16 123/120R TL ALL-TERRAIN T/A KO2 LRE RWL GO</t>
  </si>
  <si>
    <t>501069_799</t>
  </si>
  <si>
    <t>501730_799</t>
  </si>
  <si>
    <t>275/80R22.5 X M569 TL LRG VB MI</t>
  </si>
  <si>
    <t>502246_101</t>
  </si>
  <si>
    <t>215/75R17.5 ST250 TL 126/124M VM GO</t>
  </si>
  <si>
    <t>502246_102</t>
  </si>
  <si>
    <t>502246_200</t>
  </si>
  <si>
    <t>502246_799</t>
  </si>
  <si>
    <t>503842_101</t>
  </si>
  <si>
    <t>195/75R16C 107/105R TL AGILIS+ GRNX MI</t>
  </si>
  <si>
    <t>503842_799</t>
  </si>
  <si>
    <t>504653_90E</t>
  </si>
  <si>
    <t>CH(M533) 9.5+260/70+280/70-20 TR218A</t>
  </si>
  <si>
    <t>505301_101</t>
  </si>
  <si>
    <t>BR MI AS XZU3 250 P 3.07 P MDT</t>
  </si>
  <si>
    <t>507129_101</t>
  </si>
  <si>
    <t>275/80R22.5 CROSS CONTROL S TL 149/146L VG GO</t>
  </si>
  <si>
    <t>507129_200</t>
  </si>
  <si>
    <t>507129_799</t>
  </si>
  <si>
    <t>507162_101</t>
  </si>
  <si>
    <t>23.5-25/20 CAMSO LM L3 STD_13.427.4913</t>
  </si>
  <si>
    <t>507853_101</t>
  </si>
  <si>
    <t>275/80R22.5 X MULTI Z TL 149/146L VM MI</t>
  </si>
  <si>
    <t>507853_105</t>
  </si>
  <si>
    <t>507853_106</t>
  </si>
  <si>
    <t>507853_200</t>
  </si>
  <si>
    <t>507853_799</t>
  </si>
  <si>
    <t>508353_101</t>
  </si>
  <si>
    <t>310/80 R 22.5 X TERMINAL T MEC TL 175 A8</t>
  </si>
  <si>
    <t>508353_200</t>
  </si>
  <si>
    <t>508421_101</t>
  </si>
  <si>
    <t>IF 650/65 R38 169D TL AXIOBIB</t>
  </si>
  <si>
    <t>508522_101</t>
  </si>
  <si>
    <t>420/90 R30 147A8/147B TL AGRIBIB 2</t>
  </si>
  <si>
    <t>508706_101</t>
  </si>
  <si>
    <t>50/65 R 51 X MINE D2 LC L5R TL **</t>
  </si>
  <si>
    <t>509471_90E</t>
  </si>
  <si>
    <t>CH(M431) 7.50-16 TR218A</t>
  </si>
  <si>
    <t>509875_101</t>
  </si>
  <si>
    <t>11 R 22.5 XZA 2+ ENERGY TL 148/145M MI</t>
  </si>
  <si>
    <t>510204_9CF</t>
  </si>
  <si>
    <t>CHAMBRE 15P      VALVE  582</t>
  </si>
  <si>
    <t>511761_101</t>
  </si>
  <si>
    <t>BR MI AS XMWAYXZE 250 P 3.1 P</t>
  </si>
  <si>
    <t>514503_90F</t>
  </si>
  <si>
    <t>CHAMBRE 24/25T   VALVE  752</t>
  </si>
  <si>
    <t>516888_101</t>
  </si>
  <si>
    <t>205/75R16C 113/111R TL AGILIS R MI</t>
  </si>
  <si>
    <t>517319_101</t>
  </si>
  <si>
    <t>BR RM AS XTE 250 B 3.18 P</t>
  </si>
  <si>
    <t>517354_101</t>
  </si>
  <si>
    <t>SET8.25-15/16 SOL HALT BLACK _50.31.31</t>
  </si>
  <si>
    <t>519331_113</t>
  </si>
  <si>
    <t>395/85R20 XZL 2 TL 168K MI</t>
  </si>
  <si>
    <t>519769_102</t>
  </si>
  <si>
    <t>275/80R22.5 X M724 TL 149/146J MI</t>
  </si>
  <si>
    <t>519769_799</t>
  </si>
  <si>
    <t>519947_101</t>
  </si>
  <si>
    <t>45/65 R 39 XLDD2 L5 TL ** 242A2</t>
  </si>
  <si>
    <t>520434_101</t>
  </si>
  <si>
    <t>BR RM AS XTE 240 B 2.89 P</t>
  </si>
  <si>
    <t>521809_101</t>
  </si>
  <si>
    <t>800/65 R32 178A8/178B TL MEGAXBIB</t>
  </si>
  <si>
    <t>522788_90A</t>
  </si>
  <si>
    <t>A.ET.125TL12 + VAL R2102</t>
  </si>
  <si>
    <t>522901_101</t>
  </si>
  <si>
    <t>GOMME RM RIVEN 6-12-190 GLI</t>
  </si>
  <si>
    <t>523517_799</t>
  </si>
  <si>
    <t>275/80R22.5 X M716 TL 149/146L MI</t>
  </si>
  <si>
    <t>523942_799</t>
  </si>
  <si>
    <t>175/65 R14 82T TL ENERGY XM3 MI</t>
  </si>
  <si>
    <t>525868_109</t>
  </si>
  <si>
    <t>205/50 ZR17 (93Y) XL TL PILOT SPORT 4 MI</t>
  </si>
  <si>
    <t>527482_101</t>
  </si>
  <si>
    <t>BR RM AS XZH+ 240 P 3.40 P</t>
  </si>
  <si>
    <t>528428_101</t>
  </si>
  <si>
    <t>BR RM AS XZE2 230 P 3.41 P</t>
  </si>
  <si>
    <t>529626_101</t>
  </si>
  <si>
    <t>BR RM AS XZE1 200 P 2.41 P</t>
  </si>
  <si>
    <t>530551_199</t>
  </si>
  <si>
    <t>MEMS AC/DC POWER SUPPLY 12V (WAND)</t>
  </si>
  <si>
    <t>532215_101</t>
  </si>
  <si>
    <t>420/70 R28 133D TL OMNIBIB</t>
  </si>
  <si>
    <t>532313_101</t>
  </si>
  <si>
    <t>BR MI AS XWORKSXDY 250 P 3.25 P</t>
  </si>
  <si>
    <t>533290_799</t>
  </si>
  <si>
    <t>255/35ZR20 (97Y) XLTL PILOT SPORT CUP 2 N0 MI</t>
  </si>
  <si>
    <t>533727_101</t>
  </si>
  <si>
    <t>650/75 R32 167A8/167B TL AGRIBIB 2</t>
  </si>
  <si>
    <t>533727_200</t>
  </si>
  <si>
    <t>533727_799</t>
  </si>
  <si>
    <t>538952_101</t>
  </si>
  <si>
    <t>BR MI AS XZE2 190 P 2.33 P</t>
  </si>
  <si>
    <t>539641_101</t>
  </si>
  <si>
    <t>20.5 R 25 XMINE D2 PRO L5 TL ***</t>
  </si>
  <si>
    <t>540020_107</t>
  </si>
  <si>
    <t>445/65R22.5 XZY 3 TL 169K MI</t>
  </si>
  <si>
    <t>541068_110</t>
  </si>
  <si>
    <t>235/35 ZR20 (92Y) XL TL PILOT SPORT 4 S N0 MI</t>
  </si>
  <si>
    <t>541344_101</t>
  </si>
  <si>
    <t>BR RM AS XDE 2 235 P 3.27 P</t>
  </si>
  <si>
    <t>542794_101</t>
  </si>
  <si>
    <t>500/70 R24 164A8/164B IND TL XMCL</t>
  </si>
  <si>
    <t>543588_105</t>
  </si>
  <si>
    <t>LT265/70R18 124/121R TL ALL-TERRAIN T/A KO2 LRE RWL GO</t>
  </si>
  <si>
    <t>545550_109</t>
  </si>
  <si>
    <t>245/40 ZR18 (97Y) EXTRA LOAD TL PILOT SPORT 4 MI</t>
  </si>
  <si>
    <t>545624_101</t>
  </si>
  <si>
    <t>10.00 R 20 XDY 3 16PR MI</t>
  </si>
  <si>
    <t>545624_200</t>
  </si>
  <si>
    <t>545624_201</t>
  </si>
  <si>
    <t>545624_799</t>
  </si>
  <si>
    <t>546000_102</t>
  </si>
  <si>
    <t>205/65 R15 94H TL ENERGY XM2 GRNX MI</t>
  </si>
  <si>
    <t>546621_115</t>
  </si>
  <si>
    <t>235/40 ZR18 (95Y) EXTRA LOAD TL PILOT SPORT PS2 N4 MI</t>
  </si>
  <si>
    <t>546862_120</t>
  </si>
  <si>
    <t>LT265/65R17 120/117S TL ALL-TERRAIN T/A KO2 LRE RWL GO</t>
  </si>
  <si>
    <t>549129_104</t>
  </si>
  <si>
    <t>DISSOLUTION RECA RENIT 17.6</t>
  </si>
  <si>
    <t>549442_101</t>
  </si>
  <si>
    <t>BR RM EU XZH 240 P 3.40 P</t>
  </si>
  <si>
    <t>549649_101</t>
  </si>
  <si>
    <t>BR RM AS XZA1 150 P 2.43 P</t>
  </si>
  <si>
    <t>549759_101</t>
  </si>
  <si>
    <t>BR RM AS XZY 210 P 3.26 P</t>
  </si>
  <si>
    <t>549890_102</t>
  </si>
  <si>
    <t>BR RM EU XZH 260 P 3.36 P</t>
  </si>
  <si>
    <t>549912_799</t>
  </si>
  <si>
    <t>295/80R22.5 X M271 TL 152/148M MI</t>
  </si>
  <si>
    <t>550056_101</t>
  </si>
  <si>
    <t>20.5-25/20 CAMSO WHL 775 STD_13.962.8465</t>
  </si>
  <si>
    <t>550731_101</t>
  </si>
  <si>
    <t>BR RM AS XDE 2 R 235 P 3.39 P</t>
  </si>
  <si>
    <t>551552_101</t>
  </si>
  <si>
    <t>275/80R22.5 X MULTI D TL 149/146L VM MI</t>
  </si>
  <si>
    <t>551552_104</t>
  </si>
  <si>
    <t>551552_200</t>
  </si>
  <si>
    <t>551552_799</t>
  </si>
  <si>
    <t>553200_90A</t>
  </si>
  <si>
    <t>JOINT TORIQUE OR 3-25  SULLA   R1437</t>
  </si>
  <si>
    <t>553201_90A</t>
  </si>
  <si>
    <t>JOINT TORIQUE OR 2-25  HEUPO   R1438</t>
  </si>
  <si>
    <t>553203_90A</t>
  </si>
  <si>
    <t>JOINT TORIQUE OR 3-33  STRIX   R1440</t>
  </si>
  <si>
    <t>553204_90A</t>
  </si>
  <si>
    <t>JOINT TORIQUE OR 3-35  STRASS  R1441</t>
  </si>
  <si>
    <t>553205_90A</t>
  </si>
  <si>
    <t>JOINT TORIQUE OR 3-49  HEYCO   R1442</t>
  </si>
  <si>
    <t>553217_101</t>
  </si>
  <si>
    <t>10.00 R 20 X FORCE XZY 3 147/143K MI</t>
  </si>
  <si>
    <t>553217_200</t>
  </si>
  <si>
    <t>553217_799</t>
  </si>
  <si>
    <t>554385_101</t>
  </si>
  <si>
    <t>GOMME RM RIVEN 8-12-205 GLI</t>
  </si>
  <si>
    <t>554389_103</t>
  </si>
  <si>
    <t>205/75 R 14C 109/107Q TL AGILIS  MI</t>
  </si>
  <si>
    <t>557189_101</t>
  </si>
  <si>
    <t>600/65 R34 151D TL MULTIBIB</t>
  </si>
  <si>
    <t>557873_101</t>
  </si>
  <si>
    <t>BR RM AS XZU2 250 P 3.07 P</t>
  </si>
  <si>
    <t>559590_107</t>
  </si>
  <si>
    <t>LT245/70R17 119/116Q TL MUD TERRAIN T/A KM3 LRE GO</t>
  </si>
  <si>
    <t>559899_101</t>
  </si>
  <si>
    <t>270/95 R38 140D/143A8  TL CROPKER</t>
  </si>
  <si>
    <t>559900_101</t>
  </si>
  <si>
    <t>24.00 R 35 XTRA LOAD GRIP A4 E4 TL ***</t>
  </si>
  <si>
    <t>563702_798</t>
  </si>
  <si>
    <t>V.PL TL 9.7 SC H78             R1485</t>
  </si>
  <si>
    <t>563834_798</t>
  </si>
  <si>
    <t>V.PL TL 9.7 SC45               R2123</t>
  </si>
  <si>
    <t>567304_101</t>
  </si>
  <si>
    <t>275/80R22.5 X WORKS Z TL 149/146K VM MI</t>
  </si>
  <si>
    <t>567304_102</t>
  </si>
  <si>
    <t>567304_200</t>
  </si>
  <si>
    <t>567304_799</t>
  </si>
  <si>
    <t>569105_799</t>
  </si>
  <si>
    <t>275/70 R 22.5 XTE2 TL 152/148J MI</t>
  </si>
  <si>
    <t>571983_101</t>
  </si>
  <si>
    <t>BR RM AS XZE2 240 P 3.41 P</t>
  </si>
  <si>
    <t>572248_101</t>
  </si>
  <si>
    <t>295/80R22.5 X MULTI Z TL 152/148L VG MI</t>
  </si>
  <si>
    <t>572248_103</t>
  </si>
  <si>
    <t>572248_200</t>
  </si>
  <si>
    <t>572248_799</t>
  </si>
  <si>
    <t>573660_799</t>
  </si>
  <si>
    <t>295/80R22.5 X M741 TL 152/148L MI</t>
  </si>
  <si>
    <t>574346_101</t>
  </si>
  <si>
    <t>7.50 R18 102A8 TL SUPER VIGNE</t>
  </si>
  <si>
    <t>575769_90A</t>
  </si>
  <si>
    <t>A.ET.165TL15 + VAL R2102 + OBT R2110</t>
  </si>
  <si>
    <t>577845_101</t>
  </si>
  <si>
    <t>420/80 -30 155A8 IND TL POWER CL</t>
  </si>
  <si>
    <t>578448_101</t>
  </si>
  <si>
    <t>18.00 R 25 XZM2+A TL 207 A5</t>
  </si>
  <si>
    <t>579250_101</t>
  </si>
  <si>
    <t>BR RM AS XZA2 250 P 3.18 P</t>
  </si>
  <si>
    <t>579464_90E</t>
  </si>
  <si>
    <t>CH(M757) 18.4+460/85+520/70+VF600/60-30 TR218A</t>
  </si>
  <si>
    <t>580080_101</t>
  </si>
  <si>
    <t>GOMME RIVAX (LIAISON) 14-12-370</t>
  </si>
  <si>
    <t>581731_101</t>
  </si>
  <si>
    <t>BR RM AS XDE 2 265 P 3.17 P</t>
  </si>
  <si>
    <t>582674_90E</t>
  </si>
  <si>
    <t>CH(M438) 10.5/80+260/70+280/70+280/80-18 TR218A</t>
  </si>
  <si>
    <t>585777_799</t>
  </si>
  <si>
    <t>11.00 R 22 X M703 151/148K MI</t>
  </si>
  <si>
    <t>587206_102</t>
  </si>
  <si>
    <t>150/70 R17 M/C 69V ANAKEE 3 C R TL/TT</t>
  </si>
  <si>
    <t>589014_101</t>
  </si>
  <si>
    <t>SEAU 3.600 KG LUBRIFIANT       R5085</t>
  </si>
  <si>
    <t>589024_108</t>
  </si>
  <si>
    <t>225/55 R18 98V TL PRIMACY 3 GRNX MI</t>
  </si>
  <si>
    <t>589024_113</t>
  </si>
  <si>
    <t>592188_101</t>
  </si>
  <si>
    <t>35/65 R 33 XLDD2 L5 TL **</t>
  </si>
  <si>
    <t>593096_106</t>
  </si>
  <si>
    <t>LT245/75R16 120/116Q TL MUD TERRAIN T/A KM3 LRE GO</t>
  </si>
  <si>
    <t>594400_101</t>
  </si>
  <si>
    <t>55/80 R 57 XMINE D2 LC L5R TL *</t>
  </si>
  <si>
    <t>595258_107</t>
  </si>
  <si>
    <t>LT285/70R17 121/118R TL ALL-TERRAIN T/A KO2 LRE RWL GO</t>
  </si>
  <si>
    <t>596578_101</t>
  </si>
  <si>
    <t>10.00 R 20 XZE 2 147/143K MI</t>
  </si>
  <si>
    <t>596578_200</t>
  </si>
  <si>
    <t>596578_799</t>
  </si>
  <si>
    <t>597428_101</t>
  </si>
  <si>
    <t>29.5 R 25 XADN + E3 TL 200B **</t>
  </si>
  <si>
    <t>599351_101</t>
  </si>
  <si>
    <t>480/70 R30 141D TL OMNIBIB</t>
  </si>
  <si>
    <t>600403_799</t>
  </si>
  <si>
    <t>295/80R22.5 X M720 TL 152/148L MI</t>
  </si>
  <si>
    <t>600733_798</t>
  </si>
  <si>
    <t>RECH SA 295/80R22.5 X MULTIWAY XZE MI</t>
  </si>
  <si>
    <t>601563_101</t>
  </si>
  <si>
    <t>14.9 R24 130A8/127B TL AGRIBIB</t>
  </si>
  <si>
    <t>607516_103</t>
  </si>
  <si>
    <t>235/65 R17 108V EXTRA LOAD TL PRIMACY SUV MI</t>
  </si>
  <si>
    <t>608562_107</t>
  </si>
  <si>
    <t>295/35 ZR20 (105Y) EXTRA LOAD TL PILOT SPORT 4 S K1 MI</t>
  </si>
  <si>
    <t>608562_799</t>
  </si>
  <si>
    <t>608684_799</t>
  </si>
  <si>
    <t>295/80R22.5 X M736 TL 152/148L UN</t>
  </si>
  <si>
    <t>609679_90A</t>
  </si>
  <si>
    <t>A.ET.200TL15 + VAL R2102 + OBT R2110</t>
  </si>
  <si>
    <t>610873_101</t>
  </si>
  <si>
    <t>340/80 -18 143A8 IND TL POWER CL</t>
  </si>
  <si>
    <t>611087_101</t>
  </si>
  <si>
    <t>16.9-24/12 CAMSO SL R4 STD_2.107.7982</t>
  </si>
  <si>
    <t>612298_101</t>
  </si>
  <si>
    <t>LT265/75R16 123/120R TL ALL-TERRAIN T/A KO2 LRE RBL GO</t>
  </si>
  <si>
    <t>612298_799</t>
  </si>
  <si>
    <t>613972_90A</t>
  </si>
  <si>
    <t>AN. ET. 110 TL 8 + VALVE R.2102</t>
  </si>
  <si>
    <t>614320_101</t>
  </si>
  <si>
    <t>620/75 R26 166A8/166B TL MEGAXBIB</t>
  </si>
  <si>
    <t>615274_799</t>
  </si>
  <si>
    <t>295/80 R 22.5 X M165 TL 152/148L MI</t>
  </si>
  <si>
    <t>616972_101</t>
  </si>
  <si>
    <t>20.5-25/20 CAMSO WHL 773 STD_13.972.8545</t>
  </si>
  <si>
    <t>617828_101</t>
  </si>
  <si>
    <t>205/75 R 16C 110/108R TL AGILIS R MI</t>
  </si>
  <si>
    <t>618392_101</t>
  </si>
  <si>
    <t>BR RM AS XZY 160 P 2.42 P</t>
  </si>
  <si>
    <t>620611_799</t>
  </si>
  <si>
    <t>225/45R17 94W XLTL PRIMACY4+ MI</t>
  </si>
  <si>
    <t>622215_101</t>
  </si>
  <si>
    <t>BR RM AS XZY 250 P 3.43 P</t>
  </si>
  <si>
    <t>622293_9EA</t>
  </si>
  <si>
    <t>FLAP 20X10.00 E MI</t>
  </si>
  <si>
    <t>622698_101</t>
  </si>
  <si>
    <t>24.00 R 35 X-TRACTION SC E4T TL **</t>
  </si>
  <si>
    <t>622943_101</t>
  </si>
  <si>
    <t>ASS5.00-8/3NH SOL RES550 BLACK _53.3329.3101</t>
  </si>
  <si>
    <t>624698_101</t>
  </si>
  <si>
    <t>GOMME RM RALEN 5-50-15</t>
  </si>
  <si>
    <t>625296_101</t>
  </si>
  <si>
    <t>18.4 R34 144A8/141B TL POINT 8</t>
  </si>
  <si>
    <t>625299_101</t>
  </si>
  <si>
    <t>230/95 R44 134D/137A8  TL CROPKER</t>
  </si>
  <si>
    <t>625787_101</t>
  </si>
  <si>
    <t>300/70 R16.5 137A8/137B IND TL BIBSTEEL ALL TERRAIN</t>
  </si>
  <si>
    <t>626309_106</t>
  </si>
  <si>
    <t>255/35 ZR19 (96Y) EXTRA LOAD TL PILOT SPORT 4 S MI</t>
  </si>
  <si>
    <t>626309_799</t>
  </si>
  <si>
    <t>631431_101</t>
  </si>
  <si>
    <t>215/75R17.5 XZE2 TL 126/124M VM MI</t>
  </si>
  <si>
    <t>631431_102</t>
  </si>
  <si>
    <t>631431_200</t>
  </si>
  <si>
    <t>631431_799</t>
  </si>
  <si>
    <t>631950_108</t>
  </si>
  <si>
    <t>285/35 ZR22 (106Y) XL TL PILOT SPORT 4 S N0 MI</t>
  </si>
  <si>
    <t>633987_110</t>
  </si>
  <si>
    <t>265/50 R20 107V TL PILOT SPORT 4 SUV MI</t>
  </si>
  <si>
    <t>634911_113</t>
  </si>
  <si>
    <t>LT275/65R18 123/120R TL ALL-TERRAIN T/A KO2 LRE RWL GO</t>
  </si>
  <si>
    <t>635563_101</t>
  </si>
  <si>
    <t>55/80 R 57 XMINE D2 SR L5R TL *</t>
  </si>
  <si>
    <t>638949_105</t>
  </si>
  <si>
    <t>37X12.50R17LT 116Q TL MUD TERRAIN T/A KM3 LRC GO</t>
  </si>
  <si>
    <t>641118_102</t>
  </si>
  <si>
    <t>215/75 R 17.5 X INCITY XZU 3 TL 126/124J MI</t>
  </si>
  <si>
    <t>641118_200</t>
  </si>
  <si>
    <t>641118_799</t>
  </si>
  <si>
    <t>641506_101</t>
  </si>
  <si>
    <t>BR RM AS XZY-2 230 P 3.3 P</t>
  </si>
  <si>
    <t>641993_799</t>
  </si>
  <si>
    <t>295/80R22.5 X M272 TL 152/148M MI</t>
  </si>
  <si>
    <t>642068_101</t>
  </si>
  <si>
    <t>27.00 R 49 XDR2 B4 E4R TL **</t>
  </si>
  <si>
    <t>642277_101</t>
  </si>
  <si>
    <t>650/75 R32 172A8/172B TL MEGAXBIB 2</t>
  </si>
  <si>
    <t>643544_799</t>
  </si>
  <si>
    <t>205/55 R17 95V XL TL PRIMACY 4+ MI</t>
  </si>
  <si>
    <t>644607_101</t>
  </si>
  <si>
    <t>GOMME RM RIVEN 11-12-275</t>
  </si>
  <si>
    <t>645194_101</t>
  </si>
  <si>
    <t>520/85 R42 162A8/162B TL MEGAXBIB</t>
  </si>
  <si>
    <t>645194_200</t>
  </si>
  <si>
    <t>646881_799</t>
  </si>
  <si>
    <t>255/35 ZR20 (97Y) EXTRA LOAD TL PILOT SPORT 4 S MI</t>
  </si>
  <si>
    <t>647498_119</t>
  </si>
  <si>
    <t>295/80 R 22.5 XDE2+ TL 152/148M MI</t>
  </si>
  <si>
    <t>647498_799</t>
  </si>
  <si>
    <t>647864_799</t>
  </si>
  <si>
    <t>295/80R22.5 TAURUS ROADS 2S TL 152/148M VG TA</t>
  </si>
  <si>
    <t>648090_103</t>
  </si>
  <si>
    <t>245/45 R18 100W EXTRA LOAD TL PRIMACY 3 GRNX MI</t>
  </si>
  <si>
    <t>649295_799</t>
  </si>
  <si>
    <t>255/45 ZR20 (105Y) EXTRA LOAD TL PILOT SPORT 4 S MI</t>
  </si>
  <si>
    <t>649756_799</t>
  </si>
  <si>
    <t>195/65 R15 91V TL ENERGY XM2 GRNX MI</t>
  </si>
  <si>
    <t>650178_101</t>
  </si>
  <si>
    <t>GOMME RM RIVEN 8-12-250</t>
  </si>
  <si>
    <t>651752_101</t>
  </si>
  <si>
    <t>37.00 R 57 XDR3 B E4R TL **</t>
  </si>
  <si>
    <t>656967_101</t>
  </si>
  <si>
    <t>VF 620/70 R26 CFO 173A8 TL CEREXBIB</t>
  </si>
  <si>
    <t>657648_90E</t>
  </si>
  <si>
    <t>CH(M664) 360+400/70+340+375+380/75-20(14.9-20) TR218A</t>
  </si>
  <si>
    <t>658683_109</t>
  </si>
  <si>
    <t>215/50 ZR17 (95Y) XL TL PILOT SPORT 4 MI</t>
  </si>
  <si>
    <t>658683_110</t>
  </si>
  <si>
    <t>659276_101</t>
  </si>
  <si>
    <t>20.8 R42 155A8/152B TL POINT 8</t>
  </si>
  <si>
    <t>659295_101</t>
  </si>
  <si>
    <t>270/95 R36 139D/142A8 TL CROPKER</t>
  </si>
  <si>
    <t>659965_101</t>
  </si>
  <si>
    <t>10.00-20/7.5NH ROD ELITESM BLACK _9.1461.15917</t>
  </si>
  <si>
    <t>663303_109</t>
  </si>
  <si>
    <t>225/75R16C 118/116R TL AGILIS+ GRNX MI</t>
  </si>
  <si>
    <t>665184_101</t>
  </si>
  <si>
    <t>VF 600/60 R28 146D TL XEOBIB</t>
  </si>
  <si>
    <t>665921_101</t>
  </si>
  <si>
    <t>BR RM AS XDE 2 235 P 3.14 P</t>
  </si>
  <si>
    <t>667397_101</t>
  </si>
  <si>
    <t>140/80 R 17 M/C 69H ANAKEE 3 R TL/TT</t>
  </si>
  <si>
    <t>667397_102</t>
  </si>
  <si>
    <t>667412_101</t>
  </si>
  <si>
    <t>275/80R22.5 ST250 TL 149/146L VG GO</t>
  </si>
  <si>
    <t>667412_200</t>
  </si>
  <si>
    <t>667412_799</t>
  </si>
  <si>
    <t>667421_101</t>
  </si>
  <si>
    <t>27.00 R 49 XDR3 A E4R TL ***</t>
  </si>
  <si>
    <t>667719_102</t>
  </si>
  <si>
    <t>10.00 R 20 XDE 2 16PR MI</t>
  </si>
  <si>
    <t>667719_200</t>
  </si>
  <si>
    <t>668056_101</t>
  </si>
  <si>
    <t>400/70-20 155A8 CAMSO MPT 753 STD_14.1018.8787</t>
  </si>
  <si>
    <t>668406_101</t>
  </si>
  <si>
    <t>IF 620/75 R30 164D TL AXIOBIB</t>
  </si>
  <si>
    <t>673386_101</t>
  </si>
  <si>
    <t>BR RM AS XDY3/.. 250 P 3.25 P</t>
  </si>
  <si>
    <t>673508_799</t>
  </si>
  <si>
    <t>12R22.5 X M731 TL 152/149K MI</t>
  </si>
  <si>
    <t>674805_101</t>
  </si>
  <si>
    <t>GOMME REPARATION RANIR 11-50-15</t>
  </si>
  <si>
    <t>679248_101</t>
  </si>
  <si>
    <t>200/55 R17 M/C 78V COMMANDER II R TL/TT</t>
  </si>
  <si>
    <t>679692_101</t>
  </si>
  <si>
    <t>BR RM AS XDE 2 R 265 P 3.17 P</t>
  </si>
  <si>
    <t>679786_101</t>
  </si>
  <si>
    <t>18.4 R34 149A8/146B TL AGRIBIB</t>
  </si>
  <si>
    <t>681175_107</t>
  </si>
  <si>
    <t>LT315/75R16 127/124R TL ALL-TERRAIN T/A KO2 LRE RWL GO</t>
  </si>
  <si>
    <t>681583_798</t>
  </si>
  <si>
    <t>ROUEU19.5 7.50B-8-140-M22        +HD</t>
  </si>
  <si>
    <t>682834_101</t>
  </si>
  <si>
    <t>385/95 R 25 X-CRANE + TL 170F</t>
  </si>
  <si>
    <t>683613_101</t>
  </si>
  <si>
    <t>205/55 R16 91V TL PRIMACY 3 DT1 GRNX MI</t>
  </si>
  <si>
    <t>683613_102</t>
  </si>
  <si>
    <t>683613_103</t>
  </si>
  <si>
    <t>683613_799</t>
  </si>
  <si>
    <t>684458_114</t>
  </si>
  <si>
    <t>12 R 22.5 XDE2+ TL 152/148L MI</t>
  </si>
  <si>
    <t>684458_202</t>
  </si>
  <si>
    <t>685997_101</t>
  </si>
  <si>
    <t>230/95 R44 132A8/132B **** TL SUP3</t>
  </si>
  <si>
    <t>686348_101</t>
  </si>
  <si>
    <t>18.00 R 25 XSM D2 + L5S TL **</t>
  </si>
  <si>
    <t>686727_110</t>
  </si>
  <si>
    <t>295/80 R 22.5 X COACH HL Z TL 154/149M MI</t>
  </si>
  <si>
    <t>687490_101</t>
  </si>
  <si>
    <t>14.9-24/12 SOL SL R4 STD_2.260.2710</t>
  </si>
  <si>
    <t>688625_101</t>
  </si>
  <si>
    <t>BR RM AS XDY+ 250 P 3.25 P</t>
  </si>
  <si>
    <t>691578_101</t>
  </si>
  <si>
    <t>440/80 -28 163A8 IND TL POWER CL</t>
  </si>
  <si>
    <t>692485_799</t>
  </si>
  <si>
    <t>195/75 R 16C 107/105R TL AGILIS R MI</t>
  </si>
  <si>
    <t>692794_101</t>
  </si>
  <si>
    <t>BR RM AS XTE 230 P 3.26 P</t>
  </si>
  <si>
    <t>693157_101</t>
  </si>
  <si>
    <t>BR MI AS XDE2+ 240 P 3.10 P</t>
  </si>
  <si>
    <t>694482_101</t>
  </si>
  <si>
    <t>18.00 R 25 XSM D2+ LC L5S TL **</t>
  </si>
  <si>
    <t>694767_101</t>
  </si>
  <si>
    <t>280/80 -20 133A8 IND TL POWER CL</t>
  </si>
  <si>
    <t>698845_112</t>
  </si>
  <si>
    <t>295/80 R 22.5 XDY+ PIL TL 152/148K MI</t>
  </si>
  <si>
    <t>698845_200</t>
  </si>
  <si>
    <t>698845_799</t>
  </si>
  <si>
    <t>699532_101</t>
  </si>
  <si>
    <t>270/95 R44 142D/145A8  TL CROPKER</t>
  </si>
  <si>
    <t>701676_90E</t>
  </si>
  <si>
    <t>CH(M825)20.8+520/85+600-650/65+580+620/70+VF600/60-38</t>
  </si>
  <si>
    <t>701807_799</t>
  </si>
  <si>
    <t>LT245/75 R 16 120/116S TL LTX FORCE LRE  MI</t>
  </si>
  <si>
    <t>702507_90A</t>
  </si>
  <si>
    <t>A.ET.150TL15 + VAL R2102 + OBT R2110</t>
  </si>
  <si>
    <t>702894_101</t>
  </si>
  <si>
    <t>VF 620/75 R30 172D/169E TL AXIOBIB 2</t>
  </si>
  <si>
    <t>704061_103</t>
  </si>
  <si>
    <t>275/80 R 22.5 X INCITY XZU 3 TL 149/146J MI</t>
  </si>
  <si>
    <t>704061_200</t>
  </si>
  <si>
    <t>704061_799</t>
  </si>
  <si>
    <t>704960_101</t>
  </si>
  <si>
    <t>BR MI AS XWORKSXZY 250 P 3.27 P</t>
  </si>
  <si>
    <t>706349_101</t>
  </si>
  <si>
    <t>9.00 R 20 XZE 2 140/137K MI</t>
  </si>
  <si>
    <t>706349_200</t>
  </si>
  <si>
    <t>706616_799</t>
  </si>
  <si>
    <t>706719_799</t>
  </si>
  <si>
    <t>195/70 R 15C 104/102R (98T) TL AGILIS 3  MI</t>
  </si>
  <si>
    <t>708648_101</t>
  </si>
  <si>
    <t>29.5 R 29 XTS TL **</t>
  </si>
  <si>
    <t>710345_107</t>
  </si>
  <si>
    <t>LT265/65R18 117/114R TL ALL-TERRAIN T/A KO2 LRD RWL GO</t>
  </si>
  <si>
    <t>710345_115</t>
  </si>
  <si>
    <t>711029_799</t>
  </si>
  <si>
    <t>295/80R22.5 X M278 TL 152/148M MI</t>
  </si>
  <si>
    <t>711702_113</t>
  </si>
  <si>
    <t>265/35 ZR20 (99Y) XL TL PILOT SPORT CUP 2 N2 MI</t>
  </si>
  <si>
    <t>712064_101</t>
  </si>
  <si>
    <t>540/65 R34 145D TL MULTIBIB</t>
  </si>
  <si>
    <t>712503_101</t>
  </si>
  <si>
    <t>IF 710/60 R34 164D TL AXIOBIB</t>
  </si>
  <si>
    <t>712798_101</t>
  </si>
  <si>
    <t>150/70 R17 M/C 69V ANAKEE 3 REAR TL/TT</t>
  </si>
  <si>
    <t>715955_102</t>
  </si>
  <si>
    <t>205/60 R16 92H TL LTX FORCE  MI</t>
  </si>
  <si>
    <t>715955_103</t>
  </si>
  <si>
    <t>715955_104</t>
  </si>
  <si>
    <t>715955_799</t>
  </si>
  <si>
    <t>717546_101</t>
  </si>
  <si>
    <t>17.5 R 25 XHA2 L3 TL * 176A2</t>
  </si>
  <si>
    <t>718149_101</t>
  </si>
  <si>
    <t>270/95 R54 146D/149A8  TL CROPKER</t>
  </si>
  <si>
    <t>718227_799</t>
  </si>
  <si>
    <t>275/80R22.5 X M712 TL 149/146L MI</t>
  </si>
  <si>
    <t>720557_101</t>
  </si>
  <si>
    <t>17.5 R 25 XMINE D2 PRO L5 TL ***</t>
  </si>
  <si>
    <t>722276_101</t>
  </si>
  <si>
    <t>VF 380/90 R50 175D TL SPRAYBIB</t>
  </si>
  <si>
    <t>723051_101</t>
  </si>
  <si>
    <t>710/45 R22.5 165D TL CARGOXBIB HIGH FLOTATION</t>
  </si>
  <si>
    <t>726056_101</t>
  </si>
  <si>
    <t>GOMME BOURRAGE RUTOX C 11-50-15</t>
  </si>
  <si>
    <t>728246_101</t>
  </si>
  <si>
    <t>BR MI AS XZU3 200 P 2.32 P</t>
  </si>
  <si>
    <t>728367_799</t>
  </si>
  <si>
    <t>315/80R22.5 X MULTI D TL 156/150L VG MI</t>
  </si>
  <si>
    <t>728455_101</t>
  </si>
  <si>
    <t>BR MI AS XMZ 210 P 2.41 P</t>
  </si>
  <si>
    <t>729186_105</t>
  </si>
  <si>
    <t>32X11.50R15LT 113R TL ALL-TERRAIN T/A KO2 LRC RWLGO</t>
  </si>
  <si>
    <t>729331_101</t>
  </si>
  <si>
    <t>BR RM AS XDE 2 225 P 3.28 P</t>
  </si>
  <si>
    <t>731632_799</t>
  </si>
  <si>
    <t>265/35 ZR19 (98Y) EXTRA LOAD TL PILOT SPORT 4 S MI</t>
  </si>
  <si>
    <t>732524_101</t>
  </si>
  <si>
    <t>BR MI AS X MULTI D 260 P 3.18 P</t>
  </si>
  <si>
    <t>732956_101</t>
  </si>
  <si>
    <t>BR MI AS XDE2+ 230 P 3.16 P</t>
  </si>
  <si>
    <t>733149_101</t>
  </si>
  <si>
    <t>45/65 R 45 XLDD1 L4 TL ** 244A2</t>
  </si>
  <si>
    <t>733441_105</t>
  </si>
  <si>
    <t>205/55 R17 95V EXTRA LOAD TL PRIMACY 3 GRNX MI</t>
  </si>
  <si>
    <t>733804_101</t>
  </si>
  <si>
    <t>14.9 R24 126A8/123B TL POINT 8</t>
  </si>
  <si>
    <t>733806_799</t>
  </si>
  <si>
    <t>195/60 R16 89H TL LTX FORCE MI</t>
  </si>
  <si>
    <t>735252_101</t>
  </si>
  <si>
    <t>240/45 VR 415 94W TL TRX-B GT MICHELIN</t>
  </si>
  <si>
    <t>735871_103</t>
  </si>
  <si>
    <t>GOMME RM RIVEN 8-12-215</t>
  </si>
  <si>
    <t>736765_108</t>
  </si>
  <si>
    <t>225/65R16C 112/110R TL AGILIS+ GRNX MI</t>
  </si>
  <si>
    <t>737482_101</t>
  </si>
  <si>
    <t>295/80R22.5 X MULTI ENERGY Z TL 154/150L VQ MI</t>
  </si>
  <si>
    <t>737482_200</t>
  </si>
  <si>
    <t>737482_799</t>
  </si>
  <si>
    <t>738428_101</t>
  </si>
  <si>
    <t>445/95 R 25 X-CRANE + TL 174F</t>
  </si>
  <si>
    <t>738964_101</t>
  </si>
  <si>
    <t>12.4 R28 126A8/123B TL AGRIBIB</t>
  </si>
  <si>
    <t>739871_109</t>
  </si>
  <si>
    <t>205/50 R17 89V TL PRIMACY HP ZP MI</t>
  </si>
  <si>
    <t>739871_799</t>
  </si>
  <si>
    <t>740591_101</t>
  </si>
  <si>
    <t>600/50 R22.5 159D TL CARGOXBIB 2</t>
  </si>
  <si>
    <t>740591_200</t>
  </si>
  <si>
    <t>740591_799</t>
  </si>
  <si>
    <t>740832_101</t>
  </si>
  <si>
    <t>26.5 R 25 XTRA DEFEND E4 TL ** 193B</t>
  </si>
  <si>
    <t>741671_799</t>
  </si>
  <si>
    <t>215/75R17.5 X M347 TL 126/124M MI</t>
  </si>
  <si>
    <t>742756_101</t>
  </si>
  <si>
    <t>GOMME RM RIVEN 9-12-235 GLI</t>
  </si>
  <si>
    <t>743325_90E</t>
  </si>
  <si>
    <t>CH(M754) 16.9+420/85+480/70+540/65-30 TR218A</t>
  </si>
  <si>
    <t>743606_103</t>
  </si>
  <si>
    <t>LT285/55R20 117/114T TL ALL-TERRAIN T/A KO2 LRD RBL GO</t>
  </si>
  <si>
    <t>744654_108</t>
  </si>
  <si>
    <t>315/30 ZR22 (107Y) XL TL PILOT SPORT 4 S N0 MI</t>
  </si>
  <si>
    <t>747425_101</t>
  </si>
  <si>
    <t>300/95 R52 151D/154A8 TL CROPKER</t>
  </si>
  <si>
    <t>747802_101</t>
  </si>
  <si>
    <t>BR RM AS XZE2 250 P 3.19 P</t>
  </si>
  <si>
    <t>747889_101</t>
  </si>
  <si>
    <t>275/80R22.5 X WORKS D TL 149/146K VM MI</t>
  </si>
  <si>
    <t>747889_200</t>
  </si>
  <si>
    <t>747889_799</t>
  </si>
  <si>
    <t>748067_101</t>
  </si>
  <si>
    <t>BR MI AS XZE2+ 230 P 3.11 P</t>
  </si>
  <si>
    <t>748361_101</t>
  </si>
  <si>
    <t>IF 800/70 R38 179A8/176B TL AXIOBIB</t>
  </si>
  <si>
    <t>748361_200</t>
  </si>
  <si>
    <t>748361_799</t>
  </si>
  <si>
    <t>749050_101</t>
  </si>
  <si>
    <t>235/75R17.5 X MULTI Z TL 132/130M VM MI</t>
  </si>
  <si>
    <t>749050_200</t>
  </si>
  <si>
    <t>749050_799</t>
  </si>
  <si>
    <t>749292_799</t>
  </si>
  <si>
    <t>225/70 R 15C 112/110S TL AGILIS 3  MI</t>
  </si>
  <si>
    <t>749865_105</t>
  </si>
  <si>
    <t>LT245/70R16 113/110S TL ALL-TERRAIN T/A KO2 LRD RWL GO</t>
  </si>
  <si>
    <t>750048_101</t>
  </si>
  <si>
    <t>12 R 22.5 X WORKS XDY TL 152/149K MI</t>
  </si>
  <si>
    <t>750048_200</t>
  </si>
  <si>
    <t>750048_799</t>
  </si>
  <si>
    <t>750847_199</t>
  </si>
  <si>
    <t>ACTIVE ANTENNA CABLE  10M</t>
  </si>
  <si>
    <t>754021_101</t>
  </si>
  <si>
    <t>275/70R22.5 X MULTI T TL 152/148J VG MI</t>
  </si>
  <si>
    <t>754021_200</t>
  </si>
  <si>
    <t>754021_799</t>
  </si>
  <si>
    <t>755212_101</t>
  </si>
  <si>
    <t>BR RM AS XZY-2 250 P 3.17 P</t>
  </si>
  <si>
    <t>755719_101</t>
  </si>
  <si>
    <t>190/55 ZR17 M/C (75W) POWER RS R TL</t>
  </si>
  <si>
    <t>756917_90E</t>
  </si>
  <si>
    <t>CH(M444) 12.0+12.5 -335-340/80+320-340/65-18</t>
  </si>
  <si>
    <t>758001_101</t>
  </si>
  <si>
    <t>320/85 R38 143A8/143B TL AGRIBIB RC</t>
  </si>
  <si>
    <t>761552_104</t>
  </si>
  <si>
    <t>205/55 ZR16 94W EXTRA LOAD TL PILOT SPORT 3 GRNX MI</t>
  </si>
  <si>
    <t>762267_799</t>
  </si>
  <si>
    <t>315/80R22.5 X MULTI Z TL 156/150L VG MI</t>
  </si>
  <si>
    <t>762575_106</t>
  </si>
  <si>
    <t>235/35 ZR19 (91Y) EXTRA LOAD TL PILOT SPORT 4 S MI</t>
  </si>
  <si>
    <t>762575_799</t>
  </si>
  <si>
    <t>762800_90E</t>
  </si>
  <si>
    <t>CH(M816)12.4-52+300/95-52+11.2+270/95+320/90-54 TR218A</t>
  </si>
  <si>
    <t>763578_101</t>
  </si>
  <si>
    <t>295/80R22.5 ST250 TL 152/148L VG GO</t>
  </si>
  <si>
    <t>763578_102</t>
  </si>
  <si>
    <t>763578_104</t>
  </si>
  <si>
    <t>763578_200</t>
  </si>
  <si>
    <t>763578_799</t>
  </si>
  <si>
    <t>764071_799</t>
  </si>
  <si>
    <t>235/35 ZR20 (92Y) EXTRA LOAD TL PILOT SPORT 4 S MI</t>
  </si>
  <si>
    <t>764857_101</t>
  </si>
  <si>
    <t>27.00 R 49 XDR3 B E4R TL ***</t>
  </si>
  <si>
    <t>764857_102</t>
  </si>
  <si>
    <t>764857_200</t>
  </si>
  <si>
    <t>764859_90E</t>
  </si>
  <si>
    <t>CH(M184) 260/70+280/70-16 TR218A</t>
  </si>
  <si>
    <t>765178_101</t>
  </si>
  <si>
    <t>BR MI AS XTE2 230 B 3.18 P</t>
  </si>
  <si>
    <t>765288_101</t>
  </si>
  <si>
    <t>14.00-24/12 CAMSO TLH 532 STD_6.894.7902</t>
  </si>
  <si>
    <t>765995_101</t>
  </si>
  <si>
    <t>295/80R22.5 X MULTI T TL 152/148L VG MI</t>
  </si>
  <si>
    <t>765995_102</t>
  </si>
  <si>
    <t>765995_104</t>
  </si>
  <si>
    <t>765995_200</t>
  </si>
  <si>
    <t>765995_799</t>
  </si>
  <si>
    <t>766612_798</t>
  </si>
  <si>
    <t>V PL TL 9.7 SC65</t>
  </si>
  <si>
    <t>769976_101</t>
  </si>
  <si>
    <t>18.00 R 33 XTRA LOAD PROTECT B E4 TL ***</t>
  </si>
  <si>
    <t>771752_101</t>
  </si>
  <si>
    <t>IF 710/70 R42 179D TL AXIOBIB</t>
  </si>
  <si>
    <t>774215_200</t>
  </si>
  <si>
    <t>275/70 R 22.5 XTE2* TL 152/148J MI</t>
  </si>
  <si>
    <t>775626_101</t>
  </si>
  <si>
    <t>BR RM AS XZE1 190 P 3.52 P</t>
  </si>
  <si>
    <t>776539_101</t>
  </si>
  <si>
    <t>23.5-25/20 CAMSO WHL 775 STD_13.963.8469</t>
  </si>
  <si>
    <t>778245_101</t>
  </si>
  <si>
    <t>385/95 R 24 X-CRANE AT 170F</t>
  </si>
  <si>
    <t>779803_101</t>
  </si>
  <si>
    <t>280/80 R18 132A8/132B IND TL XMCL</t>
  </si>
  <si>
    <t>780164_103</t>
  </si>
  <si>
    <t>245/65 R17 111T EXTRA LOAD TL LTX FORCE  MI</t>
  </si>
  <si>
    <t>781874_101</t>
  </si>
  <si>
    <t>295/80R22.5 X INCITY Z TL 154/149J VG MI</t>
  </si>
  <si>
    <t>781874_104</t>
  </si>
  <si>
    <t>781874_200</t>
  </si>
  <si>
    <t>781874_799</t>
  </si>
  <si>
    <t>783411_101</t>
  </si>
  <si>
    <t>BR MI AS XTE2 250 B 3.18 P</t>
  </si>
  <si>
    <t>787198_90A</t>
  </si>
  <si>
    <t>A.ET.200TL12 + VAL R2102 + OBT R2110</t>
  </si>
  <si>
    <t>789360_799</t>
  </si>
  <si>
    <t>195/65 R15 91H TL ENERGY XM2 GREEN X MI</t>
  </si>
  <si>
    <t>790388_101</t>
  </si>
  <si>
    <t>710/70 R42 173D TL MACHXBIB</t>
  </si>
  <si>
    <t>790408_101</t>
  </si>
  <si>
    <t>295/80R22.5 X MULTI ENERGY D TL 152/148L VQ MI</t>
  </si>
  <si>
    <t>790408_799</t>
  </si>
  <si>
    <t>792274_101</t>
  </si>
  <si>
    <t>540/65 R28 142D TL MULTIBIB</t>
  </si>
  <si>
    <t>792581_101</t>
  </si>
  <si>
    <t>335/80 R20 153A2/141B TL XZSL</t>
  </si>
  <si>
    <t>793611_101</t>
  </si>
  <si>
    <t>400/70 R20 149A8/149B IND TL BIBLOAD HARD SURFACE</t>
  </si>
  <si>
    <t>794921_799</t>
  </si>
  <si>
    <t>295/80R22.5 X M740 TL 154/150L MI</t>
  </si>
  <si>
    <t>795291_105</t>
  </si>
  <si>
    <t>215/45 ZR17 (91Y) EXTRA LOAD TL PILOT SPORT 4 MI</t>
  </si>
  <si>
    <t>797681_799</t>
  </si>
  <si>
    <t>295/80R22.5 X M719 TL 152/148K MI</t>
  </si>
  <si>
    <t>798082_199</t>
  </si>
  <si>
    <t>MEMS TRANSCEIVER EVO3</t>
  </si>
  <si>
    <t>799173_799</t>
  </si>
  <si>
    <t>215/50 R17 95W XL TL PRIMACY 4+ DT MI</t>
  </si>
  <si>
    <t>799905_101</t>
  </si>
  <si>
    <t>380/90 R46 157A8/157B TL AGRIBIB RC</t>
  </si>
  <si>
    <t>799994_107</t>
  </si>
  <si>
    <t>P265/70 R16 111S TL LTX A/T 2   ORWL MI</t>
  </si>
  <si>
    <t>799996_108</t>
  </si>
  <si>
    <t>195/55 R16 87W TL ENERGY SAVER * GRNX MI</t>
  </si>
  <si>
    <t>810258_101</t>
  </si>
  <si>
    <t>GOMME RM RIVEN 11-12-295</t>
  </si>
  <si>
    <t>810954_101</t>
  </si>
  <si>
    <t>60/100 - 17 M/C 33L PILOT STREET TL/TT</t>
  </si>
  <si>
    <t>811570_106</t>
  </si>
  <si>
    <t>265/60 R18 110H TL PRIMACY SUV MI</t>
  </si>
  <si>
    <t>811687_106</t>
  </si>
  <si>
    <t>33X10.50R15LT 114Q TL MUD TERRAIN T/A KM3 LRC GO</t>
  </si>
  <si>
    <t>811767_199</t>
  </si>
  <si>
    <t>KIT MEMS4 IN CAB DISPLAY</t>
  </si>
  <si>
    <t>812605_199</t>
  </si>
  <si>
    <t>MEMS4 RUGGED CABLE FOR ACTIVE ANTENNA - 15M</t>
  </si>
  <si>
    <t>812857_107</t>
  </si>
  <si>
    <t>225/55R18 98V TL PRIMACY 4 MI</t>
  </si>
  <si>
    <t>813266_101</t>
  </si>
  <si>
    <t>20.8 R38 159A8/156B TL AGRIBIB</t>
  </si>
  <si>
    <t>813419_101</t>
  </si>
  <si>
    <t>23.5 R 25 XMINE D2 PRO L5 TL ***</t>
  </si>
  <si>
    <t>813895_101</t>
  </si>
  <si>
    <t>295/80R22.5 RS20 TL 152/148L VG UN</t>
  </si>
  <si>
    <t>814333_799</t>
  </si>
  <si>
    <t>275/80R22.5 XZE2+ TL 149/146L MI</t>
  </si>
  <si>
    <t>814567_101</t>
  </si>
  <si>
    <t>BR MI AS XZE2+ 250 P 3.20 P</t>
  </si>
  <si>
    <t>815275_101</t>
  </si>
  <si>
    <t>BR MI AS XDE2+ 230 P 3.10 P</t>
  </si>
  <si>
    <t>816300_101</t>
  </si>
  <si>
    <t>180/55 ZR17M/C (73W) PILOT ROAD 2 REAR TL</t>
  </si>
  <si>
    <t>816598_101</t>
  </si>
  <si>
    <t>VF 380/90 R54 176D TL SPRAYBIB</t>
  </si>
  <si>
    <t>817331_199</t>
  </si>
  <si>
    <t>ACTIVE ANTENNA CABLE  15M</t>
  </si>
  <si>
    <t>817725_122</t>
  </si>
  <si>
    <t>215/65 R17 99V TL PRIMACY 3 GRNX MI</t>
  </si>
  <si>
    <t>818148_101</t>
  </si>
  <si>
    <t>BR RM AS XZY-2 250 P 3.38 P</t>
  </si>
  <si>
    <t>818181_101</t>
  </si>
  <si>
    <t>BR RM AS XZY-2 240 P 3.38 P</t>
  </si>
  <si>
    <t>819333_101</t>
  </si>
  <si>
    <t>29.5 R 29 XSM D2+ PRO L5S TL ***</t>
  </si>
  <si>
    <t>820321_105</t>
  </si>
  <si>
    <t>LT235/85R16 120/116S TL ALL-TERRAIN T/A KO2 LRE RWL GO</t>
  </si>
  <si>
    <t>820460_101</t>
  </si>
  <si>
    <t>295/80R22.5 X COACH TROPIC Z TL 154/149M VK MI</t>
  </si>
  <si>
    <t>820840_199</t>
  </si>
  <si>
    <t>NEW ANTENNA A (WITH BLACK MARK) 15M</t>
  </si>
  <si>
    <t>820931_90E</t>
  </si>
  <si>
    <t>CH(M686) 8.3+9.5+250/85-24 TR218A</t>
  </si>
  <si>
    <t>821711_799</t>
  </si>
  <si>
    <t>295/80R22.5 X M734 TL 152/148L MI</t>
  </si>
  <si>
    <t>822869_101</t>
  </si>
  <si>
    <t>17.5 R 25 XSM D2+PRO L5S TL ***</t>
  </si>
  <si>
    <t>823323_199</t>
  </si>
  <si>
    <t>MEMS3 COMMAND UNIT RETROFIT KIT</t>
  </si>
  <si>
    <t>824122_101</t>
  </si>
  <si>
    <t>900/60 R32 181A8/181B TL MEGAXBIB</t>
  </si>
  <si>
    <t>826679_101</t>
  </si>
  <si>
    <t>295/80R22.5 X MULTI D TL 152/148L VG MI</t>
  </si>
  <si>
    <t>826679_102</t>
  </si>
  <si>
    <t>826679_200</t>
  </si>
  <si>
    <t>826679_799</t>
  </si>
  <si>
    <t>828322_101</t>
  </si>
  <si>
    <t>IF 650/75 R30 166D TL AXIOBIB</t>
  </si>
  <si>
    <t>829009_101</t>
  </si>
  <si>
    <t>BR MI AS XMWAYXZE 260 P 3.18 P</t>
  </si>
  <si>
    <t>829095_101</t>
  </si>
  <si>
    <t>420/70 R24 130D TL OMNIBIB</t>
  </si>
  <si>
    <t>830881_101</t>
  </si>
  <si>
    <t>BR RM AS XZH+ 230 P 3.39 P</t>
  </si>
  <si>
    <t>831573_101</t>
  </si>
  <si>
    <t>27.00 R 49 XDR2 A E4R TL **</t>
  </si>
  <si>
    <t>832916_102</t>
  </si>
  <si>
    <t>265/65 R17 112H TL LTX FORCE  MI</t>
  </si>
  <si>
    <t>832916_799</t>
  </si>
  <si>
    <t>833578_799</t>
  </si>
  <si>
    <t>295/80R22.5 X M723 TL 152/148L MI</t>
  </si>
  <si>
    <t>833744_101</t>
  </si>
  <si>
    <t>520/70 R38 150D TL OMNIBIB</t>
  </si>
  <si>
    <t>834879_102</t>
  </si>
  <si>
    <t>225/65 R17 102H TL PRIMACY SUV MI</t>
  </si>
  <si>
    <t>835087_101</t>
  </si>
  <si>
    <t>BR RM AS XDY+ 220 P 3.19 P</t>
  </si>
  <si>
    <t>835334_104</t>
  </si>
  <si>
    <t>185/55 R15 86V EXTRA LOAD TL ENERGY XM2 + MI</t>
  </si>
  <si>
    <t>835802_101</t>
  </si>
  <si>
    <t>19.5L-24/12 CAMSO SL R4 STD_2.109.583</t>
  </si>
  <si>
    <t>836145_105</t>
  </si>
  <si>
    <t>LT285/75R16 116/113Q TL MUD TERRAIN T/A KM3 LRC GO</t>
  </si>
  <si>
    <t>836366_105</t>
  </si>
  <si>
    <t>33X12.50R15LT 108R TL ALL-TERRAIN T/A KO2 LRC RWLGO</t>
  </si>
  <si>
    <t>839488_799</t>
  </si>
  <si>
    <t>295/80R22.5 X M739 TL 152/148L MI</t>
  </si>
  <si>
    <t>839527_899</t>
  </si>
  <si>
    <t>205/55 R16 91V TL ENERGY SAVER+ GRNX MI</t>
  </si>
  <si>
    <t>840331_101</t>
  </si>
  <si>
    <t>BR RM AS XZE2 230 P 3.18 P</t>
  </si>
  <si>
    <t>842983_107</t>
  </si>
  <si>
    <t>205/55 R17 91W TL PRIMACY 3 ZP * GRNX MI</t>
  </si>
  <si>
    <t>843163_101</t>
  </si>
  <si>
    <t>40.00 R 57 XDR3 MC4 E4R TL **</t>
  </si>
  <si>
    <t>843238_101</t>
  </si>
  <si>
    <t>BR RM AS XDE 2 R 235 P 3.14 P</t>
  </si>
  <si>
    <t>843437_9EA</t>
  </si>
  <si>
    <t>FLAP 15X6.00 E MI</t>
  </si>
  <si>
    <t>845075_101</t>
  </si>
  <si>
    <t>35/65 R 33 XTXL E4 **** L4 *** TL</t>
  </si>
  <si>
    <t>846408_101</t>
  </si>
  <si>
    <t>GOMME RM RIVEN 7-12-220</t>
  </si>
  <si>
    <t>846786_101</t>
  </si>
  <si>
    <t>340/85 R46 150A8/150B TL AGRIBIB RC</t>
  </si>
  <si>
    <t>847587_109</t>
  </si>
  <si>
    <t>225/75 R16 108H EXTRA LOAD TL LATITUDE CROSS MI</t>
  </si>
  <si>
    <t>847882_90E</t>
  </si>
  <si>
    <t>CH(M835) 14.9+380/90+420/80+420/85 12.4-46 9.5+11.2-48</t>
  </si>
  <si>
    <t>848767_101</t>
  </si>
  <si>
    <t>BR RM AS XZE1 170 P 2.47 P</t>
  </si>
  <si>
    <t>852423_101</t>
  </si>
  <si>
    <t>1000/50 R25 172A8/166D TL MEGAXBIB 2</t>
  </si>
  <si>
    <t>852479_101</t>
  </si>
  <si>
    <t>BR RM AS XZY-2 210 P 3.18 P</t>
  </si>
  <si>
    <t>855599_101</t>
  </si>
  <si>
    <t>LT245/80R16 TL KDR2+ M COMPETITION GO</t>
  </si>
  <si>
    <t>856711_799</t>
  </si>
  <si>
    <t>245/70R19.5 X MULTI Z TL 136/134M VG MI</t>
  </si>
  <si>
    <t>858375_101</t>
  </si>
  <si>
    <t>BR RM AS XZU2 220 P 3.39 P</t>
  </si>
  <si>
    <t>858472_101</t>
  </si>
  <si>
    <t>26.5 R 25 XMINE D2 PRO L5 TL ***</t>
  </si>
  <si>
    <t>863357_114</t>
  </si>
  <si>
    <t>LT225/65R17 107/103S TL ALL-TERRAIN T/A KO2 LRD RBL GO</t>
  </si>
  <si>
    <t>865248_101</t>
  </si>
  <si>
    <t>GOMME KM REDUM (PALETTE)</t>
  </si>
  <si>
    <t>865248_90A</t>
  </si>
  <si>
    <t>869675_101</t>
  </si>
  <si>
    <t>14.9 R28 128A8/125B TL POINT 8</t>
  </si>
  <si>
    <t>870363_101</t>
  </si>
  <si>
    <t>VF 380/80 R38 149A8/149B TL YIELDBIB</t>
  </si>
  <si>
    <t>871341_101</t>
  </si>
  <si>
    <t>45/65 R 45 XLDD2 L5 TL ** 244A2</t>
  </si>
  <si>
    <t>871916_101</t>
  </si>
  <si>
    <t>33.25 R 29 XTS TL **</t>
  </si>
  <si>
    <t>872192_101</t>
  </si>
  <si>
    <t>GOMME RM RIVEN 9-12-245 GLI</t>
  </si>
  <si>
    <t>873291_101</t>
  </si>
  <si>
    <t>18.00 R 33 X-QUARRY-S E4R TL **</t>
  </si>
  <si>
    <t>873342_104</t>
  </si>
  <si>
    <t>225/50 R16 92W TL PRIMACY 4 MI</t>
  </si>
  <si>
    <t>873342_107</t>
  </si>
  <si>
    <t>875222_102</t>
  </si>
  <si>
    <t>BR RM EU XZY3 290 B 3.28 P</t>
  </si>
  <si>
    <t>875519_199</t>
  </si>
  <si>
    <t>IN CAB DISPLAY EVOLUTION3</t>
  </si>
  <si>
    <t>875678_105</t>
  </si>
  <si>
    <t>31X10.50R15LT 109S TL ALL-TERRAIN T/A KO2 LRC RWLGO</t>
  </si>
  <si>
    <t>875780_103</t>
  </si>
  <si>
    <t>225/45 R17 94W EXTRA LOAD TL PRIMACY 3 GRNX MI</t>
  </si>
  <si>
    <t>875780_107</t>
  </si>
  <si>
    <t>875780_799</t>
  </si>
  <si>
    <t>876005_101</t>
  </si>
  <si>
    <t>BR MI AS X MULTI D 270 P 3.18 P</t>
  </si>
  <si>
    <t>877887_128</t>
  </si>
  <si>
    <t>325/95 R24 X WORKS XZ TL 162/160K MI</t>
  </si>
  <si>
    <t>877941_101</t>
  </si>
  <si>
    <t>265/70R16 112T TL X LT A/S RBL MI</t>
  </si>
  <si>
    <t>877941_799</t>
  </si>
  <si>
    <t>882358_101</t>
  </si>
  <si>
    <t>520/85 R38 160A8/160B TL AGRIBIB 2</t>
  </si>
  <si>
    <t>882358_200</t>
  </si>
  <si>
    <t>882358_799</t>
  </si>
  <si>
    <t>884959_101</t>
  </si>
  <si>
    <t>33.00 R 51 XDR3 B E4R TL **</t>
  </si>
  <si>
    <t>885138_101</t>
  </si>
  <si>
    <t>420/80 R46 151A8/151B TL AGRIBIB 2</t>
  </si>
  <si>
    <t>885912_105</t>
  </si>
  <si>
    <t>LT275/70R16 119/116S TL ALL-TERRAIN T/A KO2 LRD RWL GO</t>
  </si>
  <si>
    <t>886547_799</t>
  </si>
  <si>
    <t>275/70R22.5 X INCITY XZU TL 148/145J MI</t>
  </si>
  <si>
    <t>886965_799</t>
  </si>
  <si>
    <t>225/45 R17 91W TL PRIMACY 3 GRNX MI</t>
  </si>
  <si>
    <t>887038_799</t>
  </si>
  <si>
    <t>295/80R22.5 X M722 TL 152/148L GO</t>
  </si>
  <si>
    <t>887730_101</t>
  </si>
  <si>
    <t>800/70 R38 173D TL MACHXBIB</t>
  </si>
  <si>
    <t>888878_101</t>
  </si>
  <si>
    <t>BR RM AS XZY-3 250 P 3.17 P</t>
  </si>
  <si>
    <t>889293_799</t>
  </si>
  <si>
    <t>889474_101</t>
  </si>
  <si>
    <t>215/65 R16 102H XL TL PRIMACY 4 MI</t>
  </si>
  <si>
    <t>889474_799</t>
  </si>
  <si>
    <t>889474_899</t>
  </si>
  <si>
    <t>889567_799</t>
  </si>
  <si>
    <t>295/80R22.5 X M728 TL 152/148L GO</t>
  </si>
  <si>
    <t>891568_199</t>
  </si>
  <si>
    <t>MESA PREPARAÇAO BANDA REFILL-MB01</t>
  </si>
  <si>
    <t>891596_101</t>
  </si>
  <si>
    <t>12 R 22.5 X WORKS HD XDY TL 152/149D MI</t>
  </si>
  <si>
    <t>891596_200</t>
  </si>
  <si>
    <t>893185_101</t>
  </si>
  <si>
    <t>195/60 R15 88H TL ENERGY XM2 DT GRNX MI</t>
  </si>
  <si>
    <t>893185_102</t>
  </si>
  <si>
    <t>893185_799</t>
  </si>
  <si>
    <t>893225_101</t>
  </si>
  <si>
    <t>BR RM AS XTE 240 P 3.28 P</t>
  </si>
  <si>
    <t>893522_103</t>
  </si>
  <si>
    <t>LT245/75R17 121/118S TL ALL-TERRAIN T/A KO2 LRE RWL GO</t>
  </si>
  <si>
    <t>893825_101</t>
  </si>
  <si>
    <t>26.5 R 25 XHA2 TL ** 209A2</t>
  </si>
  <si>
    <t>897574_101</t>
  </si>
  <si>
    <t>480/65 R28 136D TL MULTIBIB</t>
  </si>
  <si>
    <t>898552_101</t>
  </si>
  <si>
    <t>90/90 - 18 M/C 57P REINF PILOT STREET REAR TL/TT</t>
  </si>
  <si>
    <t>899613_101</t>
  </si>
  <si>
    <t>20.5 R 25 XHA2 TL * 186A2</t>
  </si>
  <si>
    <t>899613_105</t>
  </si>
  <si>
    <t>904287_9FA</t>
  </si>
  <si>
    <t>FLAP 15X7.50 E MI</t>
  </si>
  <si>
    <t>904561_101</t>
  </si>
  <si>
    <t>BR RM AS XZY-2 230 P 3.08 P</t>
  </si>
  <si>
    <t>906797_799</t>
  </si>
  <si>
    <t>265/70 R16 112T TL PROTOTYPE TEST TIRE GRNX MI</t>
  </si>
  <si>
    <t>907243_107</t>
  </si>
  <si>
    <t>LT245/75R16 120/116S TL ALL-TERRAIN T/A KO2 LRE RWL GO</t>
  </si>
  <si>
    <t>907776_112</t>
  </si>
  <si>
    <t>225/50 R17 98V XL TL PRIMACY 4 VOL MI</t>
  </si>
  <si>
    <t>909050_799</t>
  </si>
  <si>
    <t>205/70 R 15C 106/104R TL AGILIS 3  MI</t>
  </si>
  <si>
    <t>909741_101</t>
  </si>
  <si>
    <t>BR MI AS X MULTI T 290 B 3.24 P</t>
  </si>
  <si>
    <t>916414_101</t>
  </si>
  <si>
    <t>BR RM AS XZY 150 P 2.42 P</t>
  </si>
  <si>
    <t>917821_799</t>
  </si>
  <si>
    <t>P235/70 R15 102S TL LTX FORCE MI</t>
  </si>
  <si>
    <t>919813_101</t>
  </si>
  <si>
    <t>280/70 R18 114A8/111B TL FITKER</t>
  </si>
  <si>
    <t>919928_104</t>
  </si>
  <si>
    <t>LT265/70R17 121/118R TL X LT A/S LRE ORWL MI</t>
  </si>
  <si>
    <t>920337_106</t>
  </si>
  <si>
    <t>LT235/85R16 120/116Q TL MUD TERRAIN T/A KM3 LRE GO</t>
  </si>
  <si>
    <t>920383_101</t>
  </si>
  <si>
    <t>VF 320/90 R42 163D TL SPRAYBIB</t>
  </si>
  <si>
    <t>920383_200</t>
  </si>
  <si>
    <t>920383_799</t>
  </si>
  <si>
    <t>920633_799</t>
  </si>
  <si>
    <t>295/80R22.5 X M729 TL 154/149J MI</t>
  </si>
  <si>
    <t>920841_799</t>
  </si>
  <si>
    <t>235/45 R18 98W XL TL PRIMACY 4 G1  MI</t>
  </si>
  <si>
    <t>920843_101</t>
  </si>
  <si>
    <t>BR RM AS XDY3/.. 230 P 3.37 P</t>
  </si>
  <si>
    <t>922266_101</t>
  </si>
  <si>
    <t>19.5L-24/12 CAMSO BHL 532 STD_2.725.7217</t>
  </si>
  <si>
    <t>923499_101</t>
  </si>
  <si>
    <t>23.5 R 25 XTRA DEFEND E4 TL ** 185B</t>
  </si>
  <si>
    <t>924216_110</t>
  </si>
  <si>
    <t>325/30 ZR21 (108Y) XL PILOT SPORT 4S ND0 MI</t>
  </si>
  <si>
    <t>926156_101</t>
  </si>
  <si>
    <t>275/80R22.5 X INCITY Z TL 149/146J VG MI</t>
  </si>
  <si>
    <t>926156_200</t>
  </si>
  <si>
    <t>926156_799</t>
  </si>
  <si>
    <t>926722_101</t>
  </si>
  <si>
    <t>BR RM AS XZE2 220 P 3.43 P</t>
  </si>
  <si>
    <t>928866_199</t>
  </si>
  <si>
    <t>MEMS3 COMM. PORT CONNECTOR</t>
  </si>
  <si>
    <t>928949_108</t>
  </si>
  <si>
    <t>195/75R16C 107/105R TL AGILIS 3  MI</t>
  </si>
  <si>
    <t>929553_101</t>
  </si>
  <si>
    <t>VF 480/80 R42 176D TL SPRAYBIB</t>
  </si>
  <si>
    <t>931157_103</t>
  </si>
  <si>
    <t>LT275/65R18 123/120R TL X LT A/S LRE RBL MI</t>
  </si>
  <si>
    <t>932077_101</t>
  </si>
  <si>
    <t>40.00 R 57 XDR3 + MB E4R TL **</t>
  </si>
  <si>
    <t>932144_101</t>
  </si>
  <si>
    <t>GOMME RM RIVEN 8-12-240</t>
  </si>
  <si>
    <t>932578_101</t>
  </si>
  <si>
    <t>BR RM AS XDE1 190 P 3.6 P</t>
  </si>
  <si>
    <t>933646_101</t>
  </si>
  <si>
    <t>GOMME RM RIVEN 7.5-12-30 BTE DE 6 BANDELETTES</t>
  </si>
  <si>
    <t>934011_107</t>
  </si>
  <si>
    <t>205/45 R17 88V EXTRA LOAD TL PILOT SPORT 3 GRNX  MI</t>
  </si>
  <si>
    <t>934011_109</t>
  </si>
  <si>
    <t>934011_799</t>
  </si>
  <si>
    <t>934265_101</t>
  </si>
  <si>
    <t>VF 520/85 R42 CFO 177A8 TL CEREXBIB</t>
  </si>
  <si>
    <t>936624_101</t>
  </si>
  <si>
    <t>875/65 R 29 XHA2 L3 TL * 214A2</t>
  </si>
  <si>
    <t>938016_101</t>
  </si>
  <si>
    <t>850/50 R30.5 182D TL CARGOXBIB</t>
  </si>
  <si>
    <t>938405_101</t>
  </si>
  <si>
    <t>BR MI AS XWORKSXZY 230 P 3.18 P</t>
  </si>
  <si>
    <t>938730_799</t>
  </si>
  <si>
    <t>235/65R18 106T TL LATITUDE TOUR GRNX MI</t>
  </si>
  <si>
    <t>940324_101</t>
  </si>
  <si>
    <t>295/80R22.5 ROAD POWER D TL 152/148L VG TA</t>
  </si>
  <si>
    <t>940473_101</t>
  </si>
  <si>
    <t>29.5 R 25 XTRA DEFEND E4 TL ** 200B</t>
  </si>
  <si>
    <t>941083_101</t>
  </si>
  <si>
    <t>14.00-24/10NH SOL MAG BLACK _9.141.7317</t>
  </si>
  <si>
    <t>941156_107</t>
  </si>
  <si>
    <t>LT265/65R17 120/117Q TL MUD TERRAIN T/A KM3 LRE GO</t>
  </si>
  <si>
    <t>943151_109</t>
  </si>
  <si>
    <t>LT225/75R16 115/112Q TL MUD TERRAIN T/A KM3 LRE GO</t>
  </si>
  <si>
    <t>943589_101</t>
  </si>
  <si>
    <t>BR RM AS XDY+ 230 P 3.16 P</t>
  </si>
  <si>
    <t>944666_101</t>
  </si>
  <si>
    <t>35/65 R 33 X MINE D2 L5 TL **</t>
  </si>
  <si>
    <t>944959_101</t>
  </si>
  <si>
    <t>20.5 R 25 XLDN L3 TL *</t>
  </si>
  <si>
    <t>945272_799</t>
  </si>
  <si>
    <t>295/80R22.5 X M735 TL 152/148L UN</t>
  </si>
  <si>
    <t>946257_101</t>
  </si>
  <si>
    <t>275/80 R 22.5 X MULTIWAY XZE TL 149/146L MI</t>
  </si>
  <si>
    <t>946257_799</t>
  </si>
  <si>
    <t>946508_101</t>
  </si>
  <si>
    <t>VF 320/90 R50 166D TL SPRAYBIB</t>
  </si>
  <si>
    <t>946768_101</t>
  </si>
  <si>
    <t>BR RM AS XZY-2 260 P 3.15 P</t>
  </si>
  <si>
    <t>946969_101</t>
  </si>
  <si>
    <t>275/40 ZR19 (105Y) EXTRA LOAD TL PILOT SPORT 4 S MI</t>
  </si>
  <si>
    <t>950525_102</t>
  </si>
  <si>
    <t>P265/70 R16 111T TL LTX M/S 2    ORWL MI</t>
  </si>
  <si>
    <t>952153_133</t>
  </si>
  <si>
    <t>385/65R22.5 XZY 3 TL 160K MI</t>
  </si>
  <si>
    <t>952451_101</t>
  </si>
  <si>
    <t>800/80 R 29 X-SUPER TERRAIN+ E4T TL ** 206B</t>
  </si>
  <si>
    <t>953387_799</t>
  </si>
  <si>
    <t>235/45 R17 97W XL TL PRIMACY 4+ DT MI</t>
  </si>
  <si>
    <t>954732_101</t>
  </si>
  <si>
    <t>GOMME RM RIVEN 7-12-210</t>
  </si>
  <si>
    <t>954749_101</t>
  </si>
  <si>
    <t>440/80 R24 161A8/161B IND TL XMCL</t>
  </si>
  <si>
    <t>956602_103</t>
  </si>
  <si>
    <t>195/65 R15 91H TL PRIMACY 4 MI</t>
  </si>
  <si>
    <t>959590_104</t>
  </si>
  <si>
    <t>205/50 R17 93W EXTRA LOAD TL PRIMACY 3 ST ECO GRNX MI</t>
  </si>
  <si>
    <t>959590_799</t>
  </si>
  <si>
    <t>960299_199</t>
  </si>
  <si>
    <t>MEMS ACTIVE ANTENNA V3</t>
  </si>
  <si>
    <t>961307_101</t>
  </si>
  <si>
    <t>29.5 R 25 XHA2 TL ** 216A2</t>
  </si>
  <si>
    <t>964380_101</t>
  </si>
  <si>
    <t>60/80 R 57 XMINE D2 SR L5R TL *</t>
  </si>
  <si>
    <t>964425_104</t>
  </si>
  <si>
    <t>LT265/70R17 112/109S TL ALL-TERRAIN T/A KO2 LRC RWL GO</t>
  </si>
  <si>
    <t>967201_101</t>
  </si>
  <si>
    <t>420/75 R20 154A8/154B IND TL XMCL</t>
  </si>
  <si>
    <t>967285_101</t>
  </si>
  <si>
    <t>10.00 R 20 XZE 2* 147/143K MI</t>
  </si>
  <si>
    <t>967285_200</t>
  </si>
  <si>
    <t>970338_90E</t>
  </si>
  <si>
    <t>CH(M692) 11.2+12.4+ 280-320/85 +320-360/70 -24 TR218A</t>
  </si>
  <si>
    <t>972172_102</t>
  </si>
  <si>
    <t>LT295/75R16 128/125R TL ALL-TERRAIN T/A KO2 LRE RWL GO</t>
  </si>
  <si>
    <t>973483_101</t>
  </si>
  <si>
    <t>29.5 R 25 X-SUPER TERRAIN + E4 TL ** 200B</t>
  </si>
  <si>
    <t>973505_101</t>
  </si>
  <si>
    <t>230/95 R48 136D/139A8  TL CROPKER</t>
  </si>
  <si>
    <t>977244_101</t>
  </si>
  <si>
    <t>BR RM AS XTE 220 B 3.16 P</t>
  </si>
  <si>
    <t>978950_102</t>
  </si>
  <si>
    <t>295/80R22.5 X INCITY XZU 3+ TL 152/148J MI</t>
  </si>
  <si>
    <t>978950_104</t>
  </si>
  <si>
    <t>978950_116</t>
  </si>
  <si>
    <t>978950_200</t>
  </si>
  <si>
    <t>978950_799</t>
  </si>
  <si>
    <t>979106_101</t>
  </si>
  <si>
    <t>26.5-25/28 CAMSO LM L3 STD_13.495.4920</t>
  </si>
  <si>
    <t>981884_114</t>
  </si>
  <si>
    <t>315/35 ZR20 (110Y) XL TL PILOT SPORT 4 ACOUSTIC N0 MI</t>
  </si>
  <si>
    <t>983217_101</t>
  </si>
  <si>
    <t>750/65 R26 171A8/171B TL MEGAXBIB</t>
  </si>
  <si>
    <t>983217_200</t>
  </si>
  <si>
    <t>984057_799</t>
  </si>
  <si>
    <t>225/75 R 16C 118/116R TL AGILIS 3  MI</t>
  </si>
  <si>
    <t>984691_105</t>
  </si>
  <si>
    <t>32X11.50R15LT 113Q TL MUD TERRAIN T/A KM3 LRC GO</t>
  </si>
  <si>
    <t>984997_101</t>
  </si>
  <si>
    <t>16.9 R28 141A8/138B TL AGRIBIB</t>
  </si>
  <si>
    <t>985806_102</t>
  </si>
  <si>
    <t>185/65 R15 88T TL ENERGY XM2 GRNX MI</t>
  </si>
  <si>
    <t>985885_101</t>
  </si>
  <si>
    <t>BR RM AS XTE L 250 B 3.18 P</t>
  </si>
  <si>
    <t>986404_101</t>
  </si>
  <si>
    <t>100/90 B19 M/C 57H SCORCHER ''31'' F TL/TT</t>
  </si>
  <si>
    <t>989457_101</t>
  </si>
  <si>
    <t>620/70 R42 160D TL OMNIBIB</t>
  </si>
  <si>
    <t>991253_101</t>
  </si>
  <si>
    <t>340/80 R20 144A8/144B IND TL BIBLOAD HARD SURFACE</t>
  </si>
  <si>
    <t>992646_101</t>
  </si>
  <si>
    <t>775/65 R 29 XHA2 L3 TL * 206A2</t>
  </si>
  <si>
    <t>993727_102</t>
  </si>
  <si>
    <t>120/70 R 19 M/C 60V ANAKEE ADVENTURE F TL/TT</t>
  </si>
  <si>
    <t>995363_101</t>
  </si>
  <si>
    <t>275/80R22.5 ROAD POWER S TL 149/146L VG TA</t>
  </si>
  <si>
    <t>995787_103</t>
  </si>
  <si>
    <t>LT265/75R16 123/120R TL X LT A/S LRE ORWL MI</t>
  </si>
  <si>
    <t>996278_101</t>
  </si>
  <si>
    <t>265/50R20 107T TL DEFENDER LTX M/S MI</t>
  </si>
  <si>
    <t>997724_103</t>
  </si>
  <si>
    <t>205/55 R16 94V XL TL PRIMACY 4 MI</t>
  </si>
  <si>
    <t>997724_799</t>
  </si>
  <si>
    <t>997724_899</t>
  </si>
  <si>
    <t>998769_799</t>
  </si>
  <si>
    <t>195/55 R16 87V TL ENERGY XM2 + MI</t>
  </si>
  <si>
    <t>CHAVE FIM DE CURSO PLAST. ALAV. AJUSTAVEL E ROLDANA Ref XCKS141</t>
  </si>
  <si>
    <t>A011012</t>
  </si>
  <si>
    <t>VALVULA SOLENOIDE: SC8262D019V 220/50,240/60 NF,  ¼</t>
  </si>
  <si>
    <t>A011132</t>
  </si>
  <si>
    <t>VALVULA SOLENOIDE: SC8262D019V 110/50,120/60  ASCO 1/4" NF</t>
  </si>
  <si>
    <t>BATENTE DE SEGURANCA 610MM</t>
  </si>
  <si>
    <t>BOTAO EMERGENCIA TIPO SOCO</t>
  </si>
  <si>
    <t>MÓDULO 4 ENTRADAS ANALÓGICAS</t>
  </si>
  <si>
    <t>MODULO CONTROLE 2 MOTORES PASS</t>
  </si>
  <si>
    <t>A021733</t>
  </si>
  <si>
    <t>No-Break Eaton</t>
  </si>
  <si>
    <t>DETETOR IND M30 10MM CC</t>
  </si>
  <si>
    <t>TERMINAIS ILHOS PARA FIOS  0,5mm² c/100</t>
  </si>
  <si>
    <t>TERMINAIS ILHOS PARA FIOS 1mm² C/100</t>
  </si>
  <si>
    <t>TERMINAIS ILHOS PARA FIOS DUPLOS 0,5mm² C/100</t>
  </si>
  <si>
    <t>TERMINAIS ILHÓS PARA FIOS DUPLOS 1MM² C/100</t>
  </si>
  <si>
    <t>COBO FLEXIVEL DE COBRE  1X1 MM² 750V - VERMELHO</t>
  </si>
  <si>
    <t>CABO FLEXIVEL DE COBRE 1X0,5 MM² 750V - AZUL</t>
  </si>
  <si>
    <t>CABO FLEXIVEL DE COBRE 1X0,5 MM² 750 - BRANCO</t>
  </si>
  <si>
    <t>TERMORESISTENCIA PT100 04,76X1</t>
  </si>
  <si>
    <t>FUSO COM PORCA DE ESFERAS</t>
  </si>
  <si>
    <t>SENSOR DE PRESSAO -1 a 9BAR 4-20mA</t>
  </si>
  <si>
    <t>SENSOR PRESS 1/4"</t>
  </si>
  <si>
    <t>KIT DE IDENTIFICACOES RETROFIT AUTOCLAVE ESPANHOL</t>
  </si>
  <si>
    <t>KIT DE IDENTIFICACOES RETROFIT AUTOCLAVE PORTUGUES</t>
  </si>
  <si>
    <t>MODULO EXPANSAO 16 ENTRADAS -1769-IF4</t>
  </si>
  <si>
    <t>CABO DE POTÊNCIA RESOLVER 10M COM CONECTORES</t>
  </si>
  <si>
    <t>CABO DE SINAL RESOLVER 10M COM CONECTORES6</t>
  </si>
  <si>
    <t>TRAVA DE FIXACAO EM TEFLON DOS MODULOS MICROMASTER</t>
  </si>
  <si>
    <t>FURADEIRA GP-836 D</t>
  </si>
  <si>
    <t>A040334</t>
  </si>
  <si>
    <t>RESISTOR DE 5K OHM</t>
  </si>
  <si>
    <t>A040341</t>
  </si>
  <si>
    <t>RESISTOR DE 150 OHM</t>
  </si>
  <si>
    <t>A040359</t>
  </si>
  <si>
    <t>RESISTOR DE 75 OHM</t>
  </si>
  <si>
    <t>IHM KTP700 Basic DP</t>
  </si>
  <si>
    <t>BATENTE DE SEGURANCA 810MM</t>
  </si>
  <si>
    <t>Sensor de temperatura eletrônico (Termostato eletrônico)</t>
  </si>
  <si>
    <t>Cabo com conector fêmea para Termostato eletrônico IFM</t>
  </si>
  <si>
    <t>A042613</t>
  </si>
  <si>
    <t>KIT DE MATERIAIS E IDENTIFICAÇÕES PARA RETROFIT AUTOCLAVE</t>
  </si>
  <si>
    <t>PLACA DE EXTENSAO SERIAL COM DUAS PORTAS DB9</t>
  </si>
  <si>
    <t>A042639</t>
  </si>
  <si>
    <t>Redutor de velocidade</t>
  </si>
  <si>
    <t>ARO EXP.20/22,5x9" PADRÃO NAT.</t>
  </si>
  <si>
    <t>SENSOR DE PROXIMIDADE</t>
  </si>
  <si>
    <t>POTENCIOMETRO LINEAR</t>
  </si>
  <si>
    <t>SENSOR FOTO-ELETRICO</t>
  </si>
  <si>
    <t>SENSOR FOTO ELÉTRICO 10-26 VDC</t>
  </si>
  <si>
    <t>SENSOR DE POSIÇÃO</t>
  </si>
  <si>
    <t>TRANSDUTOR TEMP 4-20MA</t>
  </si>
  <si>
    <t>JUNTA ROT G  1 / 2</t>
  </si>
  <si>
    <t>SINAMICS G120 BASIC OPERATOR PANEL BOP-2</t>
  </si>
  <si>
    <t>A303939</t>
  </si>
  <si>
    <t>SINAMICS G120C 380V LO:2,2KW 5,6A DP</t>
  </si>
  <si>
    <t>FUSO DE ESFERAS DES 3 RR-01-16 007-MRT C5</t>
  </si>
  <si>
    <t>BORNE RELE 60VDC, 110-125V</t>
  </si>
  <si>
    <t>SINAMICS PM240 22KW</t>
  </si>
  <si>
    <t>A920427</t>
  </si>
  <si>
    <t>Preço Unitário</t>
  </si>
  <si>
    <t>Quantidade</t>
  </si>
  <si>
    <t xml:space="preserve">ACREDIESEL </t>
  </si>
  <si>
    <t xml:space="preserve">COMVEIMA </t>
  </si>
  <si>
    <t xml:space="preserve">COSMAR </t>
  </si>
  <si>
    <t xml:space="preserve">DVA VEÍCULOS </t>
  </si>
  <si>
    <t xml:space="preserve">INGÁ CASCAVEL </t>
  </si>
  <si>
    <t xml:space="preserve">INGÁ MIRASSOL </t>
  </si>
  <si>
    <t xml:space="preserve">INGA VEICULOS LTDA </t>
  </si>
  <si>
    <t xml:space="preserve">JAGUARDIESEL </t>
  </si>
  <si>
    <t xml:space="preserve">L.G. PNEUS </t>
  </si>
  <si>
    <t xml:space="preserve">MAVEL JUAZEIRO </t>
  </si>
  <si>
    <t xml:space="preserve">MAVEL PICOS </t>
  </si>
  <si>
    <t xml:space="preserve">MECASUL </t>
  </si>
  <si>
    <t>MOURÃO</t>
  </si>
  <si>
    <t xml:space="preserve">MOVESA FEIRA DE SANTANA </t>
  </si>
  <si>
    <t xml:space="preserve">MOVESA VITÓRIA DA CONQUISTA </t>
  </si>
  <si>
    <t xml:space="preserve">PRODOESTE FORMIGA </t>
  </si>
  <si>
    <t xml:space="preserve">REDISA  </t>
  </si>
  <si>
    <t xml:space="preserve">RENOMIC </t>
  </si>
  <si>
    <t xml:space="preserve">REUNIDAS </t>
  </si>
  <si>
    <t xml:space="preserve">RIBEIRÃO DIESEL BAURU </t>
  </si>
  <si>
    <t xml:space="preserve">RIVOLI VEICULOS LTDA </t>
  </si>
  <si>
    <t xml:space="preserve">RODOCAP CGR </t>
  </si>
  <si>
    <t xml:space="preserve">RODOCAP CUIABÁ  </t>
  </si>
  <si>
    <t xml:space="preserve">SAMAM </t>
  </si>
  <si>
    <t xml:space="preserve">SANTORRES </t>
  </si>
  <si>
    <t xml:space="preserve">SAVANA </t>
  </si>
  <si>
    <t xml:space="preserve">SAVAR </t>
  </si>
  <si>
    <t xml:space="preserve">SAVARSUL </t>
  </si>
  <si>
    <t xml:space="preserve">STÉFANI </t>
  </si>
  <si>
    <t xml:space="preserve">TREVISO BETIM </t>
  </si>
  <si>
    <t xml:space="preserve">UNIDAS JABOATÃO </t>
  </si>
  <si>
    <t xml:space="preserve">UNIDAS JOÃO PESSOA </t>
  </si>
  <si>
    <t xml:space="preserve">V MACHADO </t>
  </si>
  <si>
    <t xml:space="preserve">VALADARES DIESEL </t>
  </si>
  <si>
    <t xml:space="preserve">VITÓRIA DIESEL </t>
  </si>
  <si>
    <t xml:space="preserve">ZILLI ARAGUAIANA </t>
  </si>
  <si>
    <t xml:space="preserve">ZILLI PNEUS APARECIDA DE GOIANIA </t>
  </si>
  <si>
    <t xml:space="preserve">ZILLI PNEUS RIO VERDE </t>
  </si>
  <si>
    <t>CÓD ERP</t>
  </si>
  <si>
    <t xml:space="preserve">RIO BRANCO </t>
  </si>
  <si>
    <t xml:space="preserve"> AC</t>
  </si>
  <si>
    <t xml:space="preserve">GUANAMBI </t>
  </si>
  <si>
    <t xml:space="preserve"> BA</t>
  </si>
  <si>
    <t xml:space="preserve">JUNDIAÍ </t>
  </si>
  <si>
    <t xml:space="preserve"> SP</t>
  </si>
  <si>
    <t xml:space="preserve">SOROCABA </t>
  </si>
  <si>
    <t xml:space="preserve">FLORIANOPOLIS </t>
  </si>
  <si>
    <t xml:space="preserve"> SC</t>
  </si>
  <si>
    <t xml:space="preserve">LORENA </t>
  </si>
  <si>
    <t xml:space="preserve">CASCAVEL </t>
  </si>
  <si>
    <t xml:space="preserve"> PR</t>
  </si>
  <si>
    <t xml:space="preserve">CHAPECÓ </t>
  </si>
  <si>
    <t xml:space="preserve">ITUMBIARA </t>
  </si>
  <si>
    <t xml:space="preserve"> GO</t>
  </si>
  <si>
    <t xml:space="preserve">MIRASSOL </t>
  </si>
  <si>
    <t xml:space="preserve">UBERLÂNDIA </t>
  </si>
  <si>
    <t xml:space="preserve"> MG</t>
  </si>
  <si>
    <t xml:space="preserve">CAMBÉ </t>
  </si>
  <si>
    <t xml:space="preserve">JAGUARIBE </t>
  </si>
  <si>
    <t xml:space="preserve"> CE</t>
  </si>
  <si>
    <t xml:space="preserve">BACABAL </t>
  </si>
  <si>
    <t xml:space="preserve"> MA</t>
  </si>
  <si>
    <t xml:space="preserve">Juazeiro </t>
  </si>
  <si>
    <t xml:space="preserve">PICOS </t>
  </si>
  <si>
    <t xml:space="preserve"> PI</t>
  </si>
  <si>
    <t xml:space="preserve">SANTA MARIA </t>
  </si>
  <si>
    <t xml:space="preserve"> RS</t>
  </si>
  <si>
    <t xml:space="preserve">JI PARANA </t>
  </si>
  <si>
    <t xml:space="preserve"> RO</t>
  </si>
  <si>
    <t xml:space="preserve">FEIRA DE SANTANA </t>
  </si>
  <si>
    <t xml:space="preserve"> VITÓRIA DA CONQUISTA </t>
  </si>
  <si>
    <t xml:space="preserve">FORMIGA </t>
  </si>
  <si>
    <t xml:space="preserve">SANTA IZABEL DO OESTE </t>
  </si>
  <si>
    <t xml:space="preserve">FORTALEZA </t>
  </si>
  <si>
    <t xml:space="preserve">NATAL </t>
  </si>
  <si>
    <t xml:space="preserve"> RN</t>
  </si>
  <si>
    <t xml:space="preserve">BAURU </t>
  </si>
  <si>
    <t xml:space="preserve">BRASÍLIA </t>
  </si>
  <si>
    <t xml:space="preserve"> DF</t>
  </si>
  <si>
    <t xml:space="preserve">CAMPO GRANDE </t>
  </si>
  <si>
    <t xml:space="preserve"> MS</t>
  </si>
  <si>
    <t xml:space="preserve">CUIABÁ </t>
  </si>
  <si>
    <t xml:space="preserve"> MT</t>
  </si>
  <si>
    <t xml:space="preserve">ARACAJU </t>
  </si>
  <si>
    <t xml:space="preserve"> SE</t>
  </si>
  <si>
    <t xml:space="preserve">PATOS </t>
  </si>
  <si>
    <t xml:space="preserve"> PB</t>
  </si>
  <si>
    <t xml:space="preserve">SÃO JOSÉ DOS PINHAIS </t>
  </si>
  <si>
    <t xml:space="preserve">PORTO ALEGRE </t>
  </si>
  <si>
    <t xml:space="preserve">PELOTAS </t>
  </si>
  <si>
    <t xml:space="preserve">JABOTICABAL </t>
  </si>
  <si>
    <t xml:space="preserve">BETIM </t>
  </si>
  <si>
    <t xml:space="preserve">JABOATÃO </t>
  </si>
  <si>
    <t xml:space="preserve"> RE</t>
  </si>
  <si>
    <t xml:space="preserve">JOÃO PESSOA </t>
  </si>
  <si>
    <t xml:space="preserve">TERESINA </t>
  </si>
  <si>
    <t xml:space="preserve">GOVERNADOR VALADARES </t>
  </si>
  <si>
    <t xml:space="preserve">CARIACICA </t>
  </si>
  <si>
    <t xml:space="preserve"> ES</t>
  </si>
  <si>
    <t xml:space="preserve">ITATIAIA </t>
  </si>
  <si>
    <t xml:space="preserve"> RJ</t>
  </si>
  <si>
    <t xml:space="preserve">ARAGUAIANA </t>
  </si>
  <si>
    <t xml:space="preserve"> TO</t>
  </si>
  <si>
    <t xml:space="preserve">APARECIDA DE GOIANIA </t>
  </si>
  <si>
    <t xml:space="preserve">Marituba </t>
  </si>
  <si>
    <t xml:space="preserve"> PA</t>
  </si>
  <si>
    <t xml:space="preserve">RIO VERDE </t>
  </si>
  <si>
    <t>ESTADO 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</si>
</sst>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\ &quot;%&quot;"/>
    <numFmt numFmtId="166" formatCode="dd/mm/yy"/>
    <numFmt numFmtId="167" formatCode="d\-mmm"/>
    <numFmt numFmtId="168" formatCode="00"/>
    <numFmt numFmtId="169" formatCode="&quot;R$&quot;#,##0.00"/>
    <numFmt numFmtId="170" formatCode="_-[$R$-416]\ * #,##0.00_-;\-[$R$-416]\ * #,##0.00_-;_-[$R$-416]\ * &quot;-&quot;??_-;_-@_-"/>
    <numFmt numFmtId="171" formatCode="\(##\)\ ####\-####"/>
    <numFmt numFmtId="172" formatCode="0.0000%"/>
    <numFmt numFmtId="173" formatCode="dd/mm/yy;@"/>
    <numFmt numFmtId="174" formatCode="00000"/>
    <numFmt numFmtId="175" formatCode="_(&quot;R$&quot;* #,##0.00_);_(&quot;R$&quot;* \(#,##0.00\);_(&quot;R$&quot;* &quot;-&quot;??_);_(@_)"/>
  </numFmts>
  <fonts count="9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Arial"/>
      <family val="2"/>
    </font>
    <font>
      <b/>
      <sz val="18"/>
      <color rgb="FF27509B"/>
      <name val="Michelin Black"/>
      <family val="3"/>
    </font>
    <font>
      <b/>
      <sz val="14"/>
      <color rgb="FF27509B"/>
      <name val="Michelin Black"/>
      <family val="3"/>
    </font>
    <font>
      <b/>
      <sz val="12"/>
      <color rgb="FF27509B"/>
      <name val="Michelin"/>
      <family val="3"/>
    </font>
    <font>
      <b/>
      <sz val="12"/>
      <color rgb="FF1E509B"/>
      <name val="Michelin"/>
      <family val="3"/>
    </font>
    <font>
      <sz val="11"/>
      <name val="Arial"/>
      <family val="2"/>
    </font>
    <font>
      <b/>
      <sz val="11"/>
      <color rgb="FF27509B"/>
      <name val="Michelin Black"/>
      <family val="3"/>
    </font>
    <font>
      <sz val="11"/>
      <color rgb="FF27509B"/>
      <name val="Michelin"/>
      <family val="3"/>
    </font>
    <font>
      <i/>
      <sz val="11"/>
      <name val="Arial"/>
      <family val="2"/>
    </font>
    <font>
      <b/>
      <sz val="11"/>
      <color rgb="FFFF0000"/>
      <name val="Michelin"/>
      <family val="3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name val="Michelin"/>
      <family val="3"/>
    </font>
    <font>
      <sz val="9"/>
      <color theme="0"/>
      <name val="Arial"/>
      <family val="2"/>
    </font>
    <font>
      <sz val="9"/>
      <color indexed="8"/>
      <name val="Michelin"/>
      <family val="3"/>
    </font>
    <font>
      <sz val="9"/>
      <color rgb="FF0070C0"/>
      <name val="Michelin"/>
      <family val="3"/>
    </font>
    <font>
      <b/>
      <sz val="9"/>
      <name val="Michelin"/>
      <family val="3"/>
    </font>
    <font>
      <sz val="9"/>
      <color rgb="FF27509B"/>
      <name val="Arial"/>
      <family val="2"/>
    </font>
    <font>
      <sz val="9"/>
      <color theme="3" tint="-0.249977111117893"/>
      <name val="Arial"/>
      <family val="2"/>
    </font>
    <font>
      <b/>
      <sz val="9"/>
      <color rgb="FF0070C0"/>
      <name val="Michelin"/>
      <family val="3"/>
    </font>
    <font>
      <b/>
      <sz val="9"/>
      <color rgb="FF1E509B"/>
      <name val="Michelin"/>
      <family val="3"/>
    </font>
    <font>
      <b/>
      <sz val="9"/>
      <color indexed="10"/>
      <name val="Michelin"/>
      <family val="3"/>
    </font>
    <font>
      <sz val="9"/>
      <color rgb="FF1E509B"/>
      <name val="Arial"/>
      <family val="2"/>
    </font>
    <font>
      <sz val="9"/>
      <color rgb="FF1E509B"/>
      <name val="Michelin"/>
      <family val="3"/>
    </font>
    <font>
      <sz val="11"/>
      <color rgb="FF1E509B"/>
      <name val="Arial"/>
      <family val="2"/>
    </font>
    <font>
      <b/>
      <sz val="11"/>
      <color rgb="FF27509B"/>
      <name val="Michelin"/>
      <family val="3"/>
    </font>
    <font>
      <b/>
      <sz val="10"/>
      <name val="Michelin"/>
      <family val="3"/>
    </font>
    <font>
      <sz val="12"/>
      <name val="Michelin"/>
      <family val="3"/>
    </font>
    <font>
      <sz val="12"/>
      <color rgb="FF27509B"/>
      <name val="Michelin"/>
      <family val="3"/>
    </font>
    <font>
      <sz val="12"/>
      <color rgb="FF0070C0"/>
      <name val="Michelin"/>
      <family val="3"/>
    </font>
    <font>
      <b/>
      <sz val="10"/>
      <color theme="0"/>
      <name val="Michelin"/>
      <family val="3"/>
    </font>
    <font>
      <sz val="10"/>
      <color theme="0"/>
      <name val="Michelin"/>
      <family val="3"/>
    </font>
    <font>
      <b/>
      <sz val="10"/>
      <color rgb="FF1E509B"/>
      <name val="Michelin"/>
      <family val="3"/>
    </font>
    <font>
      <b/>
      <sz val="8"/>
      <color indexed="81"/>
      <name val="Lucida Calligraphy"/>
      <family val="4"/>
    </font>
    <font>
      <b/>
      <sz val="10"/>
      <color theme="1" tint="0.34998626667073579"/>
      <name val="Michelin"/>
      <family val="3"/>
    </font>
    <font>
      <b/>
      <sz val="12"/>
      <color theme="1" tint="0.34998626667073579"/>
      <name val="Michelin"/>
      <family val="3"/>
    </font>
    <font>
      <sz val="12"/>
      <color theme="1" tint="0.34998626667073579"/>
      <name val="Michelin"/>
      <family val="3"/>
    </font>
    <font>
      <b/>
      <sz val="14"/>
      <color theme="3" tint="-0.249977111117893"/>
      <name val="Michelin"/>
      <family val="3"/>
    </font>
    <font>
      <sz val="10"/>
      <color theme="3" tint="0.39997558519241921"/>
      <name val="Michelin"/>
      <family val="3"/>
    </font>
    <font>
      <b/>
      <u/>
      <sz val="10"/>
      <color theme="3" tint="0.39997558519241921"/>
      <name val="Michelin"/>
      <family val="3"/>
    </font>
    <font>
      <b/>
      <sz val="10"/>
      <color rgb="FF1E509B"/>
      <name val="Michelin Light"/>
      <family val="3"/>
    </font>
    <font>
      <b/>
      <sz val="14"/>
      <color rgb="FF27509B"/>
      <name val="Michelin"/>
      <family val="3"/>
    </font>
    <font>
      <b/>
      <sz val="30"/>
      <color rgb="FF27509B"/>
      <name val="Michelin Black"/>
      <family val="3"/>
    </font>
    <font>
      <b/>
      <sz val="13"/>
      <color rgb="FF27509B"/>
      <name val="Michelin"/>
      <family val="3"/>
    </font>
    <font>
      <b/>
      <sz val="12"/>
      <color theme="0"/>
      <name val="Michelin"/>
      <family val="3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color rgb="FF404040"/>
      <name val="Arial"/>
      <family val="2"/>
    </font>
    <font>
      <b/>
      <sz val="11"/>
      <color theme="3" tint="-0.249977111117893"/>
      <name val="Michelin"/>
      <family val="3"/>
    </font>
    <font>
      <sz val="26"/>
      <name val="Bahaus"/>
    </font>
    <font>
      <b/>
      <sz val="12"/>
      <color rgb="FF404040"/>
      <name val="Arial"/>
      <family val="2"/>
    </font>
    <font>
      <b/>
      <sz val="26"/>
      <color rgb="FF1E509B"/>
      <name val="Michelin Black"/>
      <family val="3"/>
    </font>
    <font>
      <sz val="26"/>
      <name val="Arial"/>
      <family val="2"/>
    </font>
    <font>
      <b/>
      <sz val="14"/>
      <color theme="0"/>
      <name val="Arial"/>
      <family val="2"/>
    </font>
    <font>
      <sz val="16"/>
      <name val="Arial"/>
      <family val="2"/>
    </font>
    <font>
      <b/>
      <sz val="16"/>
      <color theme="3" tint="-0.249977111117893"/>
      <name val="Arial"/>
      <family val="2"/>
    </font>
    <font>
      <sz val="16"/>
      <color rgb="FF1E509B"/>
      <name val="Arial"/>
      <family val="2"/>
    </font>
    <font>
      <sz val="16"/>
      <color indexed="10"/>
      <name val="Arial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i/>
      <sz val="10"/>
      <name val="Arial"/>
      <family val="2"/>
    </font>
    <font>
      <i/>
      <sz val="12"/>
      <color theme="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2"/>
      <color rgb="FFFF0000"/>
      <name val="Arial"/>
      <family val="2"/>
    </font>
    <font>
      <b/>
      <i/>
      <strike/>
      <sz val="12"/>
      <name val="Arial"/>
      <family val="2"/>
    </font>
    <font>
      <sz val="10"/>
      <color indexed="8"/>
      <name val="MS Sans Serif"/>
      <family val="2"/>
    </font>
    <font>
      <sz val="10"/>
      <color indexed="9"/>
      <name val="BL Frutiger Black"/>
    </font>
    <font>
      <b/>
      <sz val="10"/>
      <color rgb="FF27509B"/>
      <name val="Michelin"/>
      <family val="3"/>
    </font>
    <font>
      <sz val="10"/>
      <color theme="0" tint="-0.14999847407452621"/>
      <name val="Arial"/>
      <family val="2"/>
    </font>
    <font>
      <sz val="26"/>
      <color theme="0" tint="-0.14999847407452621"/>
      <name val="Arial"/>
      <family val="2"/>
    </font>
    <font>
      <sz val="16"/>
      <color theme="0" tint="-0.14999847407452621"/>
      <name val="Arial"/>
      <family val="2"/>
    </font>
    <font>
      <i/>
      <sz val="10"/>
      <color rgb="FFFF0000"/>
      <name val="Arial"/>
      <family val="2"/>
    </font>
    <font>
      <sz val="10"/>
      <color indexed="8"/>
      <name val="MS Sans Serif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27509B"/>
      <name val="Michelin"/>
      <family val="3"/>
    </font>
    <font>
      <sz val="10"/>
      <color rgb="FF000000"/>
      <name val="Times New Roman"/>
      <family val="1"/>
    </font>
    <font>
      <b/>
      <i/>
      <sz val="8"/>
      <name val="Michelin Black"/>
      <family val="3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7509B"/>
        <bgColor indexed="64"/>
      </patternFill>
    </fill>
    <fill>
      <patternFill patternType="mediumGray">
        <fgColor indexed="9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E509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lightUp">
        <bgColor rgb="FF1E509B"/>
      </patternFill>
    </fill>
    <fill>
      <patternFill patternType="solid">
        <fgColor rgb="FF1FA8BB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BFF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rgb="FF000000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thick">
        <color theme="0"/>
      </left>
      <right/>
      <top/>
      <bottom style="double">
        <color theme="0"/>
      </bottom>
      <diagonal/>
    </border>
    <border>
      <left/>
      <right style="thick">
        <color theme="0"/>
      </right>
      <top/>
      <bottom style="double">
        <color theme="0"/>
      </bottom>
      <diagonal/>
    </border>
    <border>
      <left style="thick">
        <color theme="0"/>
      </left>
      <right style="thick">
        <color theme="0"/>
      </right>
      <top style="double">
        <color theme="0"/>
      </top>
      <bottom style="double">
        <color theme="0"/>
      </bottom>
      <diagonal/>
    </border>
    <border>
      <left/>
      <right style="thick">
        <color theme="0"/>
      </right>
      <top style="double">
        <color theme="0"/>
      </top>
      <bottom style="double">
        <color theme="0"/>
      </bottom>
      <diagonal/>
    </border>
    <border>
      <left style="thick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/>
      <bottom style="medium">
        <color rgb="FFF5DE2D"/>
      </bottom>
      <diagonal/>
    </border>
    <border>
      <left/>
      <right/>
      <top style="medium">
        <color rgb="FFF5DE2D"/>
      </top>
      <bottom style="medium">
        <color rgb="FFF5DE2D"/>
      </bottom>
      <diagonal/>
    </border>
    <border>
      <left/>
      <right style="thick">
        <color theme="0"/>
      </right>
      <top style="medium">
        <color rgb="FFF5DE2D"/>
      </top>
      <bottom style="medium">
        <color rgb="FFF5DE2D"/>
      </bottom>
      <diagonal/>
    </border>
    <border>
      <left style="thick">
        <color theme="0"/>
      </left>
      <right/>
      <top style="medium">
        <color rgb="FFF5DE2D"/>
      </top>
      <bottom style="medium">
        <color rgb="FFF5DE2D"/>
      </bottom>
      <diagonal/>
    </border>
    <border>
      <left style="thick">
        <color theme="0"/>
      </left>
      <right style="thick">
        <color theme="0"/>
      </right>
      <top style="medium">
        <color rgb="FFF5DE2D"/>
      </top>
      <bottom style="medium">
        <color rgb="FFF5DE2D"/>
      </bottom>
      <diagonal/>
    </border>
    <border>
      <left/>
      <right/>
      <top/>
      <bottom style="medium">
        <color rgb="FF1E509B"/>
      </bottom>
      <diagonal/>
    </border>
    <border>
      <left style="thick">
        <color theme="0"/>
      </left>
      <right style="medium">
        <color theme="0"/>
      </right>
      <top style="double">
        <color theme="0"/>
      </top>
      <bottom/>
      <diagonal/>
    </border>
    <border>
      <left style="thick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thick">
        <color theme="0"/>
      </right>
      <top style="thick">
        <color rgb="FF1E509B"/>
      </top>
      <bottom/>
      <diagonal/>
    </border>
    <border>
      <left style="thick">
        <color theme="0"/>
      </left>
      <right/>
      <top style="medium">
        <color rgb="FFF5DE2D"/>
      </top>
      <bottom style="double">
        <color theme="0"/>
      </bottom>
      <diagonal/>
    </border>
    <border>
      <left/>
      <right/>
      <top style="medium">
        <color rgb="FFF5DE2D"/>
      </top>
      <bottom style="double">
        <color theme="0"/>
      </bottom>
      <diagonal/>
    </border>
    <border>
      <left/>
      <right style="thick">
        <color theme="0"/>
      </right>
      <top style="medium">
        <color rgb="FFF5DE2D"/>
      </top>
      <bottom style="double">
        <color theme="0"/>
      </bottom>
      <diagonal/>
    </border>
    <border>
      <left style="thick">
        <color theme="0"/>
      </left>
      <right/>
      <top style="thick">
        <color rgb="FF1E509B"/>
      </top>
      <bottom style="double">
        <color rgb="FF1E509B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theme="2" tint="-0.499984740745262"/>
      </bottom>
      <diagonal/>
    </border>
    <border>
      <left/>
      <right/>
      <top/>
      <bottom style="double">
        <color theme="2" tint="-0.499984740745262"/>
      </bottom>
      <diagonal/>
    </border>
    <border>
      <left/>
      <right style="medium">
        <color indexed="64"/>
      </right>
      <top/>
      <bottom style="double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76" fillId="0" borderId="0" applyFont="0" applyFill="0" applyBorder="0" applyAlignment="0" applyProtection="0"/>
    <xf numFmtId="0" fontId="77" fillId="18" borderId="0" applyNumberFormat="0" applyBorder="0" applyProtection="0">
      <alignment horizontal="right" vertical="center"/>
    </xf>
    <xf numFmtId="0" fontId="76" fillId="0" borderId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76" fillId="0" borderId="0"/>
    <xf numFmtId="9" fontId="83" fillId="0" borderId="0" applyFont="0" applyFill="0" applyBorder="0" applyAlignment="0" applyProtection="0"/>
    <xf numFmtId="0" fontId="83" fillId="0" borderId="0"/>
    <xf numFmtId="43" fontId="83" fillId="0" borderId="0" applyFont="0" applyFill="0" applyBorder="0" applyAlignment="0" applyProtection="0"/>
    <xf numFmtId="0" fontId="4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92" fillId="0" borderId="0"/>
  </cellStyleXfs>
  <cellXfs count="315">
    <xf numFmtId="0" fontId="0" fillId="0" borderId="0" xfId="0"/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2" applyFont="1" applyAlignment="1" applyProtection="1">
      <alignment horizontal="center"/>
      <protection hidden="1"/>
    </xf>
    <xf numFmtId="170" fontId="4" fillId="0" borderId="0" xfId="2" applyNumberFormat="1" applyFont="1"/>
    <xf numFmtId="170" fontId="4" fillId="0" borderId="0" xfId="0" applyNumberFormat="1" applyFont="1"/>
    <xf numFmtId="0" fontId="9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  <protection hidden="1"/>
    </xf>
    <xf numFmtId="0" fontId="13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hidden="1"/>
    </xf>
    <xf numFmtId="0" fontId="14" fillId="6" borderId="0" xfId="0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hidden="1"/>
    </xf>
    <xf numFmtId="0" fontId="13" fillId="5" borderId="0" xfId="0" applyFont="1" applyFill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horizontal="left" vertical="center"/>
      <protection locked="0"/>
    </xf>
    <xf numFmtId="166" fontId="20" fillId="3" borderId="0" xfId="0" applyNumberFormat="1" applyFont="1" applyFill="1" applyAlignment="1" applyProtection="1">
      <alignment horizontal="center" vertical="center"/>
      <protection locked="0"/>
    </xf>
    <xf numFmtId="14" fontId="19" fillId="3" borderId="0" xfId="0" applyNumberFormat="1" applyFont="1" applyFill="1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49" fontId="21" fillId="3" borderId="0" xfId="0" applyNumberFormat="1" applyFont="1" applyFill="1" applyAlignment="1" applyProtection="1">
      <alignment horizontal="left" vertical="center"/>
      <protection locked="0"/>
    </xf>
    <xf numFmtId="0" fontId="19" fillId="3" borderId="0" xfId="0" applyFont="1" applyFill="1" applyAlignment="1" applyProtection="1">
      <alignment vertical="center"/>
      <protection locked="0"/>
    </xf>
    <xf numFmtId="167" fontId="21" fillId="3" borderId="0" xfId="0" applyNumberFormat="1" applyFont="1" applyFill="1" applyAlignment="1" applyProtection="1">
      <alignment horizontal="center" vertical="center"/>
      <protection locked="0"/>
    </xf>
    <xf numFmtId="49" fontId="20" fillId="3" borderId="0" xfId="0" applyNumberFormat="1" applyFont="1" applyFill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hidden="1"/>
    </xf>
    <xf numFmtId="0" fontId="23" fillId="3" borderId="0" xfId="0" applyFont="1" applyFill="1" applyAlignment="1">
      <alignment horizontal="center" vertical="center"/>
    </xf>
    <xf numFmtId="0" fontId="22" fillId="3" borderId="0" xfId="0" applyFont="1" applyFill="1" applyAlignment="1" applyProtection="1">
      <alignment horizontal="center" vertical="center"/>
      <protection hidden="1"/>
    </xf>
    <xf numFmtId="0" fontId="24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 wrapText="1"/>
      <protection locked="0"/>
    </xf>
    <xf numFmtId="0" fontId="24" fillId="3" borderId="0" xfId="0" applyFont="1" applyFill="1" applyAlignment="1" applyProtection="1">
      <alignment horizontal="right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49" fontId="24" fillId="3" borderId="0" xfId="0" applyNumberFormat="1" applyFont="1" applyFill="1" applyAlignment="1" applyProtection="1">
      <alignment horizontal="center" vertical="center"/>
      <protection locked="0"/>
    </xf>
    <xf numFmtId="165" fontId="25" fillId="3" borderId="0" xfId="0" applyNumberFormat="1" applyFont="1" applyFill="1" applyAlignment="1" applyProtection="1">
      <alignment horizontal="center" vertical="center"/>
      <protection locked="0"/>
    </xf>
    <xf numFmtId="0" fontId="22" fillId="3" borderId="0" xfId="0" applyFont="1" applyFill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vertical="center"/>
      <protection locked="0"/>
    </xf>
    <xf numFmtId="0" fontId="18" fillId="5" borderId="0" xfId="0" applyFont="1" applyFill="1" applyAlignment="1" applyProtection="1">
      <alignment vertical="center"/>
      <protection hidden="1"/>
    </xf>
    <xf numFmtId="0" fontId="18" fillId="3" borderId="3" xfId="0" applyFont="1" applyFill="1" applyBorder="1" applyAlignment="1" applyProtection="1">
      <alignment vertical="center"/>
      <protection locked="0"/>
    </xf>
    <xf numFmtId="0" fontId="22" fillId="3" borderId="0" xfId="0" applyFont="1" applyFill="1" applyAlignment="1" applyProtection="1">
      <alignment vertical="center"/>
      <protection locked="0"/>
    </xf>
    <xf numFmtId="0" fontId="29" fillId="3" borderId="0" xfId="0" applyFont="1" applyFill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/>
      <protection locked="0"/>
    </xf>
    <xf numFmtId="0" fontId="18" fillId="3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18" fillId="2" borderId="0" xfId="0" applyFont="1" applyFill="1" applyAlignment="1" applyProtection="1">
      <alignment vertical="center"/>
      <protection locked="0"/>
    </xf>
    <xf numFmtId="0" fontId="31" fillId="3" borderId="0" xfId="0" applyFont="1" applyFill="1" applyAlignment="1" applyProtection="1">
      <alignment horizontal="right" vertical="center"/>
      <protection locked="0"/>
    </xf>
    <xf numFmtId="0" fontId="31" fillId="2" borderId="0" xfId="0" applyFont="1" applyFill="1" applyAlignment="1" applyProtection="1">
      <alignment horizontal="right"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8" fillId="3" borderId="4" xfId="0" applyFont="1" applyFill="1" applyBorder="1" applyAlignment="1">
      <alignment vertical="center"/>
    </xf>
    <xf numFmtId="0" fontId="32" fillId="3" borderId="0" xfId="0" applyFont="1" applyFill="1" applyAlignment="1" applyProtection="1">
      <alignment vertical="center"/>
      <protection hidden="1"/>
    </xf>
    <xf numFmtId="0" fontId="33" fillId="3" borderId="0" xfId="0" applyFont="1" applyFill="1" applyAlignment="1" applyProtection="1">
      <alignment vertical="center"/>
      <protection locked="0"/>
    </xf>
    <xf numFmtId="0" fontId="32" fillId="3" borderId="0" xfId="0" applyFont="1" applyFill="1" applyAlignment="1" applyProtection="1">
      <alignment vertical="center"/>
      <protection locked="0"/>
    </xf>
    <xf numFmtId="0" fontId="30" fillId="3" borderId="0" xfId="0" applyFont="1" applyFill="1" applyAlignment="1" applyProtection="1">
      <alignment horizontal="center" vertical="center"/>
      <protection locked="0"/>
    </xf>
    <xf numFmtId="0" fontId="34" fillId="2" borderId="0" xfId="0" applyFont="1" applyFill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37" fillId="3" borderId="0" xfId="0" applyFont="1" applyFill="1" applyAlignment="1" applyProtection="1">
      <alignment horizontal="center" vertical="center"/>
      <protection hidden="1"/>
    </xf>
    <xf numFmtId="0" fontId="39" fillId="3" borderId="0" xfId="0" applyFont="1" applyFill="1" applyAlignment="1" applyProtection="1">
      <alignment horizontal="center" vertical="center"/>
      <protection locked="0"/>
    </xf>
    <xf numFmtId="0" fontId="37" fillId="3" borderId="0" xfId="0" applyFont="1" applyFill="1" applyAlignment="1" applyProtection="1">
      <alignment vertical="center"/>
      <protection hidden="1"/>
    </xf>
    <xf numFmtId="0" fontId="38" fillId="3" borderId="0" xfId="0" applyFont="1" applyFill="1" applyAlignment="1" applyProtection="1">
      <alignment vertical="center" wrapText="1"/>
      <protection locked="0"/>
    </xf>
    <xf numFmtId="0" fontId="4" fillId="3" borderId="0" xfId="0" applyFont="1" applyFill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5" borderId="0" xfId="0" applyFont="1" applyFill="1" applyAlignment="1" applyProtection="1">
      <alignment vertical="center"/>
      <protection hidden="1"/>
    </xf>
    <xf numFmtId="0" fontId="15" fillId="3" borderId="5" xfId="0" applyFont="1" applyFill="1" applyBorder="1" applyAlignment="1">
      <alignment horizontal="center" vertical="center"/>
    </xf>
    <xf numFmtId="0" fontId="42" fillId="3" borderId="0" xfId="0" applyFont="1" applyFill="1" applyAlignment="1" applyProtection="1">
      <alignment horizontal="center" vertical="center"/>
      <protection locked="0"/>
    </xf>
    <xf numFmtId="0" fontId="36" fillId="3" borderId="0" xfId="0" applyFont="1" applyFill="1" applyAlignment="1" applyProtection="1">
      <alignment vertical="center"/>
      <protection locked="0"/>
    </xf>
    <xf numFmtId="0" fontId="15" fillId="8" borderId="9" xfId="0" applyFont="1" applyFill="1" applyBorder="1" applyAlignment="1">
      <alignment horizontal="center" vertical="center"/>
    </xf>
    <xf numFmtId="0" fontId="44" fillId="3" borderId="0" xfId="0" applyFont="1" applyFill="1" applyAlignment="1" applyProtection="1">
      <alignment horizontal="right" vertical="center"/>
      <protection hidden="1"/>
    </xf>
    <xf numFmtId="0" fontId="44" fillId="3" borderId="0" xfId="0" applyFont="1" applyFill="1" applyAlignment="1" applyProtection="1">
      <alignment horizontal="right" vertical="center"/>
      <protection locked="0"/>
    </xf>
    <xf numFmtId="0" fontId="45" fillId="3" borderId="0" xfId="0" applyFont="1" applyFill="1" applyAlignment="1" applyProtection="1">
      <alignment horizontal="center" vertical="center"/>
      <protection locked="0"/>
    </xf>
    <xf numFmtId="0" fontId="46" fillId="3" borderId="0" xfId="0" applyFont="1" applyFill="1" applyAlignment="1" applyProtection="1">
      <alignment vertical="center"/>
      <protection hidden="1"/>
    </xf>
    <xf numFmtId="0" fontId="45" fillId="3" borderId="0" xfId="0" applyFont="1" applyFill="1" applyAlignment="1" applyProtection="1">
      <alignment horizontal="right" vertical="center"/>
      <protection locked="0"/>
    </xf>
    <xf numFmtId="168" fontId="35" fillId="3" borderId="10" xfId="0" applyNumberFormat="1" applyFont="1" applyFill="1" applyBorder="1" applyAlignment="1">
      <alignment horizontal="center" vertical="center"/>
    </xf>
    <xf numFmtId="168" fontId="35" fillId="8" borderId="10" xfId="0" applyNumberFormat="1" applyFont="1" applyFill="1" applyBorder="1" applyAlignment="1">
      <alignment horizontal="center" vertical="center"/>
    </xf>
    <xf numFmtId="0" fontId="17" fillId="3" borderId="0" xfId="0" applyFont="1" applyFill="1" applyProtection="1">
      <protection locked="0"/>
    </xf>
    <xf numFmtId="0" fontId="48" fillId="0" borderId="0" xfId="0" applyFont="1" applyAlignment="1" applyProtection="1">
      <alignment vertical="center"/>
      <protection hidden="1"/>
    </xf>
    <xf numFmtId="0" fontId="48" fillId="3" borderId="0" xfId="0" applyFont="1" applyFill="1" applyAlignment="1" applyProtection="1">
      <alignment vertical="center"/>
      <protection hidden="1"/>
    </xf>
    <xf numFmtId="0" fontId="50" fillId="3" borderId="0" xfId="0" applyFont="1" applyFill="1" applyAlignment="1" applyProtection="1">
      <alignment horizontal="center" vertical="center"/>
      <protection locked="0"/>
    </xf>
    <xf numFmtId="0" fontId="51" fillId="3" borderId="0" xfId="0" applyFont="1" applyFill="1" applyAlignment="1" applyProtection="1">
      <alignment horizontal="left" vertical="center"/>
      <protection locked="0"/>
    </xf>
    <xf numFmtId="0" fontId="53" fillId="3" borderId="0" xfId="0" applyFont="1" applyFill="1" applyAlignment="1" applyProtection="1">
      <alignment horizontal="left" vertical="center"/>
      <protection locked="0"/>
    </xf>
    <xf numFmtId="168" fontId="35" fillId="3" borderId="8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 applyProtection="1">
      <alignment vertical="center"/>
      <protection hidden="1"/>
    </xf>
    <xf numFmtId="0" fontId="18" fillId="3" borderId="12" xfId="0" applyFont="1" applyFill="1" applyBorder="1" applyAlignment="1" applyProtection="1">
      <alignment vertical="center"/>
      <protection locked="0"/>
    </xf>
    <xf numFmtId="0" fontId="27" fillId="3" borderId="12" xfId="0" applyFont="1" applyFill="1" applyBorder="1" applyAlignment="1" applyProtection="1">
      <alignment horizontal="center" vertical="center"/>
      <protection locked="0"/>
    </xf>
    <xf numFmtId="0" fontId="40" fillId="5" borderId="14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 wrapText="1"/>
    </xf>
    <xf numFmtId="0" fontId="40" fillId="5" borderId="14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15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 vertical="center"/>
      <protection locked="0"/>
    </xf>
    <xf numFmtId="49" fontId="21" fillId="3" borderId="0" xfId="0" applyNumberFormat="1" applyFont="1" applyFill="1" applyAlignment="1" applyProtection="1">
      <alignment horizontal="center" vertical="center"/>
      <protection locked="0"/>
    </xf>
    <xf numFmtId="0" fontId="30" fillId="3" borderId="17" xfId="0" applyFont="1" applyFill="1" applyBorder="1" applyAlignment="1" applyProtection="1">
      <alignment vertical="center"/>
      <protection locked="0"/>
    </xf>
    <xf numFmtId="0" fontId="32" fillId="3" borderId="17" xfId="0" applyFont="1" applyFill="1" applyBorder="1" applyAlignment="1" applyProtection="1">
      <alignment vertical="center"/>
      <protection hidden="1"/>
    </xf>
    <xf numFmtId="0" fontId="30" fillId="3" borderId="17" xfId="0" applyFont="1" applyFill="1" applyBorder="1" applyAlignment="1" applyProtection="1">
      <alignment horizontal="center" vertical="center"/>
      <protection locked="0"/>
    </xf>
    <xf numFmtId="0" fontId="33" fillId="3" borderId="17" xfId="0" applyFont="1" applyFill="1" applyBorder="1" applyAlignment="1" applyProtection="1">
      <alignment vertical="center"/>
      <protection locked="0"/>
    </xf>
    <xf numFmtId="0" fontId="32" fillId="3" borderId="17" xfId="0" applyFont="1" applyFill="1" applyBorder="1" applyAlignment="1" applyProtection="1">
      <alignment vertical="center"/>
      <protection locked="0"/>
    </xf>
    <xf numFmtId="0" fontId="18" fillId="3" borderId="19" xfId="0" applyFont="1" applyFill="1" applyBorder="1" applyAlignment="1" applyProtection="1">
      <alignment vertical="center"/>
      <protection locked="0"/>
    </xf>
    <xf numFmtId="0" fontId="22" fillId="3" borderId="20" xfId="0" applyFont="1" applyFill="1" applyBorder="1" applyAlignment="1" applyProtection="1">
      <alignment vertical="center"/>
      <protection locked="0"/>
    </xf>
    <xf numFmtId="0" fontId="18" fillId="3" borderId="21" xfId="0" applyFont="1" applyFill="1" applyBorder="1" applyAlignment="1" applyProtection="1">
      <alignment vertical="center"/>
      <protection hidden="1"/>
    </xf>
    <xf numFmtId="0" fontId="28" fillId="3" borderId="0" xfId="0" applyFont="1" applyFill="1" applyAlignment="1">
      <alignment vertical="center"/>
    </xf>
    <xf numFmtId="170" fontId="41" fillId="5" borderId="26" xfId="2" applyNumberFormat="1" applyFont="1" applyFill="1" applyBorder="1" applyAlignment="1" applyProtection="1">
      <alignment horizontal="center" vertical="center"/>
    </xf>
    <xf numFmtId="0" fontId="42" fillId="3" borderId="20" xfId="0" applyFont="1" applyFill="1" applyBorder="1" applyAlignment="1" applyProtection="1">
      <alignment vertical="center"/>
      <protection locked="0"/>
    </xf>
    <xf numFmtId="0" fontId="35" fillId="3" borderId="22" xfId="0" applyFont="1" applyFill="1" applyBorder="1" applyAlignment="1">
      <alignment horizontal="right" vertical="center"/>
    </xf>
    <xf numFmtId="170" fontId="0" fillId="0" borderId="0" xfId="0" applyNumberFormat="1" applyProtection="1">
      <protection hidden="1"/>
    </xf>
    <xf numFmtId="172" fontId="4" fillId="0" borderId="0" xfId="3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6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170" fontId="57" fillId="0" borderId="1" xfId="0" applyNumberFormat="1" applyFont="1" applyBorder="1" applyAlignment="1">
      <alignment horizontal="center" vertical="center"/>
    </xf>
    <xf numFmtId="170" fontId="57" fillId="0" borderId="1" xfId="2" applyNumberFormat="1" applyFont="1" applyBorder="1" applyAlignment="1" applyProtection="1">
      <alignment horizontal="center" vertical="center" wrapText="1"/>
    </xf>
    <xf numFmtId="2" fontId="57" fillId="0" borderId="1" xfId="0" applyNumberFormat="1" applyFont="1" applyBorder="1" applyAlignment="1">
      <alignment horizontal="center" vertical="center"/>
    </xf>
    <xf numFmtId="9" fontId="56" fillId="3" borderId="0" xfId="3" applyFont="1" applyFill="1" applyBorder="1" applyAlignment="1" applyProtection="1">
      <alignment horizontal="center" vertical="center"/>
    </xf>
    <xf numFmtId="170" fontId="57" fillId="0" borderId="29" xfId="2" applyNumberFormat="1" applyFont="1" applyBorder="1" applyAlignment="1" applyProtection="1">
      <alignment horizontal="center" vertical="center"/>
    </xf>
    <xf numFmtId="170" fontId="57" fillId="0" borderId="29" xfId="0" applyNumberFormat="1" applyFont="1" applyBorder="1" applyAlignment="1">
      <alignment horizontal="center" vertical="center"/>
    </xf>
    <xf numFmtId="170" fontId="57" fillId="0" borderId="29" xfId="2" applyNumberFormat="1" applyFont="1" applyBorder="1" applyAlignment="1" applyProtection="1">
      <alignment horizontal="center" vertical="center" wrapText="1"/>
    </xf>
    <xf numFmtId="2" fontId="57" fillId="0" borderId="29" xfId="0" applyNumberFormat="1" applyFont="1" applyBorder="1" applyAlignment="1">
      <alignment horizontal="center" vertical="center"/>
    </xf>
    <xf numFmtId="0" fontId="55" fillId="9" borderId="31" xfId="0" applyFont="1" applyFill="1" applyBorder="1" applyAlignment="1" applyProtection="1">
      <alignment horizontal="center" vertical="center" wrapText="1"/>
      <protection hidden="1"/>
    </xf>
    <xf numFmtId="0" fontId="55" fillId="9" borderId="32" xfId="0" applyFont="1" applyFill="1" applyBorder="1" applyAlignment="1" applyProtection="1">
      <alignment horizontal="center" vertical="center" wrapText="1"/>
      <protection hidden="1"/>
    </xf>
    <xf numFmtId="0" fontId="58" fillId="3" borderId="0" xfId="0" applyFont="1" applyFill="1" applyAlignment="1">
      <alignment horizontal="right" vertical="center"/>
    </xf>
    <xf numFmtId="170" fontId="57" fillId="13" borderId="28" xfId="2" applyNumberFormat="1" applyFont="1" applyFill="1" applyBorder="1" applyAlignment="1" applyProtection="1">
      <alignment horizontal="center" vertical="center"/>
    </xf>
    <xf numFmtId="170" fontId="41" fillId="3" borderId="0" xfId="2" applyNumberFormat="1" applyFont="1" applyFill="1" applyBorder="1" applyAlignment="1" applyProtection="1">
      <alignment horizontal="center" vertical="center"/>
    </xf>
    <xf numFmtId="0" fontId="55" fillId="15" borderId="31" xfId="0" applyFont="1" applyFill="1" applyBorder="1" applyAlignment="1" applyProtection="1">
      <alignment horizontal="center" vertical="center" wrapText="1"/>
      <protection hidden="1"/>
    </xf>
    <xf numFmtId="0" fontId="55" fillId="15" borderId="33" xfId="0" applyFont="1" applyFill="1" applyBorder="1" applyAlignment="1" applyProtection="1">
      <alignment horizontal="center" vertical="center" wrapText="1"/>
      <protection hidden="1"/>
    </xf>
    <xf numFmtId="0" fontId="55" fillId="15" borderId="37" xfId="0" applyFont="1" applyFill="1" applyBorder="1" applyAlignment="1" applyProtection="1">
      <alignment horizontal="center" vertical="center" wrapText="1"/>
      <protection hidden="1"/>
    </xf>
    <xf numFmtId="0" fontId="55" fillId="15" borderId="35" xfId="0" applyFont="1" applyFill="1" applyBorder="1" applyAlignment="1" applyProtection="1">
      <alignment horizontal="center" vertical="center" wrapText="1"/>
      <protection hidden="1"/>
    </xf>
    <xf numFmtId="170" fontId="57" fillId="13" borderId="36" xfId="2" applyNumberFormat="1" applyFont="1" applyFill="1" applyBorder="1" applyAlignment="1" applyProtection="1">
      <alignment horizontal="center" vertical="center"/>
    </xf>
    <xf numFmtId="170" fontId="5" fillId="7" borderId="39" xfId="2" applyNumberFormat="1" applyFont="1" applyFill="1" applyBorder="1" applyAlignment="1" applyProtection="1">
      <alignment horizontal="center" vertical="center"/>
    </xf>
    <xf numFmtId="0" fontId="55" fillId="9" borderId="33" xfId="0" applyFont="1" applyFill="1" applyBorder="1" applyAlignment="1" applyProtection="1">
      <alignment horizontal="center" vertical="center" wrapText="1"/>
      <protection hidden="1"/>
    </xf>
    <xf numFmtId="170" fontId="5" fillId="3" borderId="30" xfId="2" applyNumberFormat="1" applyFont="1" applyFill="1" applyBorder="1" applyAlignment="1" applyProtection="1">
      <alignment horizontal="center" vertical="center"/>
    </xf>
    <xf numFmtId="170" fontId="5" fillId="3" borderId="27" xfId="2" applyNumberFormat="1" applyFont="1" applyFill="1" applyBorder="1" applyAlignment="1" applyProtection="1">
      <alignment horizontal="center" vertical="center"/>
    </xf>
    <xf numFmtId="0" fontId="0" fillId="3" borderId="0" xfId="0" applyFill="1"/>
    <xf numFmtId="0" fontId="5" fillId="3" borderId="0" xfId="0" applyFont="1" applyFill="1" applyAlignment="1" applyProtection="1">
      <alignment horizontal="center"/>
      <protection hidden="1"/>
    </xf>
    <xf numFmtId="0" fontId="5" fillId="3" borderId="0" xfId="0" applyFont="1" applyFill="1" applyProtection="1">
      <protection hidden="1"/>
    </xf>
    <xf numFmtId="0" fontId="7" fillId="3" borderId="0" xfId="0" applyFont="1" applyFill="1" applyAlignment="1">
      <alignment horizontal="center"/>
    </xf>
    <xf numFmtId="170" fontId="60" fillId="4" borderId="34" xfId="0" applyNumberFormat="1" applyFont="1" applyFill="1" applyBorder="1" applyAlignment="1">
      <alignment horizontal="center" vertical="center"/>
    </xf>
    <xf numFmtId="0" fontId="5" fillId="10" borderId="44" xfId="0" applyFont="1" applyFill="1" applyBorder="1" applyAlignment="1" applyProtection="1">
      <alignment horizontal="center" vertical="center"/>
      <protection hidden="1"/>
    </xf>
    <xf numFmtId="0" fontId="5" fillId="10" borderId="45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70" fontId="5" fillId="7" borderId="48" xfId="2" applyNumberFormat="1" applyFont="1" applyFill="1" applyBorder="1" applyAlignment="1" applyProtection="1">
      <alignment horizontal="center" vertical="center"/>
    </xf>
    <xf numFmtId="170" fontId="5" fillId="7" borderId="28" xfId="2" applyNumberFormat="1" applyFont="1" applyFill="1" applyBorder="1" applyAlignment="1" applyProtection="1">
      <alignment horizontal="center" vertical="center"/>
    </xf>
    <xf numFmtId="170" fontId="59" fillId="0" borderId="0" xfId="0" applyNumberFormat="1" applyFont="1"/>
    <xf numFmtId="0" fontId="55" fillId="9" borderId="52" xfId="0" applyFont="1" applyFill="1" applyBorder="1" applyAlignment="1" applyProtection="1">
      <alignment horizontal="center" vertical="center" wrapText="1"/>
      <protection hidden="1"/>
    </xf>
    <xf numFmtId="169" fontId="57" fillId="0" borderId="30" xfId="0" applyNumberFormat="1" applyFont="1" applyBorder="1" applyAlignment="1">
      <alignment horizontal="center" vertical="center"/>
    </xf>
    <xf numFmtId="0" fontId="62" fillId="3" borderId="0" xfId="0" applyFont="1" applyFill="1"/>
    <xf numFmtId="0" fontId="64" fillId="0" borderId="0" xfId="0" applyFont="1" applyAlignment="1" applyProtection="1">
      <alignment horizontal="center"/>
      <protection hidden="1"/>
    </xf>
    <xf numFmtId="0" fontId="66" fillId="0" borderId="0" xfId="0" applyFont="1"/>
    <xf numFmtId="170" fontId="64" fillId="0" borderId="0" xfId="2" applyNumberFormat="1" applyFont="1" applyProtection="1">
      <protection hidden="1"/>
    </xf>
    <xf numFmtId="0" fontId="67" fillId="0" borderId="0" xfId="0" applyFont="1" applyAlignment="1">
      <alignment horizontal="center"/>
    </xf>
    <xf numFmtId="0" fontId="64" fillId="0" borderId="0" xfId="0" applyFont="1"/>
    <xf numFmtId="0" fontId="68" fillId="17" borderId="54" xfId="0" applyFont="1" applyFill="1" applyBorder="1" applyAlignment="1">
      <alignment horizontal="center" vertical="center" wrapText="1"/>
    </xf>
    <xf numFmtId="0" fontId="68" fillId="17" borderId="0" xfId="0" applyFont="1" applyFill="1" applyAlignment="1">
      <alignment horizontal="center" vertical="center" wrapText="1"/>
    </xf>
    <xf numFmtId="0" fontId="68" fillId="17" borderId="55" xfId="0" applyFont="1" applyFill="1" applyBorder="1" applyAlignment="1">
      <alignment horizontal="center" vertical="center" wrapText="1"/>
    </xf>
    <xf numFmtId="9" fontId="68" fillId="17" borderId="0" xfId="3" applyFont="1" applyFill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70" fillId="0" borderId="54" xfId="0" applyFont="1" applyBorder="1" applyAlignment="1">
      <alignment horizontal="center" vertical="center"/>
    </xf>
    <xf numFmtId="0" fontId="70" fillId="0" borderId="0" xfId="0" applyFont="1" applyAlignment="1">
      <alignment horizontal="left" vertical="center"/>
    </xf>
    <xf numFmtId="0" fontId="70" fillId="0" borderId="5" xfId="0" applyFont="1" applyBorder="1" applyAlignment="1">
      <alignment horizontal="center" vertical="center"/>
    </xf>
    <xf numFmtId="9" fontId="70" fillId="0" borderId="0" xfId="3" applyFont="1" applyAlignment="1">
      <alignment horizontal="center" vertical="center"/>
    </xf>
    <xf numFmtId="0" fontId="70" fillId="0" borderId="0" xfId="0" applyFont="1"/>
    <xf numFmtId="0" fontId="70" fillId="0" borderId="4" xfId="0" applyFont="1" applyBorder="1"/>
    <xf numFmtId="0" fontId="70" fillId="0" borderId="0" xfId="0" applyFont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1" fillId="17" borderId="0" xfId="0" applyFont="1" applyFill="1" applyAlignment="1" applyProtection="1">
      <alignment horizontal="center" vertical="center"/>
      <protection hidden="1"/>
    </xf>
    <xf numFmtId="0" fontId="72" fillId="0" borderId="47" xfId="0" applyFont="1" applyBorder="1" applyAlignment="1" applyProtection="1">
      <alignment horizontal="left" vertical="center"/>
      <protection locked="0"/>
    </xf>
    <xf numFmtId="0" fontId="72" fillId="0" borderId="1" xfId="0" applyFont="1" applyBorder="1" applyAlignment="1">
      <alignment horizontal="center" vertical="center"/>
    </xf>
    <xf numFmtId="9" fontId="72" fillId="0" borderId="1" xfId="0" applyNumberFormat="1" applyFont="1" applyBorder="1" applyAlignment="1" applyProtection="1">
      <alignment horizontal="center" vertical="center"/>
      <protection hidden="1"/>
    </xf>
    <xf numFmtId="0" fontId="72" fillId="0" borderId="1" xfId="0" applyFont="1" applyBorder="1" applyAlignment="1" applyProtection="1">
      <alignment horizontal="center" vertical="center"/>
      <protection locked="0"/>
    </xf>
    <xf numFmtId="171" fontId="72" fillId="0" borderId="1" xfId="0" applyNumberFormat="1" applyFont="1" applyBorder="1" applyAlignment="1" applyProtection="1">
      <alignment horizontal="center" vertical="center"/>
      <protection locked="0"/>
    </xf>
    <xf numFmtId="0" fontId="72" fillId="3" borderId="1" xfId="0" applyFont="1" applyFill="1" applyBorder="1" applyAlignment="1" applyProtection="1">
      <alignment horizontal="center" vertical="center"/>
      <protection locked="0"/>
    </xf>
    <xf numFmtId="0" fontId="72" fillId="0" borderId="47" xfId="0" applyFont="1" applyBorder="1" applyAlignment="1" applyProtection="1">
      <alignment horizontal="left" vertical="center" wrapText="1"/>
      <protection locked="0"/>
    </xf>
    <xf numFmtId="0" fontId="72" fillId="0" borderId="2" xfId="0" applyFont="1" applyBorder="1" applyAlignment="1" applyProtection="1">
      <alignment horizontal="center" vertical="center"/>
      <protection locked="0"/>
    </xf>
    <xf numFmtId="0" fontId="72" fillId="0" borderId="57" xfId="0" applyFont="1" applyBorder="1" applyAlignment="1" applyProtection="1">
      <alignment horizontal="center" vertical="center"/>
      <protection locked="0"/>
    </xf>
    <xf numFmtId="171" fontId="72" fillId="0" borderId="57" xfId="0" applyNumberFormat="1" applyFont="1" applyBorder="1" applyAlignment="1" applyProtection="1">
      <alignment horizontal="center" vertical="center"/>
      <protection locked="0"/>
    </xf>
    <xf numFmtId="0" fontId="73" fillId="0" borderId="0" xfId="0" applyFont="1" applyAlignment="1">
      <alignment horizontal="center" vertical="center"/>
    </xf>
    <xf numFmtId="0" fontId="71" fillId="17" borderId="46" xfId="0" applyFont="1" applyFill="1" applyBorder="1" applyAlignment="1" applyProtection="1">
      <alignment horizontal="center" vertical="center"/>
      <protection locked="0"/>
    </xf>
    <xf numFmtId="0" fontId="71" fillId="17" borderId="29" xfId="0" applyFont="1" applyFill="1" applyBorder="1" applyAlignment="1">
      <alignment horizontal="center" vertical="center"/>
    </xf>
    <xf numFmtId="0" fontId="71" fillId="17" borderId="29" xfId="0" applyFont="1" applyFill="1" applyBorder="1" applyAlignment="1" applyProtection="1">
      <alignment horizontal="center" vertical="center"/>
      <protection locked="0"/>
    </xf>
    <xf numFmtId="0" fontId="73" fillId="0" borderId="0" xfId="0" applyFont="1" applyAlignment="1" applyProtection="1">
      <alignment vertical="center"/>
      <protection hidden="1"/>
    </xf>
    <xf numFmtId="0" fontId="73" fillId="0" borderId="0" xfId="0" applyFont="1" applyAlignment="1" applyProtection="1">
      <alignment vertical="center"/>
      <protection locked="0"/>
    </xf>
    <xf numFmtId="0" fontId="73" fillId="0" borderId="0" xfId="0" applyFont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vertical="center"/>
      <protection hidden="1"/>
    </xf>
    <xf numFmtId="0" fontId="72" fillId="0" borderId="47" xfId="0" applyFont="1" applyBorder="1" applyAlignment="1" applyProtection="1">
      <alignment vertical="center"/>
      <protection locked="0"/>
    </xf>
    <xf numFmtId="0" fontId="75" fillId="0" borderId="0" xfId="0" applyFont="1" applyAlignment="1" applyProtection="1">
      <alignment vertical="center"/>
      <protection hidden="1"/>
    </xf>
    <xf numFmtId="0" fontId="72" fillId="0" borderId="56" xfId="0" applyFont="1" applyBorder="1" applyAlignment="1" applyProtection="1">
      <alignment vertical="center"/>
      <protection locked="0"/>
    </xf>
    <xf numFmtId="0" fontId="70" fillId="0" borderId="0" xfId="0" applyFont="1" applyAlignment="1">
      <alignment horizontal="left" vertical="center" wrapText="1"/>
    </xf>
    <xf numFmtId="0" fontId="78" fillId="3" borderId="0" xfId="0" applyFont="1" applyFill="1" applyAlignment="1" applyProtection="1">
      <alignment horizontal="left" vertical="center"/>
      <protection locked="0"/>
    </xf>
    <xf numFmtId="0" fontId="53" fillId="3" borderId="0" xfId="0" applyFont="1" applyFill="1" applyAlignment="1" applyProtection="1">
      <alignment horizontal="center" vertical="center"/>
      <protection locked="0"/>
    </xf>
    <xf numFmtId="0" fontId="72" fillId="0" borderId="56" xfId="0" applyFont="1" applyBorder="1" applyAlignment="1" applyProtection="1">
      <alignment horizontal="left" vertical="center" wrapText="1"/>
      <protection locked="0"/>
    </xf>
    <xf numFmtId="9" fontId="0" fillId="0" borderId="29" xfId="3" applyFont="1" applyBorder="1" applyAlignment="1" applyProtection="1">
      <alignment horizontal="center" vertical="center" wrapText="1"/>
    </xf>
    <xf numFmtId="0" fontId="70" fillId="0" borderId="54" xfId="0" applyFont="1" applyBorder="1" applyAlignment="1">
      <alignment horizontal="left" vertical="center"/>
    </xf>
    <xf numFmtId="169" fontId="0" fillId="3" borderId="46" xfId="0" applyNumberFormat="1" applyFill="1" applyBorder="1" applyAlignment="1" applyProtection="1">
      <alignment horizontal="center" vertical="center" wrapText="1"/>
      <protection locked="0"/>
    </xf>
    <xf numFmtId="9" fontId="0" fillId="3" borderId="28" xfId="3" applyFont="1" applyFill="1" applyBorder="1" applyAlignment="1" applyProtection="1">
      <alignment horizontal="center" vertical="center"/>
    </xf>
    <xf numFmtId="0" fontId="42" fillId="3" borderId="0" xfId="0" applyFont="1" applyFill="1" applyAlignment="1" applyProtection="1">
      <alignment vertical="center"/>
      <protection locked="0"/>
    </xf>
    <xf numFmtId="170" fontId="0" fillId="0" borderId="0" xfId="0" applyNumberFormat="1" applyAlignment="1">
      <alignment vertical="center"/>
    </xf>
    <xf numFmtId="9" fontId="0" fillId="0" borderId="0" xfId="3" applyFont="1" applyAlignment="1">
      <alignment vertical="center"/>
    </xf>
    <xf numFmtId="170" fontId="57" fillId="3" borderId="1" xfId="0" applyNumberFormat="1" applyFont="1" applyFill="1" applyBorder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70" fontId="79" fillId="0" borderId="0" xfId="0" applyNumberFormat="1" applyFont="1" applyAlignment="1">
      <alignment horizontal="center" vertical="center"/>
    </xf>
    <xf numFmtId="171" fontId="74" fillId="0" borderId="1" xfId="0" applyNumberFormat="1" applyFont="1" applyBorder="1" applyAlignment="1" applyProtection="1">
      <alignment horizontal="center" vertical="center"/>
      <protection locked="0"/>
    </xf>
    <xf numFmtId="9" fontId="57" fillId="11" borderId="29" xfId="3" applyFont="1" applyFill="1" applyBorder="1" applyAlignment="1" applyProtection="1">
      <alignment horizontal="center" vertical="center"/>
      <protection locked="0"/>
    </xf>
    <xf numFmtId="9" fontId="57" fillId="11" borderId="1" xfId="3" applyFont="1" applyFill="1" applyBorder="1" applyAlignment="1" applyProtection="1">
      <alignment horizontal="center" vertical="center"/>
      <protection locked="0"/>
    </xf>
    <xf numFmtId="9" fontId="57" fillId="11" borderId="57" xfId="3" applyFont="1" applyFill="1" applyBorder="1" applyAlignment="1" applyProtection="1">
      <alignment horizontal="center" vertical="center"/>
      <protection locked="0"/>
    </xf>
    <xf numFmtId="0" fontId="80" fillId="3" borderId="0" xfId="0" applyFont="1" applyFill="1"/>
    <xf numFmtId="0" fontId="79" fillId="3" borderId="0" xfId="0" applyFont="1" applyFill="1"/>
    <xf numFmtId="0" fontId="79" fillId="0" borderId="0" xfId="0" applyFont="1"/>
    <xf numFmtId="0" fontId="79" fillId="0" borderId="0" xfId="0" applyFont="1" applyAlignment="1">
      <alignment vertical="center" wrapText="1"/>
    </xf>
    <xf numFmtId="0" fontId="81" fillId="0" borderId="0" xfId="0" applyFont="1"/>
    <xf numFmtId="9" fontId="82" fillId="0" borderId="0" xfId="3" applyFont="1" applyAlignment="1">
      <alignment horizontal="center" vertical="center"/>
    </xf>
    <xf numFmtId="0" fontId="42" fillId="3" borderId="0" xfId="0" applyFont="1" applyFill="1" applyAlignment="1" applyProtection="1">
      <alignment horizontal="right" vertical="center"/>
      <protection locked="0"/>
    </xf>
    <xf numFmtId="44" fontId="15" fillId="3" borderId="5" xfId="0" applyNumberFormat="1" applyFont="1" applyFill="1" applyBorder="1" applyAlignment="1">
      <alignment horizontal="center" vertical="center"/>
    </xf>
    <xf numFmtId="44" fontId="15" fillId="3" borderId="7" xfId="0" applyNumberFormat="1" applyFont="1" applyFill="1" applyBorder="1" applyAlignment="1">
      <alignment horizontal="center" vertical="center"/>
    </xf>
    <xf numFmtId="44" fontId="15" fillId="8" borderId="9" xfId="0" applyNumberFormat="1" applyFont="1" applyFill="1" applyBorder="1" applyAlignment="1">
      <alignment horizontal="center" vertical="center"/>
    </xf>
    <xf numFmtId="44" fontId="15" fillId="8" borderId="11" xfId="0" applyNumberFormat="1" applyFont="1" applyFill="1" applyBorder="1" applyAlignment="1">
      <alignment horizontal="center" vertical="center"/>
    </xf>
    <xf numFmtId="44" fontId="15" fillId="3" borderId="11" xfId="0" applyNumberFormat="1" applyFont="1" applyFill="1" applyBorder="1" applyAlignment="1">
      <alignment horizontal="center" vertical="center"/>
    </xf>
    <xf numFmtId="44" fontId="15" fillId="3" borderId="18" xfId="0" applyNumberFormat="1" applyFont="1" applyFill="1" applyBorder="1" applyAlignment="1">
      <alignment horizontal="center" vertical="center"/>
    </xf>
    <xf numFmtId="44" fontId="15" fillId="3" borderId="6" xfId="0" applyNumberFormat="1" applyFont="1" applyFill="1" applyBorder="1" applyAlignment="1">
      <alignment horizontal="center" vertical="center"/>
    </xf>
    <xf numFmtId="0" fontId="86" fillId="0" borderId="0" xfId="0" applyFont="1"/>
    <xf numFmtId="0" fontId="87" fillId="0" borderId="1" xfId="0" applyFont="1" applyBorder="1" applyAlignment="1">
      <alignment horizontal="left"/>
    </xf>
    <xf numFmtId="0" fontId="86" fillId="0" borderId="0" xfId="0" applyFont="1" applyAlignment="1">
      <alignment horizontal="right"/>
    </xf>
    <xf numFmtId="0" fontId="87" fillId="0" borderId="1" xfId="0" applyFont="1" applyBorder="1"/>
    <xf numFmtId="0" fontId="84" fillId="19" borderId="58" xfId="0" applyFont="1" applyFill="1" applyBorder="1"/>
    <xf numFmtId="0" fontId="0" fillId="20" borderId="58" xfId="0" applyFill="1" applyBorder="1"/>
    <xf numFmtId="0" fontId="0" fillId="19" borderId="58" xfId="0" applyFill="1" applyBorder="1"/>
    <xf numFmtId="0" fontId="85" fillId="0" borderId="0" xfId="0" applyFont="1" applyAlignment="1" applyProtection="1">
      <alignment horizontal="center" vertical="center"/>
      <protection hidden="1"/>
    </xf>
    <xf numFmtId="0" fontId="6" fillId="0" borderId="1" xfId="1" applyBorder="1" applyAlignment="1" applyProtection="1">
      <alignment horizontal="center" vertical="center"/>
      <protection locked="0"/>
    </xf>
    <xf numFmtId="0" fontId="6" fillId="0" borderId="2" xfId="1" applyBorder="1" applyAlignment="1" applyProtection="1">
      <alignment horizontal="center" vertical="center"/>
      <protection locked="0"/>
    </xf>
    <xf numFmtId="0" fontId="88" fillId="0" borderId="0" xfId="0" applyFont="1"/>
    <xf numFmtId="14" fontId="88" fillId="0" borderId="0" xfId="0" applyNumberFormat="1" applyFont="1"/>
    <xf numFmtId="173" fontId="88" fillId="0" borderId="0" xfId="0" applyNumberFormat="1" applyFont="1"/>
    <xf numFmtId="44" fontId="88" fillId="0" borderId="0" xfId="0" applyNumberFormat="1" applyFont="1"/>
    <xf numFmtId="14" fontId="84" fillId="19" borderId="58" xfId="0" applyNumberFormat="1" applyFont="1" applyFill="1" applyBorder="1"/>
    <xf numFmtId="14" fontId="0" fillId="19" borderId="58" xfId="0" applyNumberFormat="1" applyFill="1" applyBorder="1"/>
    <xf numFmtId="0" fontId="6" fillId="0" borderId="57" xfId="1" applyBorder="1" applyAlignment="1" applyProtection="1">
      <alignment horizontal="center" vertical="center"/>
      <protection locked="0"/>
    </xf>
    <xf numFmtId="174" fontId="88" fillId="0" borderId="0" xfId="0" applyNumberFormat="1" applyFont="1"/>
    <xf numFmtId="170" fontId="4" fillId="0" borderId="0" xfId="0" applyNumberFormat="1" applyFont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9" xfId="0" applyFont="1" applyBorder="1"/>
    <xf numFmtId="174" fontId="90" fillId="22" borderId="60" xfId="0" applyNumberFormat="1" applyFont="1" applyFill="1" applyBorder="1"/>
    <xf numFmtId="14" fontId="90" fillId="22" borderId="61" xfId="0" applyNumberFormat="1" applyFont="1" applyFill="1" applyBorder="1"/>
    <xf numFmtId="173" fontId="90" fillId="22" borderId="61" xfId="0" applyNumberFormat="1" applyFont="1" applyFill="1" applyBorder="1"/>
    <xf numFmtId="0" fontId="90" fillId="22" borderId="61" xfId="0" applyFont="1" applyFill="1" applyBorder="1"/>
    <xf numFmtId="44" fontId="90" fillId="22" borderId="61" xfId="0" applyNumberFormat="1" applyFont="1" applyFill="1" applyBorder="1"/>
    <xf numFmtId="44" fontId="90" fillId="22" borderId="62" xfId="0" applyNumberFormat="1" applyFont="1" applyFill="1" applyBorder="1"/>
    <xf numFmtId="0" fontId="57" fillId="11" borderId="1" xfId="0" applyFont="1" applyFill="1" applyBorder="1" applyAlignment="1" applyProtection="1">
      <alignment horizontal="center" vertical="center"/>
      <protection locked="0"/>
    </xf>
    <xf numFmtId="169" fontId="0" fillId="3" borderId="1" xfId="0" applyNumberFormat="1" applyFill="1" applyBorder="1" applyAlignment="1" applyProtection="1">
      <alignment horizontal="center" vertical="center" wrapText="1"/>
      <protection locked="0"/>
    </xf>
    <xf numFmtId="44" fontId="90" fillId="23" borderId="61" xfId="0" applyNumberFormat="1" applyFont="1" applyFill="1" applyBorder="1"/>
    <xf numFmtId="44" fontId="90" fillId="24" borderId="61" xfId="0" applyNumberFormat="1" applyFont="1" applyFill="1" applyBorder="1"/>
    <xf numFmtId="0" fontId="91" fillId="3" borderId="0" xfId="0" applyFont="1" applyFill="1" applyAlignment="1" applyProtection="1">
      <alignment horizontal="left" vertical="center"/>
      <protection locked="0"/>
    </xf>
    <xf numFmtId="0" fontId="88" fillId="0" borderId="0" xfId="0" applyFont="1" applyAlignment="1">
      <alignment wrapText="1"/>
    </xf>
    <xf numFmtId="0" fontId="93" fillId="0" borderId="0" xfId="0" applyFont="1" applyAlignment="1" applyProtection="1">
      <alignment horizontal="right" vertical="center"/>
      <protection hidden="1"/>
    </xf>
    <xf numFmtId="0" fontId="72" fillId="25" borderId="0" xfId="0" applyFont="1" applyFill="1" applyAlignment="1" applyProtection="1">
      <alignment vertical="center"/>
      <protection hidden="1"/>
    </xf>
    <xf numFmtId="0" fontId="72" fillId="0" borderId="1" xfId="1" applyFont="1" applyBorder="1" applyAlignment="1" applyProtection="1">
      <alignment horizontal="center" vertical="center"/>
      <protection locked="0"/>
    </xf>
    <xf numFmtId="0" fontId="70" fillId="0" borderId="54" xfId="0" applyFont="1" applyBorder="1" applyAlignment="1">
      <alignment horizontal="left" vertical="center" wrapText="1"/>
    </xf>
    <xf numFmtId="0" fontId="6" fillId="0" borderId="1" xfId="1" applyBorder="1" applyAlignment="1" applyProtection="1">
      <alignment horizontal="center" vertical="center" wrapText="1"/>
      <protection locked="0"/>
    </xf>
    <xf numFmtId="0" fontId="72" fillId="0" borderId="1" xfId="0" applyFont="1" applyBorder="1" applyAlignment="1" applyProtection="1">
      <alignment horizontal="center" vertical="center" wrapText="1"/>
      <protection locked="0"/>
    </xf>
    <xf numFmtId="170" fontId="57" fillId="26" borderId="47" xfId="0" applyNumberFormat="1" applyFont="1" applyFill="1" applyBorder="1" applyAlignment="1" applyProtection="1">
      <alignment horizontal="center" vertical="center"/>
      <protection locked="0"/>
    </xf>
    <xf numFmtId="0" fontId="57" fillId="11" borderId="29" xfId="0" applyFont="1" applyFill="1" applyBorder="1" applyAlignment="1" applyProtection="1">
      <alignment horizontal="center" vertical="center"/>
      <protection locked="0"/>
    </xf>
    <xf numFmtId="0" fontId="57" fillId="11" borderId="57" xfId="0" applyFont="1" applyFill="1" applyBorder="1" applyAlignment="1" applyProtection="1">
      <alignment horizontal="center" vertical="center"/>
      <protection locked="0"/>
    </xf>
    <xf numFmtId="0" fontId="57" fillId="11" borderId="63" xfId="0" applyFont="1" applyFill="1" applyBorder="1" applyAlignment="1" applyProtection="1">
      <alignment horizontal="center" vertical="center"/>
      <protection locked="0"/>
    </xf>
    <xf numFmtId="175" fontId="88" fillId="0" borderId="0" xfId="0" applyNumberFormat="1" applyFont="1"/>
    <xf numFmtId="0" fontId="94" fillId="0" borderId="2" xfId="1" applyFont="1" applyBorder="1" applyAlignment="1" applyProtection="1">
      <alignment horizontal="center" vertical="center"/>
      <protection locked="0"/>
    </xf>
    <xf numFmtId="0" fontId="72" fillId="0" borderId="57" xfId="1" applyFont="1" applyBorder="1" applyAlignment="1" applyProtection="1">
      <alignment horizontal="center" vertical="center"/>
      <protection locked="0"/>
    </xf>
    <xf numFmtId="0" fontId="0" fillId="0" borderId="0" xfId="0" applyNumberFormat="1"/>
    <xf numFmtId="170" fontId="68" fillId="17" borderId="0" xfId="0" applyNumberFormat="1" applyFont="1" applyFill="1" applyAlignment="1">
      <alignment horizontal="center" vertical="center" wrapText="1"/>
    </xf>
    <xf numFmtId="170" fontId="70" fillId="0" borderId="0" xfId="0" applyNumberFormat="1" applyFont="1" applyAlignment="1">
      <alignment horizontal="left" vertical="center"/>
    </xf>
    <xf numFmtId="49" fontId="0" fillId="0" borderId="0" xfId="0" applyNumberFormat="1"/>
    <xf numFmtId="49" fontId="4" fillId="0" borderId="0" xfId="0" applyNumberFormat="1" applyFont="1"/>
    <xf numFmtId="0" fontId="42" fillId="3" borderId="0" xfId="0" applyFont="1" applyFill="1" applyAlignment="1" applyProtection="1">
      <alignment horizontal="right" vertical="center"/>
      <protection locked="0"/>
    </xf>
    <xf numFmtId="0" fontId="42" fillId="3" borderId="0" xfId="0" applyFont="1" applyFill="1" applyAlignment="1" applyProtection="1">
      <alignment horizontal="left" vertical="center"/>
      <protection locked="0"/>
    </xf>
    <xf numFmtId="0" fontId="47" fillId="3" borderId="0" xfId="0" applyFont="1" applyFill="1" applyAlignment="1" applyProtection="1">
      <alignment horizontal="left"/>
      <protection locked="0"/>
    </xf>
    <xf numFmtId="0" fontId="15" fillId="3" borderId="11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9" fillId="2" borderId="0" xfId="1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wrapText="1"/>
      <protection locked="0"/>
    </xf>
    <xf numFmtId="165" fontId="53" fillId="3" borderId="0" xfId="0" applyNumberFormat="1" applyFont="1" applyFill="1" applyAlignment="1" applyProtection="1">
      <alignment horizontal="left" vertical="center"/>
      <protection locked="0"/>
    </xf>
    <xf numFmtId="171" fontId="53" fillId="3" borderId="0" xfId="0" applyNumberFormat="1" applyFont="1" applyFill="1" applyAlignment="1" applyProtection="1">
      <alignment horizontal="left" vertical="center"/>
      <protection locked="0"/>
    </xf>
    <xf numFmtId="0" fontId="52" fillId="6" borderId="0" xfId="0" applyFont="1" applyFill="1" applyAlignment="1" applyProtection="1">
      <alignment horizontal="center" vertical="center"/>
      <protection locked="0"/>
    </xf>
    <xf numFmtId="0" fontId="53" fillId="3" borderId="0" xfId="0" applyFont="1" applyFill="1" applyAlignment="1" applyProtection="1">
      <alignment horizontal="left" vertical="center" wrapText="1"/>
      <protection locked="0"/>
    </xf>
    <xf numFmtId="14" fontId="53" fillId="3" borderId="0" xfId="0" applyNumberFormat="1" applyFont="1" applyFill="1" applyAlignment="1" applyProtection="1">
      <alignment horizontal="left" vertical="center"/>
      <protection locked="0"/>
    </xf>
    <xf numFmtId="0" fontId="45" fillId="3" borderId="0" xfId="0" applyFont="1" applyFill="1" applyAlignment="1" applyProtection="1">
      <alignment horizontal="right" vertical="center"/>
      <protection locked="0"/>
    </xf>
    <xf numFmtId="174" fontId="53" fillId="3" borderId="0" xfId="0" applyNumberFormat="1" applyFont="1" applyFill="1" applyAlignment="1" applyProtection="1">
      <alignment horizontal="left" vertical="center"/>
      <protection locked="0"/>
    </xf>
    <xf numFmtId="0" fontId="54" fillId="5" borderId="13" xfId="0" applyFont="1" applyFill="1" applyBorder="1" applyAlignment="1">
      <alignment horizontal="center" vertical="center"/>
    </xf>
    <xf numFmtId="0" fontId="40" fillId="5" borderId="15" xfId="0" applyFont="1" applyFill="1" applyBorder="1" applyAlignment="1">
      <alignment horizontal="center" vertical="center"/>
    </xf>
    <xf numFmtId="0" fontId="40" fillId="5" borderId="13" xfId="0" applyFont="1" applyFill="1" applyBorder="1" applyAlignment="1">
      <alignment horizontal="center" vertical="center"/>
    </xf>
    <xf numFmtId="0" fontId="40" fillId="5" borderId="14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61" fillId="3" borderId="0" xfId="0" applyFont="1" applyFill="1" applyAlignment="1" applyProtection="1">
      <alignment horizontal="center" vertical="center"/>
      <protection hidden="1"/>
    </xf>
    <xf numFmtId="0" fontId="57" fillId="12" borderId="52" xfId="0" applyFont="1" applyFill="1" applyBorder="1" applyAlignment="1">
      <alignment horizontal="center" vertical="center" wrapText="1"/>
    </xf>
    <xf numFmtId="0" fontId="57" fillId="12" borderId="53" xfId="0" applyFont="1" applyFill="1" applyBorder="1" applyAlignment="1">
      <alignment horizontal="center" vertical="center" wrapText="1"/>
    </xf>
    <xf numFmtId="0" fontId="55" fillId="14" borderId="41" xfId="0" applyFont="1" applyFill="1" applyBorder="1" applyAlignment="1">
      <alignment horizontal="center" vertical="center"/>
    </xf>
    <xf numFmtId="0" fontId="55" fillId="14" borderId="42" xfId="0" applyFont="1" applyFill="1" applyBorder="1" applyAlignment="1">
      <alignment horizontal="center" vertical="center"/>
    </xf>
    <xf numFmtId="0" fontId="63" fillId="16" borderId="49" xfId="0" applyFont="1" applyFill="1" applyBorder="1" applyAlignment="1">
      <alignment horizontal="center" vertical="center"/>
    </xf>
    <xf numFmtId="0" fontId="63" fillId="16" borderId="50" xfId="0" applyFont="1" applyFill="1" applyBorder="1" applyAlignment="1">
      <alignment horizontal="center" vertical="center"/>
    </xf>
    <xf numFmtId="0" fontId="63" fillId="16" borderId="51" xfId="0" applyFont="1" applyFill="1" applyBorder="1" applyAlignment="1">
      <alignment horizontal="center" vertical="center"/>
    </xf>
    <xf numFmtId="170" fontId="65" fillId="11" borderId="43" xfId="2" applyNumberFormat="1" applyFont="1" applyFill="1" applyBorder="1" applyAlignment="1" applyProtection="1">
      <alignment horizontal="center" vertical="center"/>
      <protection locked="0"/>
    </xf>
    <xf numFmtId="170" fontId="65" fillId="11" borderId="38" xfId="2" applyNumberFormat="1" applyFont="1" applyFill="1" applyBorder="1" applyAlignment="1" applyProtection="1">
      <alignment horizontal="center" vertical="center"/>
      <protection locked="0"/>
    </xf>
    <xf numFmtId="170" fontId="65" fillId="11" borderId="40" xfId="2" applyNumberFormat="1" applyFont="1" applyFill="1" applyBorder="1" applyAlignment="1" applyProtection="1">
      <alignment horizontal="center" vertical="center"/>
      <protection locked="0"/>
    </xf>
    <xf numFmtId="0" fontId="89" fillId="21" borderId="52" xfId="0" applyFont="1" applyFill="1" applyBorder="1" applyAlignment="1">
      <alignment horizontal="center"/>
    </xf>
    <xf numFmtId="0" fontId="89" fillId="21" borderId="37" xfId="0" applyFont="1" applyFill="1" applyBorder="1" applyAlignment="1">
      <alignment horizontal="center"/>
    </xf>
    <xf numFmtId="0" fontId="89" fillId="21" borderId="53" xfId="0" applyFont="1" applyFill="1" applyBorder="1" applyAlignment="1">
      <alignment horizontal="center"/>
    </xf>
    <xf numFmtId="0" fontId="70" fillId="0" borderId="0" xfId="0" applyNumberFormat="1" applyFont="1" applyAlignment="1">
      <alignment horizontal="left" vertical="center"/>
    </xf>
  </cellXfs>
  <cellStyles count="21">
    <cellStyle name="Center" xfId="8" xr:uid="{00000000-0005-0000-0000-000000000000}"/>
    <cellStyle name="Hiperlink" xfId="1" builtinId="8"/>
    <cellStyle name="Hyperlink_L" xfId="6" xr:uid="{00000000-0005-0000-0000-000002000000}"/>
    <cellStyle name="Moeda" xfId="2" builtinId="4"/>
    <cellStyle name="Moeda 2" xfId="19" xr:uid="{00000000-0005-0000-0000-000004000000}"/>
    <cellStyle name="Normal" xfId="0" builtinId="0"/>
    <cellStyle name="Normal 2" xfId="4" xr:uid="{00000000-0005-0000-0000-000006000000}"/>
    <cellStyle name="Normal 2 2" xfId="12" xr:uid="{00000000-0005-0000-0000-000007000000}"/>
    <cellStyle name="Normal 2 3" xfId="20" xr:uid="{00000000-0005-0000-0000-000008000000}"/>
    <cellStyle name="Normal 3" xfId="5" xr:uid="{00000000-0005-0000-0000-000009000000}"/>
    <cellStyle name="Normal 3 2" xfId="16" xr:uid="{00000000-0005-0000-0000-00000A000000}"/>
    <cellStyle name="Normal 4" xfId="9" xr:uid="{00000000-0005-0000-0000-00000B000000}"/>
    <cellStyle name="Normal 5" xfId="14" xr:uid="{00000000-0005-0000-0000-00000C000000}"/>
    <cellStyle name="Normal 6" xfId="17" xr:uid="{00000000-0005-0000-0000-00000D000000}"/>
    <cellStyle name="Normal 7" xfId="18" xr:uid="{00000000-0005-0000-0000-00000E000000}"/>
    <cellStyle name="Porcentagem" xfId="3" builtinId="5"/>
    <cellStyle name="Porcentagem 2" xfId="7" xr:uid="{00000000-0005-0000-0000-000010000000}"/>
    <cellStyle name="Porcentagem 3" xfId="13" xr:uid="{00000000-0005-0000-0000-000011000000}"/>
    <cellStyle name="Separador de milhares 2" xfId="11" xr:uid="{00000000-0005-0000-0000-000012000000}"/>
    <cellStyle name="Vírgula 2" xfId="10" xr:uid="{00000000-0005-0000-0000-000013000000}"/>
    <cellStyle name="Vírgula 3" xfId="15" xr:uid="{00000000-0005-0000-0000-000014000000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73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_-[$R$-416]\ * #,##0.00_-;\-[$R$-416]\ * #,##0.00_-;_-[$R$-416]\ * &quot;-&quot;??_-;_-@_-"/>
      <alignment horizontal="left" vertical="center" textRotation="0" wrapText="0" indent="0" justifyLastLine="0" shrinkToFit="0" readingOrder="0"/>
    </dxf>
    <dxf>
      <font>
        <i/>
      </font>
      <alignment horizontal="left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i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indexed="64"/>
          <bgColor rgb="FF1FA8BB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1" formatCode="\(##\)\ #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1" formatCode="\(##\)\ #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1FA8B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BFF01"/>
      <color rgb="FF1FA8BB"/>
      <color rgb="FF1E509B"/>
      <color rgb="FFFFFFCC"/>
      <color rgb="FFFF6969"/>
      <color rgb="FFFF9966"/>
      <color rgb="FFFFFF99"/>
      <color rgb="FF404040"/>
      <color rgb="FFF5D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Ferramenta Cota&#231;&#227;o Nacionais'!A1"/><Relationship Id="rId2" Type="http://schemas.openxmlformats.org/officeDocument/2006/relationships/image" Target="../media/image12.png"/><Relationship Id="rId1" Type="http://schemas.openxmlformats.org/officeDocument/2006/relationships/hyperlink" Target="http://www2.correios.com.br/sistemas/precosPrazos/" TargetMode="External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15.jpeg"/><Relationship Id="rId7" Type="http://schemas.openxmlformats.org/officeDocument/2006/relationships/image" Target="../media/image19.jpe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Relationship Id="rId9" Type="http://schemas.openxmlformats.org/officeDocument/2006/relationships/image" Target="../media/image2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45722</xdr:colOff>
      <xdr:row>1</xdr:row>
      <xdr:rowOff>62231</xdr:rowOff>
    </xdr:from>
    <xdr:to>
      <xdr:col>5</xdr:col>
      <xdr:colOff>262732</xdr:colOff>
      <xdr:row>5</xdr:row>
      <xdr:rowOff>224374</xdr:rowOff>
    </xdr:to>
    <xdr:pic>
      <xdr:nvPicPr>
        <xdr:cNvPr id="4" name="Image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55" y="104564"/>
          <a:ext cx="4331546" cy="840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193534</xdr:colOff>
      <xdr:row>7</xdr:row>
      <xdr:rowOff>437866</xdr:rowOff>
    </xdr:from>
    <xdr:to>
      <xdr:col>2</xdr:col>
      <xdr:colOff>666615</xdr:colOff>
      <xdr:row>8</xdr:row>
      <xdr:rowOff>414799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67" y="27831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193534</xdr:colOff>
      <xdr:row>11</xdr:row>
      <xdr:rowOff>220200</xdr:rowOff>
    </xdr:from>
    <xdr:to>
      <xdr:col>2</xdr:col>
      <xdr:colOff>666615</xdr:colOff>
      <xdr:row>13</xdr:row>
      <xdr:rowOff>34148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67" y="42249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105267</xdr:colOff>
      <xdr:row>7</xdr:row>
      <xdr:rowOff>437866</xdr:rowOff>
    </xdr:from>
    <xdr:to>
      <xdr:col>10</xdr:col>
      <xdr:colOff>394</xdr:colOff>
      <xdr:row>8</xdr:row>
      <xdr:rowOff>414799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334" y="27831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193534</xdr:colOff>
      <xdr:row>13</xdr:row>
      <xdr:rowOff>299433</xdr:rowOff>
    </xdr:from>
    <xdr:to>
      <xdr:col>2</xdr:col>
      <xdr:colOff>666615</xdr:colOff>
      <xdr:row>15</xdr:row>
      <xdr:rowOff>34007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67" y="49730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440966</xdr:colOff>
      <xdr:row>7</xdr:row>
      <xdr:rowOff>437866</xdr:rowOff>
    </xdr:from>
    <xdr:to>
      <xdr:col>19</xdr:col>
      <xdr:colOff>910022</xdr:colOff>
      <xdr:row>8</xdr:row>
      <xdr:rowOff>414799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9966" y="27831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440966</xdr:colOff>
      <xdr:row>13</xdr:row>
      <xdr:rowOff>299433</xdr:rowOff>
    </xdr:from>
    <xdr:to>
      <xdr:col>19</xdr:col>
      <xdr:colOff>910022</xdr:colOff>
      <xdr:row>15</xdr:row>
      <xdr:rowOff>34007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9966" y="4973033"/>
          <a:ext cx="468000" cy="46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440966</xdr:colOff>
      <xdr:row>11</xdr:row>
      <xdr:rowOff>220200</xdr:rowOff>
    </xdr:from>
    <xdr:to>
      <xdr:col>19</xdr:col>
      <xdr:colOff>910022</xdr:colOff>
      <xdr:row>13</xdr:row>
      <xdr:rowOff>34148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9966" y="4224933"/>
          <a:ext cx="468000" cy="468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158751</xdr:colOff>
          <xdr:row>38</xdr:row>
          <xdr:rowOff>342106</xdr:rowOff>
        </xdr:from>
        <xdr:to>
          <xdr:col>13</xdr:col>
          <xdr:colOff>186266</xdr:colOff>
          <xdr:row>40</xdr:row>
          <xdr:rowOff>34393</xdr:rowOff>
        </xdr:to>
        <xdr:pic>
          <xdr:nvPicPr>
            <xdr:cNvPr id="12" name="DHL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97501" y="14296231"/>
              <a:ext cx="1597025" cy="34210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552450</xdr:colOff>
      <xdr:row>42</xdr:row>
      <xdr:rowOff>142875</xdr:rowOff>
    </xdr:from>
    <xdr:to>
      <xdr:col>21</xdr:col>
      <xdr:colOff>475713</xdr:colOff>
      <xdr:row>50</xdr:row>
      <xdr:rowOff>247066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" y="15287625"/>
          <a:ext cx="11076190" cy="2990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158750</xdr:colOff>
          <xdr:row>38</xdr:row>
          <xdr:rowOff>342900</xdr:rowOff>
        </xdr:from>
        <xdr:to>
          <xdr:col>13</xdr:col>
          <xdr:colOff>186055</xdr:colOff>
          <xdr:row>40</xdr:row>
          <xdr:rowOff>33655</xdr:rowOff>
        </xdr:to>
        <xdr:pic>
          <xdr:nvPicPr>
            <xdr:cNvPr id="130186" name="DHL">
              <a:extLst>
                <a:ext uri="{FF2B5EF4-FFF2-40B4-BE49-F238E27FC236}">
                  <a16:creationId xmlns:a16="http://schemas.microsoft.com/office/drawing/2014/main" id="{00000000-0008-0000-0000-00008AFC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97500" y="14281150"/>
              <a:ext cx="1625600" cy="35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38</xdr:row>
          <xdr:rowOff>411480</xdr:rowOff>
        </xdr:from>
        <xdr:to>
          <xdr:col>13</xdr:col>
          <xdr:colOff>224790</xdr:colOff>
          <xdr:row>40</xdr:row>
          <xdr:rowOff>38100</xdr:rowOff>
        </xdr:to>
        <xdr:pic>
          <xdr:nvPicPr>
            <xdr:cNvPr id="130509" name="DHL">
              <a:extLst>
                <a:ext uri="{FF2B5EF4-FFF2-40B4-BE49-F238E27FC236}">
                  <a16:creationId xmlns:a16="http://schemas.microsoft.com/office/drawing/2014/main" id="{00000000-0008-0000-0000-0000CDFD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4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34000" y="14310360"/>
              <a:ext cx="1600200" cy="358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38</xdr:row>
          <xdr:rowOff>411480</xdr:rowOff>
        </xdr:from>
        <xdr:to>
          <xdr:col>13</xdr:col>
          <xdr:colOff>224790</xdr:colOff>
          <xdr:row>40</xdr:row>
          <xdr:rowOff>38100</xdr:rowOff>
        </xdr:to>
        <xdr:pic>
          <xdr:nvPicPr>
            <xdr:cNvPr id="130510" name="Picture 15822">
              <a:extLst>
                <a:ext uri="{FF2B5EF4-FFF2-40B4-BE49-F238E27FC236}">
                  <a16:creationId xmlns:a16="http://schemas.microsoft.com/office/drawing/2014/main" id="{00000000-0008-0000-0000-0000CEFD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34000" y="14310360"/>
              <a:ext cx="1600200" cy="3581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38</xdr:row>
          <xdr:rowOff>285750</xdr:rowOff>
        </xdr:from>
        <xdr:to>
          <xdr:col>13</xdr:col>
          <xdr:colOff>152400</xdr:colOff>
          <xdr:row>40</xdr:row>
          <xdr:rowOff>33655</xdr:rowOff>
        </xdr:to>
        <xdr:pic>
          <xdr:nvPicPr>
            <xdr:cNvPr id="155376" name="DHL">
              <a:extLst>
                <a:ext uri="{FF2B5EF4-FFF2-40B4-BE49-F238E27FC236}">
                  <a16:creationId xmlns:a16="http://schemas.microsoft.com/office/drawing/2014/main" id="{00000000-0008-0000-0000-0000F05E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72100" y="14224000"/>
              <a:ext cx="1619250" cy="412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38</xdr:row>
          <xdr:rowOff>285750</xdr:rowOff>
        </xdr:from>
        <xdr:to>
          <xdr:col>13</xdr:col>
          <xdr:colOff>152400</xdr:colOff>
          <xdr:row>40</xdr:row>
          <xdr:rowOff>17780</xdr:rowOff>
        </xdr:to>
        <xdr:pic>
          <xdr:nvPicPr>
            <xdr:cNvPr id="155377" name="Picture 19185">
              <a:extLst>
                <a:ext uri="{FF2B5EF4-FFF2-40B4-BE49-F238E27FC236}">
                  <a16:creationId xmlns:a16="http://schemas.microsoft.com/office/drawing/2014/main" id="{00000000-0008-0000-0000-0000F15E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72100" y="14224000"/>
              <a:ext cx="1619250" cy="406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158750</xdr:colOff>
          <xdr:row>38</xdr:row>
          <xdr:rowOff>342900</xdr:rowOff>
        </xdr:from>
        <xdr:to>
          <xdr:col>13</xdr:col>
          <xdr:colOff>190500</xdr:colOff>
          <xdr:row>40</xdr:row>
          <xdr:rowOff>33655</xdr:rowOff>
        </xdr:to>
        <xdr:pic>
          <xdr:nvPicPr>
            <xdr:cNvPr id="155378" name="Picture 19186">
              <a:extLst>
                <a:ext uri="{FF2B5EF4-FFF2-40B4-BE49-F238E27FC236}">
                  <a16:creationId xmlns:a16="http://schemas.microsoft.com/office/drawing/2014/main" id="{00000000-0008-0000-0000-0000F25E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97500" y="14281150"/>
              <a:ext cx="1631950" cy="35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158750</xdr:colOff>
          <xdr:row>38</xdr:row>
          <xdr:rowOff>342900</xdr:rowOff>
        </xdr:from>
        <xdr:to>
          <xdr:col>13</xdr:col>
          <xdr:colOff>190500</xdr:colOff>
          <xdr:row>40</xdr:row>
          <xdr:rowOff>33655</xdr:rowOff>
        </xdr:to>
        <xdr:pic>
          <xdr:nvPicPr>
            <xdr:cNvPr id="155379" name="Picture 15822">
              <a:extLst>
                <a:ext uri="{FF2B5EF4-FFF2-40B4-BE49-F238E27FC236}">
                  <a16:creationId xmlns:a16="http://schemas.microsoft.com/office/drawing/2014/main" id="{00000000-0008-0000-0000-0000F35E02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OGO" spid="_x0000_s17167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5397500" y="14281150"/>
              <a:ext cx="1631950" cy="35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385117</xdr:colOff>
      <xdr:row>28</xdr:row>
      <xdr:rowOff>305314</xdr:rowOff>
    </xdr:from>
    <xdr:to>
      <xdr:col>8</xdr:col>
      <xdr:colOff>822610</xdr:colOff>
      <xdr:row>29</xdr:row>
      <xdr:rowOff>346658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9542" y="6648964"/>
          <a:ext cx="2291483" cy="472082"/>
        </a:xfrm>
        <a:prstGeom prst="rect">
          <a:avLst/>
        </a:prstGeom>
      </xdr:spPr>
    </xdr:pic>
    <xdr:clientData/>
  </xdr:twoCellAnchor>
  <xdr:twoCellAnchor editAs="oneCell">
    <xdr:from>
      <xdr:col>5</xdr:col>
      <xdr:colOff>2068367</xdr:colOff>
      <xdr:row>28</xdr:row>
      <xdr:rowOff>299871</xdr:rowOff>
    </xdr:from>
    <xdr:to>
      <xdr:col>5</xdr:col>
      <xdr:colOff>4207137</xdr:colOff>
      <xdr:row>29</xdr:row>
      <xdr:rowOff>343329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624" y="6559157"/>
          <a:ext cx="2130514" cy="468000"/>
        </a:xfrm>
        <a:prstGeom prst="rect">
          <a:avLst/>
        </a:prstGeom>
      </xdr:spPr>
    </xdr:pic>
    <xdr:clientData/>
  </xdr:twoCellAnchor>
  <xdr:twoCellAnchor>
    <xdr:from>
      <xdr:col>3</xdr:col>
      <xdr:colOff>707572</xdr:colOff>
      <xdr:row>1</xdr:row>
      <xdr:rowOff>97971</xdr:rowOff>
    </xdr:from>
    <xdr:to>
      <xdr:col>5</xdr:col>
      <xdr:colOff>1219199</xdr:colOff>
      <xdr:row>2</xdr:row>
      <xdr:rowOff>337457</xdr:rowOff>
    </xdr:to>
    <xdr:sp macro="[0]!orcamento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569029" y="642257"/>
          <a:ext cx="2492827" cy="381000"/>
        </a:xfrm>
        <a:prstGeom prst="round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chemeClr val="tx2">
                  <a:lumMod val="75000"/>
                </a:schemeClr>
              </a:solidFill>
            </a:rPr>
            <a:t>Passo</a:t>
          </a:r>
          <a:r>
            <a:rPr lang="pt-BR" sz="1400" b="1" baseline="0">
              <a:solidFill>
                <a:schemeClr val="tx2">
                  <a:lumMod val="75000"/>
                </a:schemeClr>
              </a:solidFill>
            </a:rPr>
            <a:t> 1: </a:t>
          </a:r>
          <a:r>
            <a:rPr lang="pt-BR" sz="1400" b="1">
              <a:solidFill>
                <a:schemeClr val="tx2">
                  <a:lumMod val="75000"/>
                </a:schemeClr>
              </a:solidFill>
            </a:rPr>
            <a:t>Salvar Orçamento</a:t>
          </a:r>
        </a:p>
      </xdr:txBody>
    </xdr:sp>
    <xdr:clientData/>
  </xdr:twoCellAnchor>
  <xdr:twoCellAnchor>
    <xdr:from>
      <xdr:col>5</xdr:col>
      <xdr:colOff>2634345</xdr:colOff>
      <xdr:row>1</xdr:row>
      <xdr:rowOff>108857</xdr:rowOff>
    </xdr:from>
    <xdr:to>
      <xdr:col>7</xdr:col>
      <xdr:colOff>32657</xdr:colOff>
      <xdr:row>2</xdr:row>
      <xdr:rowOff>348343</xdr:rowOff>
    </xdr:to>
    <xdr:sp macro="[0]!SendReminderMail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6477002" y="653143"/>
          <a:ext cx="3352798" cy="381000"/>
        </a:xfrm>
        <a:prstGeom prst="roundRect">
          <a:avLst/>
        </a:prstGeom>
        <a:solidFill>
          <a:schemeClr val="accent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1400" b="1">
              <a:solidFill>
                <a:srgbClr val="C00000"/>
              </a:solidFill>
            </a:rPr>
            <a:t>Passo 2:</a:t>
          </a:r>
          <a:r>
            <a:rPr lang="pt-BR" sz="1400" b="1" baseline="0">
              <a:solidFill>
                <a:srgbClr val="C00000"/>
              </a:solidFill>
            </a:rPr>
            <a:t> </a:t>
          </a:r>
          <a:r>
            <a:rPr lang="pt-BR" sz="1400" b="1">
              <a:solidFill>
                <a:srgbClr val="C00000"/>
              </a:solidFill>
            </a:rPr>
            <a:t>Gerar PDF e enviar e-mail...</a:t>
          </a:r>
        </a:p>
      </xdr:txBody>
    </xdr:sp>
    <xdr:clientData/>
  </xdr:twoCellAnchor>
  <xdr:twoCellAnchor>
    <xdr:from>
      <xdr:col>5</xdr:col>
      <xdr:colOff>1447800</xdr:colOff>
      <xdr:row>2</xdr:row>
      <xdr:rowOff>0</xdr:rowOff>
    </xdr:from>
    <xdr:to>
      <xdr:col>5</xdr:col>
      <xdr:colOff>2558142</xdr:colOff>
      <xdr:row>2</xdr:row>
      <xdr:rowOff>337457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290457" y="685800"/>
          <a:ext cx="1110342" cy="337457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108857</xdr:colOff>
      <xdr:row>1</xdr:row>
      <xdr:rowOff>119742</xdr:rowOff>
    </xdr:from>
    <xdr:to>
      <xdr:col>3</xdr:col>
      <xdr:colOff>555170</xdr:colOff>
      <xdr:row>2</xdr:row>
      <xdr:rowOff>359229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108857" y="664028"/>
          <a:ext cx="2307770" cy="381001"/>
        </a:xfrm>
        <a:prstGeom prst="rightArrow">
          <a:avLst/>
        </a:prstGeom>
        <a:solidFill>
          <a:srgbClr val="92D050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1</xdr:col>
      <xdr:colOff>3810</xdr:colOff>
      <xdr:row>0</xdr:row>
      <xdr:rowOff>883920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364236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76200</xdr:rowOff>
    </xdr:from>
    <xdr:to>
      <xdr:col>0</xdr:col>
      <xdr:colOff>3571110</xdr:colOff>
      <xdr:row>1</xdr:row>
      <xdr:rowOff>830579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1540"/>
          <a:ext cx="3666360" cy="754379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</xdr:row>
      <xdr:rowOff>19050</xdr:rowOff>
    </xdr:from>
    <xdr:to>
      <xdr:col>6</xdr:col>
      <xdr:colOff>1365250</xdr:colOff>
      <xdr:row>4</xdr:row>
      <xdr:rowOff>368641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9700" y="1181100"/>
          <a:ext cx="1327150" cy="349591"/>
        </a:xfrm>
        <a:prstGeom prst="rect">
          <a:avLst/>
        </a:prstGeom>
      </xdr:spPr>
    </xdr:pic>
    <xdr:clientData/>
  </xdr:twoCellAnchor>
  <xdr:twoCellAnchor>
    <xdr:from>
      <xdr:col>6</xdr:col>
      <xdr:colOff>19050</xdr:colOff>
      <xdr:row>5</xdr:row>
      <xdr:rowOff>25400</xdr:rowOff>
    </xdr:from>
    <xdr:to>
      <xdr:col>6</xdr:col>
      <xdr:colOff>1403350</xdr:colOff>
      <xdr:row>5</xdr:row>
      <xdr:rowOff>365083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0650" y="1574800"/>
          <a:ext cx="1384300" cy="339683"/>
        </a:xfrm>
        <a:prstGeom prst="rect">
          <a:avLst/>
        </a:prstGeom>
      </xdr:spPr>
    </xdr:pic>
    <xdr:clientData/>
  </xdr:twoCellAnchor>
  <xdr:twoCellAnchor>
    <xdr:from>
      <xdr:col>6</xdr:col>
      <xdr:colOff>47184</xdr:colOff>
      <xdr:row>6</xdr:row>
      <xdr:rowOff>25400</xdr:rowOff>
    </xdr:from>
    <xdr:to>
      <xdr:col>6</xdr:col>
      <xdr:colOff>1822450</xdr:colOff>
      <xdr:row>6</xdr:row>
      <xdr:rowOff>361949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8784" y="1962150"/>
          <a:ext cx="1775266" cy="336549"/>
        </a:xfrm>
        <a:prstGeom prst="rect">
          <a:avLst/>
        </a:prstGeom>
      </xdr:spPr>
    </xdr:pic>
    <xdr:clientData/>
  </xdr:twoCellAnchor>
  <xdr:twoCellAnchor>
    <xdr:from>
      <xdr:col>6</xdr:col>
      <xdr:colOff>33349</xdr:colOff>
      <xdr:row>8</xdr:row>
      <xdr:rowOff>25400</xdr:rowOff>
    </xdr:from>
    <xdr:to>
      <xdr:col>6</xdr:col>
      <xdr:colOff>1809751</xdr:colOff>
      <xdr:row>8</xdr:row>
      <xdr:rowOff>378587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949" y="2736850"/>
          <a:ext cx="1776402" cy="353187"/>
        </a:xfrm>
        <a:prstGeom prst="rect">
          <a:avLst/>
        </a:prstGeom>
      </xdr:spPr>
    </xdr:pic>
    <xdr:clientData/>
  </xdr:twoCellAnchor>
  <xdr:twoCellAnchor>
    <xdr:from>
      <xdr:col>6</xdr:col>
      <xdr:colOff>204778</xdr:colOff>
      <xdr:row>7</xdr:row>
      <xdr:rowOff>38100</xdr:rowOff>
    </xdr:from>
    <xdr:to>
      <xdr:col>6</xdr:col>
      <xdr:colOff>1593849</xdr:colOff>
      <xdr:row>7</xdr:row>
      <xdr:rowOff>355600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6378" y="2362200"/>
          <a:ext cx="1389071" cy="317500"/>
        </a:xfrm>
        <a:prstGeom prst="rect">
          <a:avLst/>
        </a:prstGeom>
      </xdr:spPr>
    </xdr:pic>
    <xdr:clientData/>
  </xdr:twoCellAnchor>
  <xdr:twoCellAnchor>
    <xdr:from>
      <xdr:col>0</xdr:col>
      <xdr:colOff>87312</xdr:colOff>
      <xdr:row>3</xdr:row>
      <xdr:rowOff>150812</xdr:rowOff>
    </xdr:from>
    <xdr:to>
      <xdr:col>0</xdr:col>
      <xdr:colOff>2698749</xdr:colOff>
      <xdr:row>3</xdr:row>
      <xdr:rowOff>838703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2" y="2960687"/>
          <a:ext cx="2611437" cy="687891"/>
        </a:xfrm>
        <a:prstGeom prst="rect">
          <a:avLst/>
        </a:prstGeom>
      </xdr:spPr>
    </xdr:pic>
    <xdr:clientData/>
  </xdr:twoCellAnchor>
  <xdr:twoCellAnchor>
    <xdr:from>
      <xdr:col>0</xdr:col>
      <xdr:colOff>80521</xdr:colOff>
      <xdr:row>4</xdr:row>
      <xdr:rowOff>85724</xdr:rowOff>
    </xdr:from>
    <xdr:to>
      <xdr:col>0</xdr:col>
      <xdr:colOff>3587750</xdr:colOff>
      <xdr:row>4</xdr:row>
      <xdr:rowOff>750613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21" y="3816349"/>
          <a:ext cx="3507229" cy="66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752475</xdr:colOff>
          <xdr:row>14</xdr:row>
          <xdr:rowOff>114300</xdr:rowOff>
        </xdr:from>
        <xdr:to>
          <xdr:col>5</xdr:col>
          <xdr:colOff>266700</xdr:colOff>
          <xdr:row>16</xdr:row>
          <xdr:rowOff>66675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A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Botão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M/2001%20TRMs/HK%20TRM%20Oct%20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temp/Zoning%20CC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Pricing%20Database%20values_v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ral/LOCALS~1/Temp/Competition%20Prices%20and%20Distan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AS\Dept\MKT\Douglas\Modelo%20de%20CEV%20v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Tabelas/Formul&#225;rios/Modelo%20de%20CEV%20v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AS\Dept\Users\44cpe\My%20Documents\data\Bain\D5K\Pricing\RSO\RSO%20modelling\model%20v03%2012months%20data\BR_MATRIX%20rezon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temp/Zoning%20v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F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SIMULADORES/SIMULADOR%20DOM&#201;STICO%20200501%20V6.0%20BE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Shared/Pricing%20Data%20Base/Updated%20Rate%20Cards/TW%20Rate%20Ca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OB Tariff"/>
      <sheetName val="Unit Costs"/>
      <sheetName val="Shipment costs"/>
      <sheetName val="Zone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al Price Base"/>
      <sheetName val="Avg per Weight"/>
      <sheetName val="Avg Prices per Zone"/>
      <sheetName val="Weight Prices"/>
      <sheetName val="Zoning Price"/>
      <sheetName val="Weighted Avg Price per Zone"/>
      <sheetName val="List Prices"/>
      <sheetName val="List Prices (2)"/>
      <sheetName val="List Prices (3)"/>
      <sheetName val="Weighted Average All"/>
      <sheetName val="Weight All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 (2)"/>
      <sheetName val="Ideal Price Base"/>
      <sheetName val="Ideal Prices"/>
      <sheetName val="Weight Masters"/>
      <sheetName val="Weight All"/>
      <sheetName val="Agrupa Vol"/>
      <sheetName val="Weighted Average Masters"/>
      <sheetName val="Weighted Average All"/>
      <sheetName val="Weight per Area"/>
      <sheetName val="Geral"/>
      <sheetName val="Proposta Zoning"/>
      <sheetName val="Teste"/>
      <sheetName val="Groups"/>
      <sheetName val="Intra-group routes"/>
      <sheetName val="Zone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&amp; Distance"/>
      <sheetName val="Distances"/>
      <sheetName val="backup1"/>
      <sheetName val="backup2"/>
      <sheetName val="OrigemDestino"/>
      <sheetName val="Mapping"/>
      <sheetName val="Grouping"/>
      <sheetName val="Mapping 2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V"/>
      <sheetName val="DMX"/>
      <sheetName val="Proposta"/>
      <sheetName val="Registro"/>
      <sheetName val="DMX Desconto"/>
      <sheetName val="Sheet"/>
      <sheetName val="Cálculos"/>
      <sheetName val="tabela cheia (referência)"/>
      <sheetName val="Cálculos (Não Imprimi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">
          <cell r="Z6">
            <v>95</v>
          </cell>
          <cell r="AA6">
            <v>95</v>
          </cell>
          <cell r="AB6">
            <v>95</v>
          </cell>
        </row>
        <row r="7">
          <cell r="Z7">
            <v>112</v>
          </cell>
          <cell r="AA7">
            <v>112</v>
          </cell>
          <cell r="AB7">
            <v>112</v>
          </cell>
        </row>
        <row r="8">
          <cell r="Z8">
            <v>129</v>
          </cell>
          <cell r="AA8">
            <v>129</v>
          </cell>
          <cell r="AB8">
            <v>129</v>
          </cell>
        </row>
        <row r="9">
          <cell r="Z9">
            <v>146</v>
          </cell>
          <cell r="AA9">
            <v>146</v>
          </cell>
          <cell r="AB9">
            <v>146</v>
          </cell>
        </row>
        <row r="10">
          <cell r="Z10">
            <v>163</v>
          </cell>
          <cell r="AA10">
            <v>163</v>
          </cell>
          <cell r="AB10">
            <v>163</v>
          </cell>
        </row>
        <row r="11">
          <cell r="Z11">
            <v>180</v>
          </cell>
          <cell r="AA11">
            <v>180</v>
          </cell>
          <cell r="AB11">
            <v>180</v>
          </cell>
        </row>
        <row r="12">
          <cell r="Z12">
            <v>196</v>
          </cell>
          <cell r="AA12">
            <v>196</v>
          </cell>
          <cell r="AB12">
            <v>196</v>
          </cell>
        </row>
        <row r="13">
          <cell r="Z13">
            <v>212</v>
          </cell>
          <cell r="AA13">
            <v>212</v>
          </cell>
          <cell r="AB13">
            <v>212</v>
          </cell>
        </row>
        <row r="14">
          <cell r="Z14">
            <v>228</v>
          </cell>
          <cell r="AA14">
            <v>228</v>
          </cell>
          <cell r="AB14">
            <v>228</v>
          </cell>
        </row>
        <row r="15">
          <cell r="Z15">
            <v>244</v>
          </cell>
          <cell r="AA15">
            <v>244</v>
          </cell>
          <cell r="AB15">
            <v>244</v>
          </cell>
        </row>
        <row r="16">
          <cell r="Z16">
            <v>260</v>
          </cell>
          <cell r="AA16">
            <v>260</v>
          </cell>
          <cell r="AB16">
            <v>260</v>
          </cell>
        </row>
        <row r="17">
          <cell r="Z17">
            <v>276</v>
          </cell>
          <cell r="AA17">
            <v>276</v>
          </cell>
          <cell r="AB17">
            <v>276</v>
          </cell>
        </row>
        <row r="18">
          <cell r="Z18">
            <v>291</v>
          </cell>
          <cell r="AA18">
            <v>291</v>
          </cell>
          <cell r="AB18">
            <v>291</v>
          </cell>
        </row>
        <row r="19">
          <cell r="Z19">
            <v>306</v>
          </cell>
          <cell r="AA19">
            <v>306</v>
          </cell>
          <cell r="AB19">
            <v>306</v>
          </cell>
        </row>
        <row r="20">
          <cell r="Z20">
            <v>321</v>
          </cell>
          <cell r="AA20">
            <v>321</v>
          </cell>
          <cell r="AB20">
            <v>321</v>
          </cell>
        </row>
        <row r="21">
          <cell r="Z21">
            <v>336</v>
          </cell>
          <cell r="AA21">
            <v>336</v>
          </cell>
          <cell r="AB21">
            <v>336</v>
          </cell>
        </row>
        <row r="22">
          <cell r="Z22">
            <v>351</v>
          </cell>
          <cell r="AA22">
            <v>351</v>
          </cell>
          <cell r="AB22">
            <v>351</v>
          </cell>
        </row>
        <row r="23">
          <cell r="Z23">
            <v>366</v>
          </cell>
          <cell r="AA23">
            <v>366</v>
          </cell>
          <cell r="AB23">
            <v>366</v>
          </cell>
        </row>
        <row r="24">
          <cell r="Z24">
            <v>381</v>
          </cell>
          <cell r="AA24">
            <v>381</v>
          </cell>
          <cell r="AB24">
            <v>381</v>
          </cell>
        </row>
        <row r="25">
          <cell r="Z25">
            <v>396</v>
          </cell>
          <cell r="AA25">
            <v>396</v>
          </cell>
          <cell r="AB25">
            <v>396</v>
          </cell>
        </row>
        <row r="26">
          <cell r="Z26">
            <v>409</v>
          </cell>
          <cell r="AA26">
            <v>409</v>
          </cell>
          <cell r="AB26">
            <v>409</v>
          </cell>
        </row>
        <row r="27">
          <cell r="Z27">
            <v>422</v>
          </cell>
          <cell r="AA27">
            <v>422</v>
          </cell>
          <cell r="AB27">
            <v>422</v>
          </cell>
        </row>
        <row r="28">
          <cell r="Z28">
            <v>435</v>
          </cell>
          <cell r="AA28">
            <v>435</v>
          </cell>
          <cell r="AB28">
            <v>435</v>
          </cell>
        </row>
        <row r="29">
          <cell r="Z29">
            <v>448</v>
          </cell>
          <cell r="AA29">
            <v>448</v>
          </cell>
          <cell r="AB29">
            <v>448</v>
          </cell>
        </row>
        <row r="30">
          <cell r="Z30">
            <v>461</v>
          </cell>
          <cell r="AA30">
            <v>461</v>
          </cell>
          <cell r="AB30">
            <v>461</v>
          </cell>
        </row>
        <row r="31">
          <cell r="Z31">
            <v>474</v>
          </cell>
          <cell r="AA31">
            <v>474</v>
          </cell>
          <cell r="AB31">
            <v>474</v>
          </cell>
        </row>
        <row r="32">
          <cell r="Z32">
            <v>487</v>
          </cell>
          <cell r="AA32">
            <v>487</v>
          </cell>
          <cell r="AB32">
            <v>487</v>
          </cell>
        </row>
        <row r="33">
          <cell r="Z33">
            <v>500</v>
          </cell>
          <cell r="AA33">
            <v>500</v>
          </cell>
          <cell r="AB33">
            <v>500</v>
          </cell>
        </row>
        <row r="34">
          <cell r="Z34">
            <v>513</v>
          </cell>
          <cell r="AA34">
            <v>513</v>
          </cell>
          <cell r="AB34">
            <v>513</v>
          </cell>
        </row>
        <row r="35">
          <cell r="Z35">
            <v>526</v>
          </cell>
          <cell r="AA35">
            <v>526</v>
          </cell>
          <cell r="AB35">
            <v>526</v>
          </cell>
        </row>
        <row r="36">
          <cell r="Z36">
            <v>539</v>
          </cell>
          <cell r="AA36">
            <v>539</v>
          </cell>
          <cell r="AB36">
            <v>539</v>
          </cell>
        </row>
        <row r="37">
          <cell r="Z37">
            <v>552</v>
          </cell>
          <cell r="AA37">
            <v>552</v>
          </cell>
          <cell r="AB37">
            <v>552</v>
          </cell>
        </row>
        <row r="38">
          <cell r="Z38">
            <v>565</v>
          </cell>
          <cell r="AA38">
            <v>565</v>
          </cell>
          <cell r="AB38">
            <v>565</v>
          </cell>
        </row>
        <row r="39">
          <cell r="Z39">
            <v>578</v>
          </cell>
          <cell r="AA39">
            <v>578</v>
          </cell>
          <cell r="AB39">
            <v>578</v>
          </cell>
        </row>
        <row r="40">
          <cell r="Z40">
            <v>591</v>
          </cell>
          <cell r="AA40">
            <v>591</v>
          </cell>
          <cell r="AB40">
            <v>591</v>
          </cell>
        </row>
        <row r="41">
          <cell r="Z41">
            <v>604</v>
          </cell>
          <cell r="AA41">
            <v>604</v>
          </cell>
          <cell r="AB41">
            <v>604</v>
          </cell>
        </row>
        <row r="42">
          <cell r="Z42">
            <v>617</v>
          </cell>
          <cell r="AA42">
            <v>617</v>
          </cell>
          <cell r="AB42">
            <v>617</v>
          </cell>
        </row>
        <row r="43">
          <cell r="Z43">
            <v>630</v>
          </cell>
          <cell r="AA43">
            <v>630</v>
          </cell>
          <cell r="AB43">
            <v>630</v>
          </cell>
        </row>
        <row r="44">
          <cell r="Z44">
            <v>643</v>
          </cell>
          <cell r="AA44">
            <v>643</v>
          </cell>
          <cell r="AB44">
            <v>643</v>
          </cell>
        </row>
        <row r="45">
          <cell r="Z45">
            <v>656</v>
          </cell>
          <cell r="AA45">
            <v>656</v>
          </cell>
          <cell r="AB45">
            <v>656</v>
          </cell>
        </row>
        <row r="46">
          <cell r="Z46">
            <v>667</v>
          </cell>
          <cell r="AA46">
            <v>667</v>
          </cell>
          <cell r="AB46">
            <v>667</v>
          </cell>
        </row>
        <row r="47">
          <cell r="Z47">
            <v>678</v>
          </cell>
          <cell r="AA47">
            <v>678</v>
          </cell>
          <cell r="AB47">
            <v>678</v>
          </cell>
        </row>
        <row r="48">
          <cell r="Z48">
            <v>689</v>
          </cell>
          <cell r="AA48">
            <v>689</v>
          </cell>
          <cell r="AB48">
            <v>689</v>
          </cell>
        </row>
        <row r="49">
          <cell r="Z49">
            <v>700</v>
          </cell>
          <cell r="AA49">
            <v>700</v>
          </cell>
          <cell r="AB49">
            <v>700</v>
          </cell>
        </row>
        <row r="50">
          <cell r="Z50">
            <v>711</v>
          </cell>
          <cell r="AA50">
            <v>711</v>
          </cell>
          <cell r="AB50">
            <v>711</v>
          </cell>
        </row>
        <row r="51">
          <cell r="Z51">
            <v>722</v>
          </cell>
          <cell r="AA51">
            <v>722</v>
          </cell>
          <cell r="AB51">
            <v>722</v>
          </cell>
        </row>
        <row r="52">
          <cell r="Z52">
            <v>733</v>
          </cell>
          <cell r="AA52">
            <v>733</v>
          </cell>
          <cell r="AB52">
            <v>733</v>
          </cell>
        </row>
        <row r="53">
          <cell r="Z53">
            <v>744</v>
          </cell>
          <cell r="AA53">
            <v>744</v>
          </cell>
          <cell r="AB53">
            <v>744</v>
          </cell>
        </row>
        <row r="54">
          <cell r="Z54">
            <v>755</v>
          </cell>
          <cell r="AA54">
            <v>755</v>
          </cell>
          <cell r="AB54">
            <v>755</v>
          </cell>
        </row>
        <row r="55">
          <cell r="Z55">
            <v>766</v>
          </cell>
          <cell r="AA55">
            <v>766</v>
          </cell>
          <cell r="AB55">
            <v>766</v>
          </cell>
        </row>
        <row r="56">
          <cell r="Z56">
            <v>777</v>
          </cell>
          <cell r="AA56">
            <v>777</v>
          </cell>
          <cell r="AB56">
            <v>777</v>
          </cell>
        </row>
        <row r="57">
          <cell r="Z57">
            <v>788</v>
          </cell>
          <cell r="AA57">
            <v>788</v>
          </cell>
          <cell r="AB57">
            <v>788</v>
          </cell>
        </row>
        <row r="58">
          <cell r="Z58">
            <v>799</v>
          </cell>
          <cell r="AA58">
            <v>799</v>
          </cell>
          <cell r="AB58">
            <v>799</v>
          </cell>
        </row>
        <row r="59">
          <cell r="Z59">
            <v>810</v>
          </cell>
          <cell r="AA59">
            <v>810</v>
          </cell>
          <cell r="AB59">
            <v>810</v>
          </cell>
        </row>
        <row r="60">
          <cell r="Z60">
            <v>821</v>
          </cell>
          <cell r="AA60">
            <v>821</v>
          </cell>
          <cell r="AB60">
            <v>821</v>
          </cell>
        </row>
        <row r="61">
          <cell r="Z61">
            <v>832</v>
          </cell>
          <cell r="AA61">
            <v>832</v>
          </cell>
          <cell r="AB61">
            <v>832</v>
          </cell>
        </row>
        <row r="62">
          <cell r="Z62">
            <v>843</v>
          </cell>
          <cell r="AA62">
            <v>843</v>
          </cell>
          <cell r="AB62">
            <v>843</v>
          </cell>
        </row>
        <row r="63">
          <cell r="Z63">
            <v>854</v>
          </cell>
          <cell r="AA63">
            <v>854</v>
          </cell>
          <cell r="AB63">
            <v>854</v>
          </cell>
        </row>
        <row r="64">
          <cell r="Z64">
            <v>865</v>
          </cell>
          <cell r="AA64">
            <v>865</v>
          </cell>
          <cell r="AB64">
            <v>865</v>
          </cell>
        </row>
        <row r="65">
          <cell r="Z65">
            <v>876</v>
          </cell>
          <cell r="AA65">
            <v>876</v>
          </cell>
          <cell r="AB65">
            <v>876</v>
          </cell>
        </row>
        <row r="66">
          <cell r="Z66">
            <v>887</v>
          </cell>
          <cell r="AA66">
            <v>887</v>
          </cell>
          <cell r="AB66">
            <v>887</v>
          </cell>
        </row>
        <row r="67">
          <cell r="Z67">
            <v>898</v>
          </cell>
          <cell r="AA67">
            <v>898</v>
          </cell>
          <cell r="AB67">
            <v>898</v>
          </cell>
        </row>
        <row r="68">
          <cell r="Z68">
            <v>909</v>
          </cell>
          <cell r="AA68">
            <v>909</v>
          </cell>
          <cell r="AB68">
            <v>909</v>
          </cell>
        </row>
        <row r="69">
          <cell r="Z69">
            <v>920</v>
          </cell>
          <cell r="AA69">
            <v>920</v>
          </cell>
          <cell r="AB69">
            <v>920</v>
          </cell>
        </row>
        <row r="70">
          <cell r="Z70">
            <v>931</v>
          </cell>
          <cell r="AA70">
            <v>931</v>
          </cell>
          <cell r="AB70">
            <v>931</v>
          </cell>
        </row>
        <row r="71">
          <cell r="Z71">
            <v>942</v>
          </cell>
          <cell r="AA71">
            <v>942</v>
          </cell>
          <cell r="AB71">
            <v>942</v>
          </cell>
        </row>
        <row r="72">
          <cell r="Z72">
            <v>953</v>
          </cell>
          <cell r="AA72">
            <v>953</v>
          </cell>
          <cell r="AB72">
            <v>953</v>
          </cell>
        </row>
        <row r="73">
          <cell r="Z73">
            <v>964</v>
          </cell>
          <cell r="AA73">
            <v>964</v>
          </cell>
          <cell r="AB73">
            <v>964</v>
          </cell>
        </row>
        <row r="74">
          <cell r="Z74">
            <v>975</v>
          </cell>
          <cell r="AA74">
            <v>975</v>
          </cell>
          <cell r="AB74">
            <v>975</v>
          </cell>
        </row>
        <row r="75">
          <cell r="Z75">
            <v>986</v>
          </cell>
          <cell r="AA75">
            <v>986</v>
          </cell>
          <cell r="AB75">
            <v>986</v>
          </cell>
        </row>
        <row r="76">
          <cell r="Z76">
            <v>997</v>
          </cell>
          <cell r="AA76">
            <v>997</v>
          </cell>
          <cell r="AB76">
            <v>997</v>
          </cell>
        </row>
        <row r="77">
          <cell r="Z77">
            <v>1008</v>
          </cell>
          <cell r="AA77">
            <v>1008</v>
          </cell>
          <cell r="AB77">
            <v>1008</v>
          </cell>
        </row>
        <row r="78">
          <cell r="Z78">
            <v>1019</v>
          </cell>
          <cell r="AA78">
            <v>1019</v>
          </cell>
          <cell r="AB78">
            <v>1019</v>
          </cell>
        </row>
        <row r="79">
          <cell r="Z79">
            <v>1030</v>
          </cell>
          <cell r="AA79">
            <v>1030</v>
          </cell>
          <cell r="AB79">
            <v>1030</v>
          </cell>
        </row>
        <row r="80">
          <cell r="Z80">
            <v>1041</v>
          </cell>
          <cell r="AA80">
            <v>1041</v>
          </cell>
          <cell r="AB80">
            <v>1041</v>
          </cell>
        </row>
        <row r="81">
          <cell r="Z81">
            <v>1052</v>
          </cell>
          <cell r="AA81">
            <v>1052</v>
          </cell>
          <cell r="AB81">
            <v>1052</v>
          </cell>
        </row>
        <row r="82">
          <cell r="Z82">
            <v>1063</v>
          </cell>
          <cell r="AA82">
            <v>1063</v>
          </cell>
          <cell r="AB82">
            <v>1063</v>
          </cell>
        </row>
        <row r="83">
          <cell r="Z83">
            <v>1074</v>
          </cell>
          <cell r="AA83">
            <v>1074</v>
          </cell>
          <cell r="AB83">
            <v>1074</v>
          </cell>
        </row>
        <row r="84">
          <cell r="Z84">
            <v>1085</v>
          </cell>
          <cell r="AA84">
            <v>1085</v>
          </cell>
          <cell r="AB84">
            <v>1085</v>
          </cell>
        </row>
        <row r="85">
          <cell r="Z85">
            <v>1096</v>
          </cell>
          <cell r="AA85">
            <v>1096</v>
          </cell>
          <cell r="AB85">
            <v>1096</v>
          </cell>
        </row>
        <row r="86">
          <cell r="Z86">
            <v>1107</v>
          </cell>
          <cell r="AA86">
            <v>1107</v>
          </cell>
          <cell r="AB86">
            <v>1107</v>
          </cell>
        </row>
        <row r="87">
          <cell r="Z87">
            <v>1118</v>
          </cell>
          <cell r="AA87">
            <v>1118</v>
          </cell>
          <cell r="AB87">
            <v>1118</v>
          </cell>
        </row>
        <row r="88">
          <cell r="Z88">
            <v>1129</v>
          </cell>
          <cell r="AA88">
            <v>1129</v>
          </cell>
          <cell r="AB88">
            <v>1129</v>
          </cell>
        </row>
        <row r="89">
          <cell r="Z89">
            <v>1140</v>
          </cell>
          <cell r="AA89">
            <v>1140</v>
          </cell>
          <cell r="AB89">
            <v>1140</v>
          </cell>
        </row>
        <row r="90">
          <cell r="Z90">
            <v>1151</v>
          </cell>
          <cell r="AA90">
            <v>1151</v>
          </cell>
          <cell r="AB90">
            <v>1151</v>
          </cell>
        </row>
        <row r="91">
          <cell r="Z91">
            <v>1162</v>
          </cell>
          <cell r="AA91">
            <v>1162</v>
          </cell>
          <cell r="AB91">
            <v>1162</v>
          </cell>
        </row>
        <row r="92">
          <cell r="Z92">
            <v>1173</v>
          </cell>
          <cell r="AA92">
            <v>1173</v>
          </cell>
          <cell r="AB92">
            <v>1173</v>
          </cell>
        </row>
        <row r="93">
          <cell r="Z93">
            <v>1184</v>
          </cell>
          <cell r="AA93">
            <v>1184</v>
          </cell>
          <cell r="AB93">
            <v>1184</v>
          </cell>
        </row>
        <row r="94">
          <cell r="Z94">
            <v>1195</v>
          </cell>
          <cell r="AA94">
            <v>1195</v>
          </cell>
          <cell r="AB94">
            <v>1195</v>
          </cell>
        </row>
        <row r="95">
          <cell r="Z95">
            <v>1206</v>
          </cell>
          <cell r="AA95">
            <v>1206</v>
          </cell>
          <cell r="AB95">
            <v>1206</v>
          </cell>
        </row>
        <row r="96">
          <cell r="Z96">
            <v>1217</v>
          </cell>
          <cell r="AA96">
            <v>1217</v>
          </cell>
          <cell r="AB96">
            <v>1217</v>
          </cell>
        </row>
        <row r="97">
          <cell r="Z97">
            <v>1228</v>
          </cell>
          <cell r="AA97">
            <v>1228</v>
          </cell>
          <cell r="AB97">
            <v>1228</v>
          </cell>
        </row>
        <row r="98">
          <cell r="Z98">
            <v>1239</v>
          </cell>
          <cell r="AA98">
            <v>1239</v>
          </cell>
          <cell r="AB98">
            <v>1239</v>
          </cell>
        </row>
        <row r="99">
          <cell r="Z99">
            <v>1250</v>
          </cell>
          <cell r="AA99">
            <v>1250</v>
          </cell>
          <cell r="AB99">
            <v>1250</v>
          </cell>
        </row>
        <row r="100">
          <cell r="Z100">
            <v>1261</v>
          </cell>
          <cell r="AA100">
            <v>1261</v>
          </cell>
          <cell r="AB100">
            <v>1261</v>
          </cell>
        </row>
        <row r="101">
          <cell r="Z101">
            <v>1272</v>
          </cell>
          <cell r="AA101">
            <v>1272</v>
          </cell>
          <cell r="AB101">
            <v>1272</v>
          </cell>
        </row>
        <row r="102">
          <cell r="Z102">
            <v>1283</v>
          </cell>
          <cell r="AA102">
            <v>1283</v>
          </cell>
          <cell r="AB102">
            <v>1283</v>
          </cell>
        </row>
        <row r="103">
          <cell r="Z103">
            <v>1294</v>
          </cell>
          <cell r="AA103">
            <v>1294</v>
          </cell>
          <cell r="AB103">
            <v>1294</v>
          </cell>
        </row>
        <row r="104">
          <cell r="Z104">
            <v>1305</v>
          </cell>
          <cell r="AA104">
            <v>1305</v>
          </cell>
          <cell r="AB104">
            <v>1305</v>
          </cell>
        </row>
        <row r="105">
          <cell r="Z105">
            <v>1316</v>
          </cell>
          <cell r="AA105">
            <v>1316</v>
          </cell>
          <cell r="AB105">
            <v>1316</v>
          </cell>
        </row>
        <row r="106">
          <cell r="Z106">
            <v>1327</v>
          </cell>
          <cell r="AA106">
            <v>1327</v>
          </cell>
          <cell r="AB106">
            <v>1327</v>
          </cell>
        </row>
        <row r="107">
          <cell r="Z107">
            <v>1338</v>
          </cell>
          <cell r="AA107">
            <v>1338</v>
          </cell>
          <cell r="AB107">
            <v>1338</v>
          </cell>
        </row>
        <row r="108">
          <cell r="Z108">
            <v>1349</v>
          </cell>
          <cell r="AA108">
            <v>1349</v>
          </cell>
          <cell r="AB108">
            <v>1349</v>
          </cell>
        </row>
        <row r="109">
          <cell r="Z109">
            <v>1360</v>
          </cell>
          <cell r="AA109">
            <v>1360</v>
          </cell>
          <cell r="AB109">
            <v>1360</v>
          </cell>
        </row>
        <row r="110">
          <cell r="Z110">
            <v>1371</v>
          </cell>
          <cell r="AA110">
            <v>1371</v>
          </cell>
          <cell r="AB110">
            <v>1371</v>
          </cell>
        </row>
        <row r="111">
          <cell r="Z111">
            <v>1382</v>
          </cell>
          <cell r="AA111">
            <v>1382</v>
          </cell>
          <cell r="AB111">
            <v>1382</v>
          </cell>
        </row>
        <row r="112">
          <cell r="Z112">
            <v>1393</v>
          </cell>
          <cell r="AA112">
            <v>1393</v>
          </cell>
          <cell r="AB112">
            <v>1393</v>
          </cell>
        </row>
        <row r="113">
          <cell r="Z113">
            <v>1404</v>
          </cell>
          <cell r="AA113">
            <v>1404</v>
          </cell>
          <cell r="AB113">
            <v>1404</v>
          </cell>
        </row>
        <row r="114">
          <cell r="Z114">
            <v>1415</v>
          </cell>
          <cell r="AA114">
            <v>1415</v>
          </cell>
          <cell r="AB114">
            <v>1415</v>
          </cell>
        </row>
        <row r="115">
          <cell r="Z115">
            <v>1426</v>
          </cell>
          <cell r="AA115">
            <v>1426</v>
          </cell>
          <cell r="AB115">
            <v>1426</v>
          </cell>
        </row>
        <row r="116">
          <cell r="Z116">
            <v>1437</v>
          </cell>
          <cell r="AA116">
            <v>1437</v>
          </cell>
          <cell r="AB116">
            <v>1437</v>
          </cell>
        </row>
        <row r="117">
          <cell r="Z117">
            <v>1448</v>
          </cell>
          <cell r="AA117">
            <v>1448</v>
          </cell>
          <cell r="AB117">
            <v>1448</v>
          </cell>
        </row>
        <row r="118">
          <cell r="Z118">
            <v>1459</v>
          </cell>
          <cell r="AA118">
            <v>1459</v>
          </cell>
          <cell r="AB118">
            <v>1459</v>
          </cell>
        </row>
        <row r="119">
          <cell r="Z119">
            <v>1470</v>
          </cell>
          <cell r="AA119">
            <v>1470</v>
          </cell>
          <cell r="AB119">
            <v>1470</v>
          </cell>
        </row>
        <row r="120">
          <cell r="Z120">
            <v>1481</v>
          </cell>
          <cell r="AA120">
            <v>1481</v>
          </cell>
          <cell r="AB120">
            <v>1481</v>
          </cell>
        </row>
        <row r="121">
          <cell r="Z121">
            <v>1492</v>
          </cell>
          <cell r="AA121">
            <v>1492</v>
          </cell>
          <cell r="AB121">
            <v>1492</v>
          </cell>
        </row>
        <row r="122">
          <cell r="Z122">
            <v>1503</v>
          </cell>
          <cell r="AA122">
            <v>1503</v>
          </cell>
          <cell r="AB122">
            <v>1503</v>
          </cell>
        </row>
        <row r="123">
          <cell r="Z123">
            <v>1514</v>
          </cell>
          <cell r="AA123">
            <v>1514</v>
          </cell>
          <cell r="AB123">
            <v>1514</v>
          </cell>
        </row>
        <row r="124">
          <cell r="Z124">
            <v>1525</v>
          </cell>
          <cell r="AA124">
            <v>1525</v>
          </cell>
          <cell r="AB124">
            <v>1525</v>
          </cell>
        </row>
        <row r="125">
          <cell r="Z125">
            <v>1536</v>
          </cell>
          <cell r="AA125">
            <v>1536</v>
          </cell>
          <cell r="AB125">
            <v>1536</v>
          </cell>
        </row>
        <row r="126">
          <cell r="Z126">
            <v>1547</v>
          </cell>
          <cell r="AA126">
            <v>1547</v>
          </cell>
          <cell r="AB126">
            <v>1547</v>
          </cell>
        </row>
        <row r="127">
          <cell r="Z127">
            <v>1558</v>
          </cell>
          <cell r="AA127">
            <v>1558</v>
          </cell>
          <cell r="AB127">
            <v>1558</v>
          </cell>
        </row>
        <row r="128">
          <cell r="Z128">
            <v>1569</v>
          </cell>
          <cell r="AA128">
            <v>1569</v>
          </cell>
          <cell r="AB128">
            <v>1569</v>
          </cell>
        </row>
        <row r="129">
          <cell r="Z129">
            <v>1580</v>
          </cell>
          <cell r="AA129">
            <v>1580</v>
          </cell>
          <cell r="AB129">
            <v>1580</v>
          </cell>
        </row>
        <row r="130">
          <cell r="Z130">
            <v>1591</v>
          </cell>
          <cell r="AA130">
            <v>1591</v>
          </cell>
          <cell r="AB130">
            <v>1591</v>
          </cell>
        </row>
        <row r="131">
          <cell r="Z131">
            <v>1602</v>
          </cell>
          <cell r="AA131">
            <v>1602</v>
          </cell>
          <cell r="AB131">
            <v>1602</v>
          </cell>
        </row>
        <row r="132">
          <cell r="Z132">
            <v>1613</v>
          </cell>
          <cell r="AA132">
            <v>1613</v>
          </cell>
          <cell r="AB132">
            <v>1613</v>
          </cell>
        </row>
        <row r="133">
          <cell r="Z133">
            <v>1624</v>
          </cell>
          <cell r="AA133">
            <v>1624</v>
          </cell>
          <cell r="AB133">
            <v>1624</v>
          </cell>
        </row>
        <row r="134">
          <cell r="Z134">
            <v>1635</v>
          </cell>
          <cell r="AA134">
            <v>1635</v>
          </cell>
          <cell r="AB134">
            <v>1635</v>
          </cell>
        </row>
        <row r="135">
          <cell r="Z135">
            <v>1646</v>
          </cell>
          <cell r="AA135">
            <v>1646</v>
          </cell>
          <cell r="AB135">
            <v>1646</v>
          </cell>
        </row>
        <row r="136">
          <cell r="Z136">
            <v>1657</v>
          </cell>
          <cell r="AA136">
            <v>1657</v>
          </cell>
          <cell r="AB136">
            <v>1657</v>
          </cell>
        </row>
        <row r="137">
          <cell r="Z137">
            <v>1668</v>
          </cell>
          <cell r="AA137">
            <v>1668</v>
          </cell>
          <cell r="AB137">
            <v>1668</v>
          </cell>
        </row>
        <row r="138">
          <cell r="Z138">
            <v>1679</v>
          </cell>
          <cell r="AA138">
            <v>1679</v>
          </cell>
          <cell r="AB138">
            <v>1679</v>
          </cell>
        </row>
        <row r="139">
          <cell r="Z139">
            <v>1690</v>
          </cell>
          <cell r="AA139">
            <v>1690</v>
          </cell>
          <cell r="AB139">
            <v>1690</v>
          </cell>
        </row>
        <row r="140">
          <cell r="Z140">
            <v>1701</v>
          </cell>
          <cell r="AA140">
            <v>1701</v>
          </cell>
          <cell r="AB140">
            <v>1701</v>
          </cell>
        </row>
        <row r="141">
          <cell r="Z141">
            <v>1712</v>
          </cell>
          <cell r="AA141">
            <v>1712</v>
          </cell>
          <cell r="AB141">
            <v>1712</v>
          </cell>
        </row>
        <row r="142">
          <cell r="Z142">
            <v>1723</v>
          </cell>
          <cell r="AA142">
            <v>1723</v>
          </cell>
          <cell r="AB142">
            <v>1723</v>
          </cell>
        </row>
        <row r="143">
          <cell r="Z143">
            <v>1734</v>
          </cell>
          <cell r="AA143">
            <v>1734</v>
          </cell>
          <cell r="AB143">
            <v>1734</v>
          </cell>
        </row>
        <row r="144">
          <cell r="Z144">
            <v>1745</v>
          </cell>
          <cell r="AA144">
            <v>1745</v>
          </cell>
          <cell r="AB144">
            <v>1745</v>
          </cell>
        </row>
        <row r="145">
          <cell r="Z145">
            <v>1756</v>
          </cell>
          <cell r="AA145">
            <v>1756</v>
          </cell>
          <cell r="AB145">
            <v>1756</v>
          </cell>
        </row>
        <row r="146">
          <cell r="Z146">
            <v>1767</v>
          </cell>
          <cell r="AA146">
            <v>1767</v>
          </cell>
          <cell r="AB146">
            <v>1767</v>
          </cell>
        </row>
        <row r="147">
          <cell r="Z147">
            <v>1778</v>
          </cell>
          <cell r="AA147">
            <v>1778</v>
          </cell>
          <cell r="AB147">
            <v>1778</v>
          </cell>
        </row>
        <row r="148">
          <cell r="Z148">
            <v>1789</v>
          </cell>
          <cell r="AA148">
            <v>1789</v>
          </cell>
          <cell r="AB148">
            <v>1789</v>
          </cell>
        </row>
        <row r="149">
          <cell r="Z149">
            <v>1800</v>
          </cell>
          <cell r="AA149">
            <v>1800</v>
          </cell>
          <cell r="AB149">
            <v>1800</v>
          </cell>
        </row>
        <row r="150">
          <cell r="Z150">
            <v>1811</v>
          </cell>
          <cell r="AA150">
            <v>1811</v>
          </cell>
          <cell r="AB150">
            <v>1811</v>
          </cell>
        </row>
        <row r="151">
          <cell r="Z151">
            <v>1822</v>
          </cell>
          <cell r="AA151">
            <v>1822</v>
          </cell>
          <cell r="AB151">
            <v>1822</v>
          </cell>
        </row>
        <row r="152">
          <cell r="Z152">
            <v>1833</v>
          </cell>
          <cell r="AA152">
            <v>1833</v>
          </cell>
          <cell r="AB152">
            <v>1833</v>
          </cell>
        </row>
        <row r="153">
          <cell r="Z153">
            <v>1844</v>
          </cell>
          <cell r="AA153">
            <v>1844</v>
          </cell>
          <cell r="AB153">
            <v>1844</v>
          </cell>
        </row>
        <row r="154">
          <cell r="Z154">
            <v>1855</v>
          </cell>
          <cell r="AA154">
            <v>1855</v>
          </cell>
          <cell r="AB154">
            <v>1855</v>
          </cell>
        </row>
        <row r="155">
          <cell r="Z155">
            <v>1866</v>
          </cell>
          <cell r="AA155">
            <v>1866</v>
          </cell>
          <cell r="AB155">
            <v>1866</v>
          </cell>
        </row>
        <row r="156">
          <cell r="Z156">
            <v>1877</v>
          </cell>
          <cell r="AA156">
            <v>1877</v>
          </cell>
          <cell r="AB156">
            <v>1877</v>
          </cell>
        </row>
        <row r="157">
          <cell r="Z157">
            <v>1888</v>
          </cell>
          <cell r="AA157">
            <v>1888</v>
          </cell>
          <cell r="AB157">
            <v>1888</v>
          </cell>
        </row>
        <row r="158">
          <cell r="Z158">
            <v>1899</v>
          </cell>
          <cell r="AA158">
            <v>1899</v>
          </cell>
          <cell r="AB158">
            <v>1899</v>
          </cell>
        </row>
        <row r="159">
          <cell r="Z159">
            <v>1910</v>
          </cell>
          <cell r="AA159">
            <v>1910</v>
          </cell>
          <cell r="AB159">
            <v>1910</v>
          </cell>
        </row>
        <row r="160">
          <cell r="Z160">
            <v>1921</v>
          </cell>
          <cell r="AA160">
            <v>1921</v>
          </cell>
          <cell r="AB160">
            <v>1921</v>
          </cell>
        </row>
        <row r="161">
          <cell r="Z161">
            <v>1932</v>
          </cell>
          <cell r="AA161">
            <v>1932</v>
          </cell>
          <cell r="AB161">
            <v>1932</v>
          </cell>
        </row>
        <row r="162">
          <cell r="Z162">
            <v>1943</v>
          </cell>
          <cell r="AA162">
            <v>1943</v>
          </cell>
          <cell r="AB162">
            <v>1943</v>
          </cell>
        </row>
        <row r="163">
          <cell r="Z163">
            <v>1954</v>
          </cell>
          <cell r="AA163">
            <v>1954</v>
          </cell>
          <cell r="AB163">
            <v>1954</v>
          </cell>
        </row>
        <row r="164">
          <cell r="Z164">
            <v>1965</v>
          </cell>
          <cell r="AA164">
            <v>1965</v>
          </cell>
          <cell r="AB164">
            <v>1965</v>
          </cell>
        </row>
        <row r="165">
          <cell r="Z165">
            <v>1976</v>
          </cell>
          <cell r="AA165">
            <v>1976</v>
          </cell>
          <cell r="AB165">
            <v>1976</v>
          </cell>
        </row>
        <row r="166">
          <cell r="Z166">
            <v>1987</v>
          </cell>
          <cell r="AA166">
            <v>1987</v>
          </cell>
          <cell r="AB166">
            <v>1987</v>
          </cell>
        </row>
        <row r="167">
          <cell r="Z167">
            <v>1998</v>
          </cell>
          <cell r="AA167">
            <v>1998</v>
          </cell>
          <cell r="AB167">
            <v>1998</v>
          </cell>
        </row>
        <row r="168">
          <cell r="Z168">
            <v>2009</v>
          </cell>
          <cell r="AA168">
            <v>2009</v>
          </cell>
          <cell r="AB168">
            <v>2009</v>
          </cell>
        </row>
        <row r="169">
          <cell r="Z169">
            <v>2020</v>
          </cell>
          <cell r="AA169">
            <v>2020</v>
          </cell>
          <cell r="AB169">
            <v>2020</v>
          </cell>
        </row>
        <row r="170">
          <cell r="Z170">
            <v>2031</v>
          </cell>
          <cell r="AA170">
            <v>2031</v>
          </cell>
          <cell r="AB170">
            <v>2031</v>
          </cell>
        </row>
        <row r="171">
          <cell r="Z171">
            <v>2042</v>
          </cell>
          <cell r="AA171">
            <v>2042</v>
          </cell>
          <cell r="AB171">
            <v>2042</v>
          </cell>
        </row>
        <row r="172">
          <cell r="Z172">
            <v>2053</v>
          </cell>
          <cell r="AA172">
            <v>2053</v>
          </cell>
          <cell r="AB172">
            <v>2053</v>
          </cell>
        </row>
        <row r="173">
          <cell r="Z173">
            <v>2064</v>
          </cell>
          <cell r="AA173">
            <v>2064</v>
          </cell>
          <cell r="AB173">
            <v>2064</v>
          </cell>
        </row>
        <row r="174">
          <cell r="Z174">
            <v>2075</v>
          </cell>
          <cell r="AA174">
            <v>2075</v>
          </cell>
          <cell r="AB174">
            <v>2075</v>
          </cell>
        </row>
        <row r="175">
          <cell r="Z175">
            <v>2086</v>
          </cell>
          <cell r="AA175">
            <v>2086</v>
          </cell>
          <cell r="AB175">
            <v>2086</v>
          </cell>
        </row>
        <row r="176">
          <cell r="Z176">
            <v>2097</v>
          </cell>
          <cell r="AA176">
            <v>2097</v>
          </cell>
          <cell r="AB176">
            <v>2097</v>
          </cell>
        </row>
        <row r="177">
          <cell r="Z177">
            <v>2108</v>
          </cell>
          <cell r="AA177">
            <v>2108</v>
          </cell>
          <cell r="AB177">
            <v>2108</v>
          </cell>
        </row>
        <row r="178">
          <cell r="Z178">
            <v>2119</v>
          </cell>
          <cell r="AA178">
            <v>2119</v>
          </cell>
          <cell r="AB178">
            <v>2119</v>
          </cell>
        </row>
        <row r="179">
          <cell r="Z179">
            <v>2130</v>
          </cell>
          <cell r="AA179">
            <v>2130</v>
          </cell>
          <cell r="AB179">
            <v>2130</v>
          </cell>
        </row>
        <row r="180">
          <cell r="Z180">
            <v>2141</v>
          </cell>
          <cell r="AA180">
            <v>2141</v>
          </cell>
          <cell r="AB180">
            <v>2141</v>
          </cell>
        </row>
        <row r="181">
          <cell r="Z181">
            <v>2152</v>
          </cell>
          <cell r="AA181">
            <v>2152</v>
          </cell>
          <cell r="AB181">
            <v>2152</v>
          </cell>
        </row>
        <row r="182">
          <cell r="Z182">
            <v>2163</v>
          </cell>
          <cell r="AA182">
            <v>2163</v>
          </cell>
          <cell r="AB182">
            <v>2163</v>
          </cell>
        </row>
        <row r="183">
          <cell r="Z183">
            <v>2174</v>
          </cell>
          <cell r="AA183">
            <v>2174</v>
          </cell>
          <cell r="AB183">
            <v>2174</v>
          </cell>
        </row>
        <row r="184">
          <cell r="Z184">
            <v>2185</v>
          </cell>
          <cell r="AA184">
            <v>2185</v>
          </cell>
          <cell r="AB184">
            <v>2185</v>
          </cell>
        </row>
        <row r="185">
          <cell r="Z185">
            <v>2196</v>
          </cell>
          <cell r="AA185">
            <v>2196</v>
          </cell>
          <cell r="AB185">
            <v>2196</v>
          </cell>
        </row>
        <row r="186">
          <cell r="Z186">
            <v>2207</v>
          </cell>
          <cell r="AA186">
            <v>2207</v>
          </cell>
          <cell r="AB186">
            <v>2207</v>
          </cell>
        </row>
        <row r="187">
          <cell r="Z187">
            <v>2218</v>
          </cell>
          <cell r="AA187">
            <v>2218</v>
          </cell>
          <cell r="AB187">
            <v>2218</v>
          </cell>
        </row>
        <row r="188">
          <cell r="Z188">
            <v>2229</v>
          </cell>
          <cell r="AA188">
            <v>2229</v>
          </cell>
          <cell r="AB188">
            <v>2229</v>
          </cell>
        </row>
        <row r="189">
          <cell r="Z189">
            <v>2240</v>
          </cell>
          <cell r="AA189">
            <v>2240</v>
          </cell>
          <cell r="AB189">
            <v>2240</v>
          </cell>
        </row>
        <row r="190">
          <cell r="Z190">
            <v>2251</v>
          </cell>
          <cell r="AA190">
            <v>2251</v>
          </cell>
          <cell r="AB190">
            <v>2251</v>
          </cell>
        </row>
        <row r="191">
          <cell r="Z191">
            <v>2262</v>
          </cell>
          <cell r="AA191">
            <v>2262</v>
          </cell>
          <cell r="AB191">
            <v>2262</v>
          </cell>
        </row>
        <row r="192">
          <cell r="Z192">
            <v>2273</v>
          </cell>
          <cell r="AA192">
            <v>2273</v>
          </cell>
          <cell r="AB192">
            <v>2273</v>
          </cell>
        </row>
        <row r="193">
          <cell r="Z193">
            <v>2284</v>
          </cell>
          <cell r="AA193">
            <v>2284</v>
          </cell>
          <cell r="AB193">
            <v>2284</v>
          </cell>
        </row>
        <row r="194">
          <cell r="Z194">
            <v>2295</v>
          </cell>
          <cell r="AA194">
            <v>2295</v>
          </cell>
          <cell r="AB194">
            <v>2295</v>
          </cell>
        </row>
        <row r="195">
          <cell r="Z195">
            <v>2306</v>
          </cell>
          <cell r="AA195">
            <v>2306</v>
          </cell>
          <cell r="AB195">
            <v>2306</v>
          </cell>
        </row>
        <row r="196">
          <cell r="Z196">
            <v>2317</v>
          </cell>
          <cell r="AA196">
            <v>2317</v>
          </cell>
          <cell r="AB196">
            <v>2317</v>
          </cell>
        </row>
        <row r="197">
          <cell r="Z197">
            <v>2328</v>
          </cell>
          <cell r="AA197">
            <v>2328</v>
          </cell>
          <cell r="AB197">
            <v>2328</v>
          </cell>
        </row>
        <row r="198">
          <cell r="Z198">
            <v>2339</v>
          </cell>
          <cell r="AA198">
            <v>2339</v>
          </cell>
          <cell r="AB198">
            <v>2339</v>
          </cell>
        </row>
        <row r="199">
          <cell r="Z199">
            <v>2350</v>
          </cell>
          <cell r="AA199">
            <v>2350</v>
          </cell>
          <cell r="AB199">
            <v>2350</v>
          </cell>
        </row>
        <row r="200">
          <cell r="Z200">
            <v>2361</v>
          </cell>
          <cell r="AA200">
            <v>2361</v>
          </cell>
          <cell r="AB200">
            <v>2361</v>
          </cell>
        </row>
        <row r="201">
          <cell r="Z201">
            <v>2372</v>
          </cell>
          <cell r="AA201">
            <v>2372</v>
          </cell>
          <cell r="AB201">
            <v>2372</v>
          </cell>
        </row>
        <row r="202">
          <cell r="Z202">
            <v>2383</v>
          </cell>
          <cell r="AA202">
            <v>2383</v>
          </cell>
          <cell r="AB202">
            <v>2383</v>
          </cell>
        </row>
        <row r="203">
          <cell r="Z203">
            <v>2394</v>
          </cell>
          <cell r="AA203">
            <v>2394</v>
          </cell>
          <cell r="AB203">
            <v>2394</v>
          </cell>
        </row>
        <row r="204">
          <cell r="Z204">
            <v>2405</v>
          </cell>
          <cell r="AA204">
            <v>2405</v>
          </cell>
          <cell r="AB204">
            <v>2405</v>
          </cell>
        </row>
        <row r="205">
          <cell r="Z205">
            <v>2416</v>
          </cell>
          <cell r="AA205">
            <v>2416</v>
          </cell>
          <cell r="AB205">
            <v>2416</v>
          </cell>
        </row>
        <row r="209">
          <cell r="Z209">
            <v>7</v>
          </cell>
          <cell r="AA209">
            <v>8</v>
          </cell>
          <cell r="AB209">
            <v>9</v>
          </cell>
        </row>
        <row r="210">
          <cell r="Z210">
            <v>0</v>
          </cell>
          <cell r="AA210">
            <v>0</v>
          </cell>
          <cell r="AB210">
            <v>0</v>
          </cell>
        </row>
        <row r="211">
          <cell r="Z211">
            <v>95</v>
          </cell>
          <cell r="AA211">
            <v>95</v>
          </cell>
          <cell r="AB211">
            <v>95</v>
          </cell>
        </row>
        <row r="212">
          <cell r="Z212">
            <v>112</v>
          </cell>
          <cell r="AA212">
            <v>112</v>
          </cell>
          <cell r="AB212">
            <v>112</v>
          </cell>
        </row>
        <row r="213">
          <cell r="Z213">
            <v>129</v>
          </cell>
          <cell r="AA213">
            <v>129</v>
          </cell>
          <cell r="AB213">
            <v>129</v>
          </cell>
        </row>
        <row r="214">
          <cell r="Z214">
            <v>146</v>
          </cell>
          <cell r="AA214">
            <v>146</v>
          </cell>
          <cell r="AB214">
            <v>146</v>
          </cell>
        </row>
        <row r="215">
          <cell r="Z215">
            <v>163</v>
          </cell>
          <cell r="AA215">
            <v>163</v>
          </cell>
          <cell r="AB215">
            <v>163</v>
          </cell>
        </row>
        <row r="216">
          <cell r="Z216">
            <v>180</v>
          </cell>
          <cell r="AA216">
            <v>180</v>
          </cell>
          <cell r="AB216">
            <v>180</v>
          </cell>
        </row>
        <row r="217">
          <cell r="Z217">
            <v>196</v>
          </cell>
          <cell r="AA217">
            <v>196</v>
          </cell>
          <cell r="AB217">
            <v>196</v>
          </cell>
        </row>
        <row r="218">
          <cell r="Z218">
            <v>212</v>
          </cell>
          <cell r="AA218">
            <v>212</v>
          </cell>
          <cell r="AB218">
            <v>212</v>
          </cell>
        </row>
        <row r="219">
          <cell r="Z219">
            <v>228</v>
          </cell>
          <cell r="AA219">
            <v>228</v>
          </cell>
          <cell r="AB219">
            <v>228</v>
          </cell>
        </row>
        <row r="220">
          <cell r="Z220">
            <v>244</v>
          </cell>
          <cell r="AA220">
            <v>244</v>
          </cell>
          <cell r="AB220">
            <v>244</v>
          </cell>
        </row>
        <row r="221">
          <cell r="Z221">
            <v>260</v>
          </cell>
          <cell r="AA221">
            <v>260</v>
          </cell>
          <cell r="AB221">
            <v>260</v>
          </cell>
        </row>
        <row r="222">
          <cell r="Z222">
            <v>276</v>
          </cell>
          <cell r="AA222">
            <v>276</v>
          </cell>
          <cell r="AB222">
            <v>276</v>
          </cell>
        </row>
        <row r="223">
          <cell r="Z223">
            <v>291</v>
          </cell>
          <cell r="AA223">
            <v>291</v>
          </cell>
          <cell r="AB223">
            <v>291</v>
          </cell>
        </row>
        <row r="224">
          <cell r="Z224">
            <v>306</v>
          </cell>
          <cell r="AA224">
            <v>306</v>
          </cell>
          <cell r="AB224">
            <v>306</v>
          </cell>
        </row>
        <row r="225">
          <cell r="Z225">
            <v>321</v>
          </cell>
          <cell r="AA225">
            <v>321</v>
          </cell>
          <cell r="AB225">
            <v>321</v>
          </cell>
        </row>
        <row r="226">
          <cell r="Z226">
            <v>336</v>
          </cell>
          <cell r="AA226">
            <v>336</v>
          </cell>
          <cell r="AB226">
            <v>336</v>
          </cell>
        </row>
        <row r="227">
          <cell r="Z227">
            <v>351</v>
          </cell>
          <cell r="AA227">
            <v>351</v>
          </cell>
          <cell r="AB227">
            <v>351</v>
          </cell>
        </row>
        <row r="228">
          <cell r="Z228">
            <v>366</v>
          </cell>
          <cell r="AA228">
            <v>366</v>
          </cell>
          <cell r="AB228">
            <v>366</v>
          </cell>
        </row>
        <row r="229">
          <cell r="Z229">
            <v>381</v>
          </cell>
          <cell r="AA229">
            <v>381</v>
          </cell>
          <cell r="AB229">
            <v>381</v>
          </cell>
        </row>
        <row r="230">
          <cell r="Z230">
            <v>396</v>
          </cell>
          <cell r="AA230">
            <v>396</v>
          </cell>
          <cell r="AB230">
            <v>396</v>
          </cell>
        </row>
        <row r="231">
          <cell r="Z231">
            <v>409</v>
          </cell>
          <cell r="AA231">
            <v>409</v>
          </cell>
          <cell r="AB231">
            <v>409</v>
          </cell>
        </row>
        <row r="232">
          <cell r="Z232">
            <v>422</v>
          </cell>
          <cell r="AA232">
            <v>422</v>
          </cell>
          <cell r="AB232">
            <v>422</v>
          </cell>
        </row>
        <row r="233">
          <cell r="Z233">
            <v>435</v>
          </cell>
          <cell r="AA233">
            <v>435</v>
          </cell>
          <cell r="AB233">
            <v>435</v>
          </cell>
        </row>
        <row r="234">
          <cell r="Z234">
            <v>448</v>
          </cell>
          <cell r="AA234">
            <v>448</v>
          </cell>
          <cell r="AB234">
            <v>448</v>
          </cell>
        </row>
        <row r="235">
          <cell r="Z235">
            <v>461</v>
          </cell>
          <cell r="AA235">
            <v>461</v>
          </cell>
          <cell r="AB235">
            <v>461</v>
          </cell>
        </row>
        <row r="236">
          <cell r="Z236">
            <v>474</v>
          </cell>
          <cell r="AA236">
            <v>474</v>
          </cell>
          <cell r="AB236">
            <v>474</v>
          </cell>
        </row>
        <row r="237">
          <cell r="Z237">
            <v>487</v>
          </cell>
          <cell r="AA237">
            <v>487</v>
          </cell>
          <cell r="AB237">
            <v>487</v>
          </cell>
        </row>
        <row r="238">
          <cell r="Z238">
            <v>500</v>
          </cell>
          <cell r="AA238">
            <v>500</v>
          </cell>
          <cell r="AB238">
            <v>500</v>
          </cell>
        </row>
        <row r="239">
          <cell r="Z239">
            <v>513</v>
          </cell>
          <cell r="AA239">
            <v>513</v>
          </cell>
          <cell r="AB239">
            <v>513</v>
          </cell>
        </row>
        <row r="240">
          <cell r="Z240">
            <v>526</v>
          </cell>
          <cell r="AA240">
            <v>526</v>
          </cell>
          <cell r="AB240">
            <v>526</v>
          </cell>
        </row>
        <row r="241">
          <cell r="Z241">
            <v>539</v>
          </cell>
          <cell r="AA241">
            <v>539</v>
          </cell>
          <cell r="AB241">
            <v>539</v>
          </cell>
        </row>
        <row r="242">
          <cell r="Z242">
            <v>552</v>
          </cell>
          <cell r="AA242">
            <v>552</v>
          </cell>
          <cell r="AB242">
            <v>552</v>
          </cell>
        </row>
        <row r="243">
          <cell r="Z243">
            <v>565</v>
          </cell>
          <cell r="AA243">
            <v>565</v>
          </cell>
          <cell r="AB243">
            <v>565</v>
          </cell>
        </row>
        <row r="244">
          <cell r="Z244">
            <v>578</v>
          </cell>
          <cell r="AA244">
            <v>578</v>
          </cell>
          <cell r="AB244">
            <v>578</v>
          </cell>
        </row>
        <row r="245">
          <cell r="Z245">
            <v>591</v>
          </cell>
          <cell r="AA245">
            <v>591</v>
          </cell>
          <cell r="AB245">
            <v>591</v>
          </cell>
        </row>
        <row r="246">
          <cell r="Z246">
            <v>604</v>
          </cell>
          <cell r="AA246">
            <v>604</v>
          </cell>
          <cell r="AB246">
            <v>604</v>
          </cell>
        </row>
        <row r="247">
          <cell r="Z247">
            <v>617</v>
          </cell>
          <cell r="AA247">
            <v>617</v>
          </cell>
          <cell r="AB247">
            <v>617</v>
          </cell>
        </row>
        <row r="248">
          <cell r="Z248">
            <v>630</v>
          </cell>
          <cell r="AA248">
            <v>630</v>
          </cell>
          <cell r="AB248">
            <v>630</v>
          </cell>
        </row>
        <row r="249">
          <cell r="Z249">
            <v>643</v>
          </cell>
          <cell r="AA249">
            <v>643</v>
          </cell>
          <cell r="AB249">
            <v>643</v>
          </cell>
        </row>
        <row r="250">
          <cell r="Z250">
            <v>656</v>
          </cell>
          <cell r="AA250">
            <v>656</v>
          </cell>
          <cell r="AB250">
            <v>656</v>
          </cell>
        </row>
        <row r="251">
          <cell r="Z251">
            <v>667</v>
          </cell>
          <cell r="AA251">
            <v>667</v>
          </cell>
          <cell r="AB251">
            <v>667</v>
          </cell>
        </row>
        <row r="252">
          <cell r="Z252">
            <v>678</v>
          </cell>
          <cell r="AA252">
            <v>678</v>
          </cell>
          <cell r="AB252">
            <v>678</v>
          </cell>
        </row>
        <row r="253">
          <cell r="Z253">
            <v>689</v>
          </cell>
          <cell r="AA253">
            <v>689</v>
          </cell>
          <cell r="AB253">
            <v>689</v>
          </cell>
        </row>
        <row r="254">
          <cell r="Z254">
            <v>700</v>
          </cell>
          <cell r="AA254">
            <v>700</v>
          </cell>
          <cell r="AB254">
            <v>700</v>
          </cell>
        </row>
        <row r="255">
          <cell r="Z255">
            <v>711</v>
          </cell>
          <cell r="AA255">
            <v>711</v>
          </cell>
          <cell r="AB255">
            <v>711</v>
          </cell>
        </row>
        <row r="256">
          <cell r="Z256">
            <v>722</v>
          </cell>
          <cell r="AA256">
            <v>722</v>
          </cell>
          <cell r="AB256">
            <v>722</v>
          </cell>
        </row>
        <row r="257">
          <cell r="Z257">
            <v>733</v>
          </cell>
          <cell r="AA257">
            <v>733</v>
          </cell>
          <cell r="AB257">
            <v>733</v>
          </cell>
        </row>
        <row r="258">
          <cell r="Z258">
            <v>744</v>
          </cell>
          <cell r="AA258">
            <v>744</v>
          </cell>
          <cell r="AB258">
            <v>744</v>
          </cell>
        </row>
        <row r="259">
          <cell r="Z259">
            <v>755</v>
          </cell>
          <cell r="AA259">
            <v>755</v>
          </cell>
          <cell r="AB259">
            <v>755</v>
          </cell>
        </row>
        <row r="260">
          <cell r="Z260">
            <v>766</v>
          </cell>
          <cell r="AA260">
            <v>766</v>
          </cell>
          <cell r="AB260">
            <v>766</v>
          </cell>
        </row>
        <row r="261">
          <cell r="Z261">
            <v>777</v>
          </cell>
          <cell r="AA261">
            <v>777</v>
          </cell>
          <cell r="AB261">
            <v>777</v>
          </cell>
        </row>
        <row r="262">
          <cell r="Z262">
            <v>788</v>
          </cell>
          <cell r="AA262">
            <v>788</v>
          </cell>
          <cell r="AB262">
            <v>788</v>
          </cell>
        </row>
        <row r="263">
          <cell r="Z263">
            <v>799</v>
          </cell>
          <cell r="AA263">
            <v>799</v>
          </cell>
          <cell r="AB263">
            <v>799</v>
          </cell>
        </row>
        <row r="264">
          <cell r="Z264">
            <v>810</v>
          </cell>
          <cell r="AA264">
            <v>810</v>
          </cell>
          <cell r="AB264">
            <v>810</v>
          </cell>
        </row>
        <row r="265">
          <cell r="Z265">
            <v>821</v>
          </cell>
          <cell r="AA265">
            <v>821</v>
          </cell>
          <cell r="AB265">
            <v>821</v>
          </cell>
        </row>
        <row r="266">
          <cell r="Z266">
            <v>832</v>
          </cell>
          <cell r="AA266">
            <v>832</v>
          </cell>
          <cell r="AB266">
            <v>832</v>
          </cell>
        </row>
        <row r="267">
          <cell r="Z267">
            <v>843</v>
          </cell>
          <cell r="AA267">
            <v>843</v>
          </cell>
          <cell r="AB267">
            <v>843</v>
          </cell>
        </row>
        <row r="268">
          <cell r="Z268">
            <v>854</v>
          </cell>
          <cell r="AA268">
            <v>854</v>
          </cell>
          <cell r="AB268">
            <v>854</v>
          </cell>
        </row>
        <row r="269">
          <cell r="Z269">
            <v>865</v>
          </cell>
          <cell r="AA269">
            <v>865</v>
          </cell>
          <cell r="AB269">
            <v>865</v>
          </cell>
        </row>
        <row r="270">
          <cell r="Z270">
            <v>876</v>
          </cell>
          <cell r="AA270">
            <v>876</v>
          </cell>
          <cell r="AB270">
            <v>876</v>
          </cell>
        </row>
        <row r="271">
          <cell r="Z271">
            <v>887</v>
          </cell>
          <cell r="AA271">
            <v>887</v>
          </cell>
          <cell r="AB271">
            <v>887</v>
          </cell>
        </row>
        <row r="272">
          <cell r="Z272">
            <v>898</v>
          </cell>
          <cell r="AA272">
            <v>898</v>
          </cell>
          <cell r="AB272">
            <v>898</v>
          </cell>
        </row>
        <row r="273">
          <cell r="Z273">
            <v>909</v>
          </cell>
          <cell r="AA273">
            <v>909</v>
          </cell>
          <cell r="AB273">
            <v>909</v>
          </cell>
        </row>
        <row r="274">
          <cell r="Z274">
            <v>920</v>
          </cell>
          <cell r="AA274">
            <v>920</v>
          </cell>
          <cell r="AB274">
            <v>920</v>
          </cell>
        </row>
        <row r="275">
          <cell r="Z275">
            <v>931</v>
          </cell>
          <cell r="AA275">
            <v>931</v>
          </cell>
          <cell r="AB275">
            <v>931</v>
          </cell>
        </row>
        <row r="276">
          <cell r="Z276">
            <v>942</v>
          </cell>
          <cell r="AA276">
            <v>942</v>
          </cell>
          <cell r="AB276">
            <v>942</v>
          </cell>
        </row>
        <row r="277">
          <cell r="Z277">
            <v>953</v>
          </cell>
          <cell r="AA277">
            <v>953</v>
          </cell>
          <cell r="AB277">
            <v>953</v>
          </cell>
        </row>
        <row r="278">
          <cell r="Z278">
            <v>964</v>
          </cell>
          <cell r="AA278">
            <v>964</v>
          </cell>
          <cell r="AB278">
            <v>964</v>
          </cell>
        </row>
        <row r="279">
          <cell r="Z279">
            <v>975</v>
          </cell>
          <cell r="AA279">
            <v>975</v>
          </cell>
          <cell r="AB279">
            <v>975</v>
          </cell>
        </row>
        <row r="280">
          <cell r="Z280">
            <v>986</v>
          </cell>
          <cell r="AA280">
            <v>986</v>
          </cell>
          <cell r="AB280">
            <v>986</v>
          </cell>
        </row>
        <row r="281">
          <cell r="Z281">
            <v>997</v>
          </cell>
          <cell r="AA281">
            <v>997</v>
          </cell>
          <cell r="AB281">
            <v>997</v>
          </cell>
        </row>
        <row r="282">
          <cell r="Z282">
            <v>1008</v>
          </cell>
          <cell r="AA282">
            <v>1008</v>
          </cell>
          <cell r="AB282">
            <v>1008</v>
          </cell>
        </row>
        <row r="283">
          <cell r="Z283">
            <v>1019</v>
          </cell>
          <cell r="AA283">
            <v>1019</v>
          </cell>
          <cell r="AB283">
            <v>1019</v>
          </cell>
        </row>
        <row r="284">
          <cell r="Z284">
            <v>1030</v>
          </cell>
          <cell r="AA284">
            <v>1030</v>
          </cell>
          <cell r="AB284">
            <v>1030</v>
          </cell>
        </row>
        <row r="285">
          <cell r="Z285">
            <v>1041</v>
          </cell>
          <cell r="AA285">
            <v>1041</v>
          </cell>
          <cell r="AB285">
            <v>1041</v>
          </cell>
        </row>
        <row r="286">
          <cell r="Z286">
            <v>1052</v>
          </cell>
          <cell r="AA286">
            <v>1052</v>
          </cell>
          <cell r="AB286">
            <v>1052</v>
          </cell>
        </row>
        <row r="287">
          <cell r="Z287">
            <v>1063</v>
          </cell>
          <cell r="AA287">
            <v>1063</v>
          </cell>
          <cell r="AB287">
            <v>1063</v>
          </cell>
        </row>
        <row r="288">
          <cell r="Z288">
            <v>1074</v>
          </cell>
          <cell r="AA288">
            <v>1074</v>
          </cell>
          <cell r="AB288">
            <v>1074</v>
          </cell>
        </row>
        <row r="289">
          <cell r="Z289">
            <v>1085</v>
          </cell>
          <cell r="AA289">
            <v>1085</v>
          </cell>
          <cell r="AB289">
            <v>1085</v>
          </cell>
        </row>
        <row r="290">
          <cell r="Z290">
            <v>1096</v>
          </cell>
          <cell r="AA290">
            <v>1096</v>
          </cell>
          <cell r="AB290">
            <v>1096</v>
          </cell>
        </row>
        <row r="291">
          <cell r="Z291">
            <v>1107</v>
          </cell>
          <cell r="AA291">
            <v>1107</v>
          </cell>
          <cell r="AB291">
            <v>1107</v>
          </cell>
        </row>
        <row r="292">
          <cell r="Z292">
            <v>1118</v>
          </cell>
          <cell r="AA292">
            <v>1118</v>
          </cell>
          <cell r="AB292">
            <v>1118</v>
          </cell>
        </row>
        <row r="293">
          <cell r="Z293">
            <v>1129</v>
          </cell>
          <cell r="AA293">
            <v>1129</v>
          </cell>
          <cell r="AB293">
            <v>1129</v>
          </cell>
        </row>
        <row r="294">
          <cell r="Z294">
            <v>1140</v>
          </cell>
          <cell r="AA294">
            <v>1140</v>
          </cell>
          <cell r="AB294">
            <v>1140</v>
          </cell>
        </row>
        <row r="295">
          <cell r="Z295">
            <v>1151</v>
          </cell>
          <cell r="AA295">
            <v>1151</v>
          </cell>
          <cell r="AB295">
            <v>1151</v>
          </cell>
        </row>
        <row r="296">
          <cell r="Z296">
            <v>1162</v>
          </cell>
          <cell r="AA296">
            <v>1162</v>
          </cell>
          <cell r="AB296">
            <v>1162</v>
          </cell>
        </row>
        <row r="297">
          <cell r="Z297">
            <v>1173</v>
          </cell>
          <cell r="AA297">
            <v>1173</v>
          </cell>
          <cell r="AB297">
            <v>1173</v>
          </cell>
        </row>
        <row r="298">
          <cell r="Z298">
            <v>1184</v>
          </cell>
          <cell r="AA298">
            <v>1184</v>
          </cell>
          <cell r="AB298">
            <v>1184</v>
          </cell>
        </row>
        <row r="299">
          <cell r="Z299">
            <v>1195</v>
          </cell>
          <cell r="AA299">
            <v>1195</v>
          </cell>
          <cell r="AB299">
            <v>1195</v>
          </cell>
        </row>
        <row r="300">
          <cell r="Z300">
            <v>1206</v>
          </cell>
          <cell r="AA300">
            <v>1206</v>
          </cell>
          <cell r="AB300">
            <v>1206</v>
          </cell>
        </row>
        <row r="301">
          <cell r="Z301">
            <v>1217</v>
          </cell>
          <cell r="AA301">
            <v>1217</v>
          </cell>
          <cell r="AB301">
            <v>1217</v>
          </cell>
        </row>
        <row r="302">
          <cell r="Z302">
            <v>1228</v>
          </cell>
          <cell r="AA302">
            <v>1228</v>
          </cell>
          <cell r="AB302">
            <v>1228</v>
          </cell>
        </row>
        <row r="303">
          <cell r="Z303">
            <v>1239</v>
          </cell>
          <cell r="AA303">
            <v>1239</v>
          </cell>
          <cell r="AB303">
            <v>1239</v>
          </cell>
        </row>
        <row r="304">
          <cell r="Z304">
            <v>1250</v>
          </cell>
          <cell r="AA304">
            <v>1250</v>
          </cell>
          <cell r="AB304">
            <v>1250</v>
          </cell>
        </row>
        <row r="305">
          <cell r="Z305">
            <v>1261</v>
          </cell>
          <cell r="AA305">
            <v>1261</v>
          </cell>
          <cell r="AB305">
            <v>1261</v>
          </cell>
        </row>
        <row r="306">
          <cell r="Z306">
            <v>1272</v>
          </cell>
          <cell r="AA306">
            <v>1272</v>
          </cell>
          <cell r="AB306">
            <v>1272</v>
          </cell>
        </row>
        <row r="307">
          <cell r="Z307">
            <v>1283</v>
          </cell>
          <cell r="AA307">
            <v>1283</v>
          </cell>
          <cell r="AB307">
            <v>1283</v>
          </cell>
        </row>
        <row r="308">
          <cell r="Z308">
            <v>1294</v>
          </cell>
          <cell r="AA308">
            <v>1294</v>
          </cell>
          <cell r="AB308">
            <v>1294</v>
          </cell>
        </row>
        <row r="309">
          <cell r="Z309">
            <v>1305</v>
          </cell>
          <cell r="AA309">
            <v>1305</v>
          </cell>
          <cell r="AB309">
            <v>1305</v>
          </cell>
        </row>
        <row r="310">
          <cell r="Z310">
            <v>1316</v>
          </cell>
          <cell r="AA310">
            <v>1316</v>
          </cell>
          <cell r="AB310">
            <v>1316</v>
          </cell>
        </row>
        <row r="311">
          <cell r="Z311">
            <v>1327</v>
          </cell>
          <cell r="AA311">
            <v>1327</v>
          </cell>
          <cell r="AB311">
            <v>1327</v>
          </cell>
        </row>
        <row r="312">
          <cell r="Z312">
            <v>1338</v>
          </cell>
          <cell r="AA312">
            <v>1338</v>
          </cell>
          <cell r="AB312">
            <v>1338</v>
          </cell>
        </row>
        <row r="313">
          <cell r="Z313">
            <v>1349</v>
          </cell>
          <cell r="AA313">
            <v>1349</v>
          </cell>
          <cell r="AB313">
            <v>1349</v>
          </cell>
        </row>
        <row r="314">
          <cell r="Z314">
            <v>1360</v>
          </cell>
          <cell r="AA314">
            <v>1360</v>
          </cell>
          <cell r="AB314">
            <v>1360</v>
          </cell>
        </row>
        <row r="315">
          <cell r="Z315">
            <v>1371</v>
          </cell>
          <cell r="AA315">
            <v>1371</v>
          </cell>
          <cell r="AB315">
            <v>1371</v>
          </cell>
        </row>
        <row r="316">
          <cell r="Z316">
            <v>1382</v>
          </cell>
          <cell r="AA316">
            <v>1382</v>
          </cell>
          <cell r="AB316">
            <v>1382</v>
          </cell>
        </row>
        <row r="317">
          <cell r="Z317">
            <v>1393</v>
          </cell>
          <cell r="AA317">
            <v>1393</v>
          </cell>
          <cell r="AB317">
            <v>1393</v>
          </cell>
        </row>
        <row r="318">
          <cell r="Z318">
            <v>1404</v>
          </cell>
          <cell r="AA318">
            <v>1404</v>
          </cell>
          <cell r="AB318">
            <v>1404</v>
          </cell>
        </row>
        <row r="319">
          <cell r="Z319">
            <v>1415</v>
          </cell>
          <cell r="AA319">
            <v>1415</v>
          </cell>
          <cell r="AB319">
            <v>1415</v>
          </cell>
        </row>
        <row r="320">
          <cell r="Z320">
            <v>1426</v>
          </cell>
          <cell r="AA320">
            <v>1426</v>
          </cell>
          <cell r="AB320">
            <v>1426</v>
          </cell>
        </row>
        <row r="321">
          <cell r="Z321">
            <v>1437</v>
          </cell>
          <cell r="AA321">
            <v>1437</v>
          </cell>
          <cell r="AB321">
            <v>1437</v>
          </cell>
        </row>
        <row r="322">
          <cell r="Z322">
            <v>1448</v>
          </cell>
          <cell r="AA322">
            <v>1448</v>
          </cell>
          <cell r="AB322">
            <v>1448</v>
          </cell>
        </row>
        <row r="323">
          <cell r="Z323">
            <v>1459</v>
          </cell>
          <cell r="AA323">
            <v>1459</v>
          </cell>
          <cell r="AB323">
            <v>1459</v>
          </cell>
        </row>
        <row r="324">
          <cell r="Z324">
            <v>1470</v>
          </cell>
          <cell r="AA324">
            <v>1470</v>
          </cell>
          <cell r="AB324">
            <v>1470</v>
          </cell>
        </row>
        <row r="325">
          <cell r="Z325">
            <v>1481</v>
          </cell>
          <cell r="AA325">
            <v>1481</v>
          </cell>
          <cell r="AB325">
            <v>1481</v>
          </cell>
        </row>
        <row r="326">
          <cell r="Z326">
            <v>1492</v>
          </cell>
          <cell r="AA326">
            <v>1492</v>
          </cell>
          <cell r="AB326">
            <v>1492</v>
          </cell>
        </row>
        <row r="327">
          <cell r="Z327">
            <v>1503</v>
          </cell>
          <cell r="AA327">
            <v>1503</v>
          </cell>
          <cell r="AB327">
            <v>1503</v>
          </cell>
        </row>
        <row r="328">
          <cell r="Z328">
            <v>1514</v>
          </cell>
          <cell r="AA328">
            <v>1514</v>
          </cell>
          <cell r="AB328">
            <v>1514</v>
          </cell>
        </row>
        <row r="329">
          <cell r="Z329">
            <v>1525</v>
          </cell>
          <cell r="AA329">
            <v>1525</v>
          </cell>
          <cell r="AB329">
            <v>1525</v>
          </cell>
        </row>
        <row r="330">
          <cell r="Z330">
            <v>1536</v>
          </cell>
          <cell r="AA330">
            <v>1536</v>
          </cell>
          <cell r="AB330">
            <v>1536</v>
          </cell>
        </row>
        <row r="331">
          <cell r="Z331">
            <v>1547</v>
          </cell>
          <cell r="AA331">
            <v>1547</v>
          </cell>
          <cell r="AB331">
            <v>1547</v>
          </cell>
        </row>
        <row r="332">
          <cell r="Z332">
            <v>1558</v>
          </cell>
          <cell r="AA332">
            <v>1558</v>
          </cell>
          <cell r="AB332">
            <v>1558</v>
          </cell>
        </row>
        <row r="333">
          <cell r="Z333">
            <v>1569</v>
          </cell>
          <cell r="AA333">
            <v>1569</v>
          </cell>
          <cell r="AB333">
            <v>1569</v>
          </cell>
        </row>
        <row r="334">
          <cell r="Z334">
            <v>1580</v>
          </cell>
          <cell r="AA334">
            <v>1580</v>
          </cell>
          <cell r="AB334">
            <v>1580</v>
          </cell>
        </row>
        <row r="335">
          <cell r="Z335">
            <v>1591</v>
          </cell>
          <cell r="AA335">
            <v>1591</v>
          </cell>
          <cell r="AB335">
            <v>1591</v>
          </cell>
        </row>
        <row r="336">
          <cell r="Z336">
            <v>1602</v>
          </cell>
          <cell r="AA336">
            <v>1602</v>
          </cell>
          <cell r="AB336">
            <v>1602</v>
          </cell>
        </row>
        <row r="337">
          <cell r="Z337">
            <v>1613</v>
          </cell>
          <cell r="AA337">
            <v>1613</v>
          </cell>
          <cell r="AB337">
            <v>1613</v>
          </cell>
        </row>
        <row r="338">
          <cell r="Z338">
            <v>1624</v>
          </cell>
          <cell r="AA338">
            <v>1624</v>
          </cell>
          <cell r="AB338">
            <v>1624</v>
          </cell>
        </row>
        <row r="339">
          <cell r="Z339">
            <v>1635</v>
          </cell>
          <cell r="AA339">
            <v>1635</v>
          </cell>
          <cell r="AB339">
            <v>1635</v>
          </cell>
        </row>
        <row r="340">
          <cell r="Z340">
            <v>1646</v>
          </cell>
          <cell r="AA340">
            <v>1646</v>
          </cell>
          <cell r="AB340">
            <v>1646</v>
          </cell>
        </row>
        <row r="341">
          <cell r="Z341">
            <v>1657</v>
          </cell>
          <cell r="AA341">
            <v>1657</v>
          </cell>
          <cell r="AB341">
            <v>1657</v>
          </cell>
        </row>
        <row r="342">
          <cell r="Z342">
            <v>1668</v>
          </cell>
          <cell r="AA342">
            <v>1668</v>
          </cell>
          <cell r="AB342">
            <v>1668</v>
          </cell>
        </row>
        <row r="343">
          <cell r="Z343">
            <v>1679</v>
          </cell>
          <cell r="AA343">
            <v>1679</v>
          </cell>
          <cell r="AB343">
            <v>1679</v>
          </cell>
        </row>
        <row r="344">
          <cell r="Z344">
            <v>1690</v>
          </cell>
          <cell r="AA344">
            <v>1690</v>
          </cell>
          <cell r="AB344">
            <v>1690</v>
          </cell>
        </row>
        <row r="345">
          <cell r="Z345">
            <v>1701</v>
          </cell>
          <cell r="AA345">
            <v>1701</v>
          </cell>
          <cell r="AB345">
            <v>1701</v>
          </cell>
        </row>
        <row r="346">
          <cell r="Z346">
            <v>1712</v>
          </cell>
          <cell r="AA346">
            <v>1712</v>
          </cell>
          <cell r="AB346">
            <v>1712</v>
          </cell>
        </row>
        <row r="347">
          <cell r="Z347">
            <v>1723</v>
          </cell>
          <cell r="AA347">
            <v>1723</v>
          </cell>
          <cell r="AB347">
            <v>1723</v>
          </cell>
        </row>
        <row r="348">
          <cell r="Z348">
            <v>1734</v>
          </cell>
          <cell r="AA348">
            <v>1734</v>
          </cell>
          <cell r="AB348">
            <v>1734</v>
          </cell>
        </row>
        <row r="349">
          <cell r="Z349">
            <v>1745</v>
          </cell>
          <cell r="AA349">
            <v>1745</v>
          </cell>
          <cell r="AB349">
            <v>1745</v>
          </cell>
        </row>
        <row r="350">
          <cell r="Z350">
            <v>1756</v>
          </cell>
          <cell r="AA350">
            <v>1756</v>
          </cell>
          <cell r="AB350">
            <v>1756</v>
          </cell>
        </row>
        <row r="351">
          <cell r="Z351">
            <v>1767</v>
          </cell>
          <cell r="AA351">
            <v>1767</v>
          </cell>
          <cell r="AB351">
            <v>1767</v>
          </cell>
        </row>
        <row r="352">
          <cell r="Z352">
            <v>1778</v>
          </cell>
          <cell r="AA352">
            <v>1778</v>
          </cell>
          <cell r="AB352">
            <v>1778</v>
          </cell>
        </row>
        <row r="353">
          <cell r="Z353">
            <v>1789</v>
          </cell>
          <cell r="AA353">
            <v>1789</v>
          </cell>
          <cell r="AB353">
            <v>1789</v>
          </cell>
        </row>
        <row r="354">
          <cell r="Z354">
            <v>1800</v>
          </cell>
          <cell r="AA354">
            <v>1800</v>
          </cell>
          <cell r="AB354">
            <v>1800</v>
          </cell>
        </row>
        <row r="355">
          <cell r="Z355">
            <v>1811</v>
          </cell>
          <cell r="AA355">
            <v>1811</v>
          </cell>
          <cell r="AB355">
            <v>1811</v>
          </cell>
        </row>
        <row r="356">
          <cell r="Z356">
            <v>1822</v>
          </cell>
          <cell r="AA356">
            <v>1822</v>
          </cell>
          <cell r="AB356">
            <v>1822</v>
          </cell>
        </row>
        <row r="357">
          <cell r="Z357">
            <v>1833</v>
          </cell>
          <cell r="AA357">
            <v>1833</v>
          </cell>
          <cell r="AB357">
            <v>1833</v>
          </cell>
        </row>
        <row r="358">
          <cell r="Z358">
            <v>1844</v>
          </cell>
          <cell r="AA358">
            <v>1844</v>
          </cell>
          <cell r="AB358">
            <v>1844</v>
          </cell>
        </row>
        <row r="359">
          <cell r="Z359">
            <v>1855</v>
          </cell>
          <cell r="AA359">
            <v>1855</v>
          </cell>
          <cell r="AB359">
            <v>1855</v>
          </cell>
        </row>
        <row r="360">
          <cell r="Z360">
            <v>1866</v>
          </cell>
          <cell r="AA360">
            <v>1866</v>
          </cell>
          <cell r="AB360">
            <v>1866</v>
          </cell>
        </row>
        <row r="361">
          <cell r="Z361">
            <v>1877</v>
          </cell>
          <cell r="AA361">
            <v>1877</v>
          </cell>
          <cell r="AB361">
            <v>1877</v>
          </cell>
        </row>
        <row r="362">
          <cell r="Z362">
            <v>1888</v>
          </cell>
          <cell r="AA362">
            <v>1888</v>
          </cell>
          <cell r="AB362">
            <v>1888</v>
          </cell>
        </row>
        <row r="363">
          <cell r="Z363">
            <v>1899</v>
          </cell>
          <cell r="AA363">
            <v>1899</v>
          </cell>
          <cell r="AB363">
            <v>1899</v>
          </cell>
        </row>
        <row r="364">
          <cell r="Z364">
            <v>1910</v>
          </cell>
          <cell r="AA364">
            <v>1910</v>
          </cell>
          <cell r="AB364">
            <v>1910</v>
          </cell>
        </row>
        <row r="365">
          <cell r="Z365">
            <v>1921</v>
          </cell>
          <cell r="AA365">
            <v>1921</v>
          </cell>
          <cell r="AB365">
            <v>1921</v>
          </cell>
        </row>
        <row r="366">
          <cell r="Z366">
            <v>1932</v>
          </cell>
          <cell r="AA366">
            <v>1932</v>
          </cell>
          <cell r="AB366">
            <v>1932</v>
          </cell>
        </row>
        <row r="367">
          <cell r="Z367">
            <v>1943</v>
          </cell>
          <cell r="AA367">
            <v>1943</v>
          </cell>
          <cell r="AB367">
            <v>1943</v>
          </cell>
        </row>
        <row r="368">
          <cell r="Z368">
            <v>1954</v>
          </cell>
          <cell r="AA368">
            <v>1954</v>
          </cell>
          <cell r="AB368">
            <v>1954</v>
          </cell>
        </row>
        <row r="369">
          <cell r="Z369">
            <v>1965</v>
          </cell>
          <cell r="AA369">
            <v>1965</v>
          </cell>
          <cell r="AB369">
            <v>1965</v>
          </cell>
        </row>
        <row r="370">
          <cell r="Z370">
            <v>1976</v>
          </cell>
          <cell r="AA370">
            <v>1976</v>
          </cell>
          <cell r="AB370">
            <v>1976</v>
          </cell>
        </row>
        <row r="371">
          <cell r="Z371">
            <v>1987</v>
          </cell>
          <cell r="AA371">
            <v>1987</v>
          </cell>
          <cell r="AB371">
            <v>1987</v>
          </cell>
        </row>
        <row r="372">
          <cell r="Z372">
            <v>1998</v>
          </cell>
          <cell r="AA372">
            <v>1998</v>
          </cell>
          <cell r="AB372">
            <v>1998</v>
          </cell>
        </row>
        <row r="373">
          <cell r="Z373">
            <v>2009</v>
          </cell>
          <cell r="AA373">
            <v>2009</v>
          </cell>
          <cell r="AB373">
            <v>2009</v>
          </cell>
        </row>
        <row r="374">
          <cell r="Z374">
            <v>2020</v>
          </cell>
          <cell r="AA374">
            <v>2020</v>
          </cell>
          <cell r="AB374">
            <v>2020</v>
          </cell>
        </row>
        <row r="375">
          <cell r="Z375">
            <v>2031</v>
          </cell>
          <cell r="AA375">
            <v>2031</v>
          </cell>
          <cell r="AB375">
            <v>2031</v>
          </cell>
        </row>
        <row r="376">
          <cell r="Z376">
            <v>2042</v>
          </cell>
          <cell r="AA376">
            <v>2042</v>
          </cell>
          <cell r="AB376">
            <v>2042</v>
          </cell>
        </row>
        <row r="377">
          <cell r="Z377">
            <v>2053</v>
          </cell>
          <cell r="AA377">
            <v>2053</v>
          </cell>
          <cell r="AB377">
            <v>2053</v>
          </cell>
        </row>
        <row r="378">
          <cell r="Z378">
            <v>2064</v>
          </cell>
          <cell r="AA378">
            <v>2064</v>
          </cell>
          <cell r="AB378">
            <v>2064</v>
          </cell>
        </row>
        <row r="379">
          <cell r="Z379">
            <v>2075</v>
          </cell>
          <cell r="AA379">
            <v>2075</v>
          </cell>
          <cell r="AB379">
            <v>2075</v>
          </cell>
        </row>
        <row r="380">
          <cell r="Z380">
            <v>2086</v>
          </cell>
          <cell r="AA380">
            <v>2086</v>
          </cell>
          <cell r="AB380">
            <v>2086</v>
          </cell>
        </row>
        <row r="381">
          <cell r="Z381">
            <v>2097</v>
          </cell>
          <cell r="AA381">
            <v>2097</v>
          </cell>
          <cell r="AB381">
            <v>2097</v>
          </cell>
        </row>
        <row r="382">
          <cell r="Z382">
            <v>2108</v>
          </cell>
          <cell r="AA382">
            <v>2108</v>
          </cell>
          <cell r="AB382">
            <v>2108</v>
          </cell>
        </row>
        <row r="383">
          <cell r="Z383">
            <v>2119</v>
          </cell>
          <cell r="AA383">
            <v>2119</v>
          </cell>
          <cell r="AB383">
            <v>2119</v>
          </cell>
        </row>
        <row r="384">
          <cell r="Z384">
            <v>2130</v>
          </cell>
          <cell r="AA384">
            <v>2130</v>
          </cell>
          <cell r="AB384">
            <v>2130</v>
          </cell>
        </row>
        <row r="385">
          <cell r="Z385">
            <v>2141</v>
          </cell>
          <cell r="AA385">
            <v>2141</v>
          </cell>
          <cell r="AB385">
            <v>2141</v>
          </cell>
        </row>
        <row r="386">
          <cell r="Z386">
            <v>2152</v>
          </cell>
          <cell r="AA386">
            <v>2152</v>
          </cell>
          <cell r="AB386">
            <v>2152</v>
          </cell>
        </row>
        <row r="387">
          <cell r="Z387">
            <v>2163</v>
          </cell>
          <cell r="AA387">
            <v>2163</v>
          </cell>
          <cell r="AB387">
            <v>2163</v>
          </cell>
        </row>
        <row r="388">
          <cell r="Z388">
            <v>2174</v>
          </cell>
          <cell r="AA388">
            <v>2174</v>
          </cell>
          <cell r="AB388">
            <v>2174</v>
          </cell>
        </row>
        <row r="389">
          <cell r="Z389">
            <v>2185</v>
          </cell>
          <cell r="AA389">
            <v>2185</v>
          </cell>
          <cell r="AB389">
            <v>2185</v>
          </cell>
        </row>
        <row r="390">
          <cell r="Z390">
            <v>2196</v>
          </cell>
          <cell r="AA390">
            <v>2196</v>
          </cell>
          <cell r="AB390">
            <v>2196</v>
          </cell>
        </row>
        <row r="391">
          <cell r="Z391">
            <v>2207</v>
          </cell>
          <cell r="AA391">
            <v>2207</v>
          </cell>
          <cell r="AB391">
            <v>2207</v>
          </cell>
        </row>
        <row r="392">
          <cell r="Z392">
            <v>2218</v>
          </cell>
          <cell r="AA392">
            <v>2218</v>
          </cell>
          <cell r="AB392">
            <v>2218</v>
          </cell>
        </row>
        <row r="393">
          <cell r="Z393">
            <v>2229</v>
          </cell>
          <cell r="AA393">
            <v>2229</v>
          </cell>
          <cell r="AB393">
            <v>2229</v>
          </cell>
        </row>
        <row r="394">
          <cell r="Z394">
            <v>2240</v>
          </cell>
          <cell r="AA394">
            <v>2240</v>
          </cell>
          <cell r="AB394">
            <v>2240</v>
          </cell>
        </row>
        <row r="395">
          <cell r="Z395">
            <v>2251</v>
          </cell>
          <cell r="AA395">
            <v>2251</v>
          </cell>
          <cell r="AB395">
            <v>2251</v>
          </cell>
        </row>
        <row r="396">
          <cell r="Z396">
            <v>2262</v>
          </cell>
          <cell r="AA396">
            <v>2262</v>
          </cell>
          <cell r="AB396">
            <v>2262</v>
          </cell>
        </row>
        <row r="397">
          <cell r="Z397">
            <v>2273</v>
          </cell>
          <cell r="AA397">
            <v>2273</v>
          </cell>
          <cell r="AB397">
            <v>2273</v>
          </cell>
        </row>
        <row r="398">
          <cell r="Z398">
            <v>2284</v>
          </cell>
          <cell r="AA398">
            <v>2284</v>
          </cell>
          <cell r="AB398">
            <v>2284</v>
          </cell>
        </row>
        <row r="399">
          <cell r="Z399">
            <v>2295</v>
          </cell>
          <cell r="AA399">
            <v>2295</v>
          </cell>
          <cell r="AB399">
            <v>2295</v>
          </cell>
        </row>
        <row r="400">
          <cell r="Z400">
            <v>2306</v>
          </cell>
          <cell r="AA400">
            <v>2306</v>
          </cell>
          <cell r="AB400">
            <v>2306</v>
          </cell>
        </row>
        <row r="401">
          <cell r="Z401">
            <v>2317</v>
          </cell>
          <cell r="AA401">
            <v>2317</v>
          </cell>
          <cell r="AB401">
            <v>2317</v>
          </cell>
        </row>
        <row r="402">
          <cell r="Z402">
            <v>2328</v>
          </cell>
          <cell r="AA402">
            <v>2328</v>
          </cell>
          <cell r="AB402">
            <v>2328</v>
          </cell>
        </row>
        <row r="403">
          <cell r="Z403">
            <v>2339</v>
          </cell>
          <cell r="AA403">
            <v>2339</v>
          </cell>
          <cell r="AB403">
            <v>2339</v>
          </cell>
        </row>
        <row r="404">
          <cell r="Z404">
            <v>2350</v>
          </cell>
          <cell r="AA404">
            <v>2350</v>
          </cell>
          <cell r="AB404">
            <v>2350</v>
          </cell>
        </row>
        <row r="405">
          <cell r="Z405">
            <v>2361</v>
          </cell>
          <cell r="AA405">
            <v>2361</v>
          </cell>
          <cell r="AB405">
            <v>2361</v>
          </cell>
        </row>
        <row r="406">
          <cell r="Z406">
            <v>2372</v>
          </cell>
          <cell r="AA406">
            <v>2372</v>
          </cell>
          <cell r="AB406">
            <v>2372</v>
          </cell>
        </row>
        <row r="407">
          <cell r="Z407">
            <v>2383</v>
          </cell>
          <cell r="AA407">
            <v>2383</v>
          </cell>
          <cell r="AB407">
            <v>2383</v>
          </cell>
        </row>
        <row r="408">
          <cell r="Z408">
            <v>2394</v>
          </cell>
          <cell r="AA408">
            <v>2394</v>
          </cell>
          <cell r="AB408">
            <v>2394</v>
          </cell>
        </row>
        <row r="409">
          <cell r="Z409">
            <v>2405</v>
          </cell>
          <cell r="AA409">
            <v>2405</v>
          </cell>
          <cell r="AB409">
            <v>2405</v>
          </cell>
        </row>
        <row r="410">
          <cell r="Z410">
            <v>2416</v>
          </cell>
          <cell r="AA410">
            <v>2416</v>
          </cell>
          <cell r="AB410">
            <v>2416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V"/>
      <sheetName val="Cálculos (Não Imprimir)"/>
      <sheetName val="DMX"/>
      <sheetName val="Proposta"/>
      <sheetName val="Registro"/>
      <sheetName val="DMX Desconto"/>
      <sheetName val="Sheet"/>
      <sheetName val="Cálculos"/>
      <sheetName val="tabela cheia (referência)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VALUE DOX"/>
      <sheetName val="GROSS VALUE DOX"/>
      <sheetName val="REVENUE DOX"/>
      <sheetName val="DOX VOL"/>
      <sheetName val="DOX FULL RATE"/>
      <sheetName val="FULL DOX REVENUE"/>
      <sheetName val="% NET DOX"/>
      <sheetName val="% GROSS DOX"/>
      <sheetName val="GROSS DOX COSTS"/>
      <sheetName val="NET DOX COSTS"/>
      <sheetName val="% GROSS DOX  FULL"/>
      <sheetName val="% NET  DOX FULL"/>
      <sheetName val="Actual RPS &amp; Discounts- DOX"/>
      <sheetName val="NET VALUE WPX"/>
      <sheetName val="GROSS VALUE WPX"/>
      <sheetName val="REVENUE WPX"/>
      <sheetName val="WPX VOL"/>
      <sheetName val="WPX FULL RATE"/>
      <sheetName val="FULL WPX REVENUE"/>
      <sheetName val="% NET WPX"/>
      <sheetName val="% GROSS WPX"/>
      <sheetName val="GROSS WPX COSTS"/>
      <sheetName val="NET WPX COSTS"/>
      <sheetName val="% GROSS WPX  FULL"/>
      <sheetName val="% NET WPX  FULL"/>
      <sheetName val="Actual RPS &amp; Discounts - WP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Ideal Price Base"/>
      <sheetName val="Avg per Weight"/>
      <sheetName val="Avg Prices per Zone"/>
      <sheetName val="Plan1"/>
      <sheetName val="Ideal Prices Chart"/>
      <sheetName val="Plan2"/>
      <sheetName val="List Prices"/>
      <sheetName val="Weight Al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ograma"/>
      <sheetName val="Plan1"/>
      <sheetName val="Resumo"/>
      <sheetName val="CUSTOS EXTRA"/>
      <sheetName val="Tabela Final de Frete"/>
      <sheetName val="Simulador Doméstico"/>
      <sheetName val="LINEHAUL"/>
      <sheetName val="ODN"/>
      <sheetName val="List Prices"/>
      <sheetName val="Tab Doméstica"/>
      <sheetName val="Aliquotas ICMS"/>
      <sheetName val="DOM"/>
      <sheetName val="OD - Modal"/>
      <sheetName val="Stations and Subs"/>
      <sheetName val="ESTAÇÕES"/>
      <sheetName val="FINANCEIRO"/>
      <sheetName val="CUSTO Linehaul Parc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Contracts (99)"/>
      <sheetName val="Old Published Rates (99)"/>
      <sheetName val="WB"/>
      <sheetName val="DOX"/>
      <sheetName val="WPX"/>
      <sheetName val="(Old)DEF"/>
      <sheetName val="DEF (TWD)"/>
      <sheetName val="WB USD"/>
      <sheetName val="DOX USD"/>
      <sheetName val="WPX USD"/>
      <sheetName val="Contracts"/>
      <sheetName val="Old Matrix"/>
      <sheetName val="Matrix"/>
      <sheetName val="Zones"/>
      <sheetName val="Old vs New Zones"/>
      <sheetName val="Jumbo"/>
      <sheetName val="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E8412E3-649F-47E4-9594-8E56AB09DCF5}" autoFormatId="16" applyNumberFormats="0" applyBorderFormats="0" applyFontFormats="0" applyPatternFormats="0" applyAlignmentFormats="0" applyWidthHeightFormats="0">
  <queryTableRefresh nextId="5">
    <queryTableFields count="4">
      <queryTableField id="1" name="ITEM_NUMBER" tableColumnId="1"/>
      <queryTableField id="2" name="DESCRIPTION" tableColumnId="2"/>
      <queryTableField id="3" name="ITEM_COST" tableColumnId="3"/>
      <queryTableField id="4" name="QUANTITY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E1:G9" totalsRowShown="0">
  <autoFilter ref="E1:G9" xr:uid="{00000000-0009-0000-0100-000003000000}"/>
  <tableColumns count="3">
    <tableColumn id="1" xr3:uid="{00000000-0010-0000-0000-000001000000}" name="Coluna1"/>
    <tableColumn id="2" xr3:uid="{00000000-0010-0000-0000-000002000000}" name="Coluna2" dataDxfId="42"/>
    <tableColumn id="3" xr3:uid="{00000000-0010-0000-0000-000003000000}" name="Coluna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E7DE7-7A14-4BF5-A1B3-C49248E98105}" name="Export_Worksheet" displayName="Export_Worksheet" ref="A1:D1971" tableType="queryTable" totalsRowShown="0">
  <autoFilter ref="A1:D1971" xr:uid="{DACE7DE7-7A14-4BF5-A1B3-C49248E98105}"/>
  <sortState xmlns:xlrd2="http://schemas.microsoft.com/office/spreadsheetml/2017/richdata2" ref="A2:D1971">
    <sortCondition descending="1" ref="D1:D1971"/>
  </sortState>
  <tableColumns count="4">
    <tableColumn id="1" xr3:uid="{3C966E75-3088-4D16-BB15-2158D36EE51E}" uniqueName="1" name="ITEM_NUMBER" queryTableFieldId="1" dataDxfId="41"/>
    <tableColumn id="2" xr3:uid="{7240BB66-32ED-4BFD-9BD4-AD06298A909F}" uniqueName="2" name="DESCRIPTION" queryTableFieldId="2" dataDxfId="40"/>
    <tableColumn id="3" xr3:uid="{2592F1C7-6EE2-4F4B-BF77-5FDBE2DF08D0}" uniqueName="3" name="ITEM_COST" queryTableFieldId="3"/>
    <tableColumn id="4" xr3:uid="{B67D2641-B483-42F5-A433-27C564ED58A3}" uniqueName="4" name="QUANT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J47" totalsRowShown="0" headerRowDxfId="39" dataDxfId="37" headerRowBorderDxfId="38" tableBorderDxfId="36" totalsRowBorderDxfId="35">
  <autoFilter ref="A1:J47" xr:uid="{00000000-0009-0000-0100-000002000000}"/>
  <sortState xmlns:xlrd2="http://schemas.microsoft.com/office/spreadsheetml/2017/richdata2" ref="A2:J47">
    <sortCondition ref="A1:A47"/>
  </sortState>
  <tableColumns count="10">
    <tableColumn id="1" xr3:uid="{00000000-0010-0000-0100-000001000000}" name="LICENCIADO" dataDxfId="34"/>
    <tableColumn id="2" xr3:uid="{00000000-0010-0000-0100-000002000000}" name="CÓD ERP" dataDxfId="33"/>
    <tableColumn id="4" xr3:uid="{00000000-0010-0000-0100-000004000000}" name="ESTADO" dataDxfId="32"/>
    <tableColumn id="5" xr3:uid="{00000000-0010-0000-0100-000005000000}" name="CIDADE" dataDxfId="31"/>
    <tableColumn id="3" xr3:uid="{CB6DBA2E-9AF7-4FB2-ABA4-22AAA410027D}" name="ESTADO SIGLA" dataDxfId="30"/>
    <tableColumn id="6" xr3:uid="{00000000-0010-0000-0100-000006000000}" name="TEL" dataDxfId="29"/>
    <tableColumn id="7" xr3:uid="{00000000-0010-0000-0100-000007000000}" name="PRAZO DHL" dataDxfId="28"/>
    <tableColumn id="8" xr3:uid="{00000000-0010-0000-0100-000008000000}" name="e-mail cliente" dataDxfId="27"/>
    <tableColumn id="11" xr3:uid="{00000000-0010-0000-0100-00000B000000}" name="RESP.2" dataDxfId="26"/>
    <tableColumn id="9" xr3:uid="{00000000-0010-0000-0100-000009000000}" name="CONDIÇÃO DE PAGAMENTO" dataDxfId="25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F634" totalsRowShown="0" headerRowDxfId="24" dataDxfId="23">
  <autoFilter ref="A1:F634" xr:uid="{00000000-0009-0000-0100-000001000000}"/>
  <tableColumns count="6">
    <tableColumn id="1" xr3:uid="{00000000-0010-0000-0200-000001000000}" name="CÓDIGO" dataDxfId="22"/>
    <tableColumn id="2" xr3:uid="{00000000-0010-0000-0200-000002000000}" name="DESCRIÇÃO" dataDxfId="21"/>
    <tableColumn id="6" xr3:uid="{13604A03-52E5-4980-AE07-01F6614613A4}" name="Preço Unitário" dataDxfId="20">
      <calculatedColumnFormula>IFERROR(VLOOKUP(Tabela1[[#This Row],[CÓDIGO]],Export_Worksheet[#All],3,FALSE),"")</calculatedColumnFormula>
    </tableColumn>
    <tableColumn id="5" xr3:uid="{C5C33535-70B0-4303-9AC9-1FD5D6841800}" name="Quantidade" dataDxfId="19">
      <calculatedColumnFormula>IFERROR(VLOOKUP(Tabela1[[#This Row],[CÓDIGO]],Export_Worksheet[#All],4,FALSE),"")</calculatedColumnFormula>
    </tableColumn>
    <tableColumn id="3" xr3:uid="{00000000-0010-0000-0200-000003000000}" name="CLASSIFICAÇÃO FISCAL" dataDxfId="18"/>
    <tableColumn id="4" xr3:uid="{00000000-0010-0000-0200-000004000000}" name="%" dataDxfId="17" dataCellStyle="Porcentagem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1611A4-E98A-4220-BD0D-A75CF37EFAA6}" name="Tabela4" displayName="Tabela4" ref="A1:O406" totalsRowShown="0" dataDxfId="15" headerRowBorderDxfId="16">
  <autoFilter ref="A1:O406" xr:uid="{E51611A4-E98A-4220-BD0D-A75CF37EFAA6}"/>
  <tableColumns count="15">
    <tableColumn id="1" xr3:uid="{2FB67795-F57F-45D0-AF40-4CECD7073023}" name="Data" dataDxfId="14"/>
    <tableColumn id="2" xr3:uid="{69FE6B42-C95B-4D97-9650-BB4E6C89A515}" name="Criador proposta" dataDxfId="13"/>
    <tableColumn id="3" xr3:uid="{FEA4B5E4-603F-4491-A9A8-F933DC7B1FC9}" name="Cliente" dataDxfId="12"/>
    <tableColumn id="4" xr3:uid="{86372F4C-3883-4E75-8B79-49995C5D8C83}" name="E-mail" dataDxfId="11"/>
    <tableColumn id="5" xr3:uid="{03F4B86C-9B95-40D8-B5A0-C6696823FBD5}" name="Cidade" dataDxfId="10"/>
    <tableColumn id="6" xr3:uid="{1AF56AFE-C041-481F-B50A-F86F63469635}" name="Qtd." dataDxfId="9"/>
    <tableColumn id="7" xr3:uid="{72916A35-63D9-4255-AF68-9DE2E84B0DC7}" name="Código" dataDxfId="8"/>
    <tableColumn id="8" xr3:uid="{B67B654A-46CF-425D-8D37-6507EEEDBAD3}" name="Descrição" dataDxfId="7"/>
    <tableColumn id="9" xr3:uid="{4D31D1FE-FFB2-4127-9329-7B40791A8532}" name="Preço Estoque ORACLE" dataDxfId="6"/>
    <tableColumn id="10" xr3:uid="{A0FE5906-976B-431E-A7E5-53E9541D9805}" name="Valor UN " dataDxfId="5"/>
    <tableColumn id="11" xr3:uid="{8DF97745-8EE6-45DF-92C0-F206402A09CF}" name="Valor total" dataDxfId="4"/>
    <tableColumn id="12" xr3:uid="{76A75229-B05A-4A28-93DD-89C7C7B28A24}" name="Valor UN Ref Oracle" dataDxfId="3"/>
    <tableColumn id="13" xr3:uid="{8823BE78-9B17-4328-98E8-B407313DAE8F}" name="Valor final cadastro ORCL" dataDxfId="2"/>
    <tableColumn id="14" xr3:uid="{C10A6289-EAE9-4263-9136-D59AE9C99291}" name="Valor Frete" dataDxfId="1"/>
    <tableColumn id="15" xr3:uid="{2339C8A6-623E-42D9-BE7A-87F4010EA1ED}" name="Tipo de env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aguardiesel.recamic@gmail.com" TargetMode="External"/><Relationship Id="rId13" Type="http://schemas.openxmlformats.org/officeDocument/2006/relationships/hyperlink" Target="mailto:adm.reformadorafeira@movesa.com.br" TargetMode="External"/><Relationship Id="rId18" Type="http://schemas.openxmlformats.org/officeDocument/2006/relationships/hyperlink" Target="mailto:carlosalberto@unidasmercedesbenz.com.br" TargetMode="External"/><Relationship Id="rId26" Type="http://schemas.openxmlformats.org/officeDocument/2006/relationships/hyperlink" Target="mailto:rafael.marchi@gruposavar.com.br" TargetMode="External"/><Relationship Id="rId3" Type="http://schemas.openxmlformats.org/officeDocument/2006/relationships/hyperlink" Target="mailto:admpneus@comveima.com.br" TargetMode="External"/><Relationship Id="rId21" Type="http://schemas.openxmlformats.org/officeDocument/2006/relationships/hyperlink" Target="mailto:encarregado.producao@rodocappneus.com.br" TargetMode="External"/><Relationship Id="rId34" Type="http://schemas.openxmlformats.org/officeDocument/2006/relationships/hyperlink" Target="mailto:julio.cesar@zillipneus.com.br" TargetMode="External"/><Relationship Id="rId7" Type="http://schemas.openxmlformats.org/officeDocument/2006/relationships/hyperlink" Target="mailto:elaine.campos@ingaveiculos.com.br" TargetMode="External"/><Relationship Id="rId12" Type="http://schemas.openxmlformats.org/officeDocument/2006/relationships/hyperlink" Target="mailto:gerencia@mouraopneus.com.br" TargetMode="External"/><Relationship Id="rId17" Type="http://schemas.openxmlformats.org/officeDocument/2006/relationships/hyperlink" Target="mailto:gilberto@renomic.com.br" TargetMode="External"/><Relationship Id="rId25" Type="http://schemas.openxmlformats.org/officeDocument/2006/relationships/hyperlink" Target="mailto:dinael@savarveiculos.com.br" TargetMode="External"/><Relationship Id="rId33" Type="http://schemas.openxmlformats.org/officeDocument/2006/relationships/hyperlink" Target="mailto:augusto.abreu@mecasul.com.br" TargetMode="External"/><Relationship Id="rId38" Type="http://schemas.openxmlformats.org/officeDocument/2006/relationships/table" Target="../tables/table3.xml"/><Relationship Id="rId2" Type="http://schemas.openxmlformats.org/officeDocument/2006/relationships/hyperlink" Target="mailto:marcos@cosmar.com.br" TargetMode="External"/><Relationship Id="rId16" Type="http://schemas.openxmlformats.org/officeDocument/2006/relationships/hyperlink" Target="mailto:recapadoramichelin@redisapneus.com.br" TargetMode="External"/><Relationship Id="rId20" Type="http://schemas.openxmlformats.org/officeDocument/2006/relationships/hyperlink" Target="mailto:refill.qualidade@stefanicomercial.com.br" TargetMode="External"/><Relationship Id="rId29" Type="http://schemas.openxmlformats.org/officeDocument/2006/relationships/hyperlink" Target="mailto:michelin@unidasmercedesbenz.com.br" TargetMode="External"/><Relationship Id="rId1" Type="http://schemas.openxmlformats.org/officeDocument/2006/relationships/hyperlink" Target="mailto:junior.recamic@acrediesel.com.br" TargetMode="External"/><Relationship Id="rId6" Type="http://schemas.openxmlformats.org/officeDocument/2006/relationships/hyperlink" Target="mailto:marcelo.felix@ferlex.com.br" TargetMode="External"/><Relationship Id="rId11" Type="http://schemas.openxmlformats.org/officeDocument/2006/relationships/hyperlink" Target="mailto:ari@grupomavel.com.br" TargetMode="External"/><Relationship Id="rId24" Type="http://schemas.openxmlformats.org/officeDocument/2006/relationships/hyperlink" Target="mailto:RenatoP@savana.com.br" TargetMode="External"/><Relationship Id="rId32" Type="http://schemas.openxmlformats.org/officeDocument/2006/relationships/hyperlink" Target="mailto:leila@valadaresdiesel.com.br" TargetMode="External"/><Relationship Id="rId37" Type="http://schemas.openxmlformats.org/officeDocument/2006/relationships/printerSettings" Target="../printerSettings/printerSettings4.bin"/><Relationship Id="rId5" Type="http://schemas.openxmlformats.org/officeDocument/2006/relationships/hyperlink" Target="mailto:rafael.oliveira@grupodva.com.br" TargetMode="External"/><Relationship Id="rId15" Type="http://schemas.openxmlformats.org/officeDocument/2006/relationships/hyperlink" Target="mailto:gerencia.pneusformiga@prodoeste.com.br" TargetMode="External"/><Relationship Id="rId23" Type="http://schemas.openxmlformats.org/officeDocument/2006/relationships/hyperlink" Target="mailto:rafael.rodrigues@samam.com.br" TargetMode="External"/><Relationship Id="rId28" Type="http://schemas.openxmlformats.org/officeDocument/2006/relationships/hyperlink" Target="mailto:evandro.finamore@grupotreviso.com.br" TargetMode="External"/><Relationship Id="rId36" Type="http://schemas.openxmlformats.org/officeDocument/2006/relationships/hyperlink" Target="mailto:danilo.diamantino@mardisa.com.br" TargetMode="External"/><Relationship Id="rId10" Type="http://schemas.openxmlformats.org/officeDocument/2006/relationships/hyperlink" Target="mailto:murillo@grupomavel.com.br" TargetMode="External"/><Relationship Id="rId19" Type="http://schemas.openxmlformats.org/officeDocument/2006/relationships/hyperlink" Target="mailto:alexandre.baldus@ingaveiculos.com.br" TargetMode="External"/><Relationship Id="rId31" Type="http://schemas.openxmlformats.org/officeDocument/2006/relationships/hyperlink" Target="mailto:Lucianor@vitoriadiesel.com.br" TargetMode="External"/><Relationship Id="rId4" Type="http://schemas.openxmlformats.org/officeDocument/2006/relationships/hyperlink" Target="mailto:eduardo.araujo@denigris.com.br" TargetMode="External"/><Relationship Id="rId9" Type="http://schemas.openxmlformats.org/officeDocument/2006/relationships/hyperlink" Target="mailto:lgpneus@uol.com.br" TargetMode="External"/><Relationship Id="rId14" Type="http://schemas.openxmlformats.org/officeDocument/2006/relationships/hyperlink" Target="mailto:gabriel.trindade@movesa.com.br" TargetMode="External"/><Relationship Id="rId22" Type="http://schemas.openxmlformats.org/officeDocument/2006/relationships/hyperlink" Target="mailto:mario@rodocappneus.com.br" TargetMode="External"/><Relationship Id="rId27" Type="http://schemas.openxmlformats.org/officeDocument/2006/relationships/hyperlink" Target="mailto:recamic@stefanicomercial.com.br" TargetMode="External"/><Relationship Id="rId30" Type="http://schemas.openxmlformats.org/officeDocument/2006/relationships/hyperlink" Target="mailto:recapagem.pe@unidasmercedesbenz.com.br" TargetMode="External"/><Relationship Id="rId35" Type="http://schemas.openxmlformats.org/officeDocument/2006/relationships/hyperlink" Target="mailto:loliveira@vmi-group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B1:AC71"/>
  <sheetViews>
    <sheetView showZeros="0" view="pageBreakPreview" zoomScale="70" zoomScaleNormal="100" zoomScaleSheetLayoutView="70" workbookViewId="0">
      <selection activeCell="D13" sqref="D13:Q13"/>
    </sheetView>
  </sheetViews>
  <sheetFormatPr defaultColWidth="9.42578125" defaultRowHeight="14.25"/>
  <cols>
    <col min="1" max="1" width="0.5703125" style="17" customWidth="1"/>
    <col min="2" max="2" width="8.5703125" style="12" customWidth="1"/>
    <col min="3" max="3" width="10.42578125" style="17" customWidth="1"/>
    <col min="4" max="4" width="29" style="17" customWidth="1"/>
    <col min="5" max="5" width="12.42578125" style="17" customWidth="1"/>
    <col min="6" max="6" width="5.42578125" style="17" customWidth="1"/>
    <col min="7" max="7" width="8.5703125" style="17" customWidth="1"/>
    <col min="8" max="8" width="3.42578125" style="17" customWidth="1"/>
    <col min="9" max="10" width="2.5703125" style="17" customWidth="1"/>
    <col min="11" max="11" width="4.42578125" style="17" customWidth="1"/>
    <col min="12" max="12" width="3.42578125" style="17" customWidth="1"/>
    <col min="13" max="13" width="6.42578125" style="17" customWidth="1"/>
    <col min="14" max="14" width="4" style="17" customWidth="1"/>
    <col min="15" max="15" width="4.42578125" style="17" customWidth="1"/>
    <col min="16" max="16" width="2.5703125" style="17" customWidth="1"/>
    <col min="17" max="17" width="4.5703125" style="17" customWidth="1"/>
    <col min="18" max="18" width="6.42578125" style="17" customWidth="1"/>
    <col min="19" max="19" width="3.42578125" style="17" customWidth="1"/>
    <col min="20" max="20" width="16.5703125" style="17" customWidth="1"/>
    <col min="21" max="21" width="23.5703125" style="17" customWidth="1"/>
    <col min="22" max="22" width="20.5703125" style="12" customWidth="1"/>
    <col min="23" max="23" width="1" style="17" customWidth="1"/>
    <col min="24" max="26" width="9.42578125" style="17"/>
    <col min="27" max="32" width="0" style="17" hidden="1" customWidth="1"/>
    <col min="33" max="16384" width="9.42578125" style="17"/>
  </cols>
  <sheetData>
    <row r="1" spans="2:28" ht="3.6" customHeight="1"/>
    <row r="2" spans="2:28" s="15" customFormat="1" ht="13.35" customHeight="1">
      <c r="B2" s="12"/>
      <c r="C2" s="13"/>
      <c r="D2" s="13"/>
      <c r="E2" s="13"/>
      <c r="F2" s="13"/>
      <c r="G2" s="13"/>
      <c r="H2" s="14"/>
      <c r="I2" s="14"/>
      <c r="J2" s="14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2"/>
    </row>
    <row r="3" spans="2:28" s="15" customFormat="1" ht="14.85" customHeight="1">
      <c r="B3" s="12"/>
      <c r="C3" s="13"/>
      <c r="D3" s="13"/>
      <c r="E3" s="11"/>
      <c r="F3" s="10"/>
      <c r="T3" s="80" t="s">
        <v>0</v>
      </c>
      <c r="W3" s="16"/>
      <c r="X3" s="16"/>
      <c r="Y3" s="16"/>
      <c r="Z3" s="16"/>
      <c r="AA3" s="16"/>
    </row>
    <row r="4" spans="2:28" s="15" customFormat="1" ht="16.350000000000001" customHeight="1">
      <c r="B4" s="12"/>
      <c r="C4" s="13"/>
      <c r="D4" s="13"/>
      <c r="E4" s="11"/>
      <c r="F4" s="10"/>
      <c r="T4" s="80" t="s">
        <v>1</v>
      </c>
      <c r="W4" s="16"/>
      <c r="X4" s="16"/>
      <c r="Y4" s="16"/>
      <c r="Z4" s="16"/>
      <c r="AA4" s="16"/>
    </row>
    <row r="5" spans="2:28" s="15" customFormat="1" ht="10.35" customHeight="1">
      <c r="B5" s="12"/>
      <c r="C5" s="13"/>
      <c r="D5" s="13"/>
      <c r="E5" s="11"/>
      <c r="F5" s="10"/>
      <c r="T5" s="80" t="s">
        <v>2</v>
      </c>
      <c r="W5" s="16"/>
      <c r="X5" s="16"/>
      <c r="Y5" s="16"/>
      <c r="Z5" s="16"/>
      <c r="AA5" s="16"/>
    </row>
    <row r="6" spans="2:28" s="30" customFormat="1" ht="67.349999999999994" customHeight="1">
      <c r="B6" s="21"/>
      <c r="C6" s="22"/>
      <c r="D6" s="23"/>
      <c r="E6" s="23"/>
      <c r="F6" s="24"/>
      <c r="G6" s="25"/>
      <c r="H6" s="22"/>
      <c r="I6" s="22"/>
      <c r="J6" s="22"/>
      <c r="K6" s="22"/>
      <c r="L6" s="26"/>
      <c r="M6" s="27"/>
      <c r="N6" s="27"/>
      <c r="O6" s="27"/>
      <c r="P6" s="27"/>
      <c r="Q6" s="27"/>
      <c r="R6" s="27"/>
      <c r="S6" s="27"/>
      <c r="T6" s="28"/>
      <c r="U6" s="29"/>
      <c r="V6" s="21"/>
    </row>
    <row r="7" spans="2:28" s="30" customFormat="1" ht="60" customHeight="1">
      <c r="B7" s="288" t="s">
        <v>3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</row>
    <row r="8" spans="2:28" s="30" customFormat="1" ht="39" customHeight="1">
      <c r="B8" s="21"/>
      <c r="C8" s="22"/>
      <c r="D8" s="23"/>
      <c r="E8" s="23"/>
      <c r="F8" s="24"/>
      <c r="G8" s="25"/>
      <c r="H8" s="22"/>
      <c r="I8" s="22"/>
      <c r="J8" s="22"/>
      <c r="K8" s="22"/>
      <c r="L8" s="26"/>
      <c r="M8" s="27"/>
      <c r="N8" s="27"/>
      <c r="O8" s="27"/>
      <c r="P8" s="27"/>
      <c r="Q8" s="27"/>
      <c r="R8" s="27"/>
      <c r="S8" s="27"/>
      <c r="T8" s="28"/>
      <c r="U8" s="29"/>
      <c r="V8" s="21"/>
    </row>
    <row r="9" spans="2:28" s="61" customFormat="1" ht="33" customHeight="1">
      <c r="C9" s="72"/>
      <c r="D9" s="290">
        <f ca="1">TODAY()</f>
        <v>44795</v>
      </c>
      <c r="E9" s="290"/>
      <c r="F9" s="73"/>
      <c r="G9" s="73"/>
      <c r="H9" s="73"/>
      <c r="I9" s="73"/>
      <c r="J9" s="74"/>
      <c r="K9" s="292">
        <v>400</v>
      </c>
      <c r="L9" s="292"/>
      <c r="M9" s="292"/>
      <c r="N9" s="292"/>
      <c r="O9" s="292"/>
      <c r="P9" s="292"/>
      <c r="Q9" s="292"/>
      <c r="R9" s="292"/>
      <c r="S9" s="292"/>
      <c r="T9" s="74"/>
      <c r="U9" s="289" t="s">
        <v>1675</v>
      </c>
      <c r="V9" s="289"/>
      <c r="W9" s="62"/>
      <c r="X9" s="62"/>
      <c r="Y9" s="62"/>
      <c r="Z9" s="62"/>
      <c r="AA9" s="62"/>
      <c r="AB9" s="62"/>
    </row>
    <row r="10" spans="2:28" s="21" customFormat="1" ht="30.6" customHeight="1" thickBot="1">
      <c r="E10" s="92"/>
      <c r="F10" s="25"/>
      <c r="G10" s="25"/>
      <c r="U10" s="93"/>
    </row>
    <row r="11" spans="2:28" s="63" customFormat="1" ht="27" customHeight="1" thickBot="1">
      <c r="B11" s="293" t="s">
        <v>5</v>
      </c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</row>
    <row r="12" spans="2:28" s="21" customFormat="1" ht="21" customHeight="1"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2:28" s="59" customFormat="1" ht="31.35" customHeight="1">
      <c r="C13" s="74"/>
      <c r="D13" s="289" t="s">
        <v>136</v>
      </c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91"/>
      <c r="S13" s="291"/>
      <c r="T13" s="291"/>
      <c r="U13" s="252" t="e">
        <f>VLOOKUP(D13,'Dados Clientes'!A1:J47,9,FALSE)</f>
        <v>#N/A</v>
      </c>
      <c r="V13" s="81"/>
    </row>
    <row r="14" spans="2:28" s="32" customFormat="1" ht="30" customHeight="1">
      <c r="C14" s="33"/>
      <c r="D14" s="34"/>
      <c r="E14" s="34"/>
      <c r="F14" s="34"/>
      <c r="G14" s="34"/>
      <c r="H14" s="34"/>
      <c r="I14" s="34"/>
      <c r="J14" s="34"/>
      <c r="K14" s="34"/>
      <c r="L14" s="34"/>
      <c r="S14" s="35"/>
      <c r="T14" s="36"/>
      <c r="U14" s="37"/>
    </row>
    <row r="15" spans="2:28" s="59" customFormat="1" ht="28.35" customHeight="1">
      <c r="C15" s="74"/>
      <c r="D15" s="286" t="e">
        <f>VLOOKUP(D13,'Dados Clientes'!A1:J47,5,FALSE)</f>
        <v>#N/A</v>
      </c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60"/>
      <c r="R15" s="60"/>
      <c r="T15" s="74"/>
      <c r="U15" s="287" t="e">
        <f>VLOOKUP(D13,'Dados Clientes'!A1:J47,6,FALSE)</f>
        <v>#N/A</v>
      </c>
      <c r="V15" s="287"/>
    </row>
    <row r="16" spans="2:28" s="32" customFormat="1" ht="15" customHeight="1">
      <c r="C16" s="33"/>
      <c r="D16" s="38"/>
      <c r="E16" s="38"/>
      <c r="F16" s="38"/>
      <c r="G16" s="38"/>
      <c r="H16" s="38"/>
      <c r="I16" s="38"/>
      <c r="J16" s="38"/>
      <c r="K16" s="38"/>
      <c r="L16" s="39"/>
      <c r="M16" s="36"/>
      <c r="N16" s="36"/>
      <c r="O16" s="36"/>
      <c r="P16" s="36"/>
      <c r="Q16" s="36"/>
      <c r="R16" s="36"/>
      <c r="S16" s="35"/>
      <c r="T16" s="36"/>
      <c r="U16" s="37"/>
    </row>
    <row r="17" spans="2:29" s="21" customFormat="1" ht="28.35" customHeight="1" thickBot="1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4"/>
      <c r="N17" s="86"/>
      <c r="O17" s="86"/>
      <c r="P17" s="86"/>
      <c r="Q17" s="86"/>
      <c r="R17" s="86"/>
      <c r="S17" s="84"/>
      <c r="T17" s="84"/>
      <c r="U17" s="85"/>
      <c r="V17" s="84"/>
      <c r="AA17" s="41"/>
      <c r="AB17" s="41"/>
      <c r="AC17" s="41"/>
    </row>
    <row r="18" spans="2:29" s="64" customFormat="1" ht="27.6" customHeight="1" thickBot="1">
      <c r="B18" s="89" t="s">
        <v>7</v>
      </c>
      <c r="C18" s="90" t="s">
        <v>8</v>
      </c>
      <c r="D18" s="91" t="s">
        <v>9</v>
      </c>
      <c r="E18" s="294" t="s">
        <v>10</v>
      </c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6"/>
      <c r="U18" s="87" t="s">
        <v>11</v>
      </c>
      <c r="V18" s="88" t="s">
        <v>12</v>
      </c>
      <c r="X18" s="65"/>
      <c r="Y18" s="65"/>
      <c r="Z18" s="65"/>
    </row>
    <row r="19" spans="2:29" ht="30" customHeight="1" thickBot="1">
      <c r="B19" s="83">
        <v>1</v>
      </c>
      <c r="C19" s="66">
        <f>'Elaboração da Proposta'!C5</f>
        <v>1</v>
      </c>
      <c r="D19" s="66" t="str">
        <f>'Elaboração da Proposta'!B5</f>
        <v>A021275</v>
      </c>
      <c r="E19" s="297" t="str">
        <f>IFERROR('Elaboração da Proposta'!F5,0)</f>
        <v>DISCO RUPTURA SEG 3" 12,79BAR</v>
      </c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9"/>
      <c r="U19" s="214" t="str">
        <f>IFERROR('Elaboração da Proposta'!R5,"")</f>
        <v/>
      </c>
      <c r="V19" s="215" t="str">
        <f>IFERROR('Elaboração da Proposta'!S5,"")</f>
        <v/>
      </c>
      <c r="X19" s="18"/>
      <c r="Y19" s="18"/>
      <c r="Z19" s="18"/>
    </row>
    <row r="20" spans="2:29" s="19" customFormat="1" ht="30" customHeight="1" thickTop="1" thickBot="1">
      <c r="B20" s="76">
        <v>2</v>
      </c>
      <c r="C20" s="69">
        <f>'Elaboração da Proposta'!C6</f>
        <v>2</v>
      </c>
      <c r="D20" s="69" t="str">
        <f>'Elaboração da Proposta'!B6</f>
        <v>A026717</v>
      </c>
      <c r="E20" s="278" t="str">
        <f>IFERROR('Elaboração da Proposta'!F6,0)</f>
        <v>CABO ANTICHAMA  750V  PVC 1X4,00MM2   PR</v>
      </c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80"/>
      <c r="U20" s="216" t="str">
        <f>IFERROR('Elaboração da Proposta'!R6,"")</f>
        <v/>
      </c>
      <c r="V20" s="217" t="str">
        <f>IFERROR('Elaboração da Proposta'!S6,"")</f>
        <v/>
      </c>
      <c r="X20" s="20"/>
      <c r="Y20" s="20"/>
      <c r="Z20" s="20"/>
    </row>
    <row r="21" spans="2:29" s="19" customFormat="1" ht="30" customHeight="1" thickTop="1" thickBot="1">
      <c r="B21" s="75">
        <v>3</v>
      </c>
      <c r="C21" s="66">
        <f>'Elaboração da Proposta'!C7</f>
        <v>2</v>
      </c>
      <c r="D21" s="66" t="str">
        <f>'Elaboração da Proposta'!B7</f>
        <v>A303329</v>
      </c>
      <c r="E21" s="275" t="str">
        <f>IFERROR('Elaboração da Proposta'!F7,0)</f>
        <v>PARAFUSO CABECA COBERTA DIN 912 / ISO 4762, M12 x 50 - 12.9</v>
      </c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7"/>
      <c r="U21" s="214" t="str">
        <f>IFERROR('Elaboração da Proposta'!R7,"")</f>
        <v/>
      </c>
      <c r="V21" s="218" t="str">
        <f>IFERROR('Elaboração da Proposta'!S7,"")</f>
        <v/>
      </c>
      <c r="X21" s="20"/>
      <c r="Y21" s="20"/>
      <c r="Z21" s="20"/>
    </row>
    <row r="22" spans="2:29" s="19" customFormat="1" ht="30" customHeight="1" thickTop="1" thickBot="1">
      <c r="B22" s="76">
        <v>4</v>
      </c>
      <c r="C22" s="69">
        <f>'Elaboração da Proposta'!C8</f>
        <v>3</v>
      </c>
      <c r="D22" s="69" t="str">
        <f>'Elaboração da Proposta'!B8</f>
        <v>A021123</v>
      </c>
      <c r="E22" s="278" t="str">
        <f>IFERROR('Elaboração da Proposta'!F8,0)</f>
        <v>VASO PRESSAO AUTOCLAVE AE-10 RECAMIC</v>
      </c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80"/>
      <c r="U22" s="216" t="str">
        <f>IFERROR('Elaboração da Proposta'!R8,"")</f>
        <v/>
      </c>
      <c r="V22" s="217" t="str">
        <f>IFERROR('Elaboração da Proposta'!S8,"")</f>
        <v/>
      </c>
      <c r="X22" s="20"/>
      <c r="Y22" s="20"/>
      <c r="Z22" s="20"/>
    </row>
    <row r="23" spans="2:29" s="19" customFormat="1" ht="30" customHeight="1" thickTop="1" thickBot="1">
      <c r="B23" s="75">
        <v>5</v>
      </c>
      <c r="C23" s="66">
        <f>'Elaboração da Proposta'!C9</f>
        <v>0</v>
      </c>
      <c r="D23" s="66">
        <f>'Elaboração da Proposta'!B9</f>
        <v>0</v>
      </c>
      <c r="E23" s="275" t="str">
        <f>IFERROR('Elaboração da Proposta'!F9,0)</f>
        <v/>
      </c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7"/>
      <c r="U23" s="214" t="str">
        <f>IFERROR('Elaboração da Proposta'!R9,"")</f>
        <v/>
      </c>
      <c r="V23" s="218" t="str">
        <f>IFERROR('Elaboração da Proposta'!S9,"")</f>
        <v/>
      </c>
      <c r="X23" s="20"/>
      <c r="Y23" s="20"/>
      <c r="Z23" s="20"/>
    </row>
    <row r="24" spans="2:29" s="19" customFormat="1" ht="30" customHeight="1" thickTop="1" thickBot="1">
      <c r="B24" s="76">
        <v>6</v>
      </c>
      <c r="C24" s="69">
        <f>'Elaboração da Proposta'!C10</f>
        <v>0</v>
      </c>
      <c r="D24" s="69">
        <f>'Elaboração da Proposta'!B10</f>
        <v>0</v>
      </c>
      <c r="E24" s="278" t="str">
        <f>IFERROR('Elaboração da Proposta'!F10,0)</f>
        <v/>
      </c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80"/>
      <c r="U24" s="216" t="str">
        <f>IFERROR('Elaboração da Proposta'!R10,"")</f>
        <v/>
      </c>
      <c r="V24" s="217" t="str">
        <f>IFERROR('Elaboração da Proposta'!S10,"")</f>
        <v/>
      </c>
    </row>
    <row r="25" spans="2:29" s="19" customFormat="1" ht="30" customHeight="1" thickTop="1" thickBot="1">
      <c r="B25" s="75">
        <v>7</v>
      </c>
      <c r="C25" s="66">
        <f>'Elaboração da Proposta'!C11</f>
        <v>0</v>
      </c>
      <c r="D25" s="66">
        <f>'Elaboração da Proposta'!B11</f>
        <v>0</v>
      </c>
      <c r="E25" s="275" t="str">
        <f>IFERROR('Elaboração da Proposta'!F11,0)</f>
        <v/>
      </c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7"/>
      <c r="U25" s="214" t="str">
        <f>IFERROR('Elaboração da Proposta'!R11,"")</f>
        <v/>
      </c>
      <c r="V25" s="218" t="str">
        <f>IFERROR('Elaboração da Proposta'!S11,"")</f>
        <v/>
      </c>
    </row>
    <row r="26" spans="2:29" s="19" customFormat="1" ht="30" customHeight="1" thickTop="1" thickBot="1">
      <c r="B26" s="76">
        <v>8</v>
      </c>
      <c r="C26" s="69">
        <f>'Elaboração da Proposta'!C12</f>
        <v>0</v>
      </c>
      <c r="D26" s="69">
        <f>'Elaboração da Proposta'!B12</f>
        <v>0</v>
      </c>
      <c r="E26" s="278" t="str">
        <f>IFERROR('Elaboração da Proposta'!F12,0)</f>
        <v/>
      </c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80"/>
      <c r="U26" s="216" t="str">
        <f>IFERROR('Elaboração da Proposta'!R12,"")</f>
        <v/>
      </c>
      <c r="V26" s="217" t="str">
        <f>IFERROR('Elaboração da Proposta'!S12,"")</f>
        <v/>
      </c>
    </row>
    <row r="27" spans="2:29" s="19" customFormat="1" ht="30" customHeight="1" thickTop="1" thickBot="1">
      <c r="B27" s="75">
        <v>9</v>
      </c>
      <c r="C27" s="66">
        <f>'Elaboração da Proposta'!C13</f>
        <v>0</v>
      </c>
      <c r="D27" s="66">
        <f>'Elaboração da Proposta'!B13</f>
        <v>0</v>
      </c>
      <c r="E27" s="275" t="str">
        <f>IFERROR('Elaboração da Proposta'!F13,0)</f>
        <v/>
      </c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7"/>
      <c r="U27" s="214" t="str">
        <f>IFERROR('Elaboração da Proposta'!R13,"")</f>
        <v/>
      </c>
      <c r="V27" s="218" t="str">
        <f>IFERROR('Elaboração da Proposta'!S13,"")</f>
        <v/>
      </c>
    </row>
    <row r="28" spans="2:29" s="19" customFormat="1" ht="30" customHeight="1" thickTop="1" thickBot="1">
      <c r="B28" s="76">
        <v>10</v>
      </c>
      <c r="C28" s="69">
        <f>'Elaboração da Proposta'!C14</f>
        <v>0</v>
      </c>
      <c r="D28" s="69">
        <f>'Elaboração da Proposta'!B14</f>
        <v>0</v>
      </c>
      <c r="E28" s="278" t="str">
        <f>IFERROR('Elaboração da Proposta'!F14,0)</f>
        <v/>
      </c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80"/>
      <c r="U28" s="216" t="str">
        <f>IFERROR('Elaboração da Proposta'!R14,"")</f>
        <v/>
      </c>
      <c r="V28" s="217" t="str">
        <f>IFERROR('Elaboração da Proposta'!S14,"")</f>
        <v/>
      </c>
    </row>
    <row r="29" spans="2:29" s="19" customFormat="1" ht="30" customHeight="1" thickTop="1" thickBot="1">
      <c r="B29" s="75">
        <v>11</v>
      </c>
      <c r="C29" s="66">
        <f>'Elaboração da Proposta'!C15</f>
        <v>0</v>
      </c>
      <c r="D29" s="66">
        <f>'Elaboração da Proposta'!B15</f>
        <v>0</v>
      </c>
      <c r="E29" s="275" t="str">
        <f>IFERROR('Elaboração da Proposta'!F15,0)</f>
        <v/>
      </c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7"/>
      <c r="U29" s="214" t="str">
        <f>IFERROR('Elaboração da Proposta'!R15,"")</f>
        <v/>
      </c>
      <c r="V29" s="218" t="str">
        <f>IFERROR('Elaboração da Proposta'!S15,"")</f>
        <v/>
      </c>
    </row>
    <row r="30" spans="2:29" s="19" customFormat="1" ht="30" customHeight="1" thickTop="1" thickBot="1">
      <c r="B30" s="76">
        <v>12</v>
      </c>
      <c r="C30" s="69">
        <f>'Elaboração da Proposta'!C16</f>
        <v>0</v>
      </c>
      <c r="D30" s="69">
        <f>'Elaboração da Proposta'!B16</f>
        <v>0</v>
      </c>
      <c r="E30" s="278" t="str">
        <f>IFERROR('Elaboração da Proposta'!F16,0)</f>
        <v/>
      </c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80"/>
      <c r="U30" s="216" t="str">
        <f>IFERROR('Elaboração da Proposta'!R16,"")</f>
        <v/>
      </c>
      <c r="V30" s="217" t="str">
        <f>IFERROR('Elaboração da Proposta'!S16,"")</f>
        <v/>
      </c>
    </row>
    <row r="31" spans="2:29" s="19" customFormat="1" ht="30" customHeight="1" thickTop="1" thickBot="1">
      <c r="B31" s="75">
        <v>13</v>
      </c>
      <c r="C31" s="66">
        <f>'Elaboração da Proposta'!C17</f>
        <v>0</v>
      </c>
      <c r="D31" s="66">
        <f>'Elaboração da Proposta'!B17</f>
        <v>0</v>
      </c>
      <c r="E31" s="275" t="str">
        <f>IFERROR('Elaboração da Proposta'!F17,0)</f>
        <v/>
      </c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7"/>
      <c r="U31" s="219" t="str">
        <f>IFERROR('Elaboração da Proposta'!R17,"")</f>
        <v/>
      </c>
      <c r="V31" s="220" t="str">
        <f>IFERROR('Elaboração da Proposta'!S17,"")</f>
        <v/>
      </c>
    </row>
    <row r="32" spans="2:29" s="19" customFormat="1" ht="30" customHeight="1" thickTop="1" thickBot="1">
      <c r="B32" s="76">
        <v>14</v>
      </c>
      <c r="C32" s="69">
        <f>'Elaboração da Proposta'!C18</f>
        <v>0</v>
      </c>
      <c r="D32" s="69">
        <f>'Elaboração da Proposta'!B18</f>
        <v>0</v>
      </c>
      <c r="E32" s="278" t="str">
        <f>IFERROR('Elaboração da Proposta'!F18,0)</f>
        <v/>
      </c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80"/>
      <c r="U32" s="216" t="str">
        <f>IFERROR('Elaboração da Proposta'!R18,"")</f>
        <v/>
      </c>
      <c r="V32" s="217" t="str">
        <f>IFERROR('Elaboração da Proposta'!S18,"")</f>
        <v/>
      </c>
    </row>
    <row r="33" spans="2:23" s="19" customFormat="1" ht="30" customHeight="1" thickTop="1" thickBot="1">
      <c r="B33" s="75">
        <v>15</v>
      </c>
      <c r="C33" s="66">
        <f>'Elaboração da Proposta'!C19</f>
        <v>0</v>
      </c>
      <c r="D33" s="66">
        <f>'Elaboração da Proposta'!B19</f>
        <v>0</v>
      </c>
      <c r="E33" s="275" t="str">
        <f>IFERROR('Elaboração da Proposta'!F19,0)</f>
        <v/>
      </c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7"/>
      <c r="U33" s="219" t="str">
        <f>IFERROR('Elaboração da Proposta'!R19,"")</f>
        <v/>
      </c>
      <c r="V33" s="220" t="str">
        <f>IFERROR('Elaboração da Proposta'!S19,"")</f>
        <v/>
      </c>
    </row>
    <row r="34" spans="2:23" s="19" customFormat="1" ht="30" customHeight="1" thickTop="1" thickBot="1">
      <c r="B34" s="76">
        <v>16</v>
      </c>
      <c r="C34" s="69">
        <f>'Elaboração da Proposta'!C20</f>
        <v>0</v>
      </c>
      <c r="D34" s="69">
        <f>'Elaboração da Proposta'!B20</f>
        <v>0</v>
      </c>
      <c r="E34" s="278" t="str">
        <f>IFERROR('Elaboração da Proposta'!F20,0)</f>
        <v/>
      </c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80"/>
      <c r="U34" s="216" t="str">
        <f>IFERROR('Elaboração da Proposta'!R20,"")</f>
        <v/>
      </c>
      <c r="V34" s="217" t="str">
        <f>IFERROR('Elaboração da Proposta'!S20,"")</f>
        <v/>
      </c>
    </row>
    <row r="35" spans="2:23" s="19" customFormat="1" ht="30" customHeight="1" thickTop="1" thickBot="1">
      <c r="B35" s="75">
        <v>17</v>
      </c>
      <c r="C35" s="66">
        <f>'Elaboração da Proposta'!C21</f>
        <v>0</v>
      </c>
      <c r="D35" s="66">
        <f>'Elaboração da Proposta'!B21</f>
        <v>0</v>
      </c>
      <c r="E35" s="275" t="str">
        <f>IFERROR('Elaboração da Proposta'!F21,0)</f>
        <v/>
      </c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7"/>
      <c r="U35" s="219" t="str">
        <f>IFERROR('Elaboração da Proposta'!R21,"")</f>
        <v/>
      </c>
      <c r="V35" s="220" t="str">
        <f>IFERROR('Elaboração da Proposta'!S21,"")</f>
        <v/>
      </c>
    </row>
    <row r="36" spans="2:23" s="19" customFormat="1" ht="30" customHeight="1" thickTop="1" thickBot="1">
      <c r="B36" s="76">
        <v>18</v>
      </c>
      <c r="C36" s="69">
        <f>'Elaboração da Proposta'!C22</f>
        <v>0</v>
      </c>
      <c r="D36" s="69">
        <f>'Elaboração da Proposta'!B22</f>
        <v>0</v>
      </c>
      <c r="E36" s="278" t="str">
        <f>IFERROR('Elaboração da Proposta'!F22,0)</f>
        <v/>
      </c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80"/>
      <c r="U36" s="216" t="str">
        <f>IFERROR('Elaboração da Proposta'!R22,"")</f>
        <v/>
      </c>
      <c r="V36" s="217" t="str">
        <f>IFERROR('Elaboração da Proposta'!S22,"")</f>
        <v/>
      </c>
    </row>
    <row r="37" spans="2:23" s="19" customFormat="1" ht="30" customHeight="1" thickTop="1" thickBot="1">
      <c r="B37" s="75">
        <v>19</v>
      </c>
      <c r="C37" s="66">
        <f>'Elaboração da Proposta'!C23</f>
        <v>0</v>
      </c>
      <c r="D37" s="66">
        <f>'Elaboração da Proposta'!B23</f>
        <v>0</v>
      </c>
      <c r="E37" s="275" t="str">
        <f>IFERROR('Elaboração da Proposta'!F23,0)</f>
        <v/>
      </c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7"/>
      <c r="U37" s="219" t="str">
        <f>IFERROR('Elaboração da Proposta'!R23,"")</f>
        <v/>
      </c>
      <c r="V37" s="220" t="str">
        <f>IFERROR('Elaboração da Proposta'!S23,"")</f>
        <v/>
      </c>
    </row>
    <row r="38" spans="2:23" s="30" customFormat="1" ht="33.6" customHeight="1" thickTop="1" thickBot="1">
      <c r="B38" s="21"/>
      <c r="C38" s="10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21"/>
      <c r="T38" s="21"/>
      <c r="U38" s="105" t="s">
        <v>13</v>
      </c>
      <c r="V38" s="103">
        <f>SUM(V19:V37)</f>
        <v>0</v>
      </c>
    </row>
    <row r="39" spans="2:23" s="30" customFormat="1" ht="27.6" customHeight="1" thickTop="1" thickBot="1">
      <c r="B39" s="21"/>
      <c r="C39" s="40"/>
      <c r="D39" s="71" t="s">
        <v>14</v>
      </c>
      <c r="E39" s="104" t="e">
        <f>VLOOKUP(D13,'Dados Clientes'!A:J,10,0)</f>
        <v>#N/A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2"/>
      <c r="U39" s="99"/>
      <c r="V39" s="101"/>
    </row>
    <row r="40" spans="2:23" s="30" customFormat="1" ht="25.35" customHeight="1" thickTop="1">
      <c r="B40" s="21"/>
      <c r="C40" s="40"/>
      <c r="D40" s="71" t="s">
        <v>15</v>
      </c>
      <c r="E40" s="273" t="s">
        <v>52</v>
      </c>
      <c r="F40" s="273"/>
      <c r="G40" s="273"/>
      <c r="H40" s="273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123"/>
      <c r="V40" s="125"/>
    </row>
    <row r="41" spans="2:23" s="30" customFormat="1" ht="23.1" customHeight="1">
      <c r="B41" s="21"/>
      <c r="C41" s="43"/>
      <c r="D41" s="70" t="s">
        <v>17</v>
      </c>
      <c r="E41" s="197" t="str">
        <f>VLOOKUP(E40,Logos!E:G,2,FALSE)</f>
        <v>PRAZO DE 7 DIAS A CONTAR DA DATA DE COLETA</v>
      </c>
      <c r="F41" s="197"/>
      <c r="G41" s="197"/>
      <c r="H41" s="197"/>
      <c r="J41" s="191"/>
      <c r="K41" s="191"/>
      <c r="L41" s="191"/>
      <c r="M41" s="191"/>
      <c r="N41" s="191"/>
      <c r="O41" s="191"/>
      <c r="P41" s="82"/>
      <c r="Q41" s="43"/>
      <c r="R41" s="43"/>
      <c r="S41" s="43"/>
      <c r="T41" s="43"/>
      <c r="U41" s="100"/>
      <c r="V41" s="21"/>
    </row>
    <row r="42" spans="2:23" s="30" customFormat="1" ht="15" customHeight="1">
      <c r="B42" s="21"/>
      <c r="C42" s="21"/>
      <c r="D42" s="63"/>
      <c r="E42" s="21"/>
      <c r="F42" s="21"/>
      <c r="G42" s="63"/>
      <c r="H42" s="63"/>
      <c r="I42" s="21"/>
      <c r="J42" s="21"/>
      <c r="K42" s="21"/>
      <c r="L42" s="21"/>
      <c r="M42" s="45"/>
      <c r="N42" s="21"/>
      <c r="O42" s="21"/>
      <c r="P42" s="21"/>
      <c r="Q42" s="45"/>
      <c r="R42" s="68"/>
      <c r="S42" s="68"/>
      <c r="T42" s="21"/>
      <c r="U42" s="21"/>
      <c r="V42" s="21"/>
      <c r="W42" s="44"/>
    </row>
    <row r="43" spans="2:23" s="30" customFormat="1" ht="19.350000000000001" customHeight="1">
      <c r="B43" s="21"/>
      <c r="C43" s="77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1"/>
    </row>
    <row r="44" spans="2:23" s="47" customFormat="1" ht="52.35" customHeight="1">
      <c r="B44" s="46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46"/>
    </row>
    <row r="45" spans="2:23" s="78" customFormat="1" ht="24" customHeight="1">
      <c r="B45" s="7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79"/>
    </row>
    <row r="46" spans="2:23" s="30" customFormat="1" ht="38.1" customHeight="1">
      <c r="B46" s="21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1"/>
    </row>
    <row r="47" spans="2:23" s="30" customFormat="1" ht="38.1" customHeight="1">
      <c r="B47" s="21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1"/>
    </row>
    <row r="48" spans="2:23" s="30" customFormat="1" ht="38.1" customHeight="1">
      <c r="B48" s="2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1"/>
    </row>
    <row r="49" spans="2:22" s="30" customFormat="1" ht="11.1" customHeight="1">
      <c r="B49" s="21"/>
      <c r="C49" s="48"/>
      <c r="D49" s="48"/>
      <c r="E49" s="40"/>
      <c r="F49" s="40"/>
      <c r="G49" s="40"/>
      <c r="H49" s="40"/>
      <c r="I49" s="40"/>
      <c r="J49" s="40"/>
      <c r="K49" s="40"/>
      <c r="L49" s="40"/>
      <c r="M49" s="48"/>
      <c r="N49" s="48"/>
      <c r="O49" s="48"/>
      <c r="P49" s="48"/>
      <c r="Q49" s="48"/>
      <c r="R49" s="48"/>
      <c r="S49" s="48"/>
      <c r="T49" s="48"/>
      <c r="U49" s="48"/>
      <c r="V49" s="21"/>
    </row>
    <row r="50" spans="2:22" s="30" customFormat="1" ht="9" customHeight="1">
      <c r="B50" s="21"/>
      <c r="C50" s="48"/>
      <c r="D50" s="48"/>
      <c r="E50" s="43"/>
      <c r="F50" s="43"/>
      <c r="G50" s="43"/>
      <c r="H50" s="43"/>
      <c r="I50" s="43"/>
      <c r="J50" s="43"/>
      <c r="K50" s="43"/>
      <c r="L50" s="43"/>
      <c r="M50" s="49"/>
      <c r="N50" s="50"/>
      <c r="O50" s="50"/>
      <c r="P50" s="50"/>
      <c r="Q50" s="50"/>
      <c r="R50" s="50"/>
      <c r="S50" s="51"/>
      <c r="T50" s="48"/>
      <c r="U50" s="48"/>
      <c r="V50" s="21"/>
    </row>
    <row r="51" spans="2:22" s="30" customFormat="1" ht="140.85" customHeight="1">
      <c r="B51" s="21"/>
      <c r="C51" s="48"/>
      <c r="D51" s="40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0"/>
      <c r="U51" s="48"/>
      <c r="V51" s="21"/>
    </row>
    <row r="52" spans="2:22" s="30" customFormat="1" ht="15" customHeight="1" thickBot="1">
      <c r="B52" s="21"/>
      <c r="C52" s="48"/>
      <c r="D52" s="40"/>
      <c r="E52" s="213" t="s">
        <v>18</v>
      </c>
      <c r="F52" s="94"/>
      <c r="G52" s="95"/>
      <c r="H52" s="95"/>
      <c r="I52" s="96"/>
      <c r="J52" s="95"/>
      <c r="K52" s="95"/>
      <c r="L52" s="97"/>
      <c r="M52" s="97"/>
      <c r="N52" s="97"/>
      <c r="O52" s="97"/>
      <c r="P52" s="97"/>
      <c r="Q52" s="97"/>
      <c r="R52" s="97"/>
      <c r="S52" s="97"/>
      <c r="T52" s="98"/>
      <c r="U52" s="48"/>
      <c r="V52" s="21"/>
    </row>
    <row r="53" spans="2:22" s="30" customFormat="1" ht="22.5" customHeight="1">
      <c r="B53" s="21"/>
      <c r="C53" s="48"/>
      <c r="D53" s="40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5"/>
      <c r="U53" s="48"/>
      <c r="V53" s="21"/>
    </row>
    <row r="54" spans="2:22" s="30" customFormat="1" ht="16.5" customHeight="1" thickBot="1">
      <c r="B54" s="21"/>
      <c r="C54" s="48"/>
      <c r="D54" s="40"/>
      <c r="E54" s="213" t="s">
        <v>19</v>
      </c>
      <c r="F54" s="97"/>
      <c r="G54" s="97"/>
      <c r="H54" s="95"/>
      <c r="I54" s="94"/>
      <c r="J54" s="94"/>
      <c r="K54" s="95"/>
      <c r="L54" s="97"/>
      <c r="M54" s="97"/>
      <c r="N54" s="97"/>
      <c r="O54" s="97"/>
      <c r="P54" s="97"/>
      <c r="Q54" s="97"/>
      <c r="R54" s="97"/>
      <c r="S54" s="97"/>
      <c r="T54" s="98"/>
      <c r="U54" s="48"/>
      <c r="V54" s="21"/>
    </row>
    <row r="55" spans="2:22" s="30" customFormat="1" ht="28.5" customHeight="1">
      <c r="C55" s="48"/>
      <c r="D55" s="4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5"/>
      <c r="U55" s="48"/>
      <c r="V55" s="254" t="s">
        <v>20</v>
      </c>
    </row>
    <row r="56" spans="2:22" s="30" customFormat="1" ht="15" customHeight="1">
      <c r="B56" s="21"/>
      <c r="C56" s="40"/>
      <c r="D56" s="4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5"/>
      <c r="U56" s="40"/>
      <c r="V56" s="21"/>
    </row>
    <row r="57" spans="2:22" s="30" customFormat="1" ht="15" customHeight="1">
      <c r="B57" s="21"/>
      <c r="C57" s="40"/>
      <c r="D57" s="4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5"/>
      <c r="U57" s="40"/>
      <c r="V57" s="21"/>
    </row>
    <row r="58" spans="2:22" s="30" customFormat="1" ht="15" customHeight="1">
      <c r="B58" s="21"/>
      <c r="C58" s="40"/>
      <c r="D58" s="40"/>
      <c r="E58" s="54"/>
      <c r="F58" s="54"/>
      <c r="G58" s="54"/>
      <c r="H58" s="54"/>
      <c r="I58" s="54"/>
      <c r="J58" s="54"/>
      <c r="K58" s="54"/>
      <c r="L58" s="53"/>
      <c r="M58" s="67"/>
      <c r="N58" s="53"/>
      <c r="O58" s="53"/>
      <c r="P58" s="53"/>
      <c r="Q58" s="56"/>
      <c r="R58" s="56"/>
      <c r="S58" s="54"/>
      <c r="T58" s="55"/>
      <c r="U58" s="40"/>
      <c r="V58" s="21"/>
    </row>
    <row r="59" spans="2:22" s="30" customFormat="1" ht="15" customHeight="1">
      <c r="B59" s="21"/>
      <c r="C59" s="40"/>
      <c r="D59" s="40"/>
      <c r="E59" s="54"/>
      <c r="F59" s="54"/>
      <c r="G59" s="54"/>
      <c r="H59" s="54"/>
      <c r="I59" s="54"/>
      <c r="J59" s="54"/>
      <c r="K59" s="54"/>
      <c r="L59" s="53"/>
      <c r="M59" s="67"/>
      <c r="N59" s="53"/>
      <c r="O59" s="53"/>
      <c r="P59" s="53"/>
      <c r="Q59" s="56"/>
      <c r="R59" s="56"/>
      <c r="S59" s="54"/>
      <c r="T59" s="55"/>
      <c r="U59" s="40"/>
      <c r="V59" s="21"/>
    </row>
    <row r="60" spans="2:22" s="30" customFormat="1" ht="15" customHeight="1">
      <c r="B60" s="21"/>
      <c r="C60" s="40"/>
      <c r="D60" s="40"/>
      <c r="E60" s="54"/>
      <c r="F60" s="54"/>
      <c r="G60" s="54"/>
      <c r="H60" s="54"/>
      <c r="I60" s="54"/>
      <c r="J60" s="54"/>
      <c r="K60" s="54"/>
      <c r="L60" s="53"/>
      <c r="M60" s="67"/>
      <c r="N60" s="53"/>
      <c r="O60" s="53"/>
      <c r="P60" s="53"/>
      <c r="Q60" s="56"/>
      <c r="R60" s="56"/>
      <c r="S60" s="54"/>
      <c r="T60" s="55"/>
      <c r="U60" s="40"/>
      <c r="V60" s="21"/>
    </row>
    <row r="61" spans="2:22" s="30" customFormat="1" ht="15" customHeight="1">
      <c r="B61" s="21"/>
      <c r="C61" s="40"/>
      <c r="D61" s="4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5"/>
      <c r="U61" s="40"/>
      <c r="V61" s="21"/>
    </row>
    <row r="62" spans="2:22" ht="15" customHeight="1">
      <c r="B62" s="17"/>
      <c r="C62" s="13"/>
      <c r="D62" s="13"/>
      <c r="E62" s="57"/>
      <c r="F62" s="57"/>
      <c r="G62" s="57"/>
      <c r="H62" s="57"/>
      <c r="I62" s="57"/>
      <c r="J62" s="57"/>
      <c r="K62" s="58"/>
      <c r="L62" s="58"/>
      <c r="M62" s="58"/>
      <c r="N62" s="58"/>
      <c r="O62" s="58"/>
      <c r="P62" s="58"/>
      <c r="Q62" s="58"/>
      <c r="R62" s="58"/>
      <c r="S62" s="58"/>
      <c r="T62" s="57"/>
      <c r="U62" s="13"/>
      <c r="V62" s="17"/>
    </row>
    <row r="63" spans="2:22" ht="15" customHeight="1">
      <c r="B63" s="272"/>
      <c r="C63" s="272"/>
      <c r="D63" s="27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7"/>
    </row>
    <row r="64" spans="2:22">
      <c r="B64" s="190" t="s">
        <v>21</v>
      </c>
      <c r="C64" s="30"/>
      <c r="D64" s="30"/>
    </row>
    <row r="65" spans="2:2">
      <c r="B65" s="190" t="s">
        <v>22</v>
      </c>
    </row>
    <row r="66" spans="2:2">
      <c r="B66" s="12" t="e">
        <f>IF(E40='Dados Clientes'!#REF!,VLOOKUP(D13,'Dados Clientes'!A1:J44,7,FALSE))</f>
        <v>#REF!</v>
      </c>
    </row>
    <row r="70" spans="2:2">
      <c r="B70" s="12" t="e">
        <f>VLOOKUP(D13,'Dados Clientes'!A:I,9,0)</f>
        <v>#N/A</v>
      </c>
    </row>
    <row r="71" spans="2:2">
      <c r="B71" s="12" t="e">
        <f>VLOOKUP(D13,'Dados Clientes'!A:J,12,0)</f>
        <v>#N/A</v>
      </c>
    </row>
  </sheetData>
  <sheetProtection algorithmName="SHA-512" hashValue="vR2u1xyUmvY4Sgh4KKngfLXsnRyFszDOR5W6KxyAxOoO8M3iEZdq35mbpel0cYAGtO/2GnOoYc4TudozuAanJg==" saltValue="x2hpMqOV0NRWxUjXo16E5w==" spinCount="100000" sheet="1" objects="1" scenarios="1"/>
  <mergeCells count="37">
    <mergeCell ref="U15:V15"/>
    <mergeCell ref="E35:T35"/>
    <mergeCell ref="E37:T37"/>
    <mergeCell ref="B7:V7"/>
    <mergeCell ref="U9:V9"/>
    <mergeCell ref="E24:T24"/>
    <mergeCell ref="E25:T25"/>
    <mergeCell ref="E21:T21"/>
    <mergeCell ref="D9:E9"/>
    <mergeCell ref="D13:Q13"/>
    <mergeCell ref="R13:T13"/>
    <mergeCell ref="K9:S9"/>
    <mergeCell ref="B11:V11"/>
    <mergeCell ref="E18:T18"/>
    <mergeCell ref="E19:T19"/>
    <mergeCell ref="E20:T20"/>
    <mergeCell ref="D15:P15"/>
    <mergeCell ref="E27:T27"/>
    <mergeCell ref="E26:T26"/>
    <mergeCell ref="E22:T22"/>
    <mergeCell ref="E23:T23"/>
    <mergeCell ref="B63:D63"/>
    <mergeCell ref="E40:H40"/>
    <mergeCell ref="D43:U43"/>
    <mergeCell ref="E31:T31"/>
    <mergeCell ref="E28:T28"/>
    <mergeCell ref="E29:T29"/>
    <mergeCell ref="E30:T30"/>
    <mergeCell ref="C48:U48"/>
    <mergeCell ref="C45:U45"/>
    <mergeCell ref="C46:U46"/>
    <mergeCell ref="C47:U47"/>
    <mergeCell ref="C44:U44"/>
    <mergeCell ref="E32:T32"/>
    <mergeCell ref="E34:T34"/>
    <mergeCell ref="E33:T33"/>
    <mergeCell ref="E36:T36"/>
  </mergeCells>
  <printOptions horizontalCentered="1" verticalCentered="1"/>
  <pageMargins left="0.39370078740157483" right="0.39370078740157483" top="0.19685039370078741" bottom="0.19685039370078741" header="0.59055118110236227" footer="0.31496062992125984"/>
  <pageSetup paperSize="9" scale="38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Logos!$E$2:$E$10</xm:f>
          </x14:formula1>
          <xm:sqref>E40:H40</xm:sqref>
        </x14:dataValidation>
        <x14:dataValidation type="list" allowBlank="1" showInputMessage="1" showErrorMessage="1" xr:uid="{00000000-0002-0000-0000-000002000000}">
          <x14:formula1>
            <xm:f>'Dados Clientes'!$A$2:$A$47</xm:f>
          </x14:formula1>
          <xm:sqref>D13:Q13</xm:sqref>
        </x14:dataValidation>
        <x14:dataValidation type="list" allowBlank="1" showInputMessage="1" showErrorMessage="1" xr:uid="{00000000-0002-0000-0000-000000000000}">
          <x14:formula1>
            <xm:f>'Dados Clientes'!#REF!</xm:f>
          </x14:formula1>
          <xm:sqref>U9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pageSetUpPr fitToPage="1"/>
  </sheetPr>
  <dimension ref="A1:AJ353"/>
  <sheetViews>
    <sheetView showGridLines="0" zoomScale="70" zoomScaleNormal="70" workbookViewId="0">
      <selection activeCell="B5" sqref="B5"/>
    </sheetView>
  </sheetViews>
  <sheetFormatPr defaultRowHeight="12.75"/>
  <cols>
    <col min="1" max="1" width="5.5703125" customWidth="1"/>
    <col min="2" max="2" width="19.28515625" customWidth="1"/>
    <col min="3" max="3" width="8.5703125" customWidth="1"/>
    <col min="4" max="5" width="14.42578125" customWidth="1"/>
    <col min="6" max="6" width="71.42578125" customWidth="1"/>
    <col min="7" max="7" width="15.42578125" customWidth="1"/>
    <col min="8" max="8" width="11.5703125" style="5" customWidth="1"/>
    <col min="9" max="9" width="15" style="5" bestFit="1" customWidth="1"/>
    <col min="10" max="10" width="10.42578125" style="5" customWidth="1"/>
    <col min="11" max="11" width="10.5703125" style="5" customWidth="1"/>
    <col min="12" max="12" width="12.42578125" style="5" customWidth="1"/>
    <col min="13" max="13" width="11.5703125" style="5" customWidth="1"/>
    <col min="14" max="14" width="21.42578125" style="4" customWidth="1"/>
    <col min="15" max="15" width="20.42578125" customWidth="1"/>
    <col min="16" max="16" width="12" customWidth="1"/>
    <col min="17" max="17" width="14.42578125" bestFit="1" customWidth="1"/>
    <col min="18" max="18" width="20.42578125" customWidth="1"/>
    <col min="19" max="19" width="19.5703125" customWidth="1"/>
    <col min="21" max="21" width="15.5703125" style="209" bestFit="1" customWidth="1"/>
    <col min="22" max="22" width="16.5703125" style="209" customWidth="1"/>
    <col min="24" max="24" width="12.42578125" bestFit="1" customWidth="1"/>
  </cols>
  <sheetData>
    <row r="1" spans="1:27" s="148" customFormat="1" ht="43.35" customHeight="1">
      <c r="A1" s="300" t="s">
        <v>23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U1" s="207"/>
      <c r="V1" s="207"/>
    </row>
    <row r="2" spans="1:27" s="135" customFormat="1" ht="11.1" customHeight="1" thickBot="1">
      <c r="A2" s="136"/>
      <c r="B2" s="136"/>
      <c r="C2" s="136"/>
      <c r="D2" s="137"/>
      <c r="E2" s="137"/>
      <c r="F2" s="136"/>
      <c r="G2" s="137"/>
      <c r="H2" s="136"/>
      <c r="I2" s="136"/>
      <c r="J2" s="136"/>
      <c r="K2" s="136"/>
      <c r="L2" s="136"/>
      <c r="M2" s="136"/>
      <c r="N2" s="138"/>
      <c r="U2" s="208"/>
      <c r="V2" s="208"/>
    </row>
    <row r="3" spans="1:27" s="3" customFormat="1" ht="35.1" customHeight="1" thickBot="1">
      <c r="A3" s="2"/>
      <c r="B3" s="2"/>
      <c r="C3" s="228"/>
      <c r="D3" s="1"/>
      <c r="E3" s="1"/>
      <c r="F3" s="2"/>
      <c r="G3" s="1"/>
      <c r="H3" s="2"/>
      <c r="I3" s="2"/>
      <c r="J3" s="2"/>
      <c r="K3" s="2"/>
      <c r="L3" s="7"/>
      <c r="M3" s="2"/>
      <c r="N3" s="301" t="s">
        <v>24</v>
      </c>
      <c r="O3" s="302"/>
      <c r="R3" s="303" t="s">
        <v>25</v>
      </c>
      <c r="S3" s="304"/>
      <c r="U3" s="209"/>
      <c r="V3" s="209"/>
      <c r="AA3" s="142"/>
    </row>
    <row r="4" spans="1:27" s="112" customFormat="1" ht="29.1" customHeight="1" thickBot="1">
      <c r="A4" s="146" t="s">
        <v>7</v>
      </c>
      <c r="B4" s="121" t="s">
        <v>9</v>
      </c>
      <c r="C4" s="122" t="s">
        <v>26</v>
      </c>
      <c r="D4" s="122" t="s">
        <v>27</v>
      </c>
      <c r="E4" s="122" t="s">
        <v>28</v>
      </c>
      <c r="F4" s="122" t="s">
        <v>29</v>
      </c>
      <c r="G4" s="122" t="s">
        <v>30</v>
      </c>
      <c r="H4" s="122" t="s">
        <v>31</v>
      </c>
      <c r="I4" s="122" t="s">
        <v>32</v>
      </c>
      <c r="J4" s="122" t="s">
        <v>33</v>
      </c>
      <c r="K4" s="122" t="s">
        <v>34</v>
      </c>
      <c r="L4" s="122" t="s">
        <v>35</v>
      </c>
      <c r="M4" s="132" t="s">
        <v>36</v>
      </c>
      <c r="N4" s="126" t="s">
        <v>37</v>
      </c>
      <c r="O4" s="129" t="s">
        <v>38</v>
      </c>
      <c r="P4" s="121" t="s">
        <v>39</v>
      </c>
      <c r="Q4" s="132" t="s">
        <v>40</v>
      </c>
      <c r="R4" s="128" t="s">
        <v>41</v>
      </c>
      <c r="S4" s="127" t="s">
        <v>42</v>
      </c>
      <c r="U4" s="210"/>
      <c r="V4" s="210"/>
    </row>
    <row r="5" spans="1:27" s="108" customFormat="1" ht="25.35" customHeight="1">
      <c r="A5" s="140">
        <v>1</v>
      </c>
      <c r="B5" s="260" t="s">
        <v>702</v>
      </c>
      <c r="C5" s="248">
        <v>1</v>
      </c>
      <c r="D5" s="260">
        <f>IFERROR(VLOOKUP(B5,Export_Worksheet[#All],3,FALSE),"")</f>
        <v>1136.6133</v>
      </c>
      <c r="E5" s="204"/>
      <c r="F5" s="195" t="str">
        <f>IFERROR(IF(B5&gt;0,VLOOKUP(B5,'Descrição Cód'!A:F,2,FALSE),""),"CÓDIGO INEXISTENTE")</f>
        <v>DISCO RUPTURA SEG 3" 12,79BAR</v>
      </c>
      <c r="G5" s="117">
        <f>IFERROR(M5*E5,"")</f>
        <v>0</v>
      </c>
      <c r="H5" s="118">
        <f>IF(D5&gt;0,D5*1.65%,"")</f>
        <v>18.754119450000001</v>
      </c>
      <c r="I5" s="119">
        <f>IF(D5&gt;0,D5*7.6%,"")</f>
        <v>86.382610799999995</v>
      </c>
      <c r="J5" s="193" t="str">
        <f>IFERROR(IF(B5&gt;0,VLOOKUP('Folha de rosto'!$D$13,'Dados Clientes'!$A$1:$F$47,3,FALSE),""),"")</f>
        <v/>
      </c>
      <c r="K5" s="120" t="str">
        <f>IFERROR(IF(D5&gt;0,D5*J5,""),"")</f>
        <v/>
      </c>
      <c r="L5" s="200" t="e">
        <f>IF(D5=0,"",IF(D5&gt;0,($U5/$U$29)*$J$30,""))</f>
        <v>#VALUE!</v>
      </c>
      <c r="M5" s="147">
        <f>IF(D5&gt;0,D5*21%,"")</f>
        <v>238.68879299999998</v>
      </c>
      <c r="N5" s="124" t="str">
        <f>IFERROR(IF(D5&gt;0,D5+H5+I5+K5+V5+M5-G5,""),"")</f>
        <v/>
      </c>
      <c r="O5" s="130" t="str">
        <f>IFERROR(IF(D5&gt;0,N5*C5,""),"")</f>
        <v/>
      </c>
      <c r="P5" s="196">
        <f>IFERROR(IF(B5&gt;0,VLOOKUP(B5,'Descrição Cód'!$A$1:$F$641,4,FALSE),""),"")</f>
        <v>3</v>
      </c>
      <c r="Q5" s="133" t="str">
        <f>IFERROR(IF(B5&gt;0,P5*O5,""),"")</f>
        <v/>
      </c>
      <c r="R5" s="144" t="str">
        <f>IFERROR(IF(B5&gt;0,(P5*N5)+N5,""),"")</f>
        <v/>
      </c>
      <c r="S5" s="131" t="str">
        <f>IFERROR(IF(B5&gt;0,(P5*O5)+O5,""),"")</f>
        <v/>
      </c>
      <c r="U5" s="201">
        <f>D5*C5</f>
        <v>1136.6133</v>
      </c>
      <c r="V5" s="201" t="str">
        <f>IFERROR(L5/C5,"")</f>
        <v/>
      </c>
      <c r="W5" s="199"/>
      <c r="X5" s="198"/>
    </row>
    <row r="6" spans="1:27" s="108" customFormat="1" ht="25.35" customHeight="1">
      <c r="A6" s="141">
        <v>2</v>
      </c>
      <c r="B6" s="260" t="s">
        <v>482</v>
      </c>
      <c r="C6" s="261">
        <v>2</v>
      </c>
      <c r="D6" s="260">
        <f>IFERROR(VLOOKUP(B6,Export_Worksheet[#All],3,FALSE),"")</f>
        <v>40.369999999999997</v>
      </c>
      <c r="E6" s="204"/>
      <c r="F6" s="195" t="str">
        <f>IFERROR(IF(B6&gt;0,VLOOKUP(B6,'Descrição Cód'!A:F,2,FALSE),""),"CÓDIGO INEXISTENTE")</f>
        <v>CABO ANTICHAMA  750V  PVC 1X4,00MM2   PR</v>
      </c>
      <c r="G6" s="117">
        <f t="shared" ref="G6:G23" si="0">IFERROR(M6*E6,"")</f>
        <v>0</v>
      </c>
      <c r="H6" s="113">
        <f t="shared" ref="H6:H11" si="1">IF(D6&gt;0,D6*1.65%,"")</f>
        <v>0.66610499999999995</v>
      </c>
      <c r="I6" s="114">
        <f t="shared" ref="I6:I11" si="2">IF(D6&gt;0,D6*7.6%,"")</f>
        <v>3.0681199999999995</v>
      </c>
      <c r="J6" s="193" t="str">
        <f>IFERROR(IF(B6&gt;0,VLOOKUP('Folha de rosto'!$D$13,'Dados Clientes'!$A$1:$F$47,3,FALSE),""),"")</f>
        <v/>
      </c>
      <c r="K6" s="115" t="str">
        <f t="shared" ref="K6:K11" si="3">IFERROR(IF(D6&gt;0,D6*J6,""),"")</f>
        <v/>
      </c>
      <c r="L6" s="200" t="e">
        <f t="shared" ref="L6:L23" si="4">IF(D6=0,"",IF(D6&gt;0,($U6/$U$29)*$J$30,""))</f>
        <v>#VALUE!</v>
      </c>
      <c r="M6" s="147">
        <f t="shared" ref="M6:M11" si="5">IF(D6&gt;0,D6*21%,"")</f>
        <v>8.4776999999999987</v>
      </c>
      <c r="N6" s="124" t="str">
        <f t="shared" ref="N6:N11" si="6">IFERROR(IF(D6&gt;0,D6+H6+I6+K6+V6+M6-G6,""),"")</f>
        <v/>
      </c>
      <c r="O6" s="130" t="str">
        <f t="shared" ref="O6:O11" si="7">IFERROR(IF(D6&gt;0,N6*C6,""),"")</f>
        <v/>
      </c>
      <c r="P6" s="196">
        <f>IFERROR(IF(B6&gt;0,VLOOKUP(B6,'Descrição Cód'!$A$1:$F$641,4,FALSE),""),"")</f>
        <v>300</v>
      </c>
      <c r="Q6" s="134" t="str">
        <f t="shared" ref="Q6:Q11" si="8">IFERROR(IF(B6&gt;0,P6*O6,""),"")</f>
        <v/>
      </c>
      <c r="R6" s="144" t="str">
        <f t="shared" ref="R6:R11" si="9">IFERROR(IF(B6&gt;0,(P6*N6)+N6,""),"")</f>
        <v/>
      </c>
      <c r="S6" s="143" t="str">
        <f t="shared" ref="S6:S11" si="10">IFERROR(IF(B6&gt;0,(P6*O6)+O6,""),"")</f>
        <v/>
      </c>
      <c r="U6" s="201">
        <f t="shared" ref="U6:U27" si="11">D6*C6</f>
        <v>80.739999999999995</v>
      </c>
      <c r="V6" s="201" t="str">
        <f t="shared" ref="V6:V27" si="12">IFERROR(L6/C6,"")</f>
        <v/>
      </c>
      <c r="W6" s="199"/>
      <c r="X6" s="198"/>
    </row>
    <row r="7" spans="1:27" s="108" customFormat="1" ht="25.35" customHeight="1">
      <c r="A7" s="141">
        <v>3</v>
      </c>
      <c r="B7" s="260" t="s">
        <v>1155</v>
      </c>
      <c r="C7" s="248">
        <v>2</v>
      </c>
      <c r="D7" s="260">
        <f>IFERROR(VLOOKUP(B7,Export_Worksheet[#All],3,FALSE),"")</f>
        <v>4.92</v>
      </c>
      <c r="E7" s="205"/>
      <c r="F7" s="195" t="str">
        <f>IFERROR(IF(B7&gt;0,VLOOKUP(B7,'Descrição Cód'!A:F,2,FALSE),""),"CÓDIGO INEXISTENTE")</f>
        <v>PARAFUSO CABECA COBERTA DIN 912 / ISO 4762, M12 x 50 - 12.9</v>
      </c>
      <c r="G7" s="117">
        <f t="shared" si="0"/>
        <v>0</v>
      </c>
      <c r="H7" s="113">
        <f t="shared" si="1"/>
        <v>8.1180000000000002E-2</v>
      </c>
      <c r="I7" s="114">
        <f t="shared" si="2"/>
        <v>0.37391999999999997</v>
      </c>
      <c r="J7" s="193" t="str">
        <f>IFERROR(IF(B7&gt;0,VLOOKUP('Folha de rosto'!$D$13,'Dados Clientes'!$A$1:$F$47,3,FALSE),""),"")</f>
        <v/>
      </c>
      <c r="K7" s="115" t="str">
        <f t="shared" si="3"/>
        <v/>
      </c>
      <c r="L7" s="200" t="e">
        <f t="shared" si="4"/>
        <v>#VALUE!</v>
      </c>
      <c r="M7" s="147">
        <f t="shared" si="5"/>
        <v>1.0331999999999999</v>
      </c>
      <c r="N7" s="124" t="str">
        <f t="shared" si="6"/>
        <v/>
      </c>
      <c r="O7" s="130" t="str">
        <f t="shared" si="7"/>
        <v/>
      </c>
      <c r="P7" s="196">
        <f>IFERROR(IF(B7&gt;0,VLOOKUP(B7,'Descrição Cód'!$A$1:$F$641,4,FALSE),""),"")</f>
        <v>100</v>
      </c>
      <c r="Q7" s="134" t="str">
        <f t="shared" si="8"/>
        <v/>
      </c>
      <c r="R7" s="144" t="str">
        <f t="shared" si="9"/>
        <v/>
      </c>
      <c r="S7" s="143" t="str">
        <f t="shared" si="10"/>
        <v/>
      </c>
      <c r="U7" s="201">
        <f t="shared" si="11"/>
        <v>9.84</v>
      </c>
      <c r="V7" s="201" t="str">
        <f t="shared" si="12"/>
        <v/>
      </c>
      <c r="X7" s="198"/>
    </row>
    <row r="8" spans="1:27" s="108" customFormat="1" ht="25.35" customHeight="1">
      <c r="A8" s="141">
        <v>4</v>
      </c>
      <c r="B8" s="260" t="s">
        <v>1587</v>
      </c>
      <c r="C8" s="248">
        <v>3</v>
      </c>
      <c r="D8" s="260">
        <f>IFERROR(VLOOKUP(B8,Export_Worksheet[#All],3,FALSE),"")</f>
        <v>76757.62</v>
      </c>
      <c r="E8" s="205"/>
      <c r="F8" s="195" t="str">
        <f>IFERROR(IF(B8&gt;0,VLOOKUP(B8,'Descrição Cód'!A:F,2,FALSE),""),"CÓDIGO INEXISTENTE")</f>
        <v>VASO PRESSAO AUTOCLAVE AE-10 RECAMIC</v>
      </c>
      <c r="G8" s="117"/>
      <c r="H8" s="113">
        <f t="shared" si="1"/>
        <v>1266.50073</v>
      </c>
      <c r="I8" s="114">
        <f t="shared" si="2"/>
        <v>5833.5791199999994</v>
      </c>
      <c r="J8" s="193" t="str">
        <f>IFERROR(IF(B8&gt;0,VLOOKUP('Folha de rosto'!$D$13,'Dados Clientes'!$A$1:$F$47,3,FALSE),""),"")</f>
        <v/>
      </c>
      <c r="K8" s="115" t="str">
        <f t="shared" si="3"/>
        <v/>
      </c>
      <c r="L8" s="200" t="e">
        <f t="shared" si="4"/>
        <v>#VALUE!</v>
      </c>
      <c r="M8" s="147">
        <f t="shared" si="5"/>
        <v>16119.100199999999</v>
      </c>
      <c r="N8" s="124" t="str">
        <f t="shared" si="6"/>
        <v/>
      </c>
      <c r="O8" s="130" t="str">
        <f t="shared" si="7"/>
        <v/>
      </c>
      <c r="P8" s="196">
        <f>IFERROR(IF(B8&gt;0,VLOOKUP(B8,'Descrição Cód'!$A$1:$F$641,4,FALSE),""),"")</f>
        <v>0</v>
      </c>
      <c r="Q8" s="134" t="str">
        <f t="shared" si="8"/>
        <v/>
      </c>
      <c r="R8" s="144" t="str">
        <f t="shared" si="9"/>
        <v/>
      </c>
      <c r="S8" s="143" t="str">
        <f t="shared" si="10"/>
        <v/>
      </c>
      <c r="U8" s="201">
        <f t="shared" si="11"/>
        <v>230272.86</v>
      </c>
      <c r="V8" s="201" t="str">
        <f t="shared" si="12"/>
        <v/>
      </c>
    </row>
    <row r="9" spans="1:27" s="108" customFormat="1" ht="25.35" customHeight="1">
      <c r="A9" s="141">
        <v>5</v>
      </c>
      <c r="B9" s="260"/>
      <c r="C9" s="248"/>
      <c r="D9" s="260" t="str">
        <f>IFERROR(VLOOKUP(B9,Export_Worksheet[#All],3,FALSE),"")</f>
        <v/>
      </c>
      <c r="E9" s="205"/>
      <c r="F9" s="195" t="str">
        <f>IFERROR(IF(B9&gt;0,VLOOKUP(B9,'Descrição Cód'!A:F,2,FALSE),""),"CÓDIGO INEXISTENTE")</f>
        <v/>
      </c>
      <c r="G9" s="117" t="str">
        <f t="shared" si="0"/>
        <v/>
      </c>
      <c r="H9" s="113" t="e">
        <f t="shared" si="1"/>
        <v>#VALUE!</v>
      </c>
      <c r="I9" s="114" t="e">
        <f t="shared" si="2"/>
        <v>#VALUE!</v>
      </c>
      <c r="J9" s="193" t="str">
        <f>IFERROR(IF(B9&gt;0,VLOOKUP('Folha de rosto'!$D$13,'Dados Clientes'!$A$1:$F$47,3,FALSE),""),"")</f>
        <v/>
      </c>
      <c r="K9" s="115" t="str">
        <f t="shared" si="3"/>
        <v/>
      </c>
      <c r="L9" s="200" t="e">
        <f t="shared" si="4"/>
        <v>#VALUE!</v>
      </c>
      <c r="M9" s="147" t="e">
        <f t="shared" si="5"/>
        <v>#VALUE!</v>
      </c>
      <c r="N9" s="124" t="str">
        <f t="shared" si="6"/>
        <v/>
      </c>
      <c r="O9" s="130" t="str">
        <f t="shared" si="7"/>
        <v/>
      </c>
      <c r="P9" s="196" t="str">
        <f>IFERROR(IF(B9&gt;0,VLOOKUP(B9,'Descrição Cód'!$A$1:$F$641,4,FALSE),""),"")</f>
        <v/>
      </c>
      <c r="Q9" s="134" t="str">
        <f t="shared" si="8"/>
        <v/>
      </c>
      <c r="R9" s="144" t="str">
        <f t="shared" si="9"/>
        <v/>
      </c>
      <c r="S9" s="143" t="str">
        <f t="shared" si="10"/>
        <v/>
      </c>
      <c r="U9" s="201" t="e">
        <f t="shared" si="11"/>
        <v>#VALUE!</v>
      </c>
      <c r="V9" s="201" t="str">
        <f t="shared" si="12"/>
        <v/>
      </c>
    </row>
    <row r="10" spans="1:27" s="108" customFormat="1" ht="25.35" customHeight="1">
      <c r="A10" s="141">
        <v>6</v>
      </c>
      <c r="B10" s="260"/>
      <c r="C10" s="248"/>
      <c r="D10" s="260" t="str">
        <f>IFERROR(VLOOKUP(B10,Export_Worksheet[#All],3,FALSE),"")</f>
        <v/>
      </c>
      <c r="E10" s="205"/>
      <c r="F10" s="195" t="str">
        <f>IFERROR(IF(B10&gt;0,VLOOKUP(B10,'Descrição Cód'!A:F,2,FALSE),""),"CÓDIGO INEXISTENTE")</f>
        <v/>
      </c>
      <c r="G10" s="117" t="str">
        <f t="shared" si="0"/>
        <v/>
      </c>
      <c r="H10" s="113" t="e">
        <f t="shared" si="1"/>
        <v>#VALUE!</v>
      </c>
      <c r="I10" s="114" t="e">
        <f t="shared" si="2"/>
        <v>#VALUE!</v>
      </c>
      <c r="J10" s="193" t="str">
        <f>IFERROR(IF(B10&gt;0,VLOOKUP('Folha de rosto'!$D$13,'Dados Clientes'!$A$1:$F$47,3,FALSE),""),"")</f>
        <v/>
      </c>
      <c r="K10" s="115" t="str">
        <f t="shared" si="3"/>
        <v/>
      </c>
      <c r="L10" s="200" t="e">
        <f t="shared" si="4"/>
        <v>#VALUE!</v>
      </c>
      <c r="M10" s="147" t="e">
        <f t="shared" si="5"/>
        <v>#VALUE!</v>
      </c>
      <c r="N10" s="124" t="str">
        <f t="shared" si="6"/>
        <v/>
      </c>
      <c r="O10" s="130" t="str">
        <f t="shared" si="7"/>
        <v/>
      </c>
      <c r="P10" s="196" t="str">
        <f>IFERROR(IF(B10&gt;0,VLOOKUP(B10,'Descrição Cód'!$A$1:$F$641,4,FALSE),""),"")</f>
        <v/>
      </c>
      <c r="Q10" s="134" t="str">
        <f t="shared" si="8"/>
        <v/>
      </c>
      <c r="R10" s="144" t="str">
        <f t="shared" si="9"/>
        <v/>
      </c>
      <c r="S10" s="143" t="str">
        <f t="shared" si="10"/>
        <v/>
      </c>
      <c r="U10" s="201" t="e">
        <f t="shared" si="11"/>
        <v>#VALUE!</v>
      </c>
      <c r="V10" s="201" t="str">
        <f t="shared" si="12"/>
        <v/>
      </c>
    </row>
    <row r="11" spans="1:27" s="108" customFormat="1" ht="25.35" customHeight="1">
      <c r="A11" s="141">
        <v>7</v>
      </c>
      <c r="B11" s="260"/>
      <c r="C11" s="248"/>
      <c r="D11" s="260" t="str">
        <f>IFERROR(VLOOKUP(B11,Export_Worksheet[#All],3,FALSE),"")</f>
        <v/>
      </c>
      <c r="E11" s="205"/>
      <c r="F11" s="195" t="str">
        <f>IFERROR(IF(B11&gt;0,VLOOKUP(B11,'Descrição Cód'!A:F,2,FALSE),""),"CÓDIGO INEXISTENTE")</f>
        <v/>
      </c>
      <c r="G11" s="117" t="str">
        <f t="shared" si="0"/>
        <v/>
      </c>
      <c r="H11" s="113" t="e">
        <f t="shared" si="1"/>
        <v>#VALUE!</v>
      </c>
      <c r="I11" s="114" t="e">
        <f t="shared" si="2"/>
        <v>#VALUE!</v>
      </c>
      <c r="J11" s="193" t="str">
        <f>IFERROR(IF(B11&gt;0,VLOOKUP('Folha de rosto'!$D$13,'Dados Clientes'!$A$1:$F$47,3,FALSE),""),"")</f>
        <v/>
      </c>
      <c r="K11" s="115" t="str">
        <f t="shared" si="3"/>
        <v/>
      </c>
      <c r="L11" s="200" t="e">
        <f t="shared" si="4"/>
        <v>#VALUE!</v>
      </c>
      <c r="M11" s="147" t="e">
        <f t="shared" si="5"/>
        <v>#VALUE!</v>
      </c>
      <c r="N11" s="124" t="str">
        <f t="shared" si="6"/>
        <v/>
      </c>
      <c r="O11" s="130" t="str">
        <f t="shared" si="7"/>
        <v/>
      </c>
      <c r="P11" s="196" t="str">
        <f>IFERROR(IF(B11&gt;0,VLOOKUP(B11,'Descrição Cód'!$A$1:$F$641,4,FALSE),""),"")</f>
        <v/>
      </c>
      <c r="Q11" s="134" t="str">
        <f t="shared" si="8"/>
        <v/>
      </c>
      <c r="R11" s="144" t="str">
        <f t="shared" si="9"/>
        <v/>
      </c>
      <c r="S11" s="143" t="str">
        <f t="shared" si="10"/>
        <v/>
      </c>
      <c r="U11" s="201" t="e">
        <f t="shared" si="11"/>
        <v>#VALUE!</v>
      </c>
      <c r="V11" s="201" t="str">
        <f t="shared" si="12"/>
        <v/>
      </c>
    </row>
    <row r="12" spans="1:27" s="108" customFormat="1" ht="25.35" customHeight="1">
      <c r="A12" s="141">
        <v>8</v>
      </c>
      <c r="B12" s="260"/>
      <c r="C12" s="248"/>
      <c r="D12" s="260" t="str">
        <f>IFERROR(VLOOKUP(B12,Export_Worksheet[#All],3,FALSE),"")</f>
        <v/>
      </c>
      <c r="E12" s="205"/>
      <c r="F12" s="195" t="str">
        <f>IFERROR(IF(B12&gt;0,VLOOKUP(B12,'Descrição Cód'!A:F,2,FALSE),""),"CÓDIGO INEXISTENTE")</f>
        <v/>
      </c>
      <c r="G12" s="117" t="str">
        <f t="shared" si="0"/>
        <v/>
      </c>
      <c r="H12" s="113" t="e">
        <f t="shared" ref="H12:H23" si="13">IF(D12&gt;0,D12*1.65%,"")</f>
        <v>#VALUE!</v>
      </c>
      <c r="I12" s="114" t="e">
        <f t="shared" ref="I12:I23" si="14">IF(D12&gt;0,D12*7.6%,"")</f>
        <v>#VALUE!</v>
      </c>
      <c r="J12" s="193" t="str">
        <f>IFERROR(IF(B12&gt;0,VLOOKUP('Folha de rosto'!$D$13,'Dados Clientes'!$A$1:$F$47,3,FALSE),""),"")</f>
        <v/>
      </c>
      <c r="K12" s="115" t="str">
        <f t="shared" ref="K12:K23" si="15">IFERROR(IF(D12&gt;0,D12*J12,""),"")</f>
        <v/>
      </c>
      <c r="L12" s="200" t="e">
        <f t="shared" si="4"/>
        <v>#VALUE!</v>
      </c>
      <c r="M12" s="147" t="e">
        <f t="shared" ref="M12:M23" si="16">IF(D12&gt;0,D12*21%,"")</f>
        <v>#VALUE!</v>
      </c>
      <c r="N12" s="124" t="str">
        <f t="shared" ref="N12:N23" si="17">IFERROR(IF(D12&gt;0,D12+H12+I12+K12+V12+M12-G12,""),"")</f>
        <v/>
      </c>
      <c r="O12" s="130" t="str">
        <f t="shared" ref="O12:O23" si="18">IFERROR(IF(D12&gt;0,N12*C12,""),"")</f>
        <v/>
      </c>
      <c r="P12" s="196" t="str">
        <f>IFERROR(IF(B12&gt;0,VLOOKUP(B12,'Descrição Cód'!$A$1:$F$641,4,FALSE),""),"")</f>
        <v/>
      </c>
      <c r="Q12" s="134" t="str">
        <f t="shared" ref="Q12:Q23" si="19">IFERROR(IF(B12&gt;0,P12*O12,""),"")</f>
        <v/>
      </c>
      <c r="R12" s="144" t="str">
        <f t="shared" ref="R12:R23" si="20">IFERROR(IF(B12&gt;0,(P12*N12)+N12,""),"")</f>
        <v/>
      </c>
      <c r="S12" s="143" t="str">
        <f t="shared" ref="S12:S23" si="21">IFERROR(IF(B12&gt;0,(P12*O12)+O12,""),"")</f>
        <v/>
      </c>
      <c r="U12" s="201" t="e">
        <f t="shared" ref="U12:U22" si="22">D12*C12</f>
        <v>#VALUE!</v>
      </c>
      <c r="V12" s="201" t="str">
        <f t="shared" ref="V12:V22" si="23">IFERROR(L12/C12,"")</f>
        <v/>
      </c>
    </row>
    <row r="13" spans="1:27" s="108" customFormat="1" ht="25.35" customHeight="1">
      <c r="A13" s="141">
        <v>9</v>
      </c>
      <c r="B13" s="260"/>
      <c r="C13" s="248"/>
      <c r="D13" s="260" t="str">
        <f>IFERROR(VLOOKUP(B13,Export_Worksheet[#All],3,FALSE),"")</f>
        <v/>
      </c>
      <c r="E13" s="205"/>
      <c r="F13" s="195" t="str">
        <f>IFERROR(IF(B13&gt;0,VLOOKUP(B13,'Descrição Cód'!A:F,2,FALSE),""),"CÓDIGO INEXISTENTE")</f>
        <v/>
      </c>
      <c r="G13" s="117" t="str">
        <f t="shared" si="0"/>
        <v/>
      </c>
      <c r="H13" s="113" t="e">
        <f t="shared" si="13"/>
        <v>#VALUE!</v>
      </c>
      <c r="I13" s="114" t="e">
        <f t="shared" si="14"/>
        <v>#VALUE!</v>
      </c>
      <c r="J13" s="193" t="str">
        <f>IFERROR(IF(B13&gt;0,VLOOKUP('Folha de rosto'!$D$13,'Dados Clientes'!$A$1:$F$47,3,FALSE),""),"")</f>
        <v/>
      </c>
      <c r="K13" s="115" t="str">
        <f t="shared" si="15"/>
        <v/>
      </c>
      <c r="L13" s="200" t="e">
        <f t="shared" si="4"/>
        <v>#VALUE!</v>
      </c>
      <c r="M13" s="147" t="e">
        <f t="shared" si="16"/>
        <v>#VALUE!</v>
      </c>
      <c r="N13" s="124" t="str">
        <f t="shared" si="17"/>
        <v/>
      </c>
      <c r="O13" s="130" t="str">
        <f t="shared" si="18"/>
        <v/>
      </c>
      <c r="P13" s="196" t="str">
        <f>IFERROR(IF(B13&gt;0,VLOOKUP(B13,'Descrição Cód'!$A$1:$F$641,4,FALSE),""),"")</f>
        <v/>
      </c>
      <c r="Q13" s="134" t="str">
        <f t="shared" si="19"/>
        <v/>
      </c>
      <c r="R13" s="144" t="str">
        <f t="shared" si="20"/>
        <v/>
      </c>
      <c r="S13" s="143" t="str">
        <f t="shared" si="21"/>
        <v/>
      </c>
      <c r="U13" s="201" t="e">
        <f t="shared" si="22"/>
        <v>#VALUE!</v>
      </c>
      <c r="V13" s="201" t="str">
        <f t="shared" si="23"/>
        <v/>
      </c>
    </row>
    <row r="14" spans="1:27" s="108" customFormat="1" ht="25.35" customHeight="1">
      <c r="A14" s="141">
        <v>10</v>
      </c>
      <c r="B14" s="260"/>
      <c r="C14" s="248"/>
      <c r="D14" s="260" t="str">
        <f>IFERROR(VLOOKUP(B14,Export_Worksheet[#All],3,FALSE),"")</f>
        <v/>
      </c>
      <c r="E14" s="205"/>
      <c r="F14" s="195" t="str">
        <f>IFERROR(IF(B14&gt;0,VLOOKUP(B14,'Descrição Cód'!A:F,2,FALSE),""),"CÓDIGO INEXISTENTE")</f>
        <v/>
      </c>
      <c r="G14" s="117" t="str">
        <f t="shared" si="0"/>
        <v/>
      </c>
      <c r="H14" s="113" t="e">
        <f t="shared" si="13"/>
        <v>#VALUE!</v>
      </c>
      <c r="I14" s="114" t="e">
        <f t="shared" si="14"/>
        <v>#VALUE!</v>
      </c>
      <c r="J14" s="193" t="str">
        <f>IFERROR(IF(B14&gt;0,VLOOKUP('Folha de rosto'!$D$13,'Dados Clientes'!$A$1:$F$47,3,FALSE),""),"")</f>
        <v/>
      </c>
      <c r="K14" s="115" t="str">
        <f t="shared" si="15"/>
        <v/>
      </c>
      <c r="L14" s="200" t="e">
        <f t="shared" si="4"/>
        <v>#VALUE!</v>
      </c>
      <c r="M14" s="147" t="e">
        <f t="shared" si="16"/>
        <v>#VALUE!</v>
      </c>
      <c r="N14" s="124" t="str">
        <f t="shared" si="17"/>
        <v/>
      </c>
      <c r="O14" s="130" t="str">
        <f t="shared" si="18"/>
        <v/>
      </c>
      <c r="P14" s="196" t="str">
        <f>IFERROR(IF(B14&gt;0,VLOOKUP(B14,'Descrição Cód'!$A$1:$F$641,4,FALSE),""),"")</f>
        <v/>
      </c>
      <c r="Q14" s="134" t="str">
        <f t="shared" si="19"/>
        <v/>
      </c>
      <c r="R14" s="144" t="str">
        <f t="shared" si="20"/>
        <v/>
      </c>
      <c r="S14" s="143" t="str">
        <f t="shared" si="21"/>
        <v/>
      </c>
      <c r="U14" s="201" t="e">
        <f t="shared" si="22"/>
        <v>#VALUE!</v>
      </c>
      <c r="V14" s="201" t="str">
        <f t="shared" si="23"/>
        <v/>
      </c>
    </row>
    <row r="15" spans="1:27" s="108" customFormat="1" ht="25.35" customHeight="1">
      <c r="A15" s="141">
        <v>11</v>
      </c>
      <c r="B15" s="260"/>
      <c r="C15" s="248"/>
      <c r="D15" s="260" t="str">
        <f>IFERROR(VLOOKUP(B15,Export_Worksheet[#All],3,FALSE),"")</f>
        <v/>
      </c>
      <c r="E15" s="205"/>
      <c r="F15" s="195" t="str">
        <f>IFERROR(IF(B15&gt;0,VLOOKUP(B15,'Descrição Cód'!A:F,2,FALSE),""),"CÓDIGO INEXISTENTE")</f>
        <v/>
      </c>
      <c r="G15" s="117" t="str">
        <f t="shared" si="0"/>
        <v/>
      </c>
      <c r="H15" s="113" t="e">
        <f t="shared" si="13"/>
        <v>#VALUE!</v>
      </c>
      <c r="I15" s="114" t="e">
        <f t="shared" si="14"/>
        <v>#VALUE!</v>
      </c>
      <c r="J15" s="193" t="str">
        <f>IFERROR(IF(B15&gt;0,VLOOKUP('Folha de rosto'!$D$13,'Dados Clientes'!$A$1:$F$47,3,FALSE),""),"")</f>
        <v/>
      </c>
      <c r="K15" s="115" t="str">
        <f t="shared" si="15"/>
        <v/>
      </c>
      <c r="L15" s="200" t="e">
        <f t="shared" si="4"/>
        <v>#VALUE!</v>
      </c>
      <c r="M15" s="147" t="e">
        <f t="shared" si="16"/>
        <v>#VALUE!</v>
      </c>
      <c r="N15" s="124" t="str">
        <f t="shared" si="17"/>
        <v/>
      </c>
      <c r="O15" s="130" t="str">
        <f t="shared" si="18"/>
        <v/>
      </c>
      <c r="P15" s="196" t="str">
        <f>IFERROR(IF(B15&gt;0,VLOOKUP(B15,'Descrição Cód'!$A$1:$F$641,4,FALSE),""),"")</f>
        <v/>
      </c>
      <c r="Q15" s="134" t="str">
        <f t="shared" si="19"/>
        <v/>
      </c>
      <c r="R15" s="144" t="str">
        <f t="shared" si="20"/>
        <v/>
      </c>
      <c r="S15" s="143" t="str">
        <f t="shared" si="21"/>
        <v/>
      </c>
      <c r="U15" s="201" t="e">
        <f t="shared" si="22"/>
        <v>#VALUE!</v>
      </c>
      <c r="V15" s="201" t="str">
        <f t="shared" si="23"/>
        <v/>
      </c>
    </row>
    <row r="16" spans="1:27" s="108" customFormat="1" ht="25.35" customHeight="1">
      <c r="A16" s="141">
        <v>12</v>
      </c>
      <c r="B16" s="260"/>
      <c r="C16" s="248"/>
      <c r="D16" s="260" t="str">
        <f>IFERROR(VLOOKUP(B16,Export_Worksheet[#All],3,FALSE),"")</f>
        <v/>
      </c>
      <c r="E16" s="205"/>
      <c r="F16" s="195" t="str">
        <f>IFERROR(IF(B16&gt;0,VLOOKUP(B16,'Descrição Cód'!A:F,2,FALSE),""),"CÓDIGO INEXISTENTE")</f>
        <v/>
      </c>
      <c r="G16" s="117" t="str">
        <f t="shared" si="0"/>
        <v/>
      </c>
      <c r="H16" s="113" t="e">
        <f t="shared" si="13"/>
        <v>#VALUE!</v>
      </c>
      <c r="I16" s="114" t="e">
        <f t="shared" si="14"/>
        <v>#VALUE!</v>
      </c>
      <c r="J16" s="193" t="str">
        <f>IFERROR(IF(B16&gt;0,VLOOKUP('Folha de rosto'!$D$13,'Dados Clientes'!$A$1:$F$47,3,FALSE),""),"")</f>
        <v/>
      </c>
      <c r="K16" s="115" t="str">
        <f t="shared" si="15"/>
        <v/>
      </c>
      <c r="L16" s="200" t="e">
        <f t="shared" si="4"/>
        <v>#VALUE!</v>
      </c>
      <c r="M16" s="147" t="e">
        <f t="shared" si="16"/>
        <v>#VALUE!</v>
      </c>
      <c r="N16" s="124" t="str">
        <f t="shared" si="17"/>
        <v/>
      </c>
      <c r="O16" s="130" t="str">
        <f t="shared" si="18"/>
        <v/>
      </c>
      <c r="P16" s="196" t="str">
        <f>IFERROR(IF(B16&gt;0,VLOOKUP(B16,'Descrição Cód'!$A$1:$F$641,4,FALSE),""),"")</f>
        <v/>
      </c>
      <c r="Q16" s="134" t="str">
        <f t="shared" si="19"/>
        <v/>
      </c>
      <c r="R16" s="144" t="str">
        <f t="shared" si="20"/>
        <v/>
      </c>
      <c r="S16" s="143" t="str">
        <f t="shared" si="21"/>
        <v/>
      </c>
      <c r="U16" s="201" t="e">
        <f t="shared" si="22"/>
        <v>#VALUE!</v>
      </c>
      <c r="V16" s="201" t="str">
        <f t="shared" si="23"/>
        <v/>
      </c>
    </row>
    <row r="17" spans="1:36" s="108" customFormat="1" ht="25.35" customHeight="1">
      <c r="A17" s="141">
        <v>13</v>
      </c>
      <c r="B17" s="260"/>
      <c r="C17" s="248"/>
      <c r="D17" s="260" t="str">
        <f>IFERROR(VLOOKUP(B17,Export_Worksheet[#All],3,FALSE),"")</f>
        <v/>
      </c>
      <c r="E17" s="205"/>
      <c r="F17" s="195" t="str">
        <f>IFERROR(IF(B17&gt;0,VLOOKUP(B17,'Descrição Cód'!A:F,2,FALSE),""),"CÓDIGO INEXISTENTE")</f>
        <v/>
      </c>
      <c r="G17" s="117" t="str">
        <f t="shared" si="0"/>
        <v/>
      </c>
      <c r="H17" s="113" t="e">
        <f t="shared" si="13"/>
        <v>#VALUE!</v>
      </c>
      <c r="I17" s="114" t="e">
        <f t="shared" si="14"/>
        <v>#VALUE!</v>
      </c>
      <c r="J17" s="193" t="str">
        <f>IFERROR(IF(B17&gt;0,VLOOKUP('Folha de rosto'!$D$13,'Dados Clientes'!$A$1:$F$47,3,FALSE),""),"")</f>
        <v/>
      </c>
      <c r="K17" s="115" t="str">
        <f t="shared" si="15"/>
        <v/>
      </c>
      <c r="L17" s="200" t="e">
        <f t="shared" si="4"/>
        <v>#VALUE!</v>
      </c>
      <c r="M17" s="147" t="e">
        <f t="shared" si="16"/>
        <v>#VALUE!</v>
      </c>
      <c r="N17" s="124" t="str">
        <f t="shared" si="17"/>
        <v/>
      </c>
      <c r="O17" s="130" t="str">
        <f t="shared" si="18"/>
        <v/>
      </c>
      <c r="P17" s="196" t="str">
        <f>IFERROR(IF(B17&gt;0,VLOOKUP(B17,'Descrição Cód'!$A$1:$F$641,4,FALSE),""),"")</f>
        <v/>
      </c>
      <c r="Q17" s="134" t="str">
        <f t="shared" si="19"/>
        <v/>
      </c>
      <c r="R17" s="144" t="str">
        <f t="shared" si="20"/>
        <v/>
      </c>
      <c r="S17" s="143" t="str">
        <f t="shared" si="21"/>
        <v/>
      </c>
      <c r="U17" s="201" t="e">
        <f t="shared" si="22"/>
        <v>#VALUE!</v>
      </c>
      <c r="V17" s="201" t="str">
        <f t="shared" si="23"/>
        <v/>
      </c>
    </row>
    <row r="18" spans="1:36" s="108" customFormat="1" ht="25.35" customHeight="1">
      <c r="A18" s="141">
        <v>14</v>
      </c>
      <c r="B18" s="260"/>
      <c r="C18" s="262"/>
      <c r="D18" s="260" t="str">
        <f>IFERROR(VLOOKUP(B18,Export_Worksheet[#All],3,FALSE),"")</f>
        <v/>
      </c>
      <c r="E18" s="205"/>
      <c r="F18" s="195" t="str">
        <f>IFERROR(IF(B18&gt;0,VLOOKUP(B18,'Descrição Cód'!A:F,2,FALSE),""),"CÓDIGO INEXISTENTE")</f>
        <v/>
      </c>
      <c r="G18" s="117" t="str">
        <f t="shared" si="0"/>
        <v/>
      </c>
      <c r="H18" s="113" t="e">
        <f t="shared" si="13"/>
        <v>#VALUE!</v>
      </c>
      <c r="I18" s="114" t="e">
        <f t="shared" si="14"/>
        <v>#VALUE!</v>
      </c>
      <c r="J18" s="193" t="str">
        <f>IFERROR(IF(B18&gt;0,VLOOKUP('Folha de rosto'!$D$13,'Dados Clientes'!$A$1:$F$47,3,FALSE),""),"")</f>
        <v/>
      </c>
      <c r="K18" s="115" t="str">
        <f t="shared" si="15"/>
        <v/>
      </c>
      <c r="L18" s="200" t="e">
        <f t="shared" si="4"/>
        <v>#VALUE!</v>
      </c>
      <c r="M18" s="147" t="e">
        <f t="shared" si="16"/>
        <v>#VALUE!</v>
      </c>
      <c r="N18" s="124" t="str">
        <f t="shared" si="17"/>
        <v/>
      </c>
      <c r="O18" s="130" t="str">
        <f t="shared" si="18"/>
        <v/>
      </c>
      <c r="P18" s="196" t="str">
        <f>IFERROR(IF(B18&gt;0,VLOOKUP(B18,'Descrição Cód'!$A$1:$F$641,4,FALSE),""),"")</f>
        <v/>
      </c>
      <c r="Q18" s="134" t="str">
        <f t="shared" si="19"/>
        <v/>
      </c>
      <c r="R18" s="144" t="str">
        <f t="shared" si="20"/>
        <v/>
      </c>
      <c r="S18" s="143" t="str">
        <f t="shared" si="21"/>
        <v/>
      </c>
      <c r="U18" s="201" t="e">
        <f t="shared" si="22"/>
        <v>#VALUE!</v>
      </c>
      <c r="V18" s="201" t="str">
        <f t="shared" si="23"/>
        <v/>
      </c>
    </row>
    <row r="19" spans="1:36" s="108" customFormat="1" ht="25.35" customHeight="1">
      <c r="A19" s="141">
        <v>15</v>
      </c>
      <c r="B19" s="260"/>
      <c r="C19" s="262"/>
      <c r="D19" s="260" t="str">
        <f>IFERROR(VLOOKUP(B19,Export_Worksheet[#All],3,FALSE),"")</f>
        <v/>
      </c>
      <c r="E19" s="206"/>
      <c r="F19" s="195" t="str">
        <f>IFERROR(IF(B19&gt;0,VLOOKUP(B19,'Descrição Cód'!A:F,2,FALSE),""),"CÓDIGO INEXISTENTE")</f>
        <v/>
      </c>
      <c r="G19" s="117" t="str">
        <f t="shared" si="0"/>
        <v/>
      </c>
      <c r="H19" s="113" t="e">
        <f t="shared" si="13"/>
        <v>#VALUE!</v>
      </c>
      <c r="I19" s="114" t="e">
        <f t="shared" si="14"/>
        <v>#VALUE!</v>
      </c>
      <c r="J19" s="193" t="str">
        <f>IFERROR(IF(B19&gt;0,VLOOKUP('Folha de rosto'!$D$13,'Dados Clientes'!$A$1:$F$47,3,FALSE),""),"")</f>
        <v/>
      </c>
      <c r="K19" s="115" t="str">
        <f t="shared" si="15"/>
        <v/>
      </c>
      <c r="L19" s="200" t="e">
        <f t="shared" si="4"/>
        <v>#VALUE!</v>
      </c>
      <c r="M19" s="147" t="e">
        <f t="shared" si="16"/>
        <v>#VALUE!</v>
      </c>
      <c r="N19" s="124" t="str">
        <f t="shared" si="17"/>
        <v/>
      </c>
      <c r="O19" s="130" t="str">
        <f t="shared" si="18"/>
        <v/>
      </c>
      <c r="P19" s="196" t="str">
        <f>IFERROR(IF(B19&gt;0,VLOOKUP(B19,'Descrição Cód'!$A$1:$F$641,4,FALSE),""),"")</f>
        <v/>
      </c>
      <c r="Q19" s="134" t="str">
        <f t="shared" si="19"/>
        <v/>
      </c>
      <c r="R19" s="144" t="str">
        <f t="shared" si="20"/>
        <v/>
      </c>
      <c r="S19" s="143" t="str">
        <f t="shared" si="21"/>
        <v/>
      </c>
      <c r="U19" s="201" t="e">
        <f t="shared" si="22"/>
        <v>#VALUE!</v>
      </c>
      <c r="V19" s="201" t="str">
        <f t="shared" si="23"/>
        <v/>
      </c>
    </row>
    <row r="20" spans="1:36" s="108" customFormat="1" ht="25.35" customHeight="1">
      <c r="A20" s="141">
        <v>16</v>
      </c>
      <c r="B20" s="260"/>
      <c r="C20" s="262"/>
      <c r="D20" s="260" t="str">
        <f>IFERROR(VLOOKUP(B20,Export_Worksheet[#All],3,FALSE),"")</f>
        <v/>
      </c>
      <c r="E20" s="206"/>
      <c r="F20" s="195" t="str">
        <f>IFERROR(IF(B20&gt;0,VLOOKUP(B20,'Descrição Cód'!A:F,2,FALSE),""),"CÓDIGO INEXISTENTE")</f>
        <v/>
      </c>
      <c r="G20" s="117" t="str">
        <f t="shared" si="0"/>
        <v/>
      </c>
      <c r="H20" s="113" t="e">
        <f t="shared" si="13"/>
        <v>#VALUE!</v>
      </c>
      <c r="I20" s="114" t="e">
        <f t="shared" si="14"/>
        <v>#VALUE!</v>
      </c>
      <c r="J20" s="193" t="str">
        <f>IFERROR(IF(B20&gt;0,VLOOKUP('Folha de rosto'!$D$13,'Dados Clientes'!$A$1:$F$47,3,FALSE),""),"")</f>
        <v/>
      </c>
      <c r="K20" s="115" t="str">
        <f t="shared" si="15"/>
        <v/>
      </c>
      <c r="L20" s="200" t="e">
        <f t="shared" si="4"/>
        <v>#VALUE!</v>
      </c>
      <c r="M20" s="147" t="e">
        <f t="shared" si="16"/>
        <v>#VALUE!</v>
      </c>
      <c r="N20" s="124" t="str">
        <f t="shared" si="17"/>
        <v/>
      </c>
      <c r="O20" s="130" t="str">
        <f t="shared" si="18"/>
        <v/>
      </c>
      <c r="P20" s="196" t="str">
        <f>IFERROR(IF(B20&gt;0,VLOOKUP(B20,'Descrição Cód'!$A$1:$F$641,4,FALSE),""),"")</f>
        <v/>
      </c>
      <c r="Q20" s="134" t="str">
        <f t="shared" si="19"/>
        <v/>
      </c>
      <c r="R20" s="144" t="str">
        <f t="shared" si="20"/>
        <v/>
      </c>
      <c r="S20" s="143" t="str">
        <f t="shared" si="21"/>
        <v/>
      </c>
      <c r="U20" s="201" t="e">
        <f t="shared" si="22"/>
        <v>#VALUE!</v>
      </c>
      <c r="V20" s="201" t="str">
        <f t="shared" si="23"/>
        <v/>
      </c>
    </row>
    <row r="21" spans="1:36" s="108" customFormat="1" ht="25.35" customHeight="1">
      <c r="A21" s="141">
        <v>17</v>
      </c>
      <c r="B21" s="260"/>
      <c r="C21" s="262"/>
      <c r="D21" s="260" t="str">
        <f>IFERROR(VLOOKUP(B21,Export_Worksheet[#All],3,FALSE),"")</f>
        <v/>
      </c>
      <c r="E21" s="206"/>
      <c r="F21" s="195" t="str">
        <f>IFERROR(IF(B21&gt;0,VLOOKUP(B21,'Descrição Cód'!A:F,2,FALSE),""),"CÓDIGO INEXISTENTE")</f>
        <v/>
      </c>
      <c r="G21" s="117" t="str">
        <f t="shared" si="0"/>
        <v/>
      </c>
      <c r="H21" s="113" t="e">
        <f t="shared" si="13"/>
        <v>#VALUE!</v>
      </c>
      <c r="I21" s="114" t="e">
        <f t="shared" si="14"/>
        <v>#VALUE!</v>
      </c>
      <c r="J21" s="193" t="str">
        <f>IFERROR(IF(B21&gt;0,VLOOKUP('Folha de rosto'!$D$13,'Dados Clientes'!$A$1:$F$47,3,FALSE),""),"")</f>
        <v/>
      </c>
      <c r="K21" s="115" t="str">
        <f t="shared" si="15"/>
        <v/>
      </c>
      <c r="L21" s="200" t="e">
        <f t="shared" si="4"/>
        <v>#VALUE!</v>
      </c>
      <c r="M21" s="147" t="e">
        <f t="shared" si="16"/>
        <v>#VALUE!</v>
      </c>
      <c r="N21" s="124" t="str">
        <f t="shared" si="17"/>
        <v/>
      </c>
      <c r="O21" s="130" t="str">
        <f t="shared" si="18"/>
        <v/>
      </c>
      <c r="P21" s="196" t="str">
        <f>IFERROR(IF(B21&gt;0,VLOOKUP(B21,'Descrição Cód'!$A$1:$F$641,4,FALSE),""),"")</f>
        <v/>
      </c>
      <c r="Q21" s="134" t="str">
        <f t="shared" si="19"/>
        <v/>
      </c>
      <c r="R21" s="144" t="str">
        <f t="shared" si="20"/>
        <v/>
      </c>
      <c r="S21" s="143" t="str">
        <f t="shared" si="21"/>
        <v/>
      </c>
      <c r="U21" s="201" t="e">
        <f t="shared" si="22"/>
        <v>#VALUE!</v>
      </c>
      <c r="V21" s="201" t="str">
        <f t="shared" si="23"/>
        <v/>
      </c>
    </row>
    <row r="22" spans="1:36" s="108" customFormat="1" ht="25.35" customHeight="1">
      <c r="A22" s="141">
        <v>18</v>
      </c>
      <c r="B22" s="260"/>
      <c r="C22" s="262"/>
      <c r="D22" s="260" t="str">
        <f>IFERROR(VLOOKUP(B22,Export_Worksheet[#All],3,FALSE),"")</f>
        <v/>
      </c>
      <c r="E22" s="206"/>
      <c r="F22" s="195" t="str">
        <f>IFERROR(IF(B22&gt;0,VLOOKUP(B22,'Descrição Cód'!A:F,2,FALSE),""),"CÓDIGO INEXISTENTE")</f>
        <v/>
      </c>
      <c r="G22" s="117" t="str">
        <f t="shared" si="0"/>
        <v/>
      </c>
      <c r="H22" s="113" t="e">
        <f t="shared" si="13"/>
        <v>#VALUE!</v>
      </c>
      <c r="I22" s="114" t="e">
        <f t="shared" si="14"/>
        <v>#VALUE!</v>
      </c>
      <c r="J22" s="193" t="str">
        <f>IFERROR(IF(B22&gt;0,VLOOKUP('Folha de rosto'!$D$13,'Dados Clientes'!$A$1:$F$47,3,FALSE),""),"")</f>
        <v/>
      </c>
      <c r="K22" s="115" t="str">
        <f t="shared" si="15"/>
        <v/>
      </c>
      <c r="L22" s="200" t="e">
        <f t="shared" si="4"/>
        <v>#VALUE!</v>
      </c>
      <c r="M22" s="147" t="e">
        <f t="shared" si="16"/>
        <v>#VALUE!</v>
      </c>
      <c r="N22" s="124" t="str">
        <f t="shared" si="17"/>
        <v/>
      </c>
      <c r="O22" s="130" t="str">
        <f t="shared" si="18"/>
        <v/>
      </c>
      <c r="P22" s="196" t="str">
        <f>IFERROR(IF(B22&gt;0,VLOOKUP(B22,'Descrição Cód'!$A$1:$F$641,4,FALSE),""),"")</f>
        <v/>
      </c>
      <c r="Q22" s="134" t="str">
        <f t="shared" si="19"/>
        <v/>
      </c>
      <c r="R22" s="144" t="str">
        <f t="shared" si="20"/>
        <v/>
      </c>
      <c r="S22" s="143" t="str">
        <f t="shared" si="21"/>
        <v/>
      </c>
      <c r="U22" s="201" t="e">
        <f t="shared" si="22"/>
        <v>#VALUE!</v>
      </c>
      <c r="V22" s="201" t="str">
        <f t="shared" si="23"/>
        <v/>
      </c>
    </row>
    <row r="23" spans="1:36" s="108" customFormat="1" ht="25.35" customHeight="1" thickBot="1">
      <c r="A23" s="141">
        <v>19</v>
      </c>
      <c r="B23" s="260"/>
      <c r="C23" s="263"/>
      <c r="D23" s="260" t="str">
        <f>IFERROR(VLOOKUP(B23,Export_Worksheet[#All],3,FALSE),"")</f>
        <v/>
      </c>
      <c r="E23" s="205"/>
      <c r="F23" s="249" t="str">
        <f>IFERROR(IF(B23&gt;0,VLOOKUP(B23,'Descrição Cód'!A:F,2,FALSE),""),"CÓDIGO INEXISTENTE")</f>
        <v/>
      </c>
      <c r="G23" s="117" t="str">
        <f t="shared" si="0"/>
        <v/>
      </c>
      <c r="H23" s="113" t="e">
        <f t="shared" si="13"/>
        <v>#VALUE!</v>
      </c>
      <c r="I23" s="114" t="e">
        <f t="shared" si="14"/>
        <v>#VALUE!</v>
      </c>
      <c r="J23" s="193" t="str">
        <f>IFERROR(IF(B23&gt;0,VLOOKUP('Folha de rosto'!$D$13,'Dados Clientes'!$A$1:$F$47,3,FALSE),""),"")</f>
        <v/>
      </c>
      <c r="K23" s="115" t="str">
        <f t="shared" si="15"/>
        <v/>
      </c>
      <c r="L23" s="200" t="e">
        <f t="shared" si="4"/>
        <v>#VALUE!</v>
      </c>
      <c r="M23" s="147" t="e">
        <f t="shared" si="16"/>
        <v>#VALUE!</v>
      </c>
      <c r="N23" s="124" t="str">
        <f t="shared" si="17"/>
        <v/>
      </c>
      <c r="O23" s="130" t="str">
        <f t="shared" si="18"/>
        <v/>
      </c>
      <c r="P23" s="196" t="str">
        <f>IFERROR(IF(B23&gt;0,VLOOKUP(B23,'Descrição Cód'!$A$1:$F$641,4,FALSE),""),"")</f>
        <v/>
      </c>
      <c r="Q23" s="134" t="str">
        <f t="shared" si="19"/>
        <v/>
      </c>
      <c r="R23" s="144" t="str">
        <f t="shared" si="20"/>
        <v/>
      </c>
      <c r="S23" s="143" t="str">
        <f t="shared" si="21"/>
        <v/>
      </c>
      <c r="U23" s="201" t="e">
        <f t="shared" si="11"/>
        <v>#VALUE!</v>
      </c>
      <c r="V23" s="201" t="str">
        <f t="shared" si="12"/>
        <v/>
      </c>
    </row>
    <row r="24" spans="1:36" s="108" customFormat="1" ht="25.35" customHeight="1">
      <c r="A24" s="141">
        <v>20</v>
      </c>
      <c r="B24" s="260"/>
      <c r="C24" s="262"/>
      <c r="D24" s="260" t="str">
        <f>IFERROR(VLOOKUP(B24,Export_Worksheet[#All],3,FALSE),"")</f>
        <v/>
      </c>
      <c r="E24" s="206"/>
      <c r="F24" s="195" t="str">
        <f>IFERROR(IF(B24&gt;0,VLOOKUP(B24,'Descrição Cód'!A:F,2,FALSE),""),"CÓDIGO INEXISTENTE")</f>
        <v/>
      </c>
      <c r="G24" s="117" t="str">
        <f t="shared" ref="G24:G28" si="24">IFERROR(M24*E24,"")</f>
        <v/>
      </c>
      <c r="H24" s="113" t="e">
        <f t="shared" ref="H24:H28" si="25">IF(D24&gt;0,D24*1.65%,"")</f>
        <v>#VALUE!</v>
      </c>
      <c r="I24" s="114" t="e">
        <f t="shared" ref="I24:I28" si="26">IF(D24&gt;0,D24*7.6%,"")</f>
        <v>#VALUE!</v>
      </c>
      <c r="J24" s="193" t="str">
        <f>IFERROR(IF(B24&gt;0,VLOOKUP('Folha de rosto'!$D$13,'Dados Clientes'!$A$1:$F$47,3,FALSE),""),"")</f>
        <v/>
      </c>
      <c r="K24" s="115" t="str">
        <f t="shared" ref="K24:K28" si="27">IFERROR(IF(D24&gt;0,D24*J24,""),"")</f>
        <v/>
      </c>
      <c r="L24" s="200" t="e">
        <f t="shared" ref="L24:L28" si="28">IF(D24=0,"",IF(D24&gt;0,($U24/$U$29)*$J$30,""))</f>
        <v>#VALUE!</v>
      </c>
      <c r="M24" s="147" t="e">
        <f t="shared" ref="M24:M28" si="29">IF(D24&gt;0,D24*21%,"")</f>
        <v>#VALUE!</v>
      </c>
      <c r="N24" s="124" t="str">
        <f t="shared" ref="N24:N28" si="30">IFERROR(IF(D24&gt;0,D24+H24+I24+K24+V24+M24-G24,""),"")</f>
        <v/>
      </c>
      <c r="O24" s="130" t="str">
        <f t="shared" ref="O24:O28" si="31">IFERROR(IF(D24&gt;0,N24*C24,""),"")</f>
        <v/>
      </c>
      <c r="P24" s="196" t="str">
        <f>IFERROR(IF(B24&gt;0,VLOOKUP(B24,'Descrição Cód'!$A$1:$F$641,4,FALSE),""),"")</f>
        <v/>
      </c>
      <c r="Q24" s="134" t="str">
        <f t="shared" ref="Q24:Q28" si="32">IFERROR(IF(B24&gt;0,P24*O24,""),"")</f>
        <v/>
      </c>
      <c r="R24" s="144" t="str">
        <f t="shared" ref="R24:R28" si="33">IFERROR(IF(B24&gt;0,(P24*N24)+N24,""),"")</f>
        <v/>
      </c>
      <c r="S24" s="143" t="str">
        <f t="shared" ref="S24:S28" si="34">IFERROR(IF(B24&gt;0,(P24*O24)+O24,""),"")</f>
        <v/>
      </c>
      <c r="U24" s="201" t="e">
        <f t="shared" si="11"/>
        <v>#VALUE!</v>
      </c>
      <c r="V24" s="201" t="str">
        <f t="shared" si="12"/>
        <v/>
      </c>
    </row>
    <row r="25" spans="1:36" s="108" customFormat="1" ht="25.35" customHeight="1">
      <c r="A25" s="141">
        <v>21</v>
      </c>
      <c r="B25" s="260"/>
      <c r="C25" s="262"/>
      <c r="D25" s="260" t="str">
        <f>IFERROR(VLOOKUP(B25,Export_Worksheet[#All],3,FALSE),"")</f>
        <v/>
      </c>
      <c r="E25" s="206"/>
      <c r="F25" s="195" t="str">
        <f>IFERROR(IF(B25&gt;0,VLOOKUP(B25,'Descrição Cód'!A:F,2,FALSE),""),"CÓDIGO INEXISTENTE")</f>
        <v/>
      </c>
      <c r="G25" s="117" t="str">
        <f t="shared" si="24"/>
        <v/>
      </c>
      <c r="H25" s="113" t="e">
        <f t="shared" si="25"/>
        <v>#VALUE!</v>
      </c>
      <c r="I25" s="114" t="e">
        <f t="shared" si="26"/>
        <v>#VALUE!</v>
      </c>
      <c r="J25" s="193" t="str">
        <f>IFERROR(IF(B25&gt;0,VLOOKUP('Folha de rosto'!$D$13,'Dados Clientes'!$A$1:$F$47,3,FALSE),""),"")</f>
        <v/>
      </c>
      <c r="K25" s="115" t="str">
        <f t="shared" si="27"/>
        <v/>
      </c>
      <c r="L25" s="200" t="e">
        <f t="shared" si="28"/>
        <v>#VALUE!</v>
      </c>
      <c r="M25" s="147" t="e">
        <f t="shared" si="29"/>
        <v>#VALUE!</v>
      </c>
      <c r="N25" s="124" t="str">
        <f t="shared" si="30"/>
        <v/>
      </c>
      <c r="O25" s="130" t="str">
        <f t="shared" si="31"/>
        <v/>
      </c>
      <c r="P25" s="196" t="str">
        <f>IFERROR(IF(B25&gt;0,VLOOKUP(B25,'Descrição Cód'!$A$1:$F$641,4,FALSE),""),"")</f>
        <v/>
      </c>
      <c r="Q25" s="134" t="str">
        <f t="shared" si="32"/>
        <v/>
      </c>
      <c r="R25" s="144" t="str">
        <f t="shared" si="33"/>
        <v/>
      </c>
      <c r="S25" s="143" t="str">
        <f t="shared" si="34"/>
        <v/>
      </c>
      <c r="U25" s="201" t="e">
        <f t="shared" si="11"/>
        <v>#VALUE!</v>
      </c>
      <c r="V25" s="201" t="str">
        <f t="shared" si="12"/>
        <v/>
      </c>
    </row>
    <row r="26" spans="1:36" s="108" customFormat="1" ht="25.35" customHeight="1">
      <c r="A26" s="141">
        <v>22</v>
      </c>
      <c r="B26" s="260"/>
      <c r="C26" s="262"/>
      <c r="D26" s="260" t="str">
        <f>IFERROR(VLOOKUP(B26,Export_Worksheet[#All],3,FALSE),"")</f>
        <v/>
      </c>
      <c r="E26" s="206"/>
      <c r="F26" s="195" t="str">
        <f>IFERROR(IF(B26&gt;0,VLOOKUP(B26,'Descrição Cód'!A:F,2,FALSE),""),"CÓDIGO INEXISTENTE")</f>
        <v/>
      </c>
      <c r="G26" s="117" t="str">
        <f t="shared" si="24"/>
        <v/>
      </c>
      <c r="H26" s="113" t="e">
        <f t="shared" si="25"/>
        <v>#VALUE!</v>
      </c>
      <c r="I26" s="114" t="e">
        <f t="shared" si="26"/>
        <v>#VALUE!</v>
      </c>
      <c r="J26" s="193" t="str">
        <f>IFERROR(IF(B26&gt;0,VLOOKUP('Folha de rosto'!$D$13,'Dados Clientes'!$A$1:$F$47,3,FALSE),""),"")</f>
        <v/>
      </c>
      <c r="K26" s="115" t="str">
        <f t="shared" si="27"/>
        <v/>
      </c>
      <c r="L26" s="200" t="e">
        <f t="shared" si="28"/>
        <v>#VALUE!</v>
      </c>
      <c r="M26" s="147" t="e">
        <f t="shared" si="29"/>
        <v>#VALUE!</v>
      </c>
      <c r="N26" s="124" t="str">
        <f t="shared" si="30"/>
        <v/>
      </c>
      <c r="O26" s="130" t="str">
        <f t="shared" si="31"/>
        <v/>
      </c>
      <c r="P26" s="196" t="str">
        <f>IFERROR(IF(B26&gt;0,VLOOKUP(B26,'Descrição Cód'!$A$1:$F$641,4,FALSE),""),"")</f>
        <v/>
      </c>
      <c r="Q26" s="134" t="str">
        <f t="shared" si="32"/>
        <v/>
      </c>
      <c r="R26" s="144" t="str">
        <f t="shared" si="33"/>
        <v/>
      </c>
      <c r="S26" s="143" t="str">
        <f t="shared" si="34"/>
        <v/>
      </c>
      <c r="U26" s="201" t="e">
        <f t="shared" si="11"/>
        <v>#VALUE!</v>
      </c>
      <c r="V26" s="201" t="str">
        <f t="shared" si="12"/>
        <v/>
      </c>
    </row>
    <row r="27" spans="1:36" s="108" customFormat="1" ht="25.35" customHeight="1">
      <c r="A27" s="141">
        <v>23</v>
      </c>
      <c r="B27" s="260"/>
      <c r="C27" s="262"/>
      <c r="D27" s="260" t="str">
        <f>IFERROR(VLOOKUP(B27,Export_Worksheet[#All],3,FALSE),"")</f>
        <v/>
      </c>
      <c r="E27" s="206"/>
      <c r="F27" s="195" t="str">
        <f>IFERROR(IF(B27&gt;0,VLOOKUP(B27,'Descrição Cód'!A:F,2,FALSE),""),"CÓDIGO INEXISTENTE")</f>
        <v/>
      </c>
      <c r="G27" s="117" t="str">
        <f t="shared" si="24"/>
        <v/>
      </c>
      <c r="H27" s="113" t="e">
        <f t="shared" si="25"/>
        <v>#VALUE!</v>
      </c>
      <c r="I27" s="114" t="e">
        <f t="shared" si="26"/>
        <v>#VALUE!</v>
      </c>
      <c r="J27" s="193" t="str">
        <f>IFERROR(IF(B27&gt;0,VLOOKUP('Folha de rosto'!$D$13,'Dados Clientes'!$A$1:$F$47,3,FALSE),""),"")</f>
        <v/>
      </c>
      <c r="K27" s="115" t="str">
        <f t="shared" si="27"/>
        <v/>
      </c>
      <c r="L27" s="200" t="e">
        <f t="shared" si="28"/>
        <v>#VALUE!</v>
      </c>
      <c r="M27" s="147" t="e">
        <f t="shared" si="29"/>
        <v>#VALUE!</v>
      </c>
      <c r="N27" s="124" t="str">
        <f t="shared" si="30"/>
        <v/>
      </c>
      <c r="O27" s="130" t="str">
        <f t="shared" si="31"/>
        <v/>
      </c>
      <c r="P27" s="196" t="str">
        <f>IFERROR(IF(B27&gt;0,VLOOKUP(B27,'Descrição Cód'!$A$1:$F$641,4,FALSE),""),"")</f>
        <v/>
      </c>
      <c r="Q27" s="134" t="str">
        <f t="shared" si="32"/>
        <v/>
      </c>
      <c r="R27" s="144" t="str">
        <f t="shared" si="33"/>
        <v/>
      </c>
      <c r="S27" s="143" t="str">
        <f t="shared" si="34"/>
        <v/>
      </c>
      <c r="U27" s="201" t="e">
        <f t="shared" si="11"/>
        <v>#VALUE!</v>
      </c>
      <c r="V27" s="201" t="str">
        <f t="shared" si="12"/>
        <v/>
      </c>
    </row>
    <row r="28" spans="1:36" s="108" customFormat="1" ht="25.35" customHeight="1" thickBot="1">
      <c r="A28" s="141">
        <v>24</v>
      </c>
      <c r="B28" s="260"/>
      <c r="C28" s="263"/>
      <c r="D28" s="260" t="str">
        <f>IFERROR(VLOOKUP(B28,Export_Worksheet[#All],3,FALSE),"")</f>
        <v/>
      </c>
      <c r="E28" s="205"/>
      <c r="F28" s="249" t="str">
        <f>IFERROR(IF(B28&gt;0,VLOOKUP(B28,'Descrição Cód'!A:F,2,FALSE),""),"CÓDIGO INEXISTENTE")</f>
        <v/>
      </c>
      <c r="G28" s="117" t="str">
        <f t="shared" si="24"/>
        <v/>
      </c>
      <c r="H28" s="113" t="e">
        <f t="shared" si="25"/>
        <v>#VALUE!</v>
      </c>
      <c r="I28" s="114" t="e">
        <f t="shared" si="26"/>
        <v>#VALUE!</v>
      </c>
      <c r="J28" s="193" t="str">
        <f>IFERROR(IF(B28&gt;0,VLOOKUP('Folha de rosto'!$D$13,'Dados Clientes'!$A$1:$F$47,3,FALSE),""),"")</f>
        <v/>
      </c>
      <c r="K28" s="115" t="str">
        <f t="shared" si="27"/>
        <v/>
      </c>
      <c r="L28" s="200" t="e">
        <f t="shared" si="28"/>
        <v>#VALUE!</v>
      </c>
      <c r="M28" s="147" t="e">
        <f t="shared" si="29"/>
        <v>#VALUE!</v>
      </c>
      <c r="N28" s="124" t="str">
        <f t="shared" si="30"/>
        <v/>
      </c>
      <c r="O28" s="130" t="str">
        <f t="shared" si="31"/>
        <v/>
      </c>
      <c r="P28" s="196" t="str">
        <f>IFERROR(IF(B28&gt;0,VLOOKUP(B28,'Descrição Cód'!$A$1:$F$641,4,FALSE),""),"")</f>
        <v/>
      </c>
      <c r="Q28" s="134" t="str">
        <f t="shared" si="32"/>
        <v/>
      </c>
      <c r="R28" s="144" t="str">
        <f t="shared" si="33"/>
        <v/>
      </c>
      <c r="S28" s="143" t="str">
        <f t="shared" si="34"/>
        <v/>
      </c>
      <c r="U28" s="201" t="e">
        <f t="shared" ref="U28" si="35">D28*C28</f>
        <v>#VALUE!</v>
      </c>
      <c r="V28" s="201" t="str">
        <f t="shared" ref="V28" si="36">IFERROR(L28/C28,"")</f>
        <v/>
      </c>
    </row>
    <row r="29" spans="1:36" s="111" customFormat="1" ht="33.6" customHeight="1" thickBot="1">
      <c r="A29" s="109"/>
      <c r="B29" s="106"/>
      <c r="C29" s="106"/>
      <c r="D29" s="106"/>
      <c r="E29" s="106"/>
      <c r="I29" s="110"/>
      <c r="J29" s="305" t="s">
        <v>44</v>
      </c>
      <c r="K29" s="306"/>
      <c r="L29" s="306"/>
      <c r="M29" s="307"/>
      <c r="O29" s="130">
        <f>SUM(O5:O23)</f>
        <v>0</v>
      </c>
      <c r="P29" s="116">
        <f>SUM(P5:P23)</f>
        <v>403</v>
      </c>
      <c r="Q29" s="116"/>
      <c r="R29" s="116"/>
      <c r="S29" s="139">
        <f>SUM(S5:S23)</f>
        <v>0</v>
      </c>
      <c r="U29" s="202" t="e">
        <f>SUM(U5:U23)</f>
        <v>#VALUE!</v>
      </c>
      <c r="V29" s="202">
        <f>SUM(V5:V23)</f>
        <v>0</v>
      </c>
    </row>
    <row r="30" spans="1:36" s="153" customFormat="1" ht="31.35" customHeight="1" thickTop="1" thickBot="1">
      <c r="A30" s="149"/>
      <c r="B30" s="106"/>
      <c r="C30" s="106"/>
      <c r="D30" s="106"/>
      <c r="E30" s="106"/>
      <c r="F30" s="150"/>
      <c r="G30" s="151"/>
      <c r="H30" s="149"/>
      <c r="I30" s="149"/>
      <c r="J30" s="308">
        <v>120</v>
      </c>
      <c r="K30" s="309"/>
      <c r="L30" s="309"/>
      <c r="M30" s="310"/>
      <c r="N30" s="152"/>
      <c r="U30" s="211"/>
      <c r="V30" s="211"/>
    </row>
    <row r="31" spans="1:36">
      <c r="A31" s="3"/>
      <c r="B31" s="3"/>
      <c r="C31" s="3"/>
      <c r="D31" s="106"/>
      <c r="F31" s="3"/>
      <c r="G31" s="8"/>
      <c r="H31" s="6"/>
      <c r="I31" s="6"/>
      <c r="J31" s="6"/>
      <c r="K31" s="6"/>
      <c r="L31" s="6"/>
      <c r="M31" s="6"/>
      <c r="N31" s="6"/>
      <c r="O31" s="3"/>
      <c r="P31" s="3"/>
      <c r="Q31" s="3"/>
      <c r="R31" s="3"/>
      <c r="S31" s="3"/>
      <c r="T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39" customHeight="1">
      <c r="A32" s="3"/>
      <c r="B32" s="3"/>
      <c r="C32" s="3"/>
      <c r="H32" s="6"/>
      <c r="I32" s="6"/>
      <c r="J32" s="6"/>
      <c r="K32" s="6"/>
      <c r="L32" s="239"/>
      <c r="M32" s="239"/>
      <c r="N32" s="239"/>
      <c r="O32" s="239"/>
      <c r="P32" s="239"/>
      <c r="Q32" s="239"/>
      <c r="R32" s="3"/>
      <c r="S32" s="3"/>
      <c r="T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33">
      <c r="A33" s="3"/>
      <c r="B33" s="3"/>
      <c r="C33" s="3"/>
      <c r="D33" s="106"/>
      <c r="E33" s="3"/>
      <c r="F33" s="145"/>
      <c r="G33" s="8"/>
      <c r="H33" s="107"/>
      <c r="I33" s="6"/>
      <c r="J33" s="6"/>
      <c r="K33" s="6"/>
      <c r="L33" s="239"/>
      <c r="M33" s="6"/>
      <c r="N33" s="6"/>
      <c r="O33" s="6"/>
      <c r="P33" s="6"/>
      <c r="Q33" s="3"/>
      <c r="R33" s="3"/>
      <c r="S33" s="3"/>
      <c r="T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33">
      <c r="A34" s="3"/>
      <c r="B34" s="3"/>
      <c r="C34" s="3"/>
      <c r="D34" s="106"/>
      <c r="E34" s="3"/>
      <c r="F34" s="145"/>
      <c r="G34" s="8"/>
      <c r="H34" s="6"/>
      <c r="I34" s="6"/>
      <c r="J34" s="6"/>
      <c r="K34" s="6"/>
      <c r="L34" s="239"/>
      <c r="M34" s="6"/>
      <c r="N34" s="6"/>
      <c r="O34" s="3"/>
      <c r="P34" s="3"/>
      <c r="Q34" s="3"/>
      <c r="R34" s="3"/>
      <c r="S34" s="3"/>
      <c r="T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33">
      <c r="A35" s="3"/>
      <c r="B35" s="3"/>
      <c r="C35" s="3"/>
      <c r="D35" s="106"/>
      <c r="E35" s="3"/>
      <c r="F35" s="145"/>
      <c r="G35" s="8"/>
      <c r="H35" s="6"/>
      <c r="I35" s="6"/>
      <c r="J35" s="6"/>
      <c r="K35" s="6"/>
      <c r="L35" s="240"/>
      <c r="M35" s="240"/>
      <c r="N35" s="240"/>
      <c r="O35" s="241"/>
      <c r="P35" s="241"/>
      <c r="Q35" s="241"/>
      <c r="R35" s="3"/>
      <c r="S35" s="3"/>
      <c r="T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33">
      <c r="A36" s="3"/>
      <c r="B36" s="3"/>
      <c r="C36" s="3"/>
      <c r="D36" s="106"/>
      <c r="E36" s="3"/>
      <c r="F36" s="145"/>
      <c r="G36" s="9"/>
      <c r="H36" s="6"/>
      <c r="I36" s="6"/>
      <c r="J36" s="6"/>
      <c r="K36" s="6"/>
      <c r="L36" s="6"/>
      <c r="M36" s="6"/>
      <c r="N36" s="6"/>
      <c r="O36" s="3"/>
      <c r="P36" s="3"/>
      <c r="Q36" s="3"/>
      <c r="R36" s="3"/>
      <c r="S36" s="3"/>
      <c r="T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33">
      <c r="A37" s="3"/>
      <c r="B37" s="3"/>
      <c r="C37" s="3"/>
      <c r="D37" s="106"/>
      <c r="E37" s="3"/>
      <c r="F37" s="145"/>
      <c r="G37" s="9"/>
      <c r="H37" s="6"/>
      <c r="I37" s="6"/>
      <c r="J37" s="6"/>
      <c r="K37" s="6"/>
      <c r="L37" s="6"/>
      <c r="M37" s="6"/>
      <c r="N37" s="6"/>
      <c r="O37" s="3"/>
      <c r="P37" s="3"/>
      <c r="Q37" s="3"/>
      <c r="R37" s="3"/>
      <c r="S37" s="3"/>
      <c r="T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33">
      <c r="A38" s="3"/>
      <c r="B38" s="3"/>
      <c r="C38" s="3"/>
      <c r="D38" s="106"/>
      <c r="E38" s="3"/>
      <c r="F38" s="145"/>
      <c r="G38" s="9"/>
      <c r="H38" s="6"/>
      <c r="I38" s="6"/>
      <c r="J38" s="6"/>
      <c r="K38" s="6"/>
      <c r="L38" s="6"/>
      <c r="M38" s="6"/>
      <c r="N38" s="6"/>
      <c r="O38" s="3"/>
      <c r="P38" s="3"/>
      <c r="Q38" s="3"/>
      <c r="R38" s="3"/>
      <c r="S38" s="3"/>
      <c r="T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33">
      <c r="A39" s="3"/>
      <c r="B39" s="3"/>
      <c r="C39" s="3"/>
      <c r="D39" s="106"/>
      <c r="E39" s="3"/>
      <c r="F39" s="145"/>
      <c r="G39" s="9"/>
      <c r="H39" s="6"/>
      <c r="I39" s="6"/>
      <c r="J39" s="6"/>
      <c r="K39" s="6"/>
      <c r="L39" s="6"/>
      <c r="M39" s="6"/>
      <c r="N39" s="6"/>
      <c r="O39" s="3"/>
      <c r="P39" s="3"/>
      <c r="Q39" s="3"/>
      <c r="R39" s="3"/>
      <c r="S39" s="3"/>
      <c r="T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33">
      <c r="A40" s="3"/>
      <c r="B40" s="3"/>
      <c r="C40" s="3"/>
      <c r="D40" s="106"/>
      <c r="E40" s="3"/>
      <c r="F40" s="145"/>
      <c r="G40" s="3"/>
      <c r="H40" s="6"/>
      <c r="I40" s="6"/>
      <c r="J40" s="6"/>
      <c r="K40" s="6"/>
      <c r="L40" s="6"/>
      <c r="M40" s="6"/>
      <c r="N40" s="6"/>
      <c r="O40" s="3"/>
      <c r="P40" s="3"/>
      <c r="Q40" s="3"/>
      <c r="R40" s="3"/>
      <c r="S40" s="3"/>
      <c r="T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33">
      <c r="A41" s="3"/>
      <c r="B41" s="3"/>
      <c r="C41" s="3"/>
      <c r="D41" s="106"/>
      <c r="E41" s="3"/>
      <c r="F41" s="145"/>
      <c r="G41" s="3"/>
      <c r="H41" s="6"/>
      <c r="I41" s="6"/>
      <c r="J41" s="6"/>
      <c r="K41" s="6"/>
      <c r="L41" s="6"/>
      <c r="M41" s="6"/>
      <c r="N41" s="6"/>
      <c r="O41" s="3"/>
      <c r="P41" s="3"/>
      <c r="Q41" s="3"/>
      <c r="R41" s="3"/>
      <c r="S41" s="3"/>
      <c r="T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33">
      <c r="A42" s="3"/>
      <c r="B42" s="3"/>
      <c r="C42" s="3"/>
      <c r="D42" s="106"/>
      <c r="E42" s="3"/>
      <c r="F42" s="145"/>
      <c r="G42" s="3"/>
      <c r="H42" s="6"/>
      <c r="I42" s="6"/>
      <c r="J42" s="6"/>
      <c r="K42" s="6"/>
      <c r="L42" s="6"/>
      <c r="M42" s="6"/>
      <c r="N42" s="6"/>
      <c r="O42" s="3"/>
      <c r="P42" s="3"/>
      <c r="Q42" s="3"/>
      <c r="R42" s="3"/>
      <c r="S42" s="3"/>
      <c r="T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3">
      <c r="A43" s="3"/>
      <c r="B43" s="3"/>
      <c r="C43" s="3"/>
      <c r="D43" s="106"/>
      <c r="E43" s="3"/>
      <c r="F43" s="145"/>
      <c r="G43" s="3"/>
      <c r="H43" s="6"/>
      <c r="I43" s="6"/>
      <c r="J43" s="6"/>
      <c r="K43" s="6"/>
      <c r="L43" s="6"/>
      <c r="M43" s="6"/>
      <c r="N43" s="6"/>
      <c r="O43" s="3"/>
      <c r="P43" s="3"/>
      <c r="Q43" s="3"/>
      <c r="R43" s="3"/>
      <c r="S43" s="3"/>
      <c r="T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33">
      <c r="A44" s="3"/>
      <c r="B44" s="3"/>
      <c r="C44" s="3"/>
      <c r="D44" s="106"/>
      <c r="E44" s="3"/>
      <c r="F44" s="145"/>
      <c r="G44" s="3"/>
      <c r="H44" s="6"/>
      <c r="I44" s="6"/>
      <c r="J44" s="6"/>
      <c r="K44" s="6"/>
      <c r="L44" s="6"/>
      <c r="M44" s="6"/>
      <c r="N44" s="6"/>
      <c r="O44" s="3"/>
      <c r="P44" s="3"/>
      <c r="Q44" s="3"/>
      <c r="R44" s="3"/>
      <c r="S44" s="3"/>
      <c r="T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33">
      <c r="A45" s="3"/>
      <c r="B45" s="3"/>
      <c r="C45" s="3"/>
      <c r="D45" s="106"/>
      <c r="E45" s="3"/>
      <c r="F45" s="145"/>
      <c r="G45" s="3"/>
      <c r="H45" s="6"/>
      <c r="I45" s="6"/>
      <c r="J45" s="6"/>
      <c r="K45" s="6"/>
      <c r="L45" s="6"/>
      <c r="M45" s="6"/>
      <c r="N45" s="6"/>
      <c r="O45" s="3"/>
      <c r="P45" s="3"/>
      <c r="Q45" s="3"/>
      <c r="R45" s="3"/>
      <c r="S45" s="3"/>
      <c r="T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33">
      <c r="A46" s="3"/>
      <c r="B46" s="3"/>
      <c r="C46" s="3"/>
      <c r="D46" s="3"/>
      <c r="E46" s="3"/>
      <c r="F46" s="145"/>
      <c r="G46" s="3"/>
      <c r="H46" s="6"/>
      <c r="I46" s="6"/>
      <c r="J46" s="6"/>
      <c r="K46" s="6"/>
      <c r="L46" s="6"/>
      <c r="M46" s="6"/>
      <c r="N46" s="6"/>
      <c r="O46" s="3"/>
      <c r="P46" s="3"/>
      <c r="Q46" s="3"/>
      <c r="R46" s="3"/>
      <c r="S46" s="3"/>
      <c r="T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33">
      <c r="A47" s="3"/>
      <c r="B47" s="3"/>
      <c r="C47" s="3"/>
      <c r="D47" s="3"/>
      <c r="E47" s="3"/>
      <c r="F47" s="145"/>
      <c r="G47" s="3"/>
      <c r="H47" s="6"/>
      <c r="I47" s="6"/>
      <c r="J47" s="6"/>
      <c r="K47" s="6"/>
      <c r="L47" s="6"/>
      <c r="M47" s="6"/>
      <c r="N47" s="6"/>
      <c r="O47" s="3"/>
      <c r="P47" s="3"/>
      <c r="Q47" s="3"/>
      <c r="R47" s="3"/>
      <c r="S47" s="3"/>
      <c r="T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33">
      <c r="A48" s="3"/>
      <c r="B48" s="3"/>
      <c r="C48" s="3"/>
      <c r="D48" s="3"/>
      <c r="E48" s="3"/>
      <c r="F48" s="145"/>
      <c r="G48" s="3"/>
      <c r="H48" s="6"/>
      <c r="I48" s="6"/>
      <c r="J48" s="6"/>
      <c r="K48" s="6"/>
      <c r="L48" s="6"/>
      <c r="M48" s="6"/>
      <c r="N48" s="6"/>
      <c r="O48" s="3"/>
      <c r="P48" s="3"/>
      <c r="Q48" s="3"/>
      <c r="R48" s="3"/>
      <c r="S48" s="3"/>
      <c r="T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33">
      <c r="A49" s="3"/>
      <c r="B49" s="3"/>
      <c r="C49" s="3"/>
      <c r="D49" s="3"/>
      <c r="E49" s="3"/>
      <c r="F49" s="145"/>
      <c r="G49" s="3"/>
      <c r="H49" s="6"/>
      <c r="I49" s="6"/>
      <c r="J49" s="6"/>
      <c r="K49" s="6"/>
      <c r="L49" s="6"/>
      <c r="M49" s="6"/>
      <c r="N49" s="6"/>
      <c r="O49" s="3"/>
      <c r="P49" s="3"/>
      <c r="Q49" s="3"/>
      <c r="R49" s="3"/>
      <c r="S49" s="3"/>
      <c r="T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33">
      <c r="A50" s="3"/>
      <c r="B50" s="3"/>
      <c r="C50" s="3"/>
      <c r="D50" s="3"/>
      <c r="E50" s="3"/>
      <c r="F50" s="145"/>
      <c r="G50" s="3"/>
      <c r="H50" s="6"/>
      <c r="I50" s="6"/>
      <c r="J50" s="6"/>
      <c r="K50" s="6"/>
      <c r="L50" s="6"/>
      <c r="M50" s="6"/>
      <c r="N50" s="6"/>
      <c r="O50" s="3"/>
      <c r="P50" s="3"/>
      <c r="Q50" s="3"/>
      <c r="R50" s="3"/>
      <c r="S50" s="3"/>
      <c r="T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33">
      <c r="A51" s="3"/>
      <c r="B51" s="3"/>
      <c r="C51" s="3"/>
      <c r="D51" s="3"/>
      <c r="E51" s="3"/>
      <c r="F51" s="145"/>
      <c r="G51" s="3"/>
      <c r="H51" s="6"/>
      <c r="I51" s="6"/>
      <c r="J51" s="6"/>
      <c r="K51" s="6"/>
      <c r="L51" s="6"/>
      <c r="M51" s="6"/>
      <c r="N51" s="6"/>
      <c r="O51" s="3"/>
      <c r="P51" s="3"/>
      <c r="Q51" s="3"/>
      <c r="R51" s="3"/>
      <c r="S51" s="3"/>
      <c r="T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33">
      <c r="A52" s="3"/>
      <c r="B52" s="3"/>
      <c r="C52" s="3"/>
      <c r="D52" s="3"/>
      <c r="E52" s="3"/>
      <c r="F52" s="145"/>
      <c r="G52" s="3"/>
      <c r="H52" s="6"/>
      <c r="I52" s="6"/>
      <c r="J52" s="6"/>
      <c r="K52" s="6"/>
      <c r="L52" s="6"/>
      <c r="M52" s="6"/>
      <c r="N52" s="6"/>
      <c r="O52" s="3"/>
      <c r="P52" s="3"/>
      <c r="Q52" s="3"/>
      <c r="R52" s="3"/>
      <c r="S52" s="3"/>
      <c r="T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>
      <c r="A53" s="3"/>
      <c r="B53" s="3"/>
      <c r="C53" s="3"/>
      <c r="D53" s="3"/>
      <c r="E53" s="3"/>
      <c r="F53" s="3"/>
      <c r="G53" s="3"/>
      <c r="H53" s="6"/>
      <c r="I53" s="6"/>
      <c r="J53" s="6"/>
      <c r="K53" s="6"/>
      <c r="L53" s="6"/>
      <c r="M53" s="6"/>
      <c r="N53" s="6"/>
      <c r="O53" s="3"/>
      <c r="P53" s="3"/>
      <c r="Q53" s="3"/>
      <c r="R53" s="3"/>
      <c r="S53" s="3"/>
      <c r="T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>
      <c r="A54" s="3"/>
      <c r="B54" s="3"/>
      <c r="C54" s="3"/>
      <c r="D54" s="3"/>
      <c r="E54" s="3"/>
      <c r="F54" s="3"/>
      <c r="G54" s="3"/>
      <c r="H54" s="6"/>
      <c r="I54" s="6"/>
      <c r="J54" s="6"/>
      <c r="K54" s="6"/>
      <c r="L54" s="6"/>
      <c r="M54" s="6"/>
      <c r="N54" s="6"/>
      <c r="O54" s="3"/>
      <c r="P54" s="3"/>
      <c r="Q54" s="3"/>
      <c r="R54" s="3"/>
      <c r="S54" s="3"/>
      <c r="T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>
      <c r="A55" s="3"/>
      <c r="B55" s="3"/>
      <c r="C55" s="3"/>
      <c r="D55" s="3"/>
      <c r="E55" s="3"/>
      <c r="F55" s="3"/>
      <c r="G55" s="3"/>
      <c r="H55" s="6"/>
      <c r="I55" s="6"/>
      <c r="J55" s="6"/>
      <c r="K55" s="6"/>
      <c r="L55" s="6"/>
      <c r="M55" s="6"/>
      <c r="N55" s="6"/>
      <c r="O55" s="3"/>
      <c r="P55" s="3"/>
      <c r="Q55" s="3"/>
      <c r="R55" s="3"/>
      <c r="S55" s="3"/>
      <c r="T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>
      <c r="A56" s="3"/>
      <c r="B56" s="3"/>
      <c r="C56" s="3"/>
      <c r="D56" s="3"/>
      <c r="E56" s="3"/>
      <c r="F56" s="3"/>
      <c r="G56" s="3"/>
      <c r="H56" s="6"/>
      <c r="I56" s="6"/>
      <c r="J56" s="6"/>
      <c r="K56" s="6"/>
      <c r="L56" s="6"/>
      <c r="M56" s="6"/>
      <c r="N56" s="6"/>
      <c r="O56" s="3"/>
      <c r="P56" s="3"/>
      <c r="Q56" s="3"/>
      <c r="R56" s="3"/>
      <c r="S56" s="3"/>
      <c r="T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>
      <c r="A57" s="3"/>
      <c r="B57" s="3"/>
      <c r="C57" s="3"/>
      <c r="D57" s="3"/>
      <c r="E57" s="3"/>
      <c r="F57" s="3"/>
      <c r="G57" s="3"/>
      <c r="H57" s="6"/>
      <c r="I57" s="6"/>
      <c r="J57" s="6"/>
      <c r="K57" s="6"/>
      <c r="L57" s="6"/>
      <c r="M57" s="6"/>
      <c r="N57" s="6"/>
      <c r="O57" s="3"/>
      <c r="P57" s="3"/>
      <c r="Q57" s="3"/>
      <c r="R57" s="3"/>
      <c r="S57" s="3"/>
      <c r="T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>
      <c r="A58" s="3"/>
      <c r="B58" s="3"/>
      <c r="C58" s="3"/>
      <c r="D58" s="3"/>
      <c r="E58" s="3"/>
      <c r="F58" s="3"/>
      <c r="G58" s="3"/>
      <c r="H58" s="6"/>
      <c r="I58" s="6"/>
      <c r="J58" s="6"/>
      <c r="K58" s="6"/>
      <c r="L58" s="6"/>
      <c r="M58" s="6"/>
      <c r="N58" s="6"/>
      <c r="O58" s="3"/>
      <c r="P58" s="3"/>
      <c r="Q58" s="3"/>
      <c r="R58" s="3"/>
      <c r="S58" s="3"/>
      <c r="T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>
      <c r="A59" s="3"/>
      <c r="B59" s="3"/>
      <c r="C59" s="3"/>
      <c r="D59" s="3"/>
      <c r="E59" s="3"/>
      <c r="F59" s="3"/>
      <c r="G59" s="3"/>
      <c r="H59" s="6"/>
      <c r="I59" s="6"/>
      <c r="J59" s="6"/>
      <c r="K59" s="6"/>
      <c r="L59" s="6"/>
      <c r="M59" s="6"/>
      <c r="N59" s="6"/>
      <c r="O59" s="3"/>
      <c r="P59" s="3"/>
      <c r="Q59" s="3"/>
      <c r="R59" s="3"/>
      <c r="S59" s="3"/>
      <c r="T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>
      <c r="A60" s="3"/>
      <c r="B60" s="3"/>
      <c r="C60" s="3"/>
      <c r="D60" s="3"/>
      <c r="E60" s="3"/>
      <c r="F60" s="3"/>
      <c r="G60" s="3"/>
      <c r="H60" s="6"/>
      <c r="I60" s="6"/>
      <c r="J60" s="6"/>
      <c r="K60" s="6"/>
      <c r="L60" s="6"/>
      <c r="M60" s="6"/>
      <c r="N60" s="6"/>
      <c r="O60" s="3"/>
      <c r="P60" s="3"/>
      <c r="Q60" s="3"/>
      <c r="R60" s="3"/>
      <c r="S60" s="3"/>
      <c r="T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>
      <c r="A61" s="3"/>
      <c r="B61" s="3"/>
      <c r="C61" s="3"/>
      <c r="D61" s="3"/>
      <c r="E61" s="3"/>
      <c r="F61" s="3"/>
      <c r="G61" s="3"/>
      <c r="H61" s="6"/>
      <c r="I61" s="6"/>
      <c r="J61" s="6"/>
      <c r="K61" s="6"/>
      <c r="L61" s="6"/>
      <c r="M61" s="6"/>
      <c r="N61" s="6"/>
      <c r="O61" s="3"/>
      <c r="P61" s="3"/>
      <c r="Q61" s="3"/>
      <c r="R61" s="3"/>
      <c r="S61" s="3"/>
      <c r="T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>
      <c r="A62" s="3"/>
      <c r="B62" s="3"/>
      <c r="C62" s="3"/>
      <c r="D62" s="3"/>
      <c r="E62" s="3"/>
      <c r="F62" s="3"/>
      <c r="G62" s="3"/>
      <c r="H62" s="6"/>
      <c r="I62" s="6"/>
      <c r="J62" s="6"/>
      <c r="K62" s="6"/>
      <c r="L62" s="6"/>
      <c r="M62" s="6"/>
      <c r="N62" s="6"/>
      <c r="O62" s="3"/>
      <c r="P62" s="3"/>
      <c r="Q62" s="3"/>
      <c r="R62" s="3"/>
      <c r="S62" s="3"/>
      <c r="T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>
      <c r="A63" s="3"/>
      <c r="B63" s="3"/>
      <c r="C63" s="3"/>
      <c r="D63" s="3"/>
      <c r="E63" s="3"/>
      <c r="F63" s="3"/>
      <c r="G63" s="3"/>
      <c r="H63" s="6"/>
      <c r="I63" s="6"/>
      <c r="J63" s="6"/>
      <c r="K63" s="6"/>
      <c r="L63" s="6"/>
      <c r="M63" s="6"/>
      <c r="N63" s="6"/>
      <c r="O63" s="3"/>
      <c r="P63" s="3"/>
      <c r="Q63" s="3"/>
      <c r="R63" s="3"/>
      <c r="S63" s="3"/>
      <c r="T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>
      <c r="A64" s="3"/>
      <c r="B64" s="3"/>
      <c r="C64" s="3"/>
      <c r="D64" s="3"/>
      <c r="E64" s="3"/>
      <c r="F64" s="3"/>
      <c r="G64" s="3"/>
      <c r="H64" s="6"/>
      <c r="I64" s="6"/>
      <c r="J64" s="6"/>
      <c r="K64" s="6"/>
      <c r="L64" s="6"/>
      <c r="M64" s="6"/>
      <c r="N64" s="6"/>
      <c r="O64" s="3"/>
      <c r="P64" s="3"/>
      <c r="Q64" s="3"/>
      <c r="R64" s="3"/>
      <c r="S64" s="3"/>
      <c r="T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>
      <c r="A65" s="3"/>
      <c r="B65" s="3"/>
      <c r="C65" s="3"/>
      <c r="D65" s="3"/>
      <c r="E65" s="3"/>
      <c r="F65" s="3"/>
      <c r="G65" s="3"/>
      <c r="H65" s="6"/>
      <c r="I65" s="6"/>
      <c r="J65" s="6"/>
      <c r="K65" s="6"/>
      <c r="L65" s="6"/>
      <c r="M65" s="6"/>
      <c r="N65" s="6"/>
      <c r="O65" s="3"/>
      <c r="P65" s="3"/>
      <c r="Q65" s="3"/>
      <c r="R65" s="3"/>
      <c r="S65" s="3"/>
      <c r="T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>
      <c r="A66" s="3"/>
      <c r="B66" s="3"/>
      <c r="C66" s="3"/>
      <c r="D66" s="3"/>
      <c r="E66" s="3"/>
      <c r="F66" s="3"/>
      <c r="G66" s="3"/>
      <c r="H66" s="6"/>
      <c r="I66" s="6"/>
      <c r="J66" s="6"/>
      <c r="K66" s="6"/>
      <c r="L66" s="6"/>
      <c r="M66" s="6"/>
      <c r="N66" s="6"/>
      <c r="O66" s="3"/>
      <c r="P66" s="3"/>
      <c r="Q66" s="3"/>
      <c r="R66" s="3"/>
      <c r="S66" s="3"/>
      <c r="T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>
      <c r="A67" s="3"/>
      <c r="B67" s="3"/>
      <c r="C67" s="3"/>
      <c r="D67" s="3"/>
      <c r="E67" s="3"/>
      <c r="F67" s="3"/>
      <c r="G67" s="3"/>
      <c r="H67" s="6"/>
      <c r="I67" s="6"/>
      <c r="J67" s="6"/>
      <c r="K67" s="6"/>
      <c r="L67" s="6"/>
      <c r="M67" s="6"/>
      <c r="N67" s="6"/>
      <c r="O67" s="3"/>
      <c r="P67" s="3"/>
      <c r="Q67" s="3"/>
      <c r="R67" s="3"/>
      <c r="S67" s="3"/>
      <c r="T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>
      <c r="A68" s="3"/>
      <c r="B68" s="3"/>
      <c r="C68" s="3"/>
      <c r="D68" s="3"/>
      <c r="E68" s="3"/>
      <c r="F68" s="3"/>
      <c r="G68" s="3"/>
      <c r="H68" s="6"/>
      <c r="I68" s="6"/>
      <c r="J68" s="6"/>
      <c r="K68" s="6"/>
      <c r="L68" s="6"/>
      <c r="M68" s="6"/>
      <c r="N68" s="6"/>
      <c r="O68" s="3"/>
      <c r="P68" s="3"/>
      <c r="Q68" s="3"/>
      <c r="R68" s="3"/>
      <c r="S68" s="3"/>
      <c r="T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>
      <c r="A69" s="3"/>
      <c r="B69" s="3"/>
      <c r="C69" s="3"/>
      <c r="D69" s="3"/>
      <c r="E69" s="3"/>
      <c r="F69" s="3"/>
      <c r="G69" s="3"/>
      <c r="H69" s="6"/>
      <c r="I69" s="6"/>
      <c r="J69" s="6"/>
      <c r="K69" s="6"/>
      <c r="L69" s="6"/>
      <c r="M69" s="6"/>
      <c r="N69" s="6"/>
      <c r="O69" s="3"/>
      <c r="P69" s="3"/>
      <c r="Q69" s="3"/>
      <c r="R69" s="3"/>
      <c r="S69" s="3"/>
      <c r="T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>
      <c r="A70" s="3"/>
      <c r="B70" s="3"/>
      <c r="C70" s="3"/>
      <c r="D70" s="3"/>
      <c r="E70" s="3"/>
      <c r="F70" s="3"/>
      <c r="G70" s="3"/>
      <c r="H70" s="6"/>
      <c r="I70" s="6"/>
      <c r="J70" s="6"/>
      <c r="K70" s="6"/>
      <c r="L70" s="6"/>
      <c r="M70" s="6"/>
      <c r="N70" s="6"/>
      <c r="O70" s="3"/>
      <c r="P70" s="3"/>
      <c r="Q70" s="3"/>
      <c r="R70" s="3"/>
      <c r="S70" s="3"/>
      <c r="T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>
      <c r="A71" s="3"/>
      <c r="B71" s="3"/>
      <c r="C71" s="3"/>
      <c r="D71" s="3"/>
      <c r="E71" s="3"/>
      <c r="F71" s="3"/>
      <c r="G71" s="3"/>
      <c r="H71" s="6"/>
      <c r="I71" s="6"/>
      <c r="J71" s="6"/>
      <c r="K71" s="6"/>
      <c r="L71" s="6"/>
      <c r="M71" s="6"/>
      <c r="N71" s="6"/>
      <c r="O71" s="3"/>
      <c r="P71" s="3"/>
      <c r="Q71" s="3"/>
      <c r="R71" s="3"/>
      <c r="S71" s="3"/>
      <c r="T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>
      <c r="A72" s="3"/>
      <c r="B72" s="3"/>
      <c r="C72" s="3"/>
      <c r="D72" s="3"/>
      <c r="E72" s="3"/>
      <c r="F72" s="3"/>
      <c r="G72" s="3"/>
      <c r="H72" s="6"/>
      <c r="I72" s="6"/>
      <c r="J72" s="6"/>
      <c r="K72" s="6"/>
      <c r="L72" s="6"/>
      <c r="M72" s="6"/>
      <c r="N72" s="6"/>
      <c r="O72" s="3"/>
      <c r="P72" s="3"/>
      <c r="Q72" s="3"/>
      <c r="R72" s="3"/>
      <c r="S72" s="3"/>
      <c r="T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>
      <c r="A73" s="3"/>
      <c r="B73" s="3"/>
      <c r="C73" s="3"/>
      <c r="D73" s="3"/>
      <c r="E73" s="3"/>
      <c r="F73" s="3"/>
      <c r="G73" s="3"/>
      <c r="H73" s="6"/>
      <c r="I73" s="6"/>
      <c r="J73" s="6"/>
      <c r="K73" s="6"/>
      <c r="L73" s="6"/>
      <c r="M73" s="6"/>
      <c r="N73" s="6"/>
      <c r="O73" s="3"/>
      <c r="P73" s="3"/>
      <c r="Q73" s="3"/>
      <c r="R73" s="3"/>
      <c r="S73" s="3"/>
      <c r="T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>
      <c r="A74" s="3"/>
      <c r="B74" s="3"/>
      <c r="C74" s="3"/>
      <c r="D74" s="3"/>
      <c r="E74" s="3"/>
      <c r="F74" s="3"/>
      <c r="G74" s="3"/>
      <c r="H74" s="6"/>
      <c r="I74" s="6"/>
      <c r="J74" s="6"/>
      <c r="K74" s="6"/>
      <c r="L74" s="6"/>
      <c r="M74" s="6"/>
      <c r="N74" s="6"/>
      <c r="O74" s="3"/>
      <c r="P74" s="3"/>
      <c r="Q74" s="3"/>
      <c r="R74" s="3"/>
      <c r="S74" s="3"/>
      <c r="T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>
      <c r="A75" s="3"/>
      <c r="B75" s="3"/>
      <c r="C75" s="3"/>
      <c r="D75" s="3"/>
      <c r="E75" s="3"/>
      <c r="F75" s="3"/>
      <c r="G75" s="3"/>
      <c r="H75" s="6"/>
      <c r="I75" s="6"/>
      <c r="J75" s="6"/>
      <c r="K75" s="6"/>
      <c r="L75" s="6"/>
      <c r="M75" s="6"/>
      <c r="N75" s="6"/>
      <c r="O75" s="3"/>
      <c r="P75" s="3"/>
      <c r="Q75" s="3"/>
      <c r="R75" s="3"/>
      <c r="S75" s="3"/>
      <c r="T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>
      <c r="A76" s="3"/>
      <c r="B76" s="3"/>
      <c r="C76" s="3"/>
      <c r="D76" s="3"/>
      <c r="E76" s="3"/>
      <c r="F76" s="3"/>
      <c r="G76" s="3"/>
      <c r="H76" s="6"/>
      <c r="I76" s="6"/>
      <c r="J76" s="6"/>
      <c r="K76" s="6"/>
      <c r="L76" s="6"/>
      <c r="M76" s="6"/>
      <c r="N76" s="6"/>
      <c r="O76" s="3"/>
      <c r="P76" s="3"/>
      <c r="Q76" s="3"/>
      <c r="R76" s="3"/>
      <c r="S76" s="3"/>
      <c r="T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>
      <c r="A77" s="3"/>
      <c r="B77" s="3"/>
      <c r="C77" s="3"/>
      <c r="D77" s="3"/>
      <c r="E77" s="3"/>
      <c r="F77" s="3"/>
      <c r="G77" s="3"/>
      <c r="H77" s="6"/>
      <c r="I77" s="6"/>
      <c r="J77" s="6"/>
      <c r="K77" s="6"/>
      <c r="L77" s="6"/>
      <c r="M77" s="6"/>
      <c r="N77" s="6"/>
      <c r="O77" s="3"/>
      <c r="P77" s="3"/>
      <c r="Q77" s="3"/>
      <c r="R77" s="3"/>
      <c r="S77" s="3"/>
      <c r="T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>
      <c r="A78" s="3"/>
      <c r="B78" s="3"/>
      <c r="C78" s="3"/>
      <c r="D78" s="3"/>
      <c r="E78" s="3"/>
      <c r="F78" s="3"/>
      <c r="G78" s="3"/>
      <c r="H78" s="6"/>
      <c r="I78" s="6"/>
      <c r="J78" s="6"/>
      <c r="K78" s="6"/>
      <c r="L78" s="6"/>
      <c r="M78" s="6"/>
      <c r="N78" s="6"/>
      <c r="O78" s="3"/>
      <c r="P78" s="3"/>
      <c r="Q78" s="3"/>
      <c r="R78" s="3"/>
      <c r="S78" s="3"/>
      <c r="T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>
      <c r="A79" s="3"/>
      <c r="B79" s="3"/>
      <c r="C79" s="3"/>
      <c r="D79" s="3"/>
      <c r="E79" s="3"/>
      <c r="F79" s="3"/>
      <c r="G79" s="3"/>
      <c r="H79" s="6"/>
      <c r="I79" s="6"/>
      <c r="J79" s="6"/>
      <c r="K79" s="6"/>
      <c r="L79" s="6"/>
      <c r="M79" s="6"/>
      <c r="N79" s="6"/>
      <c r="O79" s="3"/>
      <c r="P79" s="3"/>
      <c r="Q79" s="3"/>
      <c r="R79" s="3"/>
      <c r="S79" s="3"/>
      <c r="T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>
      <c r="A80" s="3"/>
      <c r="B80" s="3"/>
      <c r="C80" s="3"/>
      <c r="D80" s="3"/>
      <c r="E80" s="3"/>
      <c r="F80" s="3"/>
      <c r="G80" s="3"/>
      <c r="H80" s="6"/>
      <c r="I80" s="6"/>
      <c r="J80" s="6"/>
      <c r="K80" s="6"/>
      <c r="L80" s="6"/>
      <c r="M80" s="6"/>
      <c r="N80" s="6"/>
      <c r="O80" s="3"/>
      <c r="P80" s="3"/>
      <c r="Q80" s="3"/>
      <c r="R80" s="3"/>
      <c r="S80" s="3"/>
      <c r="T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>
      <c r="A81" s="3"/>
      <c r="B81" s="3"/>
      <c r="C81" s="3"/>
      <c r="D81" s="3"/>
      <c r="E81" s="3"/>
      <c r="F81" s="3"/>
      <c r="G81" s="3"/>
      <c r="H81" s="6"/>
      <c r="I81" s="6"/>
      <c r="J81" s="6"/>
      <c r="K81" s="6"/>
      <c r="L81" s="6"/>
      <c r="M81" s="6"/>
      <c r="N81" s="6"/>
      <c r="O81" s="3"/>
      <c r="P81" s="3"/>
      <c r="Q81" s="3"/>
      <c r="R81" s="3"/>
      <c r="S81" s="3"/>
      <c r="T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>
      <c r="A82" s="3"/>
      <c r="B82" s="3"/>
      <c r="C82" s="3"/>
      <c r="D82" s="3"/>
      <c r="E82" s="3"/>
      <c r="F82" s="3"/>
      <c r="G82" s="3"/>
      <c r="H82" s="6"/>
      <c r="I82" s="6"/>
      <c r="J82" s="6"/>
      <c r="K82" s="6"/>
      <c r="L82" s="6"/>
      <c r="M82" s="6"/>
      <c r="N82" s="6"/>
      <c r="O82" s="3"/>
      <c r="P82" s="3"/>
      <c r="Q82" s="3"/>
      <c r="R82" s="3"/>
      <c r="S82" s="3"/>
      <c r="T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>
      <c r="A83" s="3"/>
      <c r="B83" s="3"/>
      <c r="C83" s="3"/>
      <c r="D83" s="3"/>
      <c r="E83" s="3"/>
      <c r="F83" s="3"/>
      <c r="G83" s="3"/>
      <c r="H83" s="6"/>
      <c r="I83" s="6"/>
      <c r="J83" s="6"/>
      <c r="K83" s="6"/>
      <c r="L83" s="6"/>
      <c r="M83" s="6"/>
      <c r="N83" s="6"/>
      <c r="O83" s="3"/>
      <c r="P83" s="3"/>
      <c r="Q83" s="3"/>
      <c r="R83" s="3"/>
      <c r="S83" s="3"/>
      <c r="T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>
      <c r="A84" s="3"/>
      <c r="B84" s="3"/>
      <c r="C84" s="3"/>
      <c r="D84" s="3"/>
      <c r="E84" s="3"/>
      <c r="F84" s="3"/>
      <c r="G84" s="3"/>
      <c r="H84" s="6"/>
      <c r="I84" s="6"/>
      <c r="J84" s="6"/>
      <c r="K84" s="6"/>
      <c r="L84" s="6"/>
      <c r="M84" s="6"/>
      <c r="N84" s="6"/>
      <c r="O84" s="3"/>
      <c r="P84" s="3"/>
      <c r="Q84" s="3"/>
      <c r="R84" s="3"/>
      <c r="S84" s="3"/>
      <c r="T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>
      <c r="A85" s="3"/>
      <c r="B85" s="3"/>
      <c r="C85" s="3"/>
      <c r="D85" s="3"/>
      <c r="E85" s="3"/>
      <c r="F85" s="3"/>
      <c r="G85" s="3"/>
      <c r="H85" s="6"/>
      <c r="I85" s="6"/>
      <c r="J85" s="6"/>
      <c r="K85" s="6"/>
      <c r="L85" s="6"/>
      <c r="M85" s="6"/>
      <c r="N85" s="6"/>
      <c r="O85" s="3"/>
      <c r="P85" s="3"/>
      <c r="Q85" s="3"/>
      <c r="R85" s="3"/>
      <c r="S85" s="3"/>
      <c r="T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>
      <c r="A86" s="3"/>
      <c r="B86" s="3"/>
      <c r="C86" s="3"/>
      <c r="D86" s="3"/>
      <c r="E86" s="3"/>
      <c r="F86" s="3"/>
      <c r="G86" s="3"/>
      <c r="H86" s="6"/>
      <c r="I86" s="6"/>
      <c r="J86" s="6"/>
      <c r="K86" s="6"/>
      <c r="L86" s="6"/>
      <c r="M86" s="6"/>
      <c r="N86" s="6"/>
      <c r="O86" s="3"/>
      <c r="P86" s="3"/>
      <c r="Q86" s="3"/>
      <c r="R86" s="3"/>
      <c r="S86" s="3"/>
      <c r="T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>
      <c r="A87" s="3"/>
      <c r="B87" s="3"/>
      <c r="C87" s="3"/>
      <c r="D87" s="3"/>
      <c r="E87" s="3"/>
      <c r="F87" s="3"/>
      <c r="G87" s="3"/>
      <c r="H87" s="6"/>
      <c r="I87" s="6"/>
      <c r="J87" s="6"/>
      <c r="K87" s="6"/>
      <c r="L87" s="6"/>
      <c r="M87" s="6"/>
      <c r="N87" s="6"/>
      <c r="O87" s="3"/>
      <c r="P87" s="3"/>
      <c r="Q87" s="3"/>
      <c r="R87" s="3"/>
      <c r="S87" s="3"/>
      <c r="T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>
      <c r="A88" s="3"/>
      <c r="B88" s="3"/>
      <c r="C88" s="3"/>
      <c r="D88" s="3"/>
      <c r="E88" s="3"/>
      <c r="F88" s="3"/>
      <c r="G88" s="3"/>
      <c r="H88" s="6"/>
      <c r="I88" s="6"/>
      <c r="J88" s="6"/>
      <c r="K88" s="6"/>
      <c r="L88" s="6"/>
      <c r="M88" s="6"/>
      <c r="N88" s="6"/>
      <c r="O88" s="3"/>
      <c r="P88" s="3"/>
      <c r="Q88" s="3"/>
      <c r="R88" s="3"/>
      <c r="S88" s="3"/>
      <c r="T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>
      <c r="A89" s="3"/>
      <c r="B89" s="3"/>
      <c r="C89" s="3"/>
      <c r="D89" s="3"/>
      <c r="E89" s="3"/>
      <c r="F89" s="3"/>
      <c r="G89" s="3"/>
      <c r="H89" s="6"/>
      <c r="I89" s="6"/>
      <c r="J89" s="6"/>
      <c r="K89" s="6"/>
      <c r="L89" s="6"/>
      <c r="M89" s="6"/>
      <c r="N89" s="6"/>
      <c r="O89" s="3"/>
      <c r="P89" s="3"/>
      <c r="Q89" s="3"/>
      <c r="R89" s="3"/>
      <c r="S89" s="3"/>
      <c r="T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>
      <c r="A90" s="3"/>
      <c r="B90" s="3"/>
      <c r="C90" s="3"/>
      <c r="D90" s="3"/>
      <c r="E90" s="3"/>
      <c r="F90" s="3"/>
      <c r="G90" s="3"/>
      <c r="H90" s="6"/>
      <c r="I90" s="6"/>
      <c r="J90" s="6"/>
      <c r="K90" s="6"/>
      <c r="L90" s="6"/>
      <c r="M90" s="6"/>
      <c r="N90" s="6"/>
      <c r="O90" s="3"/>
      <c r="P90" s="3"/>
      <c r="Q90" s="3"/>
      <c r="R90" s="3"/>
      <c r="S90" s="3"/>
      <c r="T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>
      <c r="A91" s="3"/>
      <c r="B91" s="3"/>
      <c r="C91" s="3"/>
      <c r="D91" s="3"/>
      <c r="E91" s="3"/>
      <c r="F91" s="3"/>
      <c r="G91" s="3"/>
      <c r="H91" s="6"/>
      <c r="I91" s="6"/>
      <c r="J91" s="6"/>
      <c r="K91" s="6"/>
      <c r="L91" s="6"/>
      <c r="M91" s="6"/>
      <c r="N91" s="6"/>
      <c r="O91" s="3"/>
      <c r="P91" s="3"/>
      <c r="Q91" s="3"/>
      <c r="R91" s="3"/>
      <c r="S91" s="3"/>
      <c r="T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>
      <c r="A92" s="3"/>
      <c r="B92" s="3"/>
      <c r="C92" s="3"/>
      <c r="D92" s="3"/>
      <c r="E92" s="3"/>
      <c r="F92" s="3"/>
      <c r="G92" s="3"/>
      <c r="H92" s="6"/>
      <c r="I92" s="6"/>
      <c r="J92" s="6"/>
      <c r="K92" s="6"/>
      <c r="L92" s="6"/>
      <c r="M92" s="6"/>
      <c r="N92" s="6"/>
      <c r="O92" s="3"/>
      <c r="P92" s="3"/>
      <c r="Q92" s="3"/>
      <c r="R92" s="3"/>
      <c r="S92" s="3"/>
      <c r="T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>
      <c r="A93" s="3"/>
      <c r="B93" s="3"/>
      <c r="C93" s="3"/>
      <c r="D93" s="3"/>
      <c r="E93" s="3"/>
      <c r="F93" s="3"/>
      <c r="G93" s="3"/>
      <c r="H93" s="6"/>
      <c r="I93" s="6"/>
      <c r="J93" s="6"/>
      <c r="K93" s="6"/>
      <c r="L93" s="6"/>
      <c r="M93" s="6"/>
      <c r="N93" s="6"/>
      <c r="O93" s="3"/>
      <c r="P93" s="3"/>
      <c r="Q93" s="3"/>
      <c r="R93" s="3"/>
      <c r="S93" s="3"/>
      <c r="T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3"/>
      <c r="B94" s="3"/>
      <c r="C94" s="3"/>
      <c r="D94" s="3"/>
      <c r="E94" s="3"/>
      <c r="F94" s="3"/>
      <c r="G94" s="3"/>
      <c r="H94" s="6"/>
      <c r="I94" s="6"/>
      <c r="J94" s="6"/>
      <c r="K94" s="6"/>
      <c r="L94" s="6"/>
      <c r="M94" s="6"/>
      <c r="N94" s="6"/>
      <c r="O94" s="3"/>
      <c r="P94" s="3"/>
      <c r="Q94" s="3"/>
      <c r="R94" s="3"/>
      <c r="S94" s="3"/>
      <c r="T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>
      <c r="A95" s="3"/>
      <c r="B95" s="3"/>
      <c r="C95" s="3"/>
      <c r="D95" s="3"/>
      <c r="E95" s="3"/>
      <c r="F95" s="3"/>
      <c r="G95" s="3"/>
      <c r="H95" s="6"/>
      <c r="I95" s="6"/>
      <c r="J95" s="6"/>
      <c r="K95" s="6"/>
      <c r="L95" s="6"/>
      <c r="M95" s="6"/>
      <c r="N95" s="6"/>
      <c r="O95" s="3"/>
      <c r="P95" s="3"/>
      <c r="Q95" s="3"/>
      <c r="R95" s="3"/>
      <c r="S95" s="3"/>
      <c r="T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>
      <c r="A96" s="3"/>
      <c r="B96" s="3"/>
      <c r="C96" s="3"/>
      <c r="D96" s="3"/>
      <c r="E96" s="3"/>
      <c r="F96" s="3"/>
      <c r="G96" s="3"/>
      <c r="H96" s="6"/>
      <c r="I96" s="6"/>
      <c r="J96" s="6"/>
      <c r="K96" s="6"/>
      <c r="L96" s="6"/>
      <c r="M96" s="6"/>
      <c r="N96" s="6"/>
      <c r="O96" s="3"/>
      <c r="P96" s="3"/>
      <c r="Q96" s="3"/>
      <c r="R96" s="3"/>
      <c r="S96" s="3"/>
      <c r="T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3"/>
      <c r="B97" s="3"/>
      <c r="C97" s="3"/>
      <c r="D97" s="3"/>
      <c r="E97" s="3"/>
      <c r="F97" s="3"/>
      <c r="G97" s="3"/>
      <c r="H97" s="6"/>
      <c r="I97" s="6"/>
      <c r="J97" s="6"/>
      <c r="K97" s="6"/>
      <c r="L97" s="6"/>
      <c r="M97" s="6"/>
      <c r="N97" s="6"/>
      <c r="O97" s="3"/>
      <c r="P97" s="3"/>
      <c r="Q97" s="3"/>
      <c r="R97" s="3"/>
      <c r="S97" s="3"/>
      <c r="T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3"/>
      <c r="B98" s="3"/>
      <c r="C98" s="3"/>
      <c r="D98" s="3"/>
      <c r="E98" s="3"/>
      <c r="F98" s="3"/>
      <c r="G98" s="3"/>
      <c r="H98" s="6"/>
      <c r="I98" s="6"/>
      <c r="J98" s="6"/>
      <c r="K98" s="6"/>
      <c r="L98" s="6"/>
      <c r="M98" s="6"/>
      <c r="N98" s="6"/>
      <c r="O98" s="3"/>
      <c r="P98" s="3"/>
      <c r="Q98" s="3"/>
      <c r="R98" s="3"/>
      <c r="S98" s="3"/>
      <c r="T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>
      <c r="A99" s="3"/>
      <c r="B99" s="3"/>
      <c r="C99" s="3"/>
      <c r="D99" s="3"/>
      <c r="E99" s="3"/>
      <c r="F99" s="3"/>
      <c r="G99" s="3"/>
      <c r="H99" s="6"/>
      <c r="I99" s="6"/>
      <c r="J99" s="6"/>
      <c r="K99" s="6"/>
      <c r="L99" s="6"/>
      <c r="M99" s="6"/>
      <c r="N99" s="6"/>
      <c r="O99" s="3"/>
      <c r="P99" s="3"/>
      <c r="Q99" s="3"/>
      <c r="R99" s="3"/>
      <c r="S99" s="3"/>
      <c r="T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>
      <c r="A100" s="3"/>
      <c r="B100" s="3"/>
      <c r="C100" s="3"/>
      <c r="D100" s="3"/>
      <c r="E100" s="3"/>
      <c r="F100" s="3"/>
      <c r="G100" s="3"/>
      <c r="H100" s="6"/>
      <c r="I100" s="6"/>
      <c r="J100" s="6"/>
      <c r="K100" s="6"/>
      <c r="L100" s="6"/>
      <c r="M100" s="6"/>
      <c r="N100" s="6"/>
      <c r="O100" s="3"/>
      <c r="P100" s="3"/>
      <c r="Q100" s="3"/>
      <c r="R100" s="3"/>
      <c r="S100" s="3"/>
      <c r="T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>
      <c r="A101" s="3"/>
      <c r="B101" s="3"/>
      <c r="C101" s="3"/>
      <c r="D101" s="3"/>
      <c r="E101" s="3"/>
      <c r="F101" s="3"/>
      <c r="G101" s="3"/>
      <c r="H101" s="6"/>
      <c r="I101" s="6"/>
      <c r="J101" s="6"/>
      <c r="K101" s="6"/>
      <c r="L101" s="6"/>
      <c r="M101" s="6"/>
      <c r="N101" s="6"/>
      <c r="O101" s="3"/>
      <c r="P101" s="3"/>
      <c r="Q101" s="3"/>
      <c r="R101" s="3"/>
      <c r="S101" s="3"/>
      <c r="T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>
      <c r="A102" s="3"/>
      <c r="B102" s="3"/>
      <c r="C102" s="3"/>
      <c r="D102" s="3"/>
      <c r="E102" s="3"/>
      <c r="F102" s="3"/>
      <c r="G102" s="3"/>
      <c r="H102" s="6"/>
      <c r="I102" s="6"/>
      <c r="J102" s="6"/>
      <c r="K102" s="6"/>
      <c r="L102" s="6"/>
      <c r="M102" s="6"/>
      <c r="N102" s="6"/>
      <c r="O102" s="3"/>
      <c r="P102" s="3"/>
      <c r="Q102" s="3"/>
      <c r="R102" s="3"/>
      <c r="S102" s="3"/>
      <c r="T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>
      <c r="A103" s="3"/>
      <c r="B103" s="3"/>
      <c r="C103" s="3"/>
      <c r="D103" s="3"/>
      <c r="E103" s="3"/>
      <c r="F103" s="3"/>
      <c r="G103" s="3"/>
      <c r="H103" s="6"/>
      <c r="I103" s="6"/>
      <c r="J103" s="6"/>
      <c r="K103" s="6"/>
      <c r="L103" s="6"/>
      <c r="M103" s="6"/>
      <c r="N103" s="6"/>
      <c r="O103" s="3"/>
      <c r="P103" s="3"/>
      <c r="Q103" s="3"/>
      <c r="R103" s="3"/>
      <c r="S103" s="3"/>
      <c r="T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>
      <c r="A104" s="3"/>
      <c r="B104" s="3"/>
      <c r="C104" s="3"/>
      <c r="D104" s="3"/>
      <c r="E104" s="3"/>
      <c r="F104" s="3"/>
      <c r="G104" s="3"/>
      <c r="H104" s="6"/>
      <c r="I104" s="6"/>
      <c r="J104" s="6"/>
      <c r="K104" s="6"/>
      <c r="L104" s="6"/>
      <c r="M104" s="6"/>
      <c r="N104" s="6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>
      <c r="A105" s="3"/>
      <c r="B105" s="3"/>
      <c r="C105" s="3"/>
      <c r="D105" s="3"/>
      <c r="E105" s="3"/>
      <c r="F105" s="3"/>
      <c r="G105" s="3"/>
      <c r="H105" s="6"/>
      <c r="I105" s="6"/>
      <c r="J105" s="6"/>
      <c r="K105" s="6"/>
      <c r="L105" s="6"/>
      <c r="M105" s="6"/>
      <c r="N105" s="6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>
      <c r="A106" s="3"/>
      <c r="B106" s="3"/>
      <c r="C106" s="3"/>
      <c r="D106" s="3"/>
      <c r="E106" s="3"/>
      <c r="F106" s="3"/>
      <c r="G106" s="3"/>
      <c r="H106" s="6"/>
      <c r="I106" s="6"/>
      <c r="J106" s="6"/>
      <c r="K106" s="6"/>
      <c r="L106" s="6"/>
      <c r="M106" s="6"/>
      <c r="N106" s="6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>
      <c r="A107" s="3"/>
      <c r="B107" s="3"/>
      <c r="C107" s="3"/>
      <c r="D107" s="3"/>
      <c r="E107" s="3"/>
      <c r="F107" s="3"/>
      <c r="G107" s="3"/>
      <c r="H107" s="6"/>
      <c r="I107" s="6"/>
      <c r="J107" s="6"/>
      <c r="K107" s="6"/>
      <c r="L107" s="6"/>
      <c r="M107" s="6"/>
      <c r="N107" s="6"/>
      <c r="O107" s="3"/>
      <c r="P107" s="3"/>
      <c r="Q107" s="3"/>
      <c r="R107" s="3"/>
      <c r="S107" s="3"/>
      <c r="T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>
      <c r="A108" s="3"/>
      <c r="B108" s="3"/>
      <c r="C108" s="3"/>
      <c r="D108" s="3"/>
      <c r="E108" s="3"/>
      <c r="F108" s="3"/>
      <c r="G108" s="3"/>
      <c r="H108" s="6"/>
      <c r="I108" s="6"/>
      <c r="J108" s="6"/>
      <c r="K108" s="6"/>
      <c r="L108" s="6"/>
      <c r="M108" s="6"/>
      <c r="N108" s="6"/>
      <c r="O108" s="3"/>
      <c r="P108" s="3"/>
      <c r="Q108" s="3"/>
      <c r="R108" s="3"/>
      <c r="S108" s="3"/>
      <c r="T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>
      <c r="A109" s="3"/>
      <c r="B109" s="3"/>
      <c r="C109" s="3"/>
      <c r="D109" s="3"/>
      <c r="E109" s="3"/>
      <c r="F109" s="3"/>
      <c r="G109" s="3"/>
      <c r="H109" s="6"/>
      <c r="I109" s="6"/>
      <c r="J109" s="6"/>
      <c r="K109" s="6"/>
      <c r="L109" s="6"/>
      <c r="M109" s="6"/>
      <c r="N109" s="6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>
      <c r="A110" s="3"/>
      <c r="B110" s="3"/>
      <c r="C110" s="3"/>
      <c r="D110" s="3"/>
      <c r="E110" s="3"/>
      <c r="F110" s="3"/>
      <c r="G110" s="3"/>
      <c r="H110" s="6"/>
      <c r="I110" s="6"/>
      <c r="J110" s="6"/>
      <c r="K110" s="6"/>
      <c r="L110" s="6"/>
      <c r="M110" s="6"/>
      <c r="N110" s="6"/>
      <c r="O110" s="3"/>
      <c r="P110" s="3"/>
      <c r="Q110" s="3"/>
      <c r="R110" s="3"/>
      <c r="S110" s="3"/>
      <c r="T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>
      <c r="A111" s="3"/>
      <c r="B111" s="3"/>
      <c r="C111" s="3"/>
      <c r="D111" s="3"/>
      <c r="E111" s="3"/>
      <c r="F111" s="3"/>
      <c r="G111" s="3"/>
      <c r="H111" s="6"/>
      <c r="I111" s="6"/>
      <c r="J111" s="6"/>
      <c r="K111" s="6"/>
      <c r="L111" s="6"/>
      <c r="M111" s="6"/>
      <c r="N111" s="6"/>
      <c r="O111" s="3"/>
      <c r="P111" s="3"/>
      <c r="Q111" s="3"/>
      <c r="R111" s="3"/>
      <c r="S111" s="3"/>
      <c r="T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>
      <c r="A112" s="3"/>
      <c r="B112" s="3"/>
      <c r="C112" s="3"/>
      <c r="D112" s="3"/>
      <c r="E112" s="3"/>
      <c r="F112" s="3"/>
      <c r="G112" s="3"/>
      <c r="H112" s="6"/>
      <c r="I112" s="6"/>
      <c r="J112" s="6"/>
      <c r="K112" s="6"/>
      <c r="L112" s="6"/>
      <c r="M112" s="6"/>
      <c r="N112" s="6"/>
      <c r="O112" s="3"/>
      <c r="P112" s="3"/>
      <c r="Q112" s="3"/>
      <c r="R112" s="3"/>
      <c r="S112" s="3"/>
      <c r="T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>
      <c r="A113" s="3"/>
      <c r="B113" s="3"/>
      <c r="C113" s="3"/>
      <c r="D113" s="3"/>
      <c r="E113" s="3"/>
      <c r="F113" s="3"/>
      <c r="G113" s="3"/>
      <c r="H113" s="6"/>
      <c r="I113" s="6"/>
      <c r="J113" s="6"/>
      <c r="K113" s="6"/>
      <c r="L113" s="6"/>
      <c r="M113" s="6"/>
      <c r="N113" s="6"/>
      <c r="O113" s="3"/>
      <c r="P113" s="3"/>
      <c r="Q113" s="3"/>
      <c r="R113" s="3"/>
      <c r="S113" s="3"/>
      <c r="T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>
      <c r="A114" s="3"/>
      <c r="B114" s="3"/>
      <c r="C114" s="3"/>
      <c r="D114" s="3"/>
      <c r="E114" s="3"/>
      <c r="F114" s="3"/>
      <c r="G114" s="3"/>
      <c r="H114" s="6"/>
      <c r="I114" s="6"/>
      <c r="J114" s="6"/>
      <c r="K114" s="6"/>
      <c r="L114" s="6"/>
      <c r="M114" s="6"/>
      <c r="N114" s="6"/>
      <c r="O114" s="3"/>
      <c r="P114" s="3"/>
      <c r="Q114" s="3"/>
      <c r="R114" s="3"/>
      <c r="S114" s="3"/>
      <c r="T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>
      <c r="A115" s="3"/>
      <c r="B115" s="3"/>
      <c r="C115" s="3"/>
      <c r="D115" s="3"/>
      <c r="E115" s="3"/>
      <c r="F115" s="3"/>
      <c r="G115" s="3"/>
      <c r="H115" s="6"/>
      <c r="I115" s="6"/>
      <c r="J115" s="6"/>
      <c r="K115" s="6"/>
      <c r="L115" s="6"/>
      <c r="M115" s="6"/>
      <c r="N115" s="6"/>
      <c r="O115" s="3"/>
      <c r="P115" s="3"/>
      <c r="Q115" s="3"/>
      <c r="R115" s="3"/>
      <c r="S115" s="3"/>
      <c r="T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>
      <c r="A116" s="3"/>
      <c r="B116" s="3"/>
      <c r="C116" s="3"/>
      <c r="D116" s="3"/>
      <c r="E116" s="3"/>
      <c r="F116" s="3"/>
      <c r="G116" s="3"/>
      <c r="H116" s="6"/>
      <c r="I116" s="6"/>
      <c r="J116" s="6"/>
      <c r="K116" s="6"/>
      <c r="L116" s="6"/>
      <c r="M116" s="6"/>
      <c r="N116" s="6"/>
      <c r="O116" s="3"/>
      <c r="P116" s="3"/>
      <c r="Q116" s="3"/>
      <c r="R116" s="3"/>
      <c r="S116" s="3"/>
      <c r="T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>
      <c r="A117" s="3"/>
      <c r="B117" s="3"/>
      <c r="C117" s="3"/>
      <c r="D117" s="3"/>
      <c r="E117" s="3"/>
      <c r="F117" s="3"/>
      <c r="G117" s="3"/>
      <c r="H117" s="6"/>
      <c r="I117" s="6"/>
      <c r="J117" s="6"/>
      <c r="K117" s="6"/>
      <c r="L117" s="6"/>
      <c r="M117" s="6"/>
      <c r="N117" s="6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>
      <c r="A118" s="3"/>
      <c r="B118" s="3"/>
      <c r="C118" s="3"/>
      <c r="D118" s="3"/>
      <c r="E118" s="3"/>
      <c r="F118" s="3"/>
      <c r="G118" s="3"/>
      <c r="H118" s="6"/>
      <c r="I118" s="6"/>
      <c r="J118" s="6"/>
      <c r="K118" s="6"/>
      <c r="L118" s="6"/>
      <c r="M118" s="6"/>
      <c r="N118" s="6"/>
      <c r="O118" s="3"/>
      <c r="P118" s="3"/>
      <c r="Q118" s="3"/>
      <c r="R118" s="3"/>
      <c r="S118" s="3"/>
      <c r="T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>
      <c r="A119" s="3"/>
      <c r="B119" s="3"/>
      <c r="C119" s="3"/>
      <c r="D119" s="3"/>
      <c r="E119" s="3"/>
      <c r="F119" s="3"/>
      <c r="G119" s="3"/>
      <c r="H119" s="6"/>
      <c r="I119" s="6"/>
      <c r="J119" s="6"/>
      <c r="K119" s="6"/>
      <c r="L119" s="6"/>
      <c r="M119" s="6"/>
      <c r="N119" s="6"/>
      <c r="O119" s="3"/>
      <c r="P119" s="3"/>
      <c r="Q119" s="3"/>
      <c r="R119" s="3"/>
      <c r="S119" s="3"/>
      <c r="T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>
      <c r="A120" s="3"/>
      <c r="B120" s="3"/>
      <c r="C120" s="3"/>
      <c r="D120" s="3"/>
      <c r="E120" s="3"/>
      <c r="F120" s="3"/>
      <c r="G120" s="3"/>
      <c r="H120" s="6"/>
      <c r="I120" s="6"/>
      <c r="J120" s="6"/>
      <c r="K120" s="6"/>
      <c r="L120" s="6"/>
      <c r="M120" s="6"/>
      <c r="N120" s="6"/>
      <c r="O120" s="3"/>
      <c r="P120" s="3"/>
      <c r="Q120" s="3"/>
      <c r="R120" s="3"/>
      <c r="S120" s="3"/>
      <c r="T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>
      <c r="A121" s="3"/>
      <c r="B121" s="3"/>
      <c r="C121" s="3"/>
      <c r="D121" s="3"/>
      <c r="E121" s="3"/>
      <c r="F121" s="3"/>
      <c r="G121" s="3"/>
      <c r="H121" s="6"/>
      <c r="I121" s="6"/>
      <c r="J121" s="6"/>
      <c r="K121" s="6"/>
      <c r="L121" s="6"/>
      <c r="M121" s="6"/>
      <c r="N121" s="6"/>
      <c r="O121" s="3"/>
      <c r="P121" s="3"/>
      <c r="Q121" s="3"/>
      <c r="R121" s="3"/>
      <c r="S121" s="3"/>
      <c r="T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>
      <c r="A122" s="3"/>
      <c r="B122" s="3"/>
      <c r="C122" s="3"/>
      <c r="D122" s="3"/>
      <c r="E122" s="3"/>
      <c r="F122" s="3"/>
      <c r="G122" s="3"/>
      <c r="H122" s="6"/>
      <c r="I122" s="6"/>
      <c r="J122" s="6"/>
      <c r="K122" s="6"/>
      <c r="L122" s="6"/>
      <c r="M122" s="6"/>
      <c r="N122" s="6"/>
      <c r="O122" s="3"/>
      <c r="P122" s="3"/>
      <c r="Q122" s="3"/>
      <c r="R122" s="3"/>
      <c r="S122" s="3"/>
      <c r="T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>
      <c r="A123" s="3"/>
      <c r="B123" s="3"/>
      <c r="C123" s="3"/>
      <c r="D123" s="3"/>
      <c r="E123" s="3"/>
      <c r="F123" s="3"/>
      <c r="G123" s="3"/>
      <c r="H123" s="6"/>
      <c r="I123" s="6"/>
      <c r="J123" s="6"/>
      <c r="K123" s="6"/>
      <c r="L123" s="6"/>
      <c r="M123" s="6"/>
      <c r="N123" s="6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>
      <c r="A124" s="3"/>
      <c r="B124" s="3"/>
      <c r="C124" s="3"/>
      <c r="D124" s="3"/>
      <c r="E124" s="3"/>
      <c r="F124" s="3"/>
      <c r="G124" s="3"/>
      <c r="H124" s="6"/>
      <c r="I124" s="6"/>
      <c r="J124" s="6"/>
      <c r="K124" s="6"/>
      <c r="L124" s="6"/>
      <c r="M124" s="6"/>
      <c r="N124" s="6"/>
      <c r="O124" s="3"/>
      <c r="P124" s="3"/>
      <c r="Q124" s="3"/>
      <c r="R124" s="3"/>
      <c r="S124" s="3"/>
      <c r="T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>
      <c r="A125" s="3"/>
      <c r="B125" s="3"/>
      <c r="C125" s="3"/>
      <c r="D125" s="3"/>
      <c r="E125" s="3"/>
      <c r="F125" s="3"/>
      <c r="G125" s="3"/>
      <c r="H125" s="6"/>
      <c r="I125" s="6"/>
      <c r="J125" s="6"/>
      <c r="K125" s="6"/>
      <c r="L125" s="6"/>
      <c r="M125" s="6"/>
      <c r="N125" s="6"/>
      <c r="O125" s="3"/>
      <c r="P125" s="3"/>
      <c r="Q125" s="3"/>
      <c r="R125" s="3"/>
      <c r="S125" s="3"/>
      <c r="T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>
      <c r="A126" s="3"/>
      <c r="B126" s="3"/>
      <c r="C126" s="3"/>
      <c r="D126" s="3"/>
      <c r="E126" s="3"/>
      <c r="F126" s="3"/>
      <c r="G126" s="3"/>
      <c r="H126" s="6"/>
      <c r="I126" s="6"/>
      <c r="J126" s="6"/>
      <c r="K126" s="6"/>
      <c r="L126" s="6"/>
      <c r="M126" s="6"/>
      <c r="N126" s="6"/>
      <c r="O126" s="3"/>
      <c r="P126" s="3"/>
      <c r="Q126" s="3"/>
      <c r="R126" s="3"/>
      <c r="S126" s="3"/>
      <c r="T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>
      <c r="A127" s="3"/>
      <c r="B127" s="3"/>
      <c r="C127" s="3"/>
      <c r="D127" s="3"/>
      <c r="E127" s="3"/>
      <c r="F127" s="3"/>
      <c r="G127" s="3"/>
      <c r="H127" s="6"/>
      <c r="I127" s="6"/>
      <c r="J127" s="6"/>
      <c r="K127" s="6"/>
      <c r="L127" s="6"/>
      <c r="M127" s="6"/>
      <c r="N127" s="6"/>
      <c r="O127" s="3"/>
      <c r="P127" s="3"/>
      <c r="Q127" s="3"/>
      <c r="R127" s="3"/>
      <c r="S127" s="3"/>
      <c r="T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>
      <c r="A128" s="3"/>
      <c r="B128" s="3"/>
      <c r="C128" s="3"/>
      <c r="D128" s="3"/>
      <c r="E128" s="3"/>
      <c r="F128" s="3"/>
      <c r="G128" s="3"/>
      <c r="H128" s="6"/>
      <c r="I128" s="6"/>
      <c r="J128" s="6"/>
      <c r="K128" s="6"/>
      <c r="L128" s="6"/>
      <c r="M128" s="6"/>
      <c r="N128" s="6"/>
      <c r="O128" s="3"/>
      <c r="P128" s="3"/>
      <c r="Q128" s="3"/>
      <c r="R128" s="3"/>
      <c r="S128" s="3"/>
      <c r="T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>
      <c r="A129" s="3"/>
      <c r="B129" s="3"/>
      <c r="C129" s="3"/>
      <c r="D129" s="3"/>
      <c r="E129" s="3"/>
      <c r="F129" s="3"/>
      <c r="G129" s="3"/>
      <c r="H129" s="6"/>
      <c r="I129" s="6"/>
      <c r="J129" s="6"/>
      <c r="K129" s="6"/>
      <c r="L129" s="6"/>
      <c r="M129" s="6"/>
      <c r="N129" s="6"/>
      <c r="O129" s="3"/>
      <c r="P129" s="3"/>
      <c r="Q129" s="3"/>
      <c r="R129" s="3"/>
      <c r="S129" s="3"/>
      <c r="T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>
      <c r="A130" s="3"/>
      <c r="B130" s="3"/>
      <c r="C130" s="3"/>
      <c r="D130" s="3"/>
      <c r="E130" s="3"/>
      <c r="F130" s="3"/>
      <c r="G130" s="3"/>
      <c r="H130" s="6"/>
      <c r="I130" s="6"/>
      <c r="J130" s="6"/>
      <c r="K130" s="6"/>
      <c r="L130" s="6"/>
      <c r="M130" s="6"/>
      <c r="N130" s="6"/>
      <c r="O130" s="3"/>
      <c r="P130" s="3"/>
      <c r="Q130" s="3"/>
      <c r="R130" s="3"/>
      <c r="S130" s="3"/>
      <c r="T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>
      <c r="A131" s="3"/>
      <c r="B131" s="3"/>
      <c r="C131" s="3"/>
      <c r="D131" s="3"/>
      <c r="E131" s="3"/>
      <c r="F131" s="3"/>
      <c r="G131" s="3"/>
      <c r="H131" s="6"/>
      <c r="I131" s="6"/>
      <c r="J131" s="6"/>
      <c r="K131" s="6"/>
      <c r="L131" s="6"/>
      <c r="M131" s="6"/>
      <c r="N131" s="6"/>
      <c r="O131" s="3"/>
      <c r="P131" s="3"/>
      <c r="Q131" s="3"/>
      <c r="R131" s="3"/>
      <c r="S131" s="3"/>
      <c r="T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>
      <c r="A132" s="3"/>
      <c r="B132" s="3"/>
      <c r="C132" s="3"/>
      <c r="D132" s="3"/>
      <c r="E132" s="3"/>
      <c r="F132" s="3"/>
      <c r="G132" s="3"/>
      <c r="H132" s="6"/>
      <c r="I132" s="6"/>
      <c r="J132" s="6"/>
      <c r="K132" s="6"/>
      <c r="L132" s="6"/>
      <c r="M132" s="6"/>
      <c r="N132" s="6"/>
      <c r="O132" s="3"/>
      <c r="P132" s="3"/>
      <c r="Q132" s="3"/>
      <c r="R132" s="3"/>
      <c r="S132" s="3"/>
      <c r="T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>
      <c r="A133" s="3"/>
      <c r="B133" s="3"/>
      <c r="C133" s="3"/>
      <c r="D133" s="3"/>
      <c r="E133" s="3"/>
      <c r="F133" s="3"/>
      <c r="G133" s="3"/>
      <c r="H133" s="6"/>
      <c r="I133" s="6"/>
      <c r="J133" s="6"/>
      <c r="K133" s="6"/>
      <c r="L133" s="6"/>
      <c r="M133" s="6"/>
      <c r="N133" s="6"/>
      <c r="O133" s="3"/>
      <c r="P133" s="3"/>
      <c r="Q133" s="3"/>
      <c r="R133" s="3"/>
      <c r="S133" s="3"/>
      <c r="T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>
      <c r="A134" s="3"/>
      <c r="B134" s="3"/>
      <c r="C134" s="3"/>
      <c r="D134" s="3"/>
      <c r="E134" s="3"/>
      <c r="F134" s="3"/>
      <c r="G134" s="3"/>
      <c r="H134" s="6"/>
      <c r="I134" s="6"/>
      <c r="J134" s="6"/>
      <c r="K134" s="6"/>
      <c r="L134" s="6"/>
      <c r="M134" s="6"/>
      <c r="N134" s="6"/>
      <c r="O134" s="3"/>
      <c r="P134" s="3"/>
      <c r="Q134" s="3"/>
      <c r="R134" s="3"/>
      <c r="S134" s="3"/>
      <c r="T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>
      <c r="A135" s="3"/>
      <c r="B135" s="3"/>
      <c r="C135" s="3"/>
      <c r="D135" s="3"/>
      <c r="E135" s="3"/>
      <c r="F135" s="3"/>
      <c r="G135" s="3"/>
      <c r="H135" s="6"/>
      <c r="I135" s="6"/>
      <c r="J135" s="6"/>
      <c r="K135" s="6"/>
      <c r="L135" s="6"/>
      <c r="M135" s="6"/>
      <c r="N135" s="6"/>
      <c r="O135" s="3"/>
      <c r="P135" s="3"/>
      <c r="Q135" s="3"/>
      <c r="R135" s="3"/>
      <c r="S135" s="3"/>
      <c r="T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>
      <c r="A136" s="3"/>
      <c r="B136" s="3"/>
      <c r="C136" s="3"/>
      <c r="D136" s="3"/>
      <c r="E136" s="3"/>
      <c r="F136" s="3"/>
      <c r="G136" s="3"/>
      <c r="H136" s="6"/>
      <c r="I136" s="6"/>
      <c r="J136" s="6"/>
      <c r="K136" s="6"/>
      <c r="L136" s="6"/>
      <c r="M136" s="6"/>
      <c r="N136" s="6"/>
      <c r="O136" s="3"/>
      <c r="P136" s="3"/>
      <c r="Q136" s="3"/>
      <c r="R136" s="3"/>
      <c r="S136" s="3"/>
      <c r="T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>
      <c r="A137" s="3"/>
      <c r="B137" s="3"/>
      <c r="C137" s="3"/>
      <c r="D137" s="3"/>
      <c r="E137" s="3"/>
      <c r="F137" s="3"/>
      <c r="G137" s="3"/>
      <c r="H137" s="6"/>
      <c r="I137" s="6"/>
      <c r="J137" s="6"/>
      <c r="K137" s="6"/>
      <c r="L137" s="6"/>
      <c r="M137" s="6"/>
      <c r="N137" s="6"/>
      <c r="O137" s="3"/>
      <c r="P137" s="3"/>
      <c r="Q137" s="3"/>
      <c r="R137" s="3"/>
      <c r="S137" s="3"/>
      <c r="T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>
      <c r="A138" s="3"/>
      <c r="B138" s="3"/>
      <c r="C138" s="3"/>
      <c r="D138" s="3"/>
      <c r="E138" s="3"/>
      <c r="F138" s="3"/>
      <c r="G138" s="3"/>
      <c r="H138" s="6"/>
      <c r="I138" s="6"/>
      <c r="J138" s="6"/>
      <c r="K138" s="6"/>
      <c r="L138" s="6"/>
      <c r="M138" s="6"/>
      <c r="N138" s="6"/>
      <c r="O138" s="3"/>
      <c r="P138" s="3"/>
      <c r="Q138" s="3"/>
      <c r="R138" s="3"/>
      <c r="S138" s="3"/>
      <c r="T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>
      <c r="A139" s="3"/>
      <c r="B139" s="3"/>
      <c r="C139" s="3"/>
      <c r="D139" s="3"/>
      <c r="E139" s="3"/>
      <c r="F139" s="3"/>
      <c r="G139" s="3"/>
      <c r="H139" s="6"/>
      <c r="I139" s="6"/>
      <c r="J139" s="6"/>
      <c r="K139" s="6"/>
      <c r="L139" s="6"/>
      <c r="M139" s="6"/>
      <c r="N139" s="6"/>
      <c r="O139" s="3"/>
      <c r="P139" s="3"/>
      <c r="Q139" s="3"/>
      <c r="R139" s="3"/>
      <c r="S139" s="3"/>
      <c r="T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>
      <c r="A140" s="3"/>
      <c r="B140" s="3"/>
      <c r="C140" s="3"/>
      <c r="D140" s="3"/>
      <c r="E140" s="3"/>
      <c r="F140" s="3"/>
      <c r="G140" s="3"/>
      <c r="H140" s="6"/>
      <c r="I140" s="6"/>
      <c r="J140" s="6"/>
      <c r="K140" s="6"/>
      <c r="L140" s="6"/>
      <c r="M140" s="6"/>
      <c r="N140" s="6"/>
      <c r="O140" s="3"/>
      <c r="P140" s="3"/>
      <c r="Q140" s="3"/>
      <c r="R140" s="3"/>
      <c r="S140" s="3"/>
      <c r="T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>
      <c r="A141" s="3"/>
      <c r="B141" s="3"/>
      <c r="C141" s="3"/>
      <c r="D141" s="3"/>
      <c r="E141" s="3"/>
      <c r="F141" s="3"/>
      <c r="G141" s="3"/>
      <c r="H141" s="6"/>
      <c r="I141" s="6"/>
      <c r="J141" s="6"/>
      <c r="K141" s="6"/>
      <c r="L141" s="6"/>
      <c r="M141" s="6"/>
      <c r="N141" s="6"/>
      <c r="O141" s="3"/>
      <c r="P141" s="3"/>
      <c r="Q141" s="3"/>
      <c r="R141" s="3"/>
      <c r="S141" s="3"/>
      <c r="T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>
      <c r="A142" s="3"/>
      <c r="B142" s="3"/>
      <c r="C142" s="3"/>
      <c r="D142" s="3"/>
      <c r="E142" s="3"/>
      <c r="F142" s="3"/>
      <c r="G142" s="3"/>
      <c r="H142" s="6"/>
      <c r="I142" s="6"/>
      <c r="J142" s="6"/>
      <c r="K142" s="6"/>
      <c r="L142" s="6"/>
      <c r="M142" s="6"/>
      <c r="N142" s="6"/>
      <c r="O142" s="3"/>
      <c r="P142" s="3"/>
      <c r="Q142" s="3"/>
      <c r="R142" s="3"/>
      <c r="S142" s="3"/>
      <c r="T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>
      <c r="A143" s="3"/>
      <c r="B143" s="3"/>
      <c r="C143" s="3"/>
      <c r="D143" s="3"/>
      <c r="E143" s="3"/>
      <c r="F143" s="3"/>
      <c r="G143" s="3"/>
      <c r="H143" s="6"/>
      <c r="I143" s="6"/>
      <c r="J143" s="6"/>
      <c r="K143" s="6"/>
      <c r="L143" s="6"/>
      <c r="M143" s="6"/>
      <c r="N143" s="6"/>
      <c r="O143" s="3"/>
      <c r="P143" s="3"/>
      <c r="Q143" s="3"/>
      <c r="R143" s="3"/>
      <c r="S143" s="3"/>
      <c r="T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>
      <c r="A144" s="3"/>
      <c r="B144" s="3"/>
      <c r="C144" s="3"/>
      <c r="D144" s="3"/>
      <c r="E144" s="3"/>
      <c r="F144" s="3"/>
      <c r="G144" s="3"/>
      <c r="H144" s="6"/>
      <c r="I144" s="6"/>
      <c r="J144" s="6"/>
      <c r="K144" s="6"/>
      <c r="L144" s="6"/>
      <c r="M144" s="6"/>
      <c r="N144" s="6"/>
      <c r="O144" s="3"/>
      <c r="P144" s="3"/>
      <c r="Q144" s="3"/>
      <c r="R144" s="3"/>
      <c r="S144" s="3"/>
      <c r="T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>
      <c r="A145" s="3"/>
      <c r="B145" s="3"/>
      <c r="C145" s="3"/>
      <c r="D145" s="3"/>
      <c r="E145" s="3"/>
      <c r="F145" s="3"/>
      <c r="G145" s="3"/>
      <c r="H145" s="6"/>
      <c r="I145" s="6"/>
      <c r="J145" s="6"/>
      <c r="K145" s="6"/>
      <c r="L145" s="6"/>
      <c r="M145" s="6"/>
      <c r="N145" s="6"/>
      <c r="O145" s="3"/>
      <c r="P145" s="3"/>
      <c r="Q145" s="3"/>
      <c r="R145" s="3"/>
      <c r="S145" s="3"/>
      <c r="T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>
      <c r="A146" s="3"/>
      <c r="B146" s="3"/>
      <c r="C146" s="3"/>
      <c r="D146" s="3"/>
      <c r="E146" s="3"/>
      <c r="F146" s="3"/>
      <c r="G146" s="3"/>
      <c r="H146" s="6"/>
      <c r="I146" s="6"/>
      <c r="J146" s="6"/>
      <c r="K146" s="6"/>
      <c r="L146" s="6"/>
      <c r="M146" s="6"/>
      <c r="N146" s="6"/>
      <c r="O146" s="3"/>
      <c r="P146" s="3"/>
      <c r="Q146" s="3"/>
      <c r="R146" s="3"/>
      <c r="S146" s="3"/>
      <c r="T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>
      <c r="A147" s="3"/>
      <c r="B147" s="3"/>
      <c r="C147" s="3"/>
      <c r="D147" s="3"/>
      <c r="E147" s="3"/>
      <c r="F147" s="3"/>
      <c r="G147" s="3"/>
      <c r="H147" s="6"/>
      <c r="I147" s="6"/>
      <c r="J147" s="6"/>
      <c r="K147" s="6"/>
      <c r="L147" s="6"/>
      <c r="M147" s="6"/>
      <c r="N147" s="6"/>
      <c r="O147" s="3"/>
      <c r="P147" s="3"/>
      <c r="Q147" s="3"/>
      <c r="R147" s="3"/>
      <c r="S147" s="3"/>
      <c r="T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>
      <c r="A148" s="3"/>
      <c r="B148" s="3"/>
      <c r="C148" s="3"/>
      <c r="D148" s="3"/>
      <c r="E148" s="3"/>
      <c r="F148" s="3"/>
      <c r="G148" s="3"/>
      <c r="H148" s="6"/>
      <c r="I148" s="6"/>
      <c r="J148" s="6"/>
      <c r="K148" s="6"/>
      <c r="L148" s="6"/>
      <c r="M148" s="6"/>
      <c r="N148" s="6"/>
      <c r="O148" s="3"/>
      <c r="P148" s="3"/>
      <c r="Q148" s="3"/>
      <c r="R148" s="3"/>
      <c r="S148" s="3"/>
      <c r="T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>
      <c r="A149" s="3"/>
      <c r="B149" s="3"/>
      <c r="C149" s="3"/>
      <c r="D149" s="3"/>
      <c r="E149" s="3"/>
      <c r="F149" s="3"/>
      <c r="G149" s="3"/>
      <c r="H149" s="6"/>
      <c r="I149" s="6"/>
      <c r="J149" s="6"/>
      <c r="K149" s="6"/>
      <c r="L149" s="6"/>
      <c r="M149" s="6"/>
      <c r="N149" s="6"/>
      <c r="O149" s="3"/>
      <c r="P149" s="3"/>
      <c r="Q149" s="3"/>
      <c r="R149" s="3"/>
      <c r="S149" s="3"/>
      <c r="T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>
      <c r="A150" s="3"/>
      <c r="B150" s="3"/>
      <c r="C150" s="3"/>
      <c r="D150" s="3"/>
      <c r="E150" s="3"/>
      <c r="F150" s="3"/>
      <c r="G150" s="3"/>
      <c r="H150" s="6"/>
      <c r="I150" s="6"/>
      <c r="J150" s="6"/>
      <c r="K150" s="6"/>
      <c r="L150" s="6"/>
      <c r="M150" s="6"/>
      <c r="N150" s="6"/>
      <c r="O150" s="3"/>
      <c r="P150" s="3"/>
      <c r="Q150" s="3"/>
      <c r="R150" s="3"/>
      <c r="S150" s="3"/>
      <c r="T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>
      <c r="A151" s="3"/>
      <c r="B151" s="3"/>
      <c r="C151" s="3"/>
      <c r="D151" s="3"/>
      <c r="E151" s="3"/>
      <c r="F151" s="3"/>
      <c r="G151" s="3"/>
      <c r="H151" s="6"/>
      <c r="I151" s="6"/>
      <c r="J151" s="6"/>
      <c r="K151" s="6"/>
      <c r="L151" s="6"/>
      <c r="M151" s="6"/>
      <c r="N151" s="6"/>
      <c r="O151" s="3"/>
      <c r="P151" s="3"/>
      <c r="Q151" s="3"/>
      <c r="R151" s="3"/>
      <c r="S151" s="3"/>
      <c r="T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>
      <c r="A152" s="3"/>
      <c r="B152" s="3"/>
      <c r="C152" s="3"/>
      <c r="D152" s="3"/>
      <c r="E152" s="3"/>
      <c r="F152" s="3"/>
      <c r="G152" s="3"/>
      <c r="H152" s="6"/>
      <c r="I152" s="6"/>
      <c r="J152" s="6"/>
      <c r="K152" s="6"/>
      <c r="L152" s="6"/>
      <c r="M152" s="6"/>
      <c r="N152" s="6"/>
      <c r="O152" s="3"/>
      <c r="P152" s="3"/>
      <c r="Q152" s="3"/>
      <c r="R152" s="3"/>
      <c r="S152" s="3"/>
      <c r="T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>
      <c r="A153" s="3"/>
      <c r="B153" s="3"/>
      <c r="C153" s="3"/>
      <c r="D153" s="3"/>
      <c r="E153" s="3"/>
      <c r="F153" s="3"/>
      <c r="G153" s="3"/>
      <c r="H153" s="6"/>
      <c r="I153" s="6"/>
      <c r="J153" s="6"/>
      <c r="K153" s="6"/>
      <c r="L153" s="6"/>
      <c r="M153" s="6"/>
      <c r="N153" s="6"/>
      <c r="O153" s="3"/>
      <c r="P153" s="3"/>
      <c r="Q153" s="3"/>
      <c r="R153" s="3"/>
      <c r="S153" s="3"/>
      <c r="T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>
      <c r="A154" s="3"/>
      <c r="B154" s="3"/>
      <c r="C154" s="3"/>
      <c r="D154" s="3"/>
      <c r="E154" s="3"/>
      <c r="F154" s="3"/>
      <c r="G154" s="3"/>
      <c r="H154" s="6"/>
      <c r="I154" s="6"/>
      <c r="J154" s="6"/>
      <c r="K154" s="6"/>
      <c r="L154" s="6"/>
      <c r="M154" s="6"/>
      <c r="N154" s="6"/>
      <c r="O154" s="3"/>
      <c r="P154" s="3"/>
      <c r="Q154" s="3"/>
      <c r="R154" s="3"/>
      <c r="S154" s="3"/>
      <c r="T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>
      <c r="A155" s="3"/>
      <c r="B155" s="3"/>
      <c r="C155" s="3"/>
      <c r="D155" s="3"/>
      <c r="E155" s="3"/>
      <c r="F155" s="3"/>
      <c r="G155" s="3"/>
      <c r="H155" s="6"/>
      <c r="I155" s="6"/>
      <c r="J155" s="6"/>
      <c r="K155" s="6"/>
      <c r="L155" s="6"/>
      <c r="M155" s="6"/>
      <c r="N155" s="6"/>
      <c r="O155" s="3"/>
      <c r="P155" s="3"/>
      <c r="Q155" s="3"/>
      <c r="R155" s="3"/>
      <c r="S155" s="3"/>
      <c r="T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>
      <c r="A156" s="3"/>
      <c r="B156" s="3"/>
      <c r="C156" s="3"/>
      <c r="D156" s="3"/>
      <c r="E156" s="3"/>
      <c r="F156" s="3"/>
      <c r="G156" s="3"/>
      <c r="H156" s="6"/>
      <c r="I156" s="6"/>
      <c r="J156" s="6"/>
      <c r="K156" s="6"/>
      <c r="L156" s="6"/>
      <c r="M156" s="6"/>
      <c r="N156" s="6"/>
      <c r="O156" s="3"/>
      <c r="P156" s="3"/>
      <c r="Q156" s="3"/>
      <c r="R156" s="3"/>
      <c r="S156" s="3"/>
      <c r="T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>
      <c r="A157" s="3"/>
      <c r="B157" s="3"/>
      <c r="C157" s="3"/>
      <c r="D157" s="3"/>
      <c r="E157" s="3"/>
      <c r="F157" s="3"/>
      <c r="G157" s="3"/>
      <c r="H157" s="6"/>
      <c r="I157" s="6"/>
      <c r="J157" s="6"/>
      <c r="K157" s="6"/>
      <c r="L157" s="6"/>
      <c r="M157" s="6"/>
      <c r="N157" s="6"/>
      <c r="O157" s="3"/>
      <c r="P157" s="3"/>
      <c r="Q157" s="3"/>
      <c r="R157" s="3"/>
      <c r="S157" s="3"/>
      <c r="T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>
      <c r="A158" s="3"/>
      <c r="B158" s="3"/>
      <c r="C158" s="3"/>
      <c r="D158" s="3"/>
      <c r="E158" s="3"/>
      <c r="F158" s="3"/>
      <c r="G158" s="3"/>
      <c r="H158" s="6"/>
      <c r="I158" s="6"/>
      <c r="J158" s="6"/>
      <c r="K158" s="6"/>
      <c r="L158" s="6"/>
      <c r="M158" s="6"/>
      <c r="N158" s="6"/>
      <c r="O158" s="3"/>
      <c r="P158" s="3"/>
      <c r="Q158" s="3"/>
      <c r="R158" s="3"/>
      <c r="S158" s="3"/>
      <c r="T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>
      <c r="A159" s="3"/>
      <c r="B159" s="3"/>
      <c r="C159" s="3"/>
      <c r="D159" s="3"/>
      <c r="E159" s="3"/>
      <c r="F159" s="3"/>
      <c r="G159" s="3"/>
      <c r="H159" s="6"/>
      <c r="I159" s="6"/>
      <c r="J159" s="6"/>
      <c r="K159" s="6"/>
      <c r="L159" s="6"/>
      <c r="M159" s="6"/>
      <c r="N159" s="6"/>
      <c r="O159" s="3"/>
      <c r="P159" s="3"/>
      <c r="Q159" s="3"/>
      <c r="R159" s="3"/>
      <c r="S159" s="3"/>
      <c r="T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>
      <c r="A160" s="3"/>
      <c r="B160" s="3"/>
      <c r="C160" s="3"/>
      <c r="D160" s="3"/>
      <c r="E160" s="3"/>
      <c r="F160" s="3"/>
      <c r="G160" s="3"/>
      <c r="H160" s="6"/>
      <c r="I160" s="6"/>
      <c r="J160" s="6"/>
      <c r="K160" s="6"/>
      <c r="L160" s="6"/>
      <c r="M160" s="6"/>
      <c r="N160" s="6"/>
      <c r="O160" s="3"/>
      <c r="P160" s="3"/>
      <c r="Q160" s="3"/>
      <c r="R160" s="3"/>
      <c r="S160" s="3"/>
      <c r="T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>
      <c r="A161" s="3"/>
      <c r="B161" s="3"/>
      <c r="C161" s="3"/>
      <c r="D161" s="3"/>
      <c r="E161" s="3"/>
      <c r="F161" s="3"/>
      <c r="G161" s="3"/>
      <c r="H161" s="6"/>
      <c r="I161" s="6"/>
      <c r="J161" s="6"/>
      <c r="K161" s="6"/>
      <c r="L161" s="6"/>
      <c r="M161" s="6"/>
      <c r="N161" s="6"/>
      <c r="O161" s="3"/>
      <c r="P161" s="3"/>
      <c r="Q161" s="3"/>
      <c r="R161" s="3"/>
      <c r="S161" s="3"/>
      <c r="T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>
      <c r="A162" s="3"/>
      <c r="B162" s="3"/>
      <c r="C162" s="3"/>
      <c r="D162" s="3"/>
      <c r="E162" s="3"/>
      <c r="F162" s="3"/>
      <c r="G162" s="3"/>
      <c r="H162" s="6"/>
      <c r="I162" s="6"/>
      <c r="J162" s="6"/>
      <c r="K162" s="6"/>
      <c r="L162" s="6"/>
      <c r="M162" s="6"/>
      <c r="N162" s="6"/>
      <c r="O162" s="3"/>
      <c r="P162" s="3"/>
      <c r="Q162" s="3"/>
      <c r="R162" s="3"/>
      <c r="S162" s="3"/>
      <c r="T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>
      <c r="A163" s="3"/>
      <c r="B163" s="3"/>
      <c r="C163" s="3"/>
      <c r="D163" s="3"/>
      <c r="E163" s="3"/>
      <c r="F163" s="3"/>
      <c r="G163" s="3"/>
      <c r="H163" s="6"/>
      <c r="I163" s="6"/>
      <c r="J163" s="6"/>
      <c r="K163" s="6"/>
      <c r="L163" s="6"/>
      <c r="M163" s="6"/>
      <c r="N163" s="6"/>
      <c r="O163" s="3"/>
      <c r="P163" s="3"/>
      <c r="Q163" s="3"/>
      <c r="R163" s="3"/>
      <c r="S163" s="3"/>
      <c r="T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>
      <c r="A164" s="3"/>
      <c r="B164" s="3"/>
      <c r="C164" s="3"/>
      <c r="D164" s="3"/>
      <c r="E164" s="3"/>
      <c r="F164" s="3"/>
      <c r="G164" s="3"/>
      <c r="H164" s="6"/>
      <c r="I164" s="6"/>
      <c r="J164" s="6"/>
      <c r="K164" s="6"/>
      <c r="L164" s="6"/>
      <c r="M164" s="6"/>
      <c r="N164" s="6"/>
      <c r="O164" s="3"/>
      <c r="P164" s="3"/>
      <c r="Q164" s="3"/>
      <c r="R164" s="3"/>
      <c r="S164" s="3"/>
      <c r="T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>
      <c r="A165" s="3"/>
      <c r="B165" s="3"/>
      <c r="C165" s="3"/>
      <c r="D165" s="3"/>
      <c r="E165" s="3"/>
      <c r="F165" s="3"/>
      <c r="G165" s="3"/>
      <c r="H165" s="6"/>
      <c r="I165" s="6"/>
      <c r="J165" s="6"/>
      <c r="K165" s="6"/>
      <c r="L165" s="6"/>
      <c r="M165" s="6"/>
      <c r="N165" s="6"/>
      <c r="O165" s="3"/>
      <c r="P165" s="3"/>
      <c r="Q165" s="3"/>
      <c r="R165" s="3"/>
      <c r="S165" s="3"/>
      <c r="T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>
      <c r="A166" s="3"/>
      <c r="B166" s="3"/>
      <c r="C166" s="3"/>
      <c r="D166" s="3"/>
      <c r="E166" s="3"/>
      <c r="F166" s="3"/>
      <c r="G166" s="3"/>
      <c r="H166" s="6"/>
      <c r="I166" s="6"/>
      <c r="J166" s="6"/>
      <c r="K166" s="6"/>
      <c r="L166" s="6"/>
      <c r="M166" s="6"/>
      <c r="N166" s="6"/>
      <c r="O166" s="3"/>
      <c r="P166" s="3"/>
      <c r="Q166" s="3"/>
      <c r="R166" s="3"/>
      <c r="S166" s="3"/>
      <c r="T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>
      <c r="A167" s="3"/>
      <c r="B167" s="3"/>
      <c r="C167" s="3"/>
      <c r="D167" s="3"/>
      <c r="E167" s="3"/>
      <c r="F167" s="3"/>
      <c r="G167" s="3"/>
      <c r="H167" s="6"/>
      <c r="I167" s="6"/>
      <c r="J167" s="6"/>
      <c r="K167" s="6"/>
      <c r="L167" s="6"/>
      <c r="M167" s="6"/>
      <c r="N167" s="6"/>
      <c r="O167" s="3"/>
      <c r="P167" s="3"/>
      <c r="Q167" s="3"/>
      <c r="R167" s="3"/>
      <c r="S167" s="3"/>
      <c r="T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>
      <c r="A168" s="3"/>
      <c r="B168" s="3"/>
      <c r="C168" s="3"/>
      <c r="D168" s="3"/>
      <c r="E168" s="3"/>
      <c r="F168" s="3"/>
      <c r="G168" s="3"/>
      <c r="H168" s="6"/>
      <c r="I168" s="6"/>
      <c r="J168" s="6"/>
      <c r="K168" s="6"/>
      <c r="L168" s="6"/>
      <c r="M168" s="6"/>
      <c r="N168" s="6"/>
      <c r="O168" s="3"/>
      <c r="P168" s="3"/>
      <c r="Q168" s="3"/>
      <c r="R168" s="3"/>
      <c r="S168" s="3"/>
      <c r="T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>
      <c r="A169" s="3"/>
      <c r="B169" s="3"/>
      <c r="C169" s="3"/>
      <c r="D169" s="3"/>
      <c r="E169" s="3"/>
      <c r="F169" s="3"/>
      <c r="G169" s="3"/>
      <c r="H169" s="6"/>
      <c r="I169" s="6"/>
      <c r="J169" s="6"/>
      <c r="K169" s="6"/>
      <c r="L169" s="6"/>
      <c r="M169" s="6"/>
      <c r="N169" s="6"/>
      <c r="O169" s="3"/>
      <c r="P169" s="3"/>
      <c r="Q169" s="3"/>
      <c r="R169" s="3"/>
      <c r="S169" s="3"/>
      <c r="T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>
      <c r="A170" s="3"/>
      <c r="B170" s="3"/>
      <c r="C170" s="3"/>
      <c r="D170" s="3"/>
      <c r="E170" s="3"/>
      <c r="F170" s="3"/>
      <c r="G170" s="3"/>
      <c r="H170" s="6"/>
      <c r="I170" s="6"/>
      <c r="J170" s="6"/>
      <c r="K170" s="6"/>
      <c r="L170" s="6"/>
      <c r="M170" s="6"/>
      <c r="N170" s="6"/>
      <c r="O170" s="3"/>
      <c r="P170" s="3"/>
      <c r="Q170" s="3"/>
      <c r="R170" s="3"/>
      <c r="S170" s="3"/>
      <c r="T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>
      <c r="A171" s="3"/>
      <c r="B171" s="3"/>
      <c r="C171" s="3"/>
      <c r="D171" s="3"/>
      <c r="E171" s="3"/>
      <c r="F171" s="3"/>
      <c r="G171" s="3"/>
      <c r="H171" s="6"/>
      <c r="I171" s="6"/>
      <c r="J171" s="6"/>
      <c r="K171" s="6"/>
      <c r="L171" s="6"/>
      <c r="M171" s="6"/>
      <c r="N171" s="6"/>
      <c r="O171" s="3"/>
      <c r="P171" s="3"/>
      <c r="Q171" s="3"/>
      <c r="R171" s="3"/>
      <c r="S171" s="3"/>
      <c r="T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>
      <c r="A172" s="3"/>
      <c r="B172" s="3"/>
      <c r="C172" s="3"/>
      <c r="D172" s="3"/>
      <c r="E172" s="3"/>
      <c r="F172" s="3"/>
      <c r="G172" s="3"/>
      <c r="H172" s="6"/>
      <c r="I172" s="6"/>
      <c r="J172" s="6"/>
      <c r="K172" s="6"/>
      <c r="L172" s="6"/>
      <c r="M172" s="6"/>
      <c r="N172" s="6"/>
      <c r="O172" s="3"/>
      <c r="P172" s="3"/>
      <c r="Q172" s="3"/>
      <c r="R172" s="3"/>
      <c r="S172" s="3"/>
      <c r="T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>
      <c r="A173" s="3"/>
      <c r="B173" s="3"/>
      <c r="C173" s="3"/>
      <c r="D173" s="3"/>
      <c r="E173" s="3"/>
      <c r="F173" s="3"/>
      <c r="G173" s="3"/>
      <c r="H173" s="6"/>
      <c r="I173" s="6"/>
      <c r="J173" s="6"/>
      <c r="K173" s="6"/>
      <c r="L173" s="6"/>
      <c r="M173" s="6"/>
      <c r="N173" s="6"/>
      <c r="O173" s="3"/>
      <c r="P173" s="3"/>
      <c r="Q173" s="3"/>
      <c r="R173" s="3"/>
      <c r="S173" s="3"/>
      <c r="T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>
      <c r="A174" s="3"/>
      <c r="B174" s="3"/>
      <c r="C174" s="3"/>
      <c r="D174" s="3"/>
      <c r="E174" s="3"/>
      <c r="F174" s="3"/>
      <c r="G174" s="3"/>
      <c r="H174" s="6"/>
      <c r="I174" s="6"/>
      <c r="J174" s="6"/>
      <c r="K174" s="6"/>
      <c r="L174" s="6"/>
      <c r="M174" s="6"/>
      <c r="N174" s="6"/>
      <c r="O174" s="3"/>
      <c r="P174" s="3"/>
      <c r="Q174" s="3"/>
      <c r="R174" s="3"/>
      <c r="S174" s="3"/>
      <c r="T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>
      <c r="A175" s="3"/>
      <c r="B175" s="3"/>
      <c r="C175" s="3"/>
      <c r="D175" s="3"/>
      <c r="E175" s="3"/>
      <c r="F175" s="3"/>
      <c r="G175" s="3"/>
      <c r="H175" s="6"/>
      <c r="I175" s="6"/>
      <c r="J175" s="6"/>
      <c r="K175" s="6"/>
      <c r="L175" s="6"/>
      <c r="M175" s="6"/>
      <c r="N175" s="6"/>
      <c r="O175" s="3"/>
      <c r="P175" s="3"/>
      <c r="Q175" s="3"/>
      <c r="R175" s="3"/>
      <c r="S175" s="3"/>
      <c r="T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>
      <c r="A176" s="3"/>
      <c r="B176" s="3"/>
      <c r="C176" s="3"/>
      <c r="D176" s="3"/>
      <c r="E176" s="3"/>
      <c r="F176" s="3"/>
      <c r="G176" s="3"/>
      <c r="H176" s="6"/>
      <c r="I176" s="6"/>
      <c r="J176" s="6"/>
      <c r="K176" s="6"/>
      <c r="L176" s="6"/>
      <c r="M176" s="6"/>
      <c r="N176" s="6"/>
      <c r="O176" s="3"/>
      <c r="P176" s="3"/>
      <c r="Q176" s="3"/>
      <c r="R176" s="3"/>
      <c r="S176" s="3"/>
      <c r="T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>
      <c r="A177" s="3"/>
      <c r="B177" s="3"/>
      <c r="C177" s="3"/>
      <c r="D177" s="3"/>
      <c r="E177" s="3"/>
      <c r="F177" s="3"/>
      <c r="G177" s="3"/>
      <c r="H177" s="6"/>
      <c r="I177" s="6"/>
      <c r="J177" s="6"/>
      <c r="K177" s="6"/>
      <c r="L177" s="6"/>
      <c r="M177" s="6"/>
      <c r="N177" s="6"/>
      <c r="O177" s="3"/>
      <c r="P177" s="3"/>
      <c r="Q177" s="3"/>
      <c r="R177" s="3"/>
      <c r="S177" s="3"/>
      <c r="T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>
      <c r="A178" s="3"/>
      <c r="B178" s="3"/>
      <c r="C178" s="3"/>
      <c r="D178" s="3"/>
      <c r="E178" s="3"/>
      <c r="F178" s="3"/>
      <c r="G178" s="3"/>
      <c r="H178" s="6"/>
      <c r="I178" s="6"/>
      <c r="J178" s="6"/>
      <c r="K178" s="6"/>
      <c r="L178" s="6"/>
      <c r="M178" s="6"/>
      <c r="N178" s="6"/>
      <c r="O178" s="3"/>
      <c r="P178" s="3"/>
      <c r="Q178" s="3"/>
      <c r="R178" s="3"/>
      <c r="S178" s="3"/>
      <c r="T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>
      <c r="A179" s="3"/>
      <c r="B179" s="3"/>
      <c r="C179" s="3"/>
      <c r="D179" s="3"/>
      <c r="E179" s="3"/>
      <c r="F179" s="3"/>
      <c r="G179" s="3"/>
      <c r="H179" s="6"/>
      <c r="I179" s="6"/>
      <c r="J179" s="6"/>
      <c r="K179" s="6"/>
      <c r="L179" s="6"/>
      <c r="M179" s="6"/>
      <c r="N179" s="6"/>
      <c r="O179" s="3"/>
      <c r="P179" s="3"/>
      <c r="Q179" s="3"/>
      <c r="R179" s="3"/>
      <c r="S179" s="3"/>
      <c r="T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>
      <c r="A180" s="3"/>
      <c r="B180" s="3"/>
      <c r="C180" s="3"/>
      <c r="D180" s="3"/>
      <c r="E180" s="3"/>
      <c r="F180" s="3"/>
      <c r="G180" s="3"/>
      <c r="H180" s="6"/>
      <c r="I180" s="6"/>
      <c r="J180" s="6"/>
      <c r="K180" s="6"/>
      <c r="L180" s="6"/>
      <c r="M180" s="6"/>
      <c r="N180" s="6"/>
      <c r="O180" s="3"/>
      <c r="P180" s="3"/>
      <c r="Q180" s="3"/>
      <c r="R180" s="3"/>
      <c r="S180" s="3"/>
      <c r="T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>
      <c r="A181" s="3"/>
      <c r="B181" s="3"/>
      <c r="C181" s="3"/>
      <c r="D181" s="3"/>
      <c r="E181" s="3"/>
      <c r="F181" s="3"/>
      <c r="G181" s="3"/>
      <c r="H181" s="6"/>
      <c r="I181" s="6"/>
      <c r="J181" s="6"/>
      <c r="K181" s="6"/>
      <c r="L181" s="6"/>
      <c r="M181" s="6"/>
      <c r="N181" s="6"/>
      <c r="O181" s="3"/>
      <c r="P181" s="3"/>
      <c r="Q181" s="3"/>
      <c r="R181" s="3"/>
      <c r="S181" s="3"/>
      <c r="T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>
      <c r="A182" s="3"/>
      <c r="B182" s="3"/>
      <c r="C182" s="3"/>
      <c r="D182" s="3"/>
      <c r="E182" s="3"/>
      <c r="F182" s="3"/>
      <c r="G182" s="3"/>
      <c r="H182" s="6"/>
      <c r="I182" s="6"/>
      <c r="J182" s="6"/>
      <c r="K182" s="6"/>
      <c r="L182" s="6"/>
      <c r="M182" s="6"/>
      <c r="N182" s="6"/>
      <c r="O182" s="3"/>
      <c r="P182" s="3"/>
      <c r="Q182" s="3"/>
      <c r="R182" s="3"/>
      <c r="S182" s="3"/>
      <c r="T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>
      <c r="A183" s="3"/>
      <c r="B183" s="3"/>
      <c r="C183" s="3"/>
      <c r="D183" s="3"/>
      <c r="E183" s="3"/>
      <c r="F183" s="3"/>
      <c r="G183" s="3"/>
      <c r="H183" s="6"/>
      <c r="I183" s="6"/>
      <c r="J183" s="6"/>
      <c r="K183" s="6"/>
      <c r="L183" s="6"/>
      <c r="M183" s="6"/>
      <c r="N183" s="6"/>
      <c r="O183" s="3"/>
      <c r="P183" s="3"/>
      <c r="Q183" s="3"/>
      <c r="R183" s="3"/>
      <c r="S183" s="3"/>
      <c r="T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>
      <c r="A184" s="3"/>
      <c r="B184" s="3"/>
      <c r="C184" s="3"/>
      <c r="D184" s="3"/>
      <c r="E184" s="3"/>
      <c r="F184" s="3"/>
      <c r="G184" s="3"/>
      <c r="H184" s="6"/>
      <c r="I184" s="6"/>
      <c r="J184" s="6"/>
      <c r="K184" s="6"/>
      <c r="L184" s="6"/>
      <c r="M184" s="6"/>
      <c r="N184" s="6"/>
      <c r="O184" s="3"/>
      <c r="P184" s="3"/>
      <c r="Q184" s="3"/>
      <c r="R184" s="3"/>
      <c r="S184" s="3"/>
      <c r="T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>
      <c r="A185" s="3"/>
      <c r="B185" s="3"/>
      <c r="C185" s="3"/>
      <c r="D185" s="3"/>
      <c r="E185" s="3"/>
      <c r="F185" s="3"/>
      <c r="G185" s="3"/>
      <c r="H185" s="6"/>
      <c r="I185" s="6"/>
      <c r="J185" s="6"/>
      <c r="K185" s="6"/>
      <c r="L185" s="6"/>
      <c r="M185" s="6"/>
      <c r="N185" s="6"/>
      <c r="O185" s="3"/>
      <c r="P185" s="3"/>
      <c r="Q185" s="3"/>
      <c r="R185" s="3"/>
      <c r="S185" s="3"/>
      <c r="T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>
      <c r="A186" s="3"/>
      <c r="B186" s="3"/>
      <c r="C186" s="3"/>
      <c r="D186" s="3"/>
      <c r="E186" s="3"/>
      <c r="F186" s="3"/>
      <c r="G186" s="3"/>
      <c r="H186" s="6"/>
      <c r="I186" s="6"/>
      <c r="J186" s="6"/>
      <c r="K186" s="6"/>
      <c r="L186" s="6"/>
      <c r="M186" s="6"/>
      <c r="N186" s="6"/>
      <c r="O186" s="3"/>
      <c r="P186" s="3"/>
      <c r="Q186" s="3"/>
      <c r="R186" s="3"/>
      <c r="S186" s="3"/>
      <c r="T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>
      <c r="A187" s="3"/>
      <c r="B187" s="3"/>
      <c r="C187" s="3"/>
      <c r="D187" s="3"/>
      <c r="E187" s="3"/>
      <c r="F187" s="3"/>
      <c r="G187" s="3"/>
      <c r="H187" s="6"/>
      <c r="I187" s="6"/>
      <c r="J187" s="6"/>
      <c r="K187" s="6"/>
      <c r="L187" s="6"/>
      <c r="M187" s="6"/>
      <c r="N187" s="6"/>
      <c r="O187" s="3"/>
      <c r="P187" s="3"/>
      <c r="Q187" s="3"/>
      <c r="R187" s="3"/>
      <c r="S187" s="3"/>
      <c r="T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>
      <c r="A188" s="3"/>
      <c r="B188" s="3"/>
      <c r="C188" s="3"/>
      <c r="D188" s="3"/>
      <c r="E188" s="3"/>
      <c r="F188" s="3"/>
      <c r="G188" s="3"/>
      <c r="H188" s="6"/>
      <c r="I188" s="6"/>
      <c r="J188" s="6"/>
      <c r="K188" s="6"/>
      <c r="L188" s="6"/>
      <c r="M188" s="6"/>
      <c r="N188" s="6"/>
      <c r="O188" s="3"/>
      <c r="P188" s="3"/>
      <c r="Q188" s="3"/>
      <c r="R188" s="3"/>
      <c r="S188" s="3"/>
      <c r="T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>
      <c r="A189" s="3"/>
      <c r="B189" s="3"/>
      <c r="C189" s="3"/>
      <c r="D189" s="3"/>
      <c r="E189" s="3"/>
      <c r="F189" s="3"/>
      <c r="G189" s="3"/>
      <c r="H189" s="6"/>
      <c r="I189" s="6"/>
      <c r="J189" s="6"/>
      <c r="K189" s="6"/>
      <c r="L189" s="6"/>
      <c r="M189" s="6"/>
      <c r="N189" s="6"/>
      <c r="O189" s="3"/>
      <c r="P189" s="3"/>
      <c r="Q189" s="3"/>
      <c r="R189" s="3"/>
      <c r="S189" s="3"/>
      <c r="T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>
      <c r="A190" s="3"/>
      <c r="B190" s="3"/>
      <c r="C190" s="3"/>
      <c r="D190" s="3"/>
      <c r="E190" s="3"/>
      <c r="F190" s="3"/>
      <c r="G190" s="3"/>
      <c r="H190" s="6"/>
      <c r="I190" s="6"/>
      <c r="J190" s="6"/>
      <c r="K190" s="6"/>
      <c r="L190" s="6"/>
      <c r="M190" s="6"/>
      <c r="N190" s="6"/>
      <c r="O190" s="3"/>
      <c r="P190" s="3"/>
      <c r="Q190" s="3"/>
      <c r="R190" s="3"/>
      <c r="S190" s="3"/>
      <c r="T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>
      <c r="A191" s="3"/>
      <c r="B191" s="3"/>
      <c r="C191" s="3"/>
      <c r="D191" s="3"/>
      <c r="E191" s="3"/>
      <c r="F191" s="3"/>
      <c r="G191" s="3"/>
      <c r="H191" s="6"/>
      <c r="I191" s="6"/>
      <c r="J191" s="6"/>
      <c r="K191" s="6"/>
      <c r="L191" s="6"/>
      <c r="M191" s="6"/>
      <c r="N191" s="6"/>
      <c r="O191" s="3"/>
      <c r="P191" s="3"/>
      <c r="Q191" s="3"/>
      <c r="R191" s="3"/>
      <c r="S191" s="3"/>
      <c r="T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>
      <c r="A192" s="3"/>
      <c r="B192" s="3"/>
      <c r="C192" s="3"/>
      <c r="D192" s="3"/>
      <c r="E192" s="3"/>
      <c r="F192" s="3"/>
      <c r="G192" s="3"/>
      <c r="H192" s="6"/>
      <c r="I192" s="6"/>
      <c r="J192" s="6"/>
      <c r="K192" s="6"/>
      <c r="L192" s="6"/>
      <c r="M192" s="6"/>
      <c r="N192" s="6"/>
      <c r="O192" s="3"/>
      <c r="P192" s="3"/>
      <c r="Q192" s="3"/>
      <c r="R192" s="3"/>
      <c r="S192" s="3"/>
      <c r="T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>
      <c r="A193" s="3"/>
      <c r="B193" s="3"/>
      <c r="C193" s="3"/>
      <c r="D193" s="3"/>
      <c r="E193" s="3"/>
      <c r="F193" s="3"/>
      <c r="G193" s="3"/>
      <c r="H193" s="6"/>
      <c r="I193" s="6"/>
      <c r="J193" s="6"/>
      <c r="K193" s="6"/>
      <c r="L193" s="6"/>
      <c r="M193" s="6"/>
      <c r="N193" s="6"/>
      <c r="O193" s="3"/>
      <c r="P193" s="3"/>
      <c r="Q193" s="3"/>
      <c r="R193" s="3"/>
      <c r="S193" s="3"/>
      <c r="T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>
      <c r="A194" s="3"/>
      <c r="B194" s="3"/>
      <c r="C194" s="3"/>
      <c r="D194" s="3"/>
      <c r="E194" s="3"/>
      <c r="F194" s="3"/>
      <c r="G194" s="3"/>
      <c r="H194" s="6"/>
      <c r="I194" s="6"/>
      <c r="J194" s="6"/>
      <c r="K194" s="6"/>
      <c r="L194" s="6"/>
      <c r="M194" s="6"/>
      <c r="N194" s="6"/>
      <c r="O194" s="3"/>
      <c r="P194" s="3"/>
      <c r="Q194" s="3"/>
      <c r="R194" s="3"/>
      <c r="S194" s="3"/>
      <c r="T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>
      <c r="A195" s="3"/>
      <c r="B195" s="3"/>
      <c r="C195" s="3"/>
      <c r="D195" s="3"/>
      <c r="E195" s="3"/>
      <c r="F195" s="3"/>
      <c r="G195" s="3"/>
      <c r="H195" s="6"/>
      <c r="I195" s="6"/>
      <c r="J195" s="6"/>
      <c r="K195" s="6"/>
      <c r="L195" s="6"/>
      <c r="M195" s="6"/>
      <c r="N195" s="6"/>
      <c r="O195" s="3"/>
      <c r="P195" s="3"/>
      <c r="Q195" s="3"/>
      <c r="R195" s="3"/>
      <c r="S195" s="3"/>
      <c r="T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>
      <c r="A196" s="3"/>
      <c r="B196" s="3"/>
      <c r="C196" s="3"/>
      <c r="D196" s="3"/>
      <c r="E196" s="3"/>
      <c r="F196" s="3"/>
      <c r="G196" s="3"/>
      <c r="H196" s="6"/>
      <c r="I196" s="6"/>
      <c r="J196" s="6"/>
      <c r="K196" s="6"/>
      <c r="L196" s="6"/>
      <c r="M196" s="6"/>
      <c r="N196" s="6"/>
      <c r="O196" s="3"/>
      <c r="P196" s="3"/>
      <c r="Q196" s="3"/>
      <c r="R196" s="3"/>
      <c r="S196" s="3"/>
      <c r="T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>
      <c r="A197" s="3"/>
      <c r="B197" s="3"/>
      <c r="C197" s="3"/>
      <c r="D197" s="3"/>
      <c r="E197" s="3"/>
      <c r="F197" s="3"/>
      <c r="G197" s="3"/>
      <c r="H197" s="6"/>
      <c r="I197" s="6"/>
      <c r="J197" s="6"/>
      <c r="K197" s="6"/>
      <c r="L197" s="6"/>
      <c r="M197" s="6"/>
      <c r="N197" s="6"/>
      <c r="O197" s="3"/>
      <c r="P197" s="3"/>
      <c r="Q197" s="3"/>
      <c r="R197" s="3"/>
      <c r="S197" s="3"/>
      <c r="T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>
      <c r="A198" s="3"/>
      <c r="B198" s="3"/>
      <c r="C198" s="3"/>
      <c r="D198" s="3"/>
      <c r="E198" s="3"/>
      <c r="F198" s="3"/>
      <c r="G198" s="3"/>
      <c r="H198" s="6"/>
      <c r="I198" s="6"/>
      <c r="J198" s="6"/>
      <c r="K198" s="6"/>
      <c r="L198" s="6"/>
      <c r="M198" s="6"/>
      <c r="N198" s="6"/>
      <c r="O198" s="3"/>
      <c r="P198" s="3"/>
      <c r="Q198" s="3"/>
      <c r="R198" s="3"/>
      <c r="S198" s="3"/>
      <c r="T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>
      <c r="A199" s="3"/>
      <c r="B199" s="3"/>
      <c r="C199" s="3"/>
      <c r="D199" s="3"/>
      <c r="E199" s="3"/>
      <c r="F199" s="3"/>
      <c r="G199" s="3"/>
      <c r="H199" s="6"/>
      <c r="I199" s="6"/>
      <c r="J199" s="6"/>
      <c r="K199" s="6"/>
      <c r="L199" s="6"/>
      <c r="M199" s="6"/>
      <c r="N199" s="6"/>
      <c r="O199" s="3"/>
      <c r="P199" s="3"/>
      <c r="Q199" s="3"/>
      <c r="R199" s="3"/>
      <c r="S199" s="3"/>
      <c r="T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>
      <c r="A200" s="3"/>
      <c r="B200" s="3"/>
      <c r="C200" s="3"/>
      <c r="D200" s="3"/>
      <c r="E200" s="3"/>
      <c r="F200" s="3"/>
      <c r="G200" s="3"/>
      <c r="H200" s="6"/>
      <c r="I200" s="6"/>
      <c r="J200" s="6"/>
      <c r="K200" s="6"/>
      <c r="L200" s="6"/>
      <c r="M200" s="6"/>
      <c r="N200" s="6"/>
      <c r="O200" s="3"/>
      <c r="P200" s="3"/>
      <c r="Q200" s="3"/>
      <c r="R200" s="3"/>
      <c r="S200" s="3"/>
      <c r="T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>
      <c r="A201" s="3"/>
      <c r="B201" s="3"/>
      <c r="C201" s="3"/>
      <c r="D201" s="3"/>
      <c r="E201" s="3"/>
      <c r="F201" s="3"/>
      <c r="G201" s="3"/>
      <c r="H201" s="6"/>
      <c r="I201" s="6"/>
      <c r="J201" s="6"/>
      <c r="K201" s="6"/>
      <c r="L201" s="6"/>
      <c r="M201" s="6"/>
      <c r="N201" s="6"/>
      <c r="O201" s="3"/>
      <c r="P201" s="3"/>
      <c r="Q201" s="3"/>
      <c r="R201" s="3"/>
      <c r="S201" s="3"/>
      <c r="T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>
      <c r="A202" s="3"/>
      <c r="B202" s="3"/>
      <c r="C202" s="3"/>
      <c r="D202" s="3"/>
      <c r="E202" s="3"/>
      <c r="F202" s="3"/>
      <c r="G202" s="3"/>
      <c r="H202" s="6"/>
      <c r="I202" s="6"/>
      <c r="J202" s="6"/>
      <c r="K202" s="6"/>
      <c r="L202" s="6"/>
      <c r="M202" s="6"/>
      <c r="N202" s="6"/>
      <c r="O202" s="3"/>
      <c r="P202" s="3"/>
      <c r="Q202" s="3"/>
      <c r="R202" s="3"/>
      <c r="S202" s="3"/>
      <c r="T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>
      <c r="A203" s="3"/>
      <c r="B203" s="3"/>
      <c r="C203" s="3"/>
      <c r="D203" s="3"/>
      <c r="E203" s="3"/>
      <c r="F203" s="3"/>
      <c r="G203" s="3"/>
      <c r="H203" s="6"/>
      <c r="I203" s="6"/>
      <c r="J203" s="6"/>
      <c r="K203" s="6"/>
      <c r="L203" s="6"/>
      <c r="M203" s="6"/>
      <c r="N203" s="6"/>
      <c r="O203" s="3"/>
      <c r="P203" s="3"/>
      <c r="Q203" s="3"/>
      <c r="R203" s="3"/>
      <c r="S203" s="3"/>
      <c r="T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>
      <c r="A204" s="3"/>
      <c r="B204" s="3"/>
      <c r="C204" s="3"/>
      <c r="D204" s="3"/>
      <c r="E204" s="3"/>
      <c r="F204" s="3"/>
      <c r="G204" s="3"/>
      <c r="H204" s="6"/>
      <c r="I204" s="6"/>
      <c r="J204" s="6"/>
      <c r="K204" s="6"/>
      <c r="L204" s="6"/>
      <c r="M204" s="6"/>
      <c r="N204" s="6"/>
      <c r="O204" s="3"/>
      <c r="P204" s="3"/>
      <c r="Q204" s="3"/>
      <c r="R204" s="3"/>
      <c r="S204" s="3"/>
      <c r="T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>
      <c r="A205" s="3"/>
      <c r="B205" s="3"/>
      <c r="C205" s="3"/>
      <c r="D205" s="3"/>
      <c r="E205" s="3"/>
      <c r="F205" s="3"/>
      <c r="G205" s="3"/>
      <c r="H205" s="6"/>
      <c r="I205" s="6"/>
      <c r="J205" s="6"/>
      <c r="K205" s="6"/>
      <c r="L205" s="6"/>
      <c r="M205" s="6"/>
      <c r="N205" s="6"/>
      <c r="O205" s="3"/>
      <c r="P205" s="3"/>
      <c r="Q205" s="3"/>
      <c r="R205" s="3"/>
      <c r="S205" s="3"/>
      <c r="T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>
      <c r="A206" s="3"/>
      <c r="B206" s="3"/>
      <c r="C206" s="3"/>
      <c r="D206" s="3"/>
      <c r="E206" s="3"/>
      <c r="F206" s="3"/>
      <c r="G206" s="3"/>
      <c r="H206" s="6"/>
      <c r="I206" s="6"/>
      <c r="J206" s="6"/>
      <c r="K206" s="6"/>
      <c r="L206" s="6"/>
      <c r="M206" s="6"/>
      <c r="N206" s="6"/>
      <c r="O206" s="3"/>
      <c r="P206" s="3"/>
      <c r="Q206" s="3"/>
      <c r="R206" s="3"/>
      <c r="S206" s="3"/>
      <c r="T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>
      <c r="A207" s="3"/>
      <c r="B207" s="3"/>
      <c r="C207" s="3"/>
      <c r="D207" s="3"/>
      <c r="E207" s="3"/>
      <c r="F207" s="3"/>
      <c r="G207" s="3"/>
      <c r="H207" s="6"/>
      <c r="I207" s="6"/>
      <c r="J207" s="6"/>
      <c r="K207" s="6"/>
      <c r="L207" s="6"/>
      <c r="M207" s="6"/>
      <c r="N207" s="6"/>
      <c r="O207" s="3"/>
      <c r="P207" s="3"/>
      <c r="Q207" s="3"/>
      <c r="R207" s="3"/>
      <c r="S207" s="3"/>
      <c r="T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>
      <c r="A208" s="3"/>
      <c r="B208" s="3"/>
      <c r="C208" s="3"/>
      <c r="D208" s="3"/>
      <c r="E208" s="3"/>
      <c r="F208" s="3"/>
      <c r="G208" s="3"/>
      <c r="H208" s="6"/>
      <c r="I208" s="6"/>
      <c r="J208" s="6"/>
      <c r="K208" s="6"/>
      <c r="L208" s="6"/>
      <c r="M208" s="6"/>
      <c r="N208" s="6"/>
      <c r="O208" s="3"/>
      <c r="P208" s="3"/>
      <c r="Q208" s="3"/>
      <c r="R208" s="3"/>
      <c r="S208" s="3"/>
      <c r="T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>
      <c r="A209" s="3"/>
      <c r="B209" s="3"/>
      <c r="C209" s="3"/>
      <c r="D209" s="3"/>
      <c r="E209" s="3"/>
      <c r="F209" s="3"/>
      <c r="G209" s="3"/>
      <c r="H209" s="6"/>
      <c r="I209" s="6"/>
      <c r="J209" s="6"/>
      <c r="K209" s="6"/>
      <c r="L209" s="6"/>
      <c r="M209" s="6"/>
      <c r="N209" s="6"/>
      <c r="O209" s="3"/>
      <c r="P209" s="3"/>
      <c r="Q209" s="3"/>
      <c r="R209" s="3"/>
      <c r="S209" s="3"/>
      <c r="T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>
      <c r="A210" s="3"/>
      <c r="B210" s="3"/>
      <c r="C210" s="3"/>
      <c r="D210" s="3"/>
      <c r="E210" s="3"/>
      <c r="F210" s="3"/>
      <c r="G210" s="3"/>
      <c r="H210" s="6"/>
      <c r="I210" s="6"/>
      <c r="J210" s="6"/>
      <c r="K210" s="6"/>
      <c r="L210" s="6"/>
      <c r="M210" s="6"/>
      <c r="N210" s="6"/>
      <c r="O210" s="3"/>
      <c r="P210" s="3"/>
      <c r="Q210" s="3"/>
      <c r="R210" s="3"/>
      <c r="S210" s="3"/>
      <c r="T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>
      <c r="A211" s="3"/>
      <c r="B211" s="3"/>
      <c r="C211" s="3"/>
      <c r="D211" s="3"/>
      <c r="E211" s="3"/>
      <c r="F211" s="3"/>
      <c r="G211" s="3"/>
      <c r="H211" s="6"/>
      <c r="I211" s="6"/>
      <c r="J211" s="6"/>
      <c r="K211" s="6"/>
      <c r="L211" s="6"/>
      <c r="M211" s="6"/>
      <c r="N211" s="6"/>
      <c r="O211" s="3"/>
      <c r="P211" s="3"/>
      <c r="Q211" s="3"/>
      <c r="R211" s="3"/>
      <c r="S211" s="3"/>
      <c r="T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>
      <c r="A212" s="3"/>
      <c r="B212" s="3"/>
      <c r="C212" s="3"/>
      <c r="D212" s="3"/>
      <c r="E212" s="3"/>
      <c r="F212" s="3"/>
      <c r="G212" s="3"/>
      <c r="H212" s="6"/>
      <c r="I212" s="6"/>
      <c r="J212" s="6"/>
      <c r="K212" s="6"/>
      <c r="L212" s="6"/>
      <c r="M212" s="6"/>
      <c r="N212" s="6"/>
      <c r="O212" s="3"/>
      <c r="P212" s="3"/>
      <c r="Q212" s="3"/>
      <c r="R212" s="3"/>
      <c r="S212" s="3"/>
      <c r="T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>
      <c r="A213" s="3"/>
      <c r="B213" s="3"/>
      <c r="C213" s="3"/>
      <c r="D213" s="3"/>
      <c r="E213" s="3"/>
      <c r="F213" s="3"/>
      <c r="G213" s="3"/>
      <c r="H213" s="6"/>
      <c r="I213" s="6"/>
      <c r="J213" s="6"/>
      <c r="K213" s="6"/>
      <c r="L213" s="6"/>
      <c r="M213" s="6"/>
      <c r="N213" s="6"/>
      <c r="O213" s="3"/>
      <c r="P213" s="3"/>
      <c r="Q213" s="3"/>
      <c r="R213" s="3"/>
      <c r="S213" s="3"/>
      <c r="T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>
      <c r="A214" s="3"/>
      <c r="B214" s="3"/>
      <c r="C214" s="3"/>
      <c r="D214" s="3"/>
      <c r="E214" s="3"/>
      <c r="F214" s="3"/>
      <c r="G214" s="3"/>
      <c r="H214" s="6"/>
      <c r="I214" s="6"/>
      <c r="J214" s="6"/>
      <c r="K214" s="6"/>
      <c r="L214" s="6"/>
      <c r="M214" s="6"/>
      <c r="N214" s="6"/>
      <c r="O214" s="3"/>
      <c r="P214" s="3"/>
      <c r="Q214" s="3"/>
      <c r="R214" s="3"/>
      <c r="S214" s="3"/>
      <c r="T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>
      <c r="A215" s="3"/>
      <c r="B215" s="3"/>
      <c r="C215" s="3"/>
      <c r="D215" s="3"/>
      <c r="E215" s="3"/>
      <c r="F215" s="3"/>
      <c r="G215" s="3"/>
      <c r="H215" s="6"/>
      <c r="I215" s="6"/>
      <c r="J215" s="6"/>
      <c r="K215" s="6"/>
      <c r="L215" s="6"/>
      <c r="M215" s="6"/>
      <c r="N215" s="6"/>
      <c r="O215" s="3"/>
      <c r="P215" s="3"/>
      <c r="Q215" s="3"/>
      <c r="R215" s="3"/>
      <c r="S215" s="3"/>
      <c r="T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>
      <c r="A216" s="3"/>
      <c r="B216" s="3"/>
      <c r="C216" s="3"/>
      <c r="D216" s="3"/>
      <c r="E216" s="3"/>
      <c r="F216" s="3"/>
      <c r="G216" s="3"/>
      <c r="H216" s="6"/>
      <c r="I216" s="6"/>
      <c r="J216" s="6"/>
      <c r="K216" s="6"/>
      <c r="L216" s="6"/>
      <c r="M216" s="6"/>
      <c r="N216" s="6"/>
      <c r="O216" s="3"/>
      <c r="P216" s="3"/>
      <c r="Q216" s="3"/>
      <c r="R216" s="3"/>
      <c r="S216" s="3"/>
      <c r="T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>
      <c r="A217" s="3"/>
      <c r="B217" s="3"/>
      <c r="C217" s="3"/>
      <c r="D217" s="3"/>
      <c r="E217" s="3"/>
      <c r="F217" s="3"/>
      <c r="G217" s="3"/>
      <c r="H217" s="6"/>
      <c r="I217" s="6"/>
      <c r="J217" s="6"/>
      <c r="K217" s="6"/>
      <c r="L217" s="6"/>
      <c r="M217" s="6"/>
      <c r="N217" s="6"/>
      <c r="O217" s="3"/>
      <c r="P217" s="3"/>
      <c r="Q217" s="3"/>
      <c r="R217" s="3"/>
      <c r="S217" s="3"/>
      <c r="T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>
      <c r="A218" s="3"/>
      <c r="B218" s="3"/>
      <c r="C218" s="3"/>
      <c r="D218" s="3"/>
      <c r="E218" s="3"/>
      <c r="F218" s="3"/>
      <c r="G218" s="3"/>
      <c r="H218" s="6"/>
      <c r="I218" s="6"/>
      <c r="J218" s="6"/>
      <c r="K218" s="6"/>
      <c r="L218" s="6"/>
      <c r="M218" s="6"/>
      <c r="N218" s="6"/>
      <c r="O218" s="3"/>
      <c r="P218" s="3"/>
      <c r="Q218" s="3"/>
      <c r="R218" s="3"/>
      <c r="S218" s="3"/>
      <c r="T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>
      <c r="A219" s="3"/>
      <c r="B219" s="3"/>
      <c r="C219" s="3"/>
      <c r="D219" s="3"/>
      <c r="E219" s="3"/>
      <c r="F219" s="3"/>
      <c r="G219" s="3"/>
      <c r="H219" s="6"/>
      <c r="I219" s="6"/>
      <c r="J219" s="6"/>
      <c r="K219" s="6"/>
      <c r="L219" s="6"/>
      <c r="M219" s="6"/>
      <c r="N219" s="6"/>
      <c r="O219" s="3"/>
      <c r="P219" s="3"/>
      <c r="Q219" s="3"/>
      <c r="R219" s="3"/>
      <c r="S219" s="3"/>
      <c r="T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>
      <c r="A220" s="3"/>
      <c r="B220" s="3"/>
      <c r="C220" s="3"/>
      <c r="D220" s="3"/>
      <c r="E220" s="3"/>
      <c r="F220" s="3"/>
      <c r="G220" s="3"/>
      <c r="H220" s="6"/>
      <c r="I220" s="6"/>
      <c r="J220" s="6"/>
      <c r="K220" s="6"/>
      <c r="L220" s="6"/>
      <c r="M220" s="6"/>
      <c r="N220" s="6"/>
      <c r="O220" s="3"/>
      <c r="P220" s="3"/>
      <c r="Q220" s="3"/>
      <c r="R220" s="3"/>
      <c r="S220" s="3"/>
      <c r="T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>
      <c r="A221" s="3"/>
      <c r="B221" s="3"/>
      <c r="C221" s="3"/>
      <c r="D221" s="3"/>
      <c r="E221" s="3"/>
      <c r="F221" s="3"/>
      <c r="G221" s="3"/>
      <c r="H221" s="6"/>
      <c r="I221" s="6"/>
      <c r="J221" s="6"/>
      <c r="K221" s="6"/>
      <c r="L221" s="6"/>
      <c r="M221" s="6"/>
      <c r="N221" s="6"/>
      <c r="O221" s="3"/>
      <c r="P221" s="3"/>
      <c r="Q221" s="3"/>
      <c r="R221" s="3"/>
      <c r="S221" s="3"/>
      <c r="T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>
      <c r="A222" s="3"/>
      <c r="B222" s="3"/>
      <c r="C222" s="3"/>
      <c r="D222" s="3"/>
      <c r="E222" s="3"/>
      <c r="F222" s="3"/>
      <c r="G222" s="3"/>
      <c r="H222" s="6"/>
      <c r="I222" s="6"/>
      <c r="J222" s="6"/>
      <c r="K222" s="6"/>
      <c r="L222" s="6"/>
      <c r="M222" s="6"/>
      <c r="N222" s="6"/>
      <c r="O222" s="3"/>
      <c r="P222" s="3"/>
      <c r="Q222" s="3"/>
      <c r="R222" s="3"/>
      <c r="S222" s="3"/>
      <c r="T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>
      <c r="A223" s="3"/>
      <c r="B223" s="3"/>
      <c r="C223" s="3"/>
      <c r="D223" s="3"/>
      <c r="E223" s="3"/>
      <c r="F223" s="3"/>
      <c r="G223" s="3"/>
      <c r="H223" s="6"/>
      <c r="I223" s="6"/>
      <c r="J223" s="6"/>
      <c r="K223" s="6"/>
      <c r="L223" s="6"/>
      <c r="M223" s="6"/>
      <c r="N223" s="6"/>
      <c r="O223" s="3"/>
      <c r="P223" s="3"/>
      <c r="Q223" s="3"/>
      <c r="R223" s="3"/>
      <c r="S223" s="3"/>
      <c r="T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>
      <c r="A224" s="3"/>
      <c r="B224" s="3"/>
      <c r="C224" s="3"/>
      <c r="D224" s="3"/>
      <c r="E224" s="3"/>
      <c r="F224" s="3"/>
      <c r="G224" s="3"/>
      <c r="H224" s="6"/>
      <c r="I224" s="6"/>
      <c r="J224" s="6"/>
      <c r="K224" s="6"/>
      <c r="L224" s="6"/>
      <c r="M224" s="6"/>
      <c r="N224" s="6"/>
      <c r="O224" s="3"/>
      <c r="P224" s="3"/>
      <c r="Q224" s="3"/>
      <c r="R224" s="3"/>
      <c r="S224" s="3"/>
      <c r="T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>
      <c r="A225" s="3"/>
      <c r="B225" s="3"/>
      <c r="C225" s="3"/>
      <c r="D225" s="3"/>
      <c r="E225" s="3"/>
      <c r="F225" s="3"/>
      <c r="G225" s="3"/>
      <c r="H225" s="6"/>
      <c r="I225" s="6"/>
      <c r="J225" s="6"/>
      <c r="K225" s="6"/>
      <c r="L225" s="6"/>
      <c r="M225" s="6"/>
      <c r="N225" s="6"/>
      <c r="O225" s="3"/>
      <c r="P225" s="3"/>
      <c r="Q225" s="3"/>
      <c r="R225" s="3"/>
      <c r="S225" s="3"/>
      <c r="T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>
      <c r="A226" s="3"/>
      <c r="B226" s="3"/>
      <c r="C226" s="3"/>
      <c r="D226" s="3"/>
      <c r="E226" s="3"/>
      <c r="F226" s="3"/>
      <c r="G226" s="3"/>
      <c r="H226" s="6"/>
      <c r="I226" s="6"/>
      <c r="J226" s="6"/>
      <c r="K226" s="6"/>
      <c r="L226" s="6"/>
      <c r="M226" s="6"/>
      <c r="N226" s="6"/>
      <c r="O226" s="3"/>
      <c r="P226" s="3"/>
      <c r="Q226" s="3"/>
      <c r="R226" s="3"/>
      <c r="S226" s="3"/>
      <c r="T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>
      <c r="A227" s="3"/>
      <c r="B227" s="3"/>
      <c r="C227" s="3"/>
      <c r="D227" s="3"/>
      <c r="E227" s="3"/>
      <c r="F227" s="3"/>
      <c r="G227" s="3"/>
      <c r="H227" s="6"/>
      <c r="I227" s="6"/>
      <c r="J227" s="6"/>
      <c r="K227" s="6"/>
      <c r="L227" s="6"/>
      <c r="M227" s="6"/>
      <c r="N227" s="6"/>
      <c r="O227" s="3"/>
      <c r="P227" s="3"/>
      <c r="Q227" s="3"/>
      <c r="R227" s="3"/>
      <c r="S227" s="3"/>
      <c r="T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>
      <c r="A228" s="3"/>
      <c r="B228" s="3"/>
      <c r="C228" s="3"/>
      <c r="D228" s="3"/>
      <c r="E228" s="3"/>
      <c r="F228" s="3"/>
      <c r="G228" s="3"/>
      <c r="H228" s="6"/>
      <c r="I228" s="6"/>
      <c r="J228" s="6"/>
      <c r="K228" s="6"/>
      <c r="L228" s="6"/>
      <c r="M228" s="6"/>
      <c r="N228" s="6"/>
      <c r="O228" s="3"/>
      <c r="P228" s="3"/>
      <c r="Q228" s="3"/>
      <c r="R228" s="3"/>
      <c r="S228" s="3"/>
      <c r="T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>
      <c r="A229" s="3"/>
      <c r="B229" s="3"/>
      <c r="C229" s="3"/>
      <c r="D229" s="3"/>
      <c r="E229" s="3"/>
      <c r="F229" s="3"/>
      <c r="G229" s="3"/>
      <c r="H229" s="6"/>
      <c r="I229" s="6"/>
      <c r="J229" s="6"/>
      <c r="K229" s="6"/>
      <c r="L229" s="6"/>
      <c r="M229" s="6"/>
      <c r="N229" s="6"/>
      <c r="O229" s="3"/>
      <c r="P229" s="3"/>
      <c r="Q229" s="3"/>
      <c r="R229" s="3"/>
      <c r="S229" s="3"/>
      <c r="T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>
      <c r="A230" s="3"/>
      <c r="B230" s="3"/>
      <c r="C230" s="3"/>
      <c r="D230" s="3"/>
      <c r="E230" s="3"/>
      <c r="F230" s="3"/>
      <c r="G230" s="3"/>
      <c r="H230" s="6"/>
      <c r="I230" s="6"/>
      <c r="J230" s="6"/>
      <c r="K230" s="6"/>
      <c r="L230" s="6"/>
      <c r="M230" s="6"/>
      <c r="N230" s="6"/>
      <c r="O230" s="3"/>
      <c r="P230" s="3"/>
      <c r="Q230" s="3"/>
      <c r="R230" s="3"/>
      <c r="S230" s="3"/>
      <c r="T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>
      <c r="A231" s="3"/>
      <c r="B231" s="3"/>
      <c r="C231" s="3"/>
      <c r="D231" s="3"/>
      <c r="E231" s="3"/>
      <c r="F231" s="3"/>
      <c r="G231" s="3"/>
      <c r="H231" s="6"/>
      <c r="I231" s="6"/>
      <c r="J231" s="6"/>
      <c r="K231" s="6"/>
      <c r="L231" s="6"/>
      <c r="M231" s="6"/>
      <c r="N231" s="6"/>
      <c r="O231" s="3"/>
      <c r="P231" s="3"/>
      <c r="Q231" s="3"/>
      <c r="R231" s="3"/>
      <c r="S231" s="3"/>
      <c r="T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>
      <c r="A232" s="3"/>
      <c r="B232" s="3"/>
      <c r="C232" s="3"/>
      <c r="D232" s="3"/>
      <c r="E232" s="3"/>
      <c r="F232" s="3"/>
      <c r="G232" s="3"/>
      <c r="H232" s="6"/>
      <c r="I232" s="6"/>
      <c r="J232" s="6"/>
      <c r="K232" s="6"/>
      <c r="L232" s="6"/>
      <c r="M232" s="6"/>
      <c r="N232" s="6"/>
      <c r="O232" s="3"/>
      <c r="P232" s="3"/>
      <c r="Q232" s="3"/>
      <c r="R232" s="3"/>
      <c r="S232" s="3"/>
      <c r="T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>
      <c r="A233" s="3"/>
      <c r="B233" s="3"/>
      <c r="C233" s="3"/>
      <c r="D233" s="3"/>
      <c r="E233" s="3"/>
      <c r="F233" s="3"/>
      <c r="G233" s="3"/>
      <c r="H233" s="6"/>
      <c r="I233" s="6"/>
      <c r="J233" s="6"/>
      <c r="K233" s="6"/>
      <c r="L233" s="6"/>
      <c r="M233" s="6"/>
      <c r="N233" s="6"/>
      <c r="O233" s="3"/>
      <c r="P233" s="3"/>
      <c r="Q233" s="3"/>
      <c r="R233" s="3"/>
      <c r="S233" s="3"/>
      <c r="T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>
      <c r="A234" s="3"/>
      <c r="B234" s="3"/>
      <c r="C234" s="3"/>
      <c r="D234" s="3"/>
      <c r="E234" s="3"/>
      <c r="F234" s="3"/>
      <c r="G234" s="3"/>
      <c r="H234" s="6"/>
      <c r="I234" s="6"/>
      <c r="J234" s="6"/>
      <c r="K234" s="6"/>
      <c r="L234" s="6"/>
      <c r="M234" s="6"/>
      <c r="N234" s="6"/>
      <c r="O234" s="3"/>
      <c r="P234" s="3"/>
      <c r="Q234" s="3"/>
      <c r="R234" s="3"/>
      <c r="S234" s="3"/>
      <c r="T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>
      <c r="A235" s="3"/>
      <c r="B235" s="3"/>
      <c r="C235" s="3"/>
      <c r="D235" s="3"/>
      <c r="E235" s="3"/>
      <c r="F235" s="3"/>
      <c r="G235" s="3"/>
      <c r="H235" s="6"/>
      <c r="I235" s="6"/>
      <c r="J235" s="6"/>
      <c r="K235" s="6"/>
      <c r="L235" s="6"/>
      <c r="M235" s="6"/>
      <c r="N235" s="6"/>
      <c r="O235" s="3"/>
      <c r="P235" s="3"/>
      <c r="Q235" s="3"/>
      <c r="R235" s="3"/>
      <c r="S235" s="3"/>
      <c r="T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>
      <c r="A236" s="3"/>
      <c r="B236" s="3"/>
      <c r="C236" s="3"/>
      <c r="D236" s="3"/>
      <c r="E236" s="3"/>
      <c r="F236" s="3"/>
      <c r="G236" s="3"/>
      <c r="H236" s="6"/>
      <c r="I236" s="6"/>
      <c r="J236" s="6"/>
      <c r="K236" s="6"/>
      <c r="L236" s="6"/>
      <c r="M236" s="6"/>
      <c r="N236" s="6"/>
      <c r="O236" s="3"/>
      <c r="P236" s="3"/>
      <c r="Q236" s="3"/>
      <c r="R236" s="3"/>
      <c r="S236" s="3"/>
      <c r="T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>
      <c r="A237" s="3"/>
      <c r="B237" s="3"/>
      <c r="C237" s="3"/>
      <c r="D237" s="3"/>
      <c r="E237" s="3"/>
      <c r="F237" s="3"/>
      <c r="G237" s="3"/>
      <c r="H237" s="6"/>
      <c r="I237" s="6"/>
      <c r="J237" s="6"/>
      <c r="K237" s="6"/>
      <c r="L237" s="6"/>
      <c r="M237" s="6"/>
      <c r="N237" s="6"/>
      <c r="O237" s="3"/>
      <c r="P237" s="3"/>
      <c r="Q237" s="3"/>
      <c r="R237" s="3"/>
      <c r="S237" s="3"/>
      <c r="T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>
      <c r="A238" s="3"/>
      <c r="B238" s="3"/>
      <c r="C238" s="3"/>
      <c r="D238" s="3"/>
      <c r="E238" s="3"/>
      <c r="F238" s="3"/>
      <c r="G238" s="3"/>
      <c r="H238" s="6"/>
      <c r="I238" s="6"/>
      <c r="J238" s="6"/>
      <c r="K238" s="6"/>
      <c r="L238" s="6"/>
      <c r="M238" s="6"/>
      <c r="N238" s="6"/>
      <c r="O238" s="3"/>
      <c r="P238" s="3"/>
      <c r="Q238" s="3"/>
      <c r="R238" s="3"/>
      <c r="S238" s="3"/>
      <c r="T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>
      <c r="A239" s="3"/>
      <c r="B239" s="3"/>
      <c r="C239" s="3"/>
      <c r="D239" s="3"/>
      <c r="E239" s="3"/>
      <c r="F239" s="3"/>
      <c r="G239" s="3"/>
      <c r="H239" s="6"/>
      <c r="I239" s="6"/>
      <c r="J239" s="6"/>
      <c r="K239" s="6"/>
      <c r="L239" s="6"/>
      <c r="M239" s="6"/>
      <c r="N239" s="6"/>
      <c r="O239" s="3"/>
      <c r="P239" s="3"/>
      <c r="Q239" s="3"/>
      <c r="R239" s="3"/>
      <c r="S239" s="3"/>
      <c r="T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>
      <c r="A240" s="3"/>
      <c r="B240" s="3"/>
      <c r="C240" s="3"/>
      <c r="D240" s="3"/>
      <c r="E240" s="3"/>
      <c r="F240" s="3"/>
      <c r="G240" s="3"/>
      <c r="H240" s="6"/>
      <c r="I240" s="6"/>
      <c r="J240" s="6"/>
      <c r="K240" s="6"/>
      <c r="L240" s="6"/>
      <c r="M240" s="6"/>
      <c r="N240" s="6"/>
      <c r="O240" s="3"/>
      <c r="P240" s="3"/>
      <c r="Q240" s="3"/>
      <c r="R240" s="3"/>
      <c r="S240" s="3"/>
      <c r="T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>
      <c r="A241" s="3"/>
      <c r="B241" s="3"/>
      <c r="C241" s="3"/>
      <c r="D241" s="3"/>
      <c r="E241" s="3"/>
      <c r="F241" s="3"/>
      <c r="G241" s="3"/>
      <c r="H241" s="6"/>
      <c r="I241" s="6"/>
      <c r="J241" s="6"/>
      <c r="K241" s="6"/>
      <c r="L241" s="6"/>
      <c r="M241" s="6"/>
      <c r="N241" s="6"/>
      <c r="O241" s="3"/>
      <c r="P241" s="3"/>
      <c r="Q241" s="3"/>
      <c r="R241" s="3"/>
      <c r="S241" s="3"/>
      <c r="T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>
      <c r="A242" s="3"/>
      <c r="B242" s="3"/>
      <c r="C242" s="3"/>
      <c r="D242" s="3"/>
      <c r="E242" s="3"/>
      <c r="F242" s="3"/>
      <c r="G242" s="3"/>
      <c r="H242" s="6"/>
      <c r="I242" s="6"/>
      <c r="J242" s="6"/>
      <c r="K242" s="6"/>
      <c r="L242" s="6"/>
      <c r="M242" s="6"/>
      <c r="N242" s="6"/>
      <c r="O242" s="3"/>
      <c r="P242" s="3"/>
      <c r="Q242" s="3"/>
      <c r="R242" s="3"/>
      <c r="S242" s="3"/>
      <c r="T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>
      <c r="A243" s="3"/>
      <c r="B243" s="3"/>
      <c r="C243" s="3"/>
      <c r="D243" s="3"/>
      <c r="E243" s="3"/>
      <c r="F243" s="3"/>
      <c r="G243" s="3"/>
      <c r="H243" s="6"/>
      <c r="I243" s="6"/>
      <c r="J243" s="6"/>
      <c r="K243" s="6"/>
      <c r="L243" s="6"/>
      <c r="M243" s="6"/>
      <c r="N243" s="6"/>
      <c r="O243" s="3"/>
      <c r="P243" s="3"/>
      <c r="Q243" s="3"/>
      <c r="R243" s="3"/>
      <c r="S243" s="3"/>
      <c r="T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>
      <c r="A244" s="3"/>
      <c r="B244" s="3"/>
      <c r="C244" s="3"/>
      <c r="D244" s="3"/>
      <c r="E244" s="3"/>
      <c r="F244" s="3"/>
      <c r="G244" s="3"/>
      <c r="H244" s="6"/>
      <c r="I244" s="6"/>
      <c r="J244" s="6"/>
      <c r="K244" s="6"/>
      <c r="L244" s="6"/>
      <c r="M244" s="6"/>
      <c r="N244" s="6"/>
      <c r="O244" s="3"/>
      <c r="P244" s="3"/>
      <c r="Q244" s="3"/>
      <c r="R244" s="3"/>
      <c r="S244" s="3"/>
      <c r="T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>
      <c r="A245" s="3"/>
      <c r="B245" s="3"/>
      <c r="C245" s="3"/>
      <c r="D245" s="3"/>
      <c r="E245" s="3"/>
      <c r="F245" s="3"/>
      <c r="G245" s="3"/>
      <c r="H245" s="6"/>
      <c r="I245" s="6"/>
      <c r="J245" s="6"/>
      <c r="K245" s="6"/>
      <c r="L245" s="6"/>
      <c r="M245" s="6"/>
      <c r="N245" s="6"/>
      <c r="O245" s="3"/>
      <c r="P245" s="3"/>
      <c r="Q245" s="3"/>
      <c r="R245" s="3"/>
      <c r="S245" s="3"/>
      <c r="T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>
      <c r="A246" s="3"/>
      <c r="B246" s="3"/>
      <c r="C246" s="3"/>
      <c r="D246" s="3"/>
      <c r="E246" s="3"/>
      <c r="F246" s="3"/>
      <c r="G246" s="3"/>
      <c r="H246" s="6"/>
      <c r="I246" s="6"/>
      <c r="J246" s="6"/>
      <c r="K246" s="6"/>
      <c r="L246" s="6"/>
      <c r="M246" s="6"/>
      <c r="N246" s="6"/>
      <c r="O246" s="3"/>
      <c r="P246" s="3"/>
      <c r="Q246" s="3"/>
      <c r="R246" s="3"/>
      <c r="S246" s="3"/>
      <c r="T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>
      <c r="A247" s="3"/>
      <c r="B247" s="3"/>
      <c r="C247" s="3"/>
      <c r="D247" s="3"/>
      <c r="E247" s="3"/>
      <c r="F247" s="3"/>
      <c r="G247" s="3"/>
      <c r="H247" s="6"/>
      <c r="I247" s="6"/>
      <c r="J247" s="6"/>
      <c r="K247" s="6"/>
      <c r="L247" s="6"/>
      <c r="M247" s="6"/>
      <c r="N247" s="6"/>
      <c r="O247" s="3"/>
      <c r="P247" s="3"/>
      <c r="Q247" s="3"/>
      <c r="R247" s="3"/>
      <c r="S247" s="3"/>
      <c r="T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>
      <c r="A248" s="3"/>
      <c r="B248" s="3"/>
      <c r="C248" s="3"/>
      <c r="D248" s="3"/>
      <c r="E248" s="3"/>
      <c r="F248" s="3"/>
      <c r="G248" s="3"/>
      <c r="H248" s="6"/>
      <c r="I248" s="6"/>
      <c r="J248" s="6"/>
      <c r="K248" s="6"/>
      <c r="L248" s="6"/>
      <c r="M248" s="6"/>
      <c r="N248" s="6"/>
      <c r="O248" s="3"/>
      <c r="P248" s="3"/>
      <c r="Q248" s="3"/>
      <c r="R248" s="3"/>
      <c r="S248" s="3"/>
      <c r="T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>
      <c r="A249" s="3"/>
      <c r="B249" s="3"/>
      <c r="C249" s="3"/>
      <c r="D249" s="3"/>
      <c r="E249" s="3"/>
      <c r="F249" s="3"/>
      <c r="G249" s="3"/>
      <c r="H249" s="6"/>
      <c r="I249" s="6"/>
      <c r="J249" s="6"/>
      <c r="K249" s="6"/>
      <c r="L249" s="6"/>
      <c r="M249" s="6"/>
      <c r="N249" s="6"/>
      <c r="O249" s="3"/>
      <c r="P249" s="3"/>
      <c r="Q249" s="3"/>
      <c r="R249" s="3"/>
      <c r="S249" s="3"/>
      <c r="T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>
      <c r="A250" s="3"/>
      <c r="B250" s="3"/>
      <c r="C250" s="3"/>
      <c r="D250" s="3"/>
      <c r="E250" s="3"/>
      <c r="F250" s="3"/>
      <c r="G250" s="3"/>
      <c r="H250" s="6"/>
      <c r="I250" s="6"/>
      <c r="J250" s="6"/>
      <c r="K250" s="6"/>
      <c r="L250" s="6"/>
      <c r="M250" s="6"/>
      <c r="N250" s="6"/>
      <c r="O250" s="3"/>
      <c r="P250" s="3"/>
      <c r="Q250" s="3"/>
      <c r="R250" s="3"/>
      <c r="S250" s="3"/>
      <c r="T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>
      <c r="A251" s="3"/>
      <c r="B251" s="3"/>
      <c r="C251" s="3"/>
      <c r="D251" s="3"/>
      <c r="E251" s="3"/>
      <c r="F251" s="3"/>
      <c r="G251" s="3"/>
      <c r="H251" s="6"/>
      <c r="I251" s="6"/>
      <c r="J251" s="6"/>
      <c r="K251" s="6"/>
      <c r="L251" s="6"/>
      <c r="M251" s="6"/>
      <c r="N251" s="6"/>
      <c r="O251" s="3"/>
      <c r="P251" s="3"/>
      <c r="Q251" s="3"/>
      <c r="R251" s="3"/>
      <c r="S251" s="3"/>
      <c r="T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>
      <c r="A252" s="3"/>
      <c r="B252" s="3"/>
      <c r="C252" s="3"/>
      <c r="D252" s="3"/>
      <c r="E252" s="3"/>
      <c r="F252" s="3"/>
      <c r="G252" s="3"/>
      <c r="H252" s="6"/>
      <c r="I252" s="6"/>
      <c r="J252" s="6"/>
      <c r="K252" s="6"/>
      <c r="L252" s="6"/>
      <c r="M252" s="6"/>
      <c r="N252" s="6"/>
      <c r="O252" s="3"/>
      <c r="P252" s="3"/>
      <c r="Q252" s="3"/>
      <c r="R252" s="3"/>
      <c r="S252" s="3"/>
      <c r="T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>
      <c r="A253" s="3"/>
      <c r="B253" s="3"/>
      <c r="C253" s="3"/>
      <c r="D253" s="3"/>
      <c r="E253" s="3"/>
      <c r="F253" s="3"/>
      <c r="G253" s="3"/>
      <c r="H253" s="6"/>
      <c r="I253" s="6"/>
      <c r="J253" s="6"/>
      <c r="K253" s="6"/>
      <c r="L253" s="6"/>
      <c r="M253" s="6"/>
      <c r="N253" s="6"/>
      <c r="O253" s="3"/>
      <c r="P253" s="3"/>
      <c r="Q253" s="3"/>
      <c r="R253" s="3"/>
      <c r="S253" s="3"/>
      <c r="T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>
      <c r="A254" s="3"/>
      <c r="B254" s="3"/>
      <c r="C254" s="3"/>
      <c r="D254" s="3"/>
      <c r="E254" s="3"/>
      <c r="F254" s="3"/>
      <c r="G254" s="3"/>
      <c r="H254" s="6"/>
      <c r="I254" s="6"/>
      <c r="J254" s="6"/>
      <c r="K254" s="6"/>
      <c r="L254" s="6"/>
      <c r="M254" s="6"/>
      <c r="N254" s="6"/>
      <c r="O254" s="3"/>
      <c r="P254" s="3"/>
      <c r="Q254" s="3"/>
      <c r="R254" s="3"/>
      <c r="S254" s="3"/>
      <c r="T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>
      <c r="A255" s="3"/>
      <c r="B255" s="3"/>
      <c r="C255" s="3"/>
      <c r="D255" s="3"/>
      <c r="E255" s="3"/>
      <c r="F255" s="3"/>
      <c r="G255" s="3"/>
      <c r="H255" s="6"/>
      <c r="I255" s="6"/>
      <c r="J255" s="6"/>
      <c r="K255" s="6"/>
      <c r="L255" s="6"/>
      <c r="M255" s="6"/>
      <c r="N255" s="6"/>
      <c r="O255" s="3"/>
      <c r="P255" s="3"/>
      <c r="Q255" s="3"/>
      <c r="R255" s="3"/>
      <c r="S255" s="3"/>
      <c r="T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>
      <c r="A256" s="3"/>
      <c r="B256" s="3"/>
      <c r="C256" s="3"/>
      <c r="D256" s="3"/>
      <c r="E256" s="3"/>
      <c r="F256" s="3"/>
      <c r="G256" s="3"/>
      <c r="H256" s="6"/>
      <c r="I256" s="6"/>
      <c r="J256" s="6"/>
      <c r="K256" s="6"/>
      <c r="L256" s="6"/>
      <c r="M256" s="6"/>
      <c r="N256" s="6"/>
      <c r="O256" s="3"/>
      <c r="P256" s="3"/>
      <c r="Q256" s="3"/>
      <c r="R256" s="3"/>
      <c r="S256" s="3"/>
      <c r="T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>
      <c r="A257" s="3"/>
      <c r="B257" s="3"/>
      <c r="C257" s="3"/>
      <c r="D257" s="3"/>
      <c r="E257" s="3"/>
      <c r="F257" s="3"/>
      <c r="G257" s="3"/>
      <c r="H257" s="6"/>
      <c r="I257" s="6"/>
      <c r="J257" s="6"/>
      <c r="K257" s="6"/>
      <c r="L257" s="6"/>
      <c r="M257" s="6"/>
      <c r="N257" s="6"/>
      <c r="O257" s="3"/>
      <c r="P257" s="3"/>
      <c r="Q257" s="3"/>
      <c r="R257" s="3"/>
      <c r="S257" s="3"/>
      <c r="T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>
      <c r="A258" s="3"/>
      <c r="B258" s="3"/>
      <c r="C258" s="3"/>
      <c r="D258" s="3"/>
      <c r="E258" s="3"/>
      <c r="F258" s="3"/>
      <c r="G258" s="3"/>
      <c r="H258" s="6"/>
      <c r="I258" s="6"/>
      <c r="J258" s="6"/>
      <c r="K258" s="6"/>
      <c r="L258" s="6"/>
      <c r="M258" s="6"/>
      <c r="N258" s="6"/>
      <c r="O258" s="3"/>
      <c r="P258" s="3"/>
      <c r="Q258" s="3"/>
      <c r="R258" s="3"/>
      <c r="S258" s="3"/>
      <c r="T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>
      <c r="A259" s="3"/>
      <c r="B259" s="3"/>
      <c r="C259" s="3"/>
      <c r="D259" s="3"/>
      <c r="E259" s="3"/>
      <c r="F259" s="3"/>
      <c r="G259" s="3"/>
      <c r="H259" s="6"/>
      <c r="I259" s="6"/>
      <c r="J259" s="6"/>
      <c r="K259" s="6"/>
      <c r="L259" s="6"/>
      <c r="M259" s="6"/>
      <c r="N259" s="6"/>
      <c r="O259" s="3"/>
      <c r="P259" s="3"/>
      <c r="Q259" s="3"/>
      <c r="R259" s="3"/>
      <c r="S259" s="3"/>
      <c r="T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>
      <c r="A260" s="3"/>
      <c r="B260" s="3"/>
      <c r="C260" s="3"/>
      <c r="D260" s="3"/>
      <c r="E260" s="3"/>
      <c r="F260" s="3"/>
      <c r="G260" s="3"/>
      <c r="H260" s="6"/>
      <c r="I260" s="6"/>
      <c r="J260" s="6"/>
      <c r="K260" s="6"/>
      <c r="L260" s="6"/>
      <c r="M260" s="6"/>
      <c r="N260" s="6"/>
      <c r="O260" s="3"/>
      <c r="P260" s="3"/>
      <c r="Q260" s="3"/>
      <c r="R260" s="3"/>
      <c r="S260" s="3"/>
      <c r="T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>
      <c r="A261" s="3"/>
      <c r="B261" s="3"/>
      <c r="C261" s="3"/>
      <c r="D261" s="3"/>
      <c r="E261" s="3"/>
      <c r="F261" s="3"/>
      <c r="G261" s="3"/>
      <c r="H261" s="6"/>
      <c r="I261" s="6"/>
      <c r="J261" s="6"/>
      <c r="K261" s="6"/>
      <c r="L261" s="6"/>
      <c r="M261" s="6"/>
      <c r="N261" s="6"/>
      <c r="O261" s="3"/>
      <c r="P261" s="3"/>
      <c r="Q261" s="3"/>
      <c r="R261" s="3"/>
      <c r="S261" s="3"/>
      <c r="T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>
      <c r="A262" s="3"/>
      <c r="B262" s="3"/>
      <c r="C262" s="3"/>
      <c r="D262" s="3"/>
      <c r="E262" s="3"/>
      <c r="F262" s="3"/>
      <c r="G262" s="3"/>
      <c r="H262" s="6"/>
      <c r="I262" s="6"/>
      <c r="J262" s="6"/>
      <c r="K262" s="6"/>
      <c r="L262" s="6"/>
      <c r="M262" s="6"/>
      <c r="N262" s="6"/>
      <c r="O262" s="3"/>
      <c r="P262" s="3"/>
      <c r="Q262" s="3"/>
      <c r="R262" s="3"/>
      <c r="S262" s="3"/>
      <c r="T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>
      <c r="A263" s="3"/>
      <c r="B263" s="3"/>
      <c r="C263" s="3"/>
      <c r="D263" s="3"/>
      <c r="E263" s="3"/>
      <c r="F263" s="3"/>
      <c r="G263" s="3"/>
      <c r="H263" s="6"/>
      <c r="I263" s="6"/>
      <c r="J263" s="6"/>
      <c r="K263" s="6"/>
      <c r="L263" s="6"/>
      <c r="M263" s="6"/>
      <c r="N263" s="6"/>
      <c r="O263" s="3"/>
      <c r="P263" s="3"/>
      <c r="Q263" s="3"/>
      <c r="R263" s="3"/>
      <c r="S263" s="3"/>
      <c r="T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>
      <c r="A264" s="3"/>
      <c r="B264" s="3"/>
      <c r="C264" s="3"/>
      <c r="D264" s="3"/>
      <c r="E264" s="3"/>
      <c r="F264" s="3"/>
      <c r="G264" s="3"/>
      <c r="H264" s="6"/>
      <c r="I264" s="6"/>
      <c r="J264" s="6"/>
      <c r="K264" s="6"/>
      <c r="L264" s="6"/>
      <c r="M264" s="6"/>
      <c r="N264" s="6"/>
      <c r="O264" s="3"/>
      <c r="P264" s="3"/>
      <c r="Q264" s="3"/>
      <c r="R264" s="3"/>
      <c r="S264" s="3"/>
      <c r="T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>
      <c r="A265" s="3"/>
      <c r="B265" s="3"/>
      <c r="C265" s="3"/>
      <c r="D265" s="3"/>
      <c r="E265" s="3"/>
      <c r="F265" s="3"/>
      <c r="G265" s="3"/>
      <c r="H265" s="6"/>
      <c r="I265" s="6"/>
      <c r="J265" s="6"/>
      <c r="K265" s="6"/>
      <c r="L265" s="6"/>
      <c r="M265" s="6"/>
      <c r="N265" s="6"/>
      <c r="O265" s="3"/>
      <c r="P265" s="3"/>
      <c r="Q265" s="3"/>
      <c r="R265" s="3"/>
      <c r="S265" s="3"/>
      <c r="T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>
      <c r="A266" s="3"/>
      <c r="B266" s="3"/>
      <c r="C266" s="3"/>
      <c r="D266" s="3"/>
      <c r="E266" s="3"/>
      <c r="F266" s="3"/>
      <c r="G266" s="3"/>
      <c r="H266" s="6"/>
      <c r="I266" s="6"/>
      <c r="J266" s="6"/>
      <c r="K266" s="6"/>
      <c r="L266" s="6"/>
      <c r="M266" s="6"/>
      <c r="N266" s="6"/>
      <c r="O266" s="3"/>
      <c r="P266" s="3"/>
      <c r="Q266" s="3"/>
      <c r="R266" s="3"/>
      <c r="S266" s="3"/>
      <c r="T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>
      <c r="A267" s="3"/>
      <c r="B267" s="3"/>
      <c r="C267" s="3"/>
      <c r="D267" s="3"/>
      <c r="E267" s="3"/>
      <c r="F267" s="3"/>
      <c r="G267" s="3"/>
      <c r="H267" s="6"/>
      <c r="I267" s="6"/>
      <c r="J267" s="6"/>
      <c r="K267" s="6"/>
      <c r="L267" s="6"/>
      <c r="M267" s="6"/>
      <c r="N267" s="6"/>
      <c r="O267" s="3"/>
      <c r="P267" s="3"/>
      <c r="Q267" s="3"/>
      <c r="R267" s="3"/>
      <c r="S267" s="3"/>
      <c r="T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>
      <c r="A268" s="3"/>
      <c r="B268" s="3"/>
      <c r="C268" s="3"/>
      <c r="D268" s="3"/>
      <c r="E268" s="3"/>
      <c r="F268" s="3"/>
      <c r="G268" s="3"/>
      <c r="H268" s="6"/>
      <c r="I268" s="6"/>
      <c r="J268" s="6"/>
      <c r="K268" s="6"/>
      <c r="L268" s="6"/>
      <c r="M268" s="6"/>
      <c r="N268" s="6"/>
      <c r="O268" s="3"/>
      <c r="P268" s="3"/>
      <c r="Q268" s="3"/>
      <c r="R268" s="3"/>
      <c r="S268" s="3"/>
      <c r="T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>
      <c r="A269" s="3"/>
      <c r="B269" s="3"/>
      <c r="C269" s="3"/>
      <c r="D269" s="3"/>
      <c r="E269" s="3"/>
      <c r="F269" s="3"/>
      <c r="G269" s="3"/>
      <c r="H269" s="6"/>
      <c r="I269" s="6"/>
      <c r="J269" s="6"/>
      <c r="K269" s="6"/>
      <c r="L269" s="6"/>
      <c r="M269" s="6"/>
      <c r="N269" s="6"/>
      <c r="O269" s="3"/>
      <c r="P269" s="3"/>
      <c r="Q269" s="3"/>
      <c r="R269" s="3"/>
      <c r="S269" s="3"/>
      <c r="T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>
      <c r="A270" s="3"/>
      <c r="B270" s="3"/>
      <c r="C270" s="3"/>
      <c r="D270" s="3"/>
      <c r="E270" s="3"/>
      <c r="F270" s="3"/>
      <c r="G270" s="3"/>
      <c r="H270" s="6"/>
      <c r="I270" s="6"/>
      <c r="J270" s="6"/>
      <c r="K270" s="6"/>
      <c r="L270" s="6"/>
      <c r="M270" s="6"/>
      <c r="N270" s="6"/>
      <c r="O270" s="3"/>
      <c r="P270" s="3"/>
      <c r="Q270" s="3"/>
      <c r="R270" s="3"/>
      <c r="S270" s="3"/>
      <c r="T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>
      <c r="A271" s="3"/>
      <c r="B271" s="3"/>
      <c r="C271" s="3"/>
      <c r="D271" s="3"/>
      <c r="E271" s="3"/>
      <c r="F271" s="3"/>
      <c r="G271" s="3"/>
      <c r="H271" s="6"/>
      <c r="I271" s="6"/>
      <c r="J271" s="6"/>
      <c r="K271" s="6"/>
      <c r="L271" s="6"/>
      <c r="M271" s="6"/>
      <c r="N271" s="6"/>
      <c r="O271" s="3"/>
      <c r="P271" s="3"/>
      <c r="Q271" s="3"/>
      <c r="R271" s="3"/>
      <c r="S271" s="3"/>
      <c r="T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>
      <c r="A272" s="3"/>
      <c r="B272" s="3"/>
      <c r="C272" s="3"/>
      <c r="D272" s="3"/>
      <c r="E272" s="3"/>
      <c r="F272" s="3"/>
      <c r="G272" s="3"/>
      <c r="H272" s="6"/>
      <c r="I272" s="6"/>
      <c r="J272" s="6"/>
      <c r="K272" s="6"/>
      <c r="L272" s="6"/>
      <c r="M272" s="6"/>
      <c r="N272" s="6"/>
      <c r="O272" s="3"/>
      <c r="P272" s="3"/>
      <c r="Q272" s="3"/>
      <c r="R272" s="3"/>
      <c r="S272" s="3"/>
      <c r="T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>
      <c r="A273" s="3"/>
      <c r="B273" s="3"/>
      <c r="C273" s="3"/>
      <c r="D273" s="3"/>
      <c r="E273" s="3"/>
      <c r="F273" s="3"/>
      <c r="G273" s="3"/>
      <c r="H273" s="6"/>
      <c r="I273" s="6"/>
      <c r="J273" s="6"/>
      <c r="K273" s="6"/>
      <c r="L273" s="6"/>
      <c r="M273" s="6"/>
      <c r="N273" s="6"/>
      <c r="O273" s="3"/>
      <c r="P273" s="3"/>
      <c r="Q273" s="3"/>
      <c r="R273" s="3"/>
      <c r="S273" s="3"/>
      <c r="T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>
      <c r="A274" s="3"/>
      <c r="B274" s="3"/>
      <c r="C274" s="3"/>
      <c r="D274" s="3"/>
      <c r="E274" s="3"/>
      <c r="F274" s="3"/>
      <c r="G274" s="3"/>
      <c r="H274" s="6"/>
      <c r="I274" s="6"/>
      <c r="J274" s="6"/>
      <c r="K274" s="6"/>
      <c r="L274" s="6"/>
      <c r="M274" s="6"/>
      <c r="N274" s="6"/>
      <c r="O274" s="3"/>
      <c r="P274" s="3"/>
      <c r="Q274" s="3"/>
      <c r="R274" s="3"/>
      <c r="S274" s="3"/>
      <c r="T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>
      <c r="A275" s="3"/>
      <c r="B275" s="3"/>
      <c r="C275" s="3"/>
      <c r="D275" s="3"/>
      <c r="E275" s="3"/>
      <c r="F275" s="3"/>
      <c r="G275" s="3"/>
      <c r="H275" s="6"/>
      <c r="I275" s="6"/>
      <c r="J275" s="6"/>
      <c r="K275" s="6"/>
      <c r="L275" s="6"/>
      <c r="M275" s="6"/>
      <c r="N275" s="6"/>
      <c r="O275" s="3"/>
      <c r="P275" s="3"/>
      <c r="Q275" s="3"/>
      <c r="R275" s="3"/>
      <c r="S275" s="3"/>
      <c r="T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>
      <c r="A276" s="3"/>
      <c r="B276" s="3"/>
      <c r="C276" s="3"/>
      <c r="D276" s="3"/>
      <c r="E276" s="3"/>
      <c r="F276" s="3"/>
      <c r="G276" s="3"/>
      <c r="H276" s="6"/>
      <c r="I276" s="6"/>
      <c r="J276" s="6"/>
      <c r="K276" s="6"/>
      <c r="L276" s="6"/>
      <c r="M276" s="6"/>
      <c r="N276" s="6"/>
      <c r="O276" s="3"/>
      <c r="P276" s="3"/>
      <c r="Q276" s="3"/>
      <c r="R276" s="3"/>
      <c r="S276" s="3"/>
      <c r="T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>
      <c r="A277" s="3"/>
      <c r="B277" s="3"/>
      <c r="C277" s="3"/>
      <c r="D277" s="3"/>
      <c r="E277" s="3"/>
      <c r="F277" s="3"/>
      <c r="G277" s="3"/>
      <c r="H277" s="6"/>
      <c r="I277" s="6"/>
      <c r="J277" s="6"/>
      <c r="K277" s="6"/>
      <c r="L277" s="6"/>
      <c r="M277" s="6"/>
      <c r="N277" s="6"/>
      <c r="O277" s="3"/>
      <c r="P277" s="3"/>
      <c r="Q277" s="3"/>
      <c r="R277" s="3"/>
      <c r="S277" s="3"/>
      <c r="T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>
      <c r="A278" s="3"/>
      <c r="B278" s="3"/>
      <c r="C278" s="3"/>
      <c r="D278" s="3"/>
      <c r="E278" s="3"/>
      <c r="F278" s="3"/>
      <c r="G278" s="3"/>
      <c r="H278" s="6"/>
      <c r="I278" s="6"/>
      <c r="J278" s="6"/>
      <c r="K278" s="6"/>
      <c r="L278" s="6"/>
      <c r="M278" s="6"/>
      <c r="N278" s="6"/>
      <c r="O278" s="3"/>
      <c r="P278" s="3"/>
      <c r="Q278" s="3"/>
      <c r="R278" s="3"/>
      <c r="S278" s="3"/>
      <c r="T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>
      <c r="A279" s="3"/>
      <c r="B279" s="3"/>
      <c r="C279" s="3"/>
      <c r="D279" s="3"/>
      <c r="E279" s="3"/>
      <c r="F279" s="3"/>
      <c r="G279" s="3"/>
      <c r="H279" s="6"/>
      <c r="I279" s="6"/>
      <c r="J279" s="6"/>
      <c r="K279" s="6"/>
      <c r="L279" s="6"/>
      <c r="M279" s="6"/>
      <c r="N279" s="6"/>
      <c r="O279" s="3"/>
      <c r="P279" s="3"/>
      <c r="Q279" s="3"/>
      <c r="R279" s="3"/>
      <c r="S279" s="3"/>
      <c r="T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>
      <c r="A280" s="3"/>
      <c r="B280" s="3"/>
      <c r="C280" s="3"/>
      <c r="D280" s="3"/>
      <c r="E280" s="3"/>
      <c r="F280" s="3"/>
      <c r="G280" s="3"/>
      <c r="H280" s="6"/>
      <c r="I280" s="6"/>
      <c r="J280" s="6"/>
      <c r="K280" s="6"/>
      <c r="L280" s="6"/>
      <c r="M280" s="6"/>
      <c r="N280" s="6"/>
      <c r="O280" s="3"/>
      <c r="P280" s="3"/>
      <c r="Q280" s="3"/>
      <c r="R280" s="3"/>
      <c r="S280" s="3"/>
      <c r="T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>
      <c r="A281" s="3"/>
      <c r="B281" s="3"/>
      <c r="C281" s="3"/>
      <c r="D281" s="3"/>
      <c r="E281" s="3"/>
      <c r="F281" s="3"/>
      <c r="G281" s="3"/>
      <c r="H281" s="6"/>
      <c r="I281" s="6"/>
      <c r="J281" s="6"/>
      <c r="K281" s="6"/>
      <c r="L281" s="6"/>
      <c r="M281" s="6"/>
      <c r="N281" s="6"/>
      <c r="O281" s="3"/>
      <c r="P281" s="3"/>
      <c r="Q281" s="3"/>
      <c r="R281" s="3"/>
      <c r="S281" s="3"/>
      <c r="T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>
      <c r="A282" s="3"/>
      <c r="B282" s="3"/>
      <c r="C282" s="3"/>
      <c r="D282" s="3"/>
      <c r="E282" s="3"/>
      <c r="F282" s="3"/>
      <c r="G282" s="3"/>
      <c r="H282" s="6"/>
      <c r="I282" s="6"/>
      <c r="J282" s="6"/>
      <c r="K282" s="6"/>
      <c r="L282" s="6"/>
      <c r="M282" s="6"/>
      <c r="N282" s="6"/>
      <c r="O282" s="3"/>
      <c r="P282" s="3"/>
      <c r="Q282" s="3"/>
      <c r="R282" s="3"/>
      <c r="S282" s="3"/>
      <c r="T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>
      <c r="A283" s="3"/>
      <c r="B283" s="3"/>
      <c r="C283" s="3"/>
      <c r="D283" s="3"/>
      <c r="E283" s="3"/>
      <c r="F283" s="3"/>
      <c r="G283" s="3"/>
      <c r="H283" s="6"/>
      <c r="I283" s="6"/>
      <c r="J283" s="6"/>
      <c r="K283" s="6"/>
      <c r="L283" s="6"/>
      <c r="M283" s="6"/>
      <c r="N283" s="6"/>
      <c r="O283" s="3"/>
      <c r="P283" s="3"/>
      <c r="Q283" s="3"/>
      <c r="R283" s="3"/>
      <c r="S283" s="3"/>
      <c r="T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>
      <c r="A284" s="3"/>
      <c r="B284" s="3"/>
      <c r="C284" s="3"/>
      <c r="D284" s="3"/>
      <c r="E284" s="3"/>
      <c r="F284" s="3"/>
      <c r="G284" s="3"/>
      <c r="H284" s="6"/>
      <c r="I284" s="6"/>
      <c r="J284" s="6"/>
      <c r="K284" s="6"/>
      <c r="L284" s="6"/>
      <c r="M284" s="6"/>
      <c r="N284" s="6"/>
      <c r="O284" s="3"/>
      <c r="P284" s="3"/>
      <c r="Q284" s="3"/>
      <c r="R284" s="3"/>
      <c r="S284" s="3"/>
      <c r="T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>
      <c r="A285" s="3"/>
      <c r="B285" s="3"/>
      <c r="C285" s="3"/>
      <c r="D285" s="3"/>
      <c r="E285" s="3"/>
      <c r="F285" s="3"/>
      <c r="G285" s="3"/>
      <c r="H285" s="6"/>
      <c r="I285" s="6"/>
      <c r="J285" s="6"/>
      <c r="K285" s="6"/>
      <c r="L285" s="6"/>
      <c r="M285" s="6"/>
      <c r="N285" s="6"/>
      <c r="O285" s="3"/>
      <c r="P285" s="3"/>
      <c r="Q285" s="3"/>
      <c r="R285" s="3"/>
      <c r="S285" s="3"/>
      <c r="T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>
      <c r="A286" s="3"/>
      <c r="B286" s="3"/>
      <c r="C286" s="3"/>
      <c r="D286" s="3"/>
      <c r="E286" s="3"/>
      <c r="F286" s="3"/>
      <c r="G286" s="3"/>
      <c r="H286" s="6"/>
      <c r="I286" s="6"/>
      <c r="J286" s="6"/>
      <c r="K286" s="6"/>
      <c r="L286" s="6"/>
      <c r="M286" s="6"/>
      <c r="N286" s="6"/>
      <c r="O286" s="3"/>
      <c r="P286" s="3"/>
      <c r="Q286" s="3"/>
      <c r="R286" s="3"/>
      <c r="S286" s="3"/>
      <c r="T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>
      <c r="A287" s="3"/>
      <c r="B287" s="3"/>
      <c r="C287" s="3"/>
      <c r="D287" s="3"/>
      <c r="E287" s="3"/>
      <c r="F287" s="3"/>
      <c r="G287" s="3"/>
      <c r="H287" s="6"/>
      <c r="I287" s="6"/>
      <c r="J287" s="6"/>
      <c r="K287" s="6"/>
      <c r="L287" s="6"/>
      <c r="M287" s="6"/>
      <c r="N287" s="6"/>
      <c r="O287" s="3"/>
      <c r="P287" s="3"/>
      <c r="Q287" s="3"/>
      <c r="R287" s="3"/>
      <c r="S287" s="3"/>
      <c r="T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>
      <c r="A288" s="3"/>
      <c r="B288" s="3"/>
      <c r="C288" s="3"/>
      <c r="D288" s="3"/>
      <c r="E288" s="3"/>
      <c r="F288" s="3"/>
      <c r="G288" s="3"/>
      <c r="H288" s="6"/>
      <c r="I288" s="6"/>
      <c r="J288" s="6"/>
      <c r="K288" s="6"/>
      <c r="L288" s="6"/>
      <c r="M288" s="6"/>
      <c r="N288" s="6"/>
      <c r="O288" s="3"/>
      <c r="P288" s="3"/>
      <c r="Q288" s="3"/>
      <c r="R288" s="3"/>
      <c r="S288" s="3"/>
      <c r="T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>
      <c r="A289" s="3"/>
      <c r="B289" s="3"/>
      <c r="C289" s="3"/>
      <c r="D289" s="3"/>
      <c r="E289" s="3"/>
      <c r="F289" s="3"/>
      <c r="G289" s="3"/>
      <c r="H289" s="6"/>
      <c r="I289" s="6"/>
      <c r="J289" s="6"/>
      <c r="K289" s="6"/>
      <c r="L289" s="6"/>
      <c r="M289" s="6"/>
      <c r="N289" s="6"/>
      <c r="O289" s="3"/>
      <c r="P289" s="3"/>
      <c r="Q289" s="3"/>
      <c r="R289" s="3"/>
      <c r="S289" s="3"/>
      <c r="T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>
      <c r="A290" s="3"/>
      <c r="B290" s="3"/>
      <c r="C290" s="3"/>
      <c r="D290" s="3"/>
      <c r="E290" s="3"/>
      <c r="F290" s="3"/>
      <c r="G290" s="3"/>
      <c r="H290" s="6"/>
      <c r="I290" s="6"/>
      <c r="J290" s="6"/>
      <c r="K290" s="6"/>
      <c r="L290" s="6"/>
      <c r="M290" s="6"/>
      <c r="N290" s="6"/>
      <c r="O290" s="3"/>
      <c r="P290" s="3"/>
      <c r="Q290" s="3"/>
      <c r="R290" s="3"/>
      <c r="S290" s="3"/>
      <c r="T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>
      <c r="A291" s="3"/>
      <c r="B291" s="3"/>
      <c r="C291" s="3"/>
      <c r="D291" s="3"/>
      <c r="E291" s="3"/>
      <c r="F291" s="3"/>
      <c r="G291" s="3"/>
      <c r="H291" s="6"/>
      <c r="I291" s="6"/>
      <c r="J291" s="6"/>
      <c r="K291" s="6"/>
      <c r="L291" s="6"/>
      <c r="M291" s="6"/>
      <c r="N291" s="6"/>
      <c r="O291" s="3"/>
      <c r="P291" s="3"/>
      <c r="Q291" s="3"/>
      <c r="R291" s="3"/>
      <c r="S291" s="3"/>
      <c r="T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>
      <c r="A292" s="3"/>
      <c r="B292" s="3"/>
      <c r="C292" s="3"/>
      <c r="D292" s="3"/>
      <c r="E292" s="3"/>
      <c r="F292" s="3"/>
      <c r="G292" s="3"/>
      <c r="H292" s="6"/>
      <c r="I292" s="6"/>
      <c r="J292" s="6"/>
      <c r="K292" s="6"/>
      <c r="L292" s="6"/>
      <c r="M292" s="6"/>
      <c r="N292" s="6"/>
      <c r="O292" s="3"/>
      <c r="P292" s="3"/>
      <c r="Q292" s="3"/>
      <c r="R292" s="3"/>
      <c r="S292" s="3"/>
      <c r="T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>
      <c r="A293" s="3"/>
      <c r="B293" s="3"/>
      <c r="C293" s="3"/>
      <c r="D293" s="3"/>
      <c r="E293" s="3"/>
      <c r="F293" s="3"/>
      <c r="G293" s="3"/>
      <c r="H293" s="6"/>
      <c r="I293" s="6"/>
      <c r="J293" s="6"/>
      <c r="K293" s="6"/>
      <c r="L293" s="6"/>
      <c r="M293" s="6"/>
      <c r="N293" s="6"/>
      <c r="O293" s="3"/>
      <c r="P293" s="3"/>
      <c r="Q293" s="3"/>
      <c r="R293" s="3"/>
      <c r="S293" s="3"/>
      <c r="T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>
      <c r="A294" s="3"/>
      <c r="B294" s="3"/>
      <c r="C294" s="3"/>
      <c r="D294" s="3"/>
      <c r="E294" s="3"/>
      <c r="F294" s="3"/>
      <c r="G294" s="3"/>
      <c r="H294" s="6"/>
      <c r="I294" s="6"/>
      <c r="J294" s="6"/>
      <c r="K294" s="6"/>
      <c r="L294" s="6"/>
      <c r="M294" s="6"/>
      <c r="N294" s="6"/>
      <c r="O294" s="3"/>
      <c r="P294" s="3"/>
      <c r="Q294" s="3"/>
      <c r="R294" s="3"/>
      <c r="S294" s="3"/>
      <c r="T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>
      <c r="A295" s="3"/>
      <c r="B295" s="3"/>
      <c r="C295" s="3"/>
      <c r="D295" s="3"/>
      <c r="E295" s="3"/>
      <c r="F295" s="3"/>
      <c r="G295" s="3"/>
      <c r="H295" s="6"/>
      <c r="I295" s="6"/>
      <c r="J295" s="6"/>
      <c r="K295" s="6"/>
      <c r="L295" s="6"/>
      <c r="M295" s="6"/>
      <c r="N295" s="6"/>
      <c r="O295" s="3"/>
      <c r="P295" s="3"/>
      <c r="Q295" s="3"/>
      <c r="R295" s="3"/>
      <c r="S295" s="3"/>
      <c r="T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>
      <c r="A296" s="3"/>
      <c r="B296" s="3"/>
      <c r="C296" s="3"/>
      <c r="D296" s="3"/>
      <c r="E296" s="3"/>
      <c r="F296" s="3"/>
      <c r="G296" s="3"/>
      <c r="H296" s="6"/>
      <c r="I296" s="6"/>
      <c r="J296" s="6"/>
      <c r="K296" s="6"/>
      <c r="L296" s="6"/>
      <c r="M296" s="6"/>
      <c r="N296" s="6"/>
      <c r="O296" s="3"/>
      <c r="P296" s="3"/>
      <c r="Q296" s="3"/>
      <c r="R296" s="3"/>
      <c r="S296" s="3"/>
      <c r="T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>
      <c r="A297" s="3"/>
      <c r="B297" s="3"/>
      <c r="C297" s="3"/>
      <c r="D297" s="3"/>
      <c r="E297" s="3"/>
      <c r="F297" s="3"/>
      <c r="G297" s="3"/>
      <c r="H297" s="6"/>
      <c r="I297" s="6"/>
      <c r="J297" s="6"/>
      <c r="K297" s="6"/>
      <c r="L297" s="6"/>
      <c r="M297" s="6"/>
      <c r="N297" s="6"/>
      <c r="O297" s="3"/>
      <c r="P297" s="3"/>
      <c r="Q297" s="3"/>
      <c r="R297" s="3"/>
      <c r="S297" s="3"/>
      <c r="T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>
      <c r="A298" s="3"/>
      <c r="B298" s="3"/>
      <c r="C298" s="3"/>
      <c r="D298" s="3"/>
      <c r="E298" s="3"/>
      <c r="F298" s="3"/>
      <c r="G298" s="3"/>
      <c r="H298" s="6"/>
      <c r="I298" s="6"/>
      <c r="J298" s="6"/>
      <c r="K298" s="6"/>
      <c r="L298" s="6"/>
      <c r="M298" s="6"/>
      <c r="N298" s="6"/>
      <c r="O298" s="3"/>
      <c r="P298" s="3"/>
      <c r="Q298" s="3"/>
      <c r="R298" s="3"/>
      <c r="S298" s="3"/>
      <c r="T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>
      <c r="A299" s="3"/>
      <c r="B299" s="3"/>
      <c r="C299" s="3"/>
      <c r="D299" s="3"/>
      <c r="E299" s="3"/>
      <c r="F299" s="3"/>
      <c r="G299" s="3"/>
      <c r="H299" s="6"/>
      <c r="I299" s="6"/>
      <c r="J299" s="6"/>
      <c r="K299" s="6"/>
      <c r="L299" s="6"/>
      <c r="M299" s="6"/>
      <c r="N299" s="6"/>
      <c r="O299" s="3"/>
      <c r="P299" s="3"/>
      <c r="Q299" s="3"/>
      <c r="R299" s="3"/>
      <c r="S299" s="3"/>
      <c r="T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>
      <c r="A300" s="3"/>
      <c r="B300" s="3"/>
      <c r="C300" s="3"/>
      <c r="D300" s="3"/>
      <c r="E300" s="3"/>
      <c r="F300" s="3"/>
      <c r="G300" s="3"/>
      <c r="H300" s="6"/>
      <c r="I300" s="6"/>
      <c r="J300" s="6"/>
      <c r="K300" s="6"/>
      <c r="L300" s="6"/>
      <c r="M300" s="6"/>
      <c r="N300" s="6"/>
      <c r="O300" s="3"/>
      <c r="P300" s="3"/>
      <c r="Q300" s="3"/>
      <c r="R300" s="3"/>
      <c r="S300" s="3"/>
      <c r="T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>
      <c r="A301" s="3"/>
      <c r="B301" s="3"/>
      <c r="C301" s="3"/>
      <c r="D301" s="3"/>
      <c r="E301" s="3"/>
      <c r="F301" s="3"/>
      <c r="G301" s="3"/>
      <c r="H301" s="6"/>
      <c r="I301" s="6"/>
      <c r="J301" s="6"/>
      <c r="K301" s="6"/>
      <c r="L301" s="6"/>
      <c r="M301" s="6"/>
      <c r="N301" s="6"/>
      <c r="O301" s="3"/>
      <c r="P301" s="3"/>
      <c r="Q301" s="3"/>
      <c r="R301" s="3"/>
      <c r="S301" s="3"/>
      <c r="T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>
      <c r="A302" s="3"/>
      <c r="B302" s="3"/>
      <c r="C302" s="3"/>
      <c r="D302" s="3"/>
      <c r="E302" s="3"/>
      <c r="F302" s="3"/>
      <c r="G302" s="3"/>
      <c r="H302" s="6"/>
      <c r="I302" s="6"/>
      <c r="J302" s="6"/>
      <c r="K302" s="6"/>
      <c r="L302" s="6"/>
      <c r="M302" s="6"/>
      <c r="N302" s="6"/>
      <c r="O302" s="3"/>
      <c r="P302" s="3"/>
      <c r="Q302" s="3"/>
      <c r="R302" s="3"/>
      <c r="S302" s="3"/>
      <c r="T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>
      <c r="A303" s="3"/>
      <c r="B303" s="3"/>
      <c r="C303" s="3"/>
      <c r="D303" s="3"/>
      <c r="E303" s="3"/>
      <c r="F303" s="3"/>
      <c r="G303" s="3"/>
      <c r="H303" s="6"/>
      <c r="I303" s="6"/>
      <c r="J303" s="6"/>
      <c r="K303" s="6"/>
      <c r="L303" s="6"/>
      <c r="M303" s="6"/>
      <c r="N303" s="6"/>
      <c r="O303" s="3"/>
      <c r="P303" s="3"/>
      <c r="Q303" s="3"/>
      <c r="R303" s="3"/>
      <c r="S303" s="3"/>
      <c r="T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>
      <c r="A304" s="3"/>
      <c r="B304" s="3"/>
      <c r="C304" s="3"/>
      <c r="D304" s="3"/>
      <c r="E304" s="3"/>
      <c r="F304" s="3"/>
      <c r="G304" s="3"/>
      <c r="H304" s="6"/>
      <c r="I304" s="6"/>
      <c r="J304" s="6"/>
      <c r="K304" s="6"/>
      <c r="L304" s="6"/>
      <c r="M304" s="6"/>
      <c r="N304" s="6"/>
      <c r="O304" s="3"/>
      <c r="P304" s="3"/>
      <c r="Q304" s="3"/>
      <c r="R304" s="3"/>
      <c r="S304" s="3"/>
      <c r="T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>
      <c r="A305" s="3"/>
      <c r="B305" s="3"/>
      <c r="C305" s="3"/>
      <c r="D305" s="3"/>
      <c r="E305" s="3"/>
      <c r="F305" s="3"/>
      <c r="G305" s="3"/>
      <c r="H305" s="6"/>
      <c r="I305" s="6"/>
      <c r="J305" s="6"/>
      <c r="K305" s="6"/>
      <c r="L305" s="6"/>
      <c r="M305" s="6"/>
      <c r="N305" s="6"/>
      <c r="O305" s="3"/>
      <c r="P305" s="3"/>
      <c r="Q305" s="3"/>
      <c r="R305" s="3"/>
      <c r="S305" s="3"/>
      <c r="T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>
      <c r="A306" s="3"/>
      <c r="B306" s="3"/>
      <c r="C306" s="3"/>
      <c r="D306" s="3"/>
      <c r="E306" s="3"/>
      <c r="F306" s="3"/>
      <c r="G306" s="3"/>
      <c r="H306" s="6"/>
      <c r="I306" s="6"/>
      <c r="J306" s="6"/>
      <c r="K306" s="6"/>
      <c r="L306" s="6"/>
      <c r="M306" s="6"/>
      <c r="N306" s="6"/>
      <c r="O306" s="3"/>
      <c r="P306" s="3"/>
      <c r="Q306" s="3"/>
      <c r="R306" s="3"/>
      <c r="S306" s="3"/>
      <c r="T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>
      <c r="A307" s="3"/>
      <c r="B307" s="3"/>
      <c r="C307" s="3"/>
      <c r="D307" s="3"/>
      <c r="E307" s="3"/>
      <c r="F307" s="3"/>
      <c r="G307" s="3"/>
      <c r="H307" s="6"/>
      <c r="I307" s="6"/>
      <c r="J307" s="6"/>
      <c r="K307" s="6"/>
      <c r="L307" s="6"/>
      <c r="M307" s="6"/>
      <c r="N307" s="6"/>
      <c r="O307" s="3"/>
      <c r="P307" s="3"/>
      <c r="Q307" s="3"/>
      <c r="R307" s="3"/>
      <c r="S307" s="3"/>
      <c r="T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>
      <c r="A308" s="3"/>
      <c r="B308" s="3"/>
      <c r="C308" s="3"/>
      <c r="D308" s="3"/>
      <c r="E308" s="3"/>
      <c r="F308" s="3"/>
      <c r="G308" s="3"/>
      <c r="H308" s="6"/>
      <c r="I308" s="6"/>
      <c r="J308" s="6"/>
      <c r="K308" s="6"/>
      <c r="L308" s="6"/>
      <c r="M308" s="6"/>
      <c r="N308" s="6"/>
      <c r="O308" s="3"/>
      <c r="P308" s="3"/>
      <c r="Q308" s="3"/>
      <c r="R308" s="3"/>
      <c r="S308" s="3"/>
      <c r="T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>
      <c r="A309" s="3"/>
      <c r="B309" s="3"/>
      <c r="C309" s="3"/>
      <c r="D309" s="3"/>
      <c r="E309" s="3"/>
      <c r="F309" s="3"/>
      <c r="G309" s="3"/>
      <c r="H309" s="6"/>
      <c r="I309" s="6"/>
      <c r="J309" s="6"/>
      <c r="K309" s="6"/>
      <c r="L309" s="6"/>
      <c r="M309" s="6"/>
      <c r="N309" s="6"/>
      <c r="O309" s="3"/>
      <c r="P309" s="3"/>
      <c r="Q309" s="3"/>
      <c r="R309" s="3"/>
      <c r="S309" s="3"/>
      <c r="T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>
      <c r="A310" s="3"/>
      <c r="B310" s="3"/>
      <c r="C310" s="3"/>
      <c r="D310" s="3"/>
      <c r="E310" s="3"/>
      <c r="F310" s="3"/>
      <c r="G310" s="3"/>
      <c r="H310" s="6"/>
      <c r="I310" s="6"/>
      <c r="J310" s="6"/>
      <c r="K310" s="6"/>
      <c r="L310" s="6"/>
      <c r="M310" s="6"/>
      <c r="N310" s="6"/>
      <c r="O310" s="3"/>
      <c r="P310" s="3"/>
      <c r="Q310" s="3"/>
      <c r="R310" s="3"/>
      <c r="S310" s="3"/>
      <c r="T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>
      <c r="A311" s="3"/>
      <c r="B311" s="3"/>
      <c r="C311" s="3"/>
      <c r="D311" s="3"/>
      <c r="E311" s="3"/>
      <c r="F311" s="3"/>
      <c r="G311" s="3"/>
      <c r="H311" s="6"/>
      <c r="I311" s="6"/>
      <c r="J311" s="6"/>
      <c r="K311" s="6"/>
      <c r="L311" s="6"/>
      <c r="M311" s="6"/>
      <c r="N311" s="6"/>
      <c r="O311" s="3"/>
      <c r="P311" s="3"/>
      <c r="Q311" s="3"/>
      <c r="R311" s="3"/>
      <c r="S311" s="3"/>
      <c r="T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>
      <c r="A312" s="3"/>
      <c r="B312" s="3"/>
      <c r="C312" s="3"/>
      <c r="D312" s="3"/>
      <c r="E312" s="3"/>
      <c r="F312" s="3"/>
      <c r="G312" s="3"/>
      <c r="H312" s="6"/>
      <c r="I312" s="6"/>
      <c r="J312" s="6"/>
      <c r="K312" s="6"/>
      <c r="L312" s="6"/>
      <c r="M312" s="6"/>
      <c r="N312" s="6"/>
      <c r="O312" s="3"/>
      <c r="P312" s="3"/>
      <c r="Q312" s="3"/>
      <c r="R312" s="3"/>
      <c r="S312" s="3"/>
      <c r="T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>
      <c r="A313" s="3"/>
      <c r="B313" s="3"/>
      <c r="C313" s="3"/>
      <c r="D313" s="3"/>
      <c r="E313" s="3"/>
      <c r="F313" s="3"/>
      <c r="G313" s="3"/>
      <c r="H313" s="6"/>
      <c r="I313" s="6"/>
      <c r="J313" s="6"/>
      <c r="K313" s="6"/>
      <c r="L313" s="6"/>
      <c r="M313" s="6"/>
      <c r="N313" s="6"/>
      <c r="O313" s="3"/>
      <c r="P313" s="3"/>
      <c r="Q313" s="3"/>
      <c r="R313" s="3"/>
      <c r="S313" s="3"/>
      <c r="T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>
      <c r="A314" s="3"/>
      <c r="B314" s="3"/>
      <c r="C314" s="3"/>
      <c r="D314" s="3"/>
      <c r="E314" s="3"/>
      <c r="F314" s="3"/>
      <c r="G314" s="3"/>
      <c r="H314" s="6"/>
      <c r="I314" s="6"/>
      <c r="J314" s="6"/>
      <c r="K314" s="6"/>
      <c r="L314" s="6"/>
      <c r="M314" s="6"/>
      <c r="N314" s="6"/>
      <c r="O314" s="3"/>
      <c r="P314" s="3"/>
      <c r="Q314" s="3"/>
      <c r="R314" s="3"/>
      <c r="S314" s="3"/>
      <c r="T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>
      <c r="A315" s="3"/>
      <c r="B315" s="3"/>
      <c r="C315" s="3"/>
      <c r="D315" s="3"/>
      <c r="E315" s="3"/>
      <c r="F315" s="3"/>
      <c r="G315" s="3"/>
      <c r="H315" s="6"/>
      <c r="I315" s="6"/>
      <c r="J315" s="6"/>
      <c r="K315" s="6"/>
      <c r="L315" s="6"/>
      <c r="M315" s="6"/>
      <c r="N315" s="6"/>
      <c r="O315" s="3"/>
      <c r="P315" s="3"/>
      <c r="Q315" s="3"/>
      <c r="R315" s="3"/>
      <c r="S315" s="3"/>
      <c r="T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>
      <c r="A316" s="3"/>
      <c r="B316" s="3"/>
      <c r="C316" s="3"/>
      <c r="D316" s="3"/>
      <c r="E316" s="3"/>
      <c r="F316" s="3"/>
      <c r="G316" s="3"/>
      <c r="H316" s="6"/>
      <c r="I316" s="6"/>
      <c r="J316" s="6"/>
      <c r="K316" s="6"/>
      <c r="L316" s="6"/>
      <c r="M316" s="6"/>
      <c r="N316" s="6"/>
      <c r="O316" s="3"/>
      <c r="P316" s="3"/>
      <c r="Q316" s="3"/>
      <c r="R316" s="3"/>
      <c r="S316" s="3"/>
      <c r="T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>
      <c r="A317" s="3"/>
      <c r="B317" s="3"/>
      <c r="C317" s="3"/>
      <c r="D317" s="3"/>
      <c r="E317" s="3"/>
      <c r="F317" s="3"/>
      <c r="G317" s="3"/>
      <c r="H317" s="6"/>
      <c r="I317" s="6"/>
      <c r="J317" s="6"/>
      <c r="K317" s="6"/>
      <c r="L317" s="6"/>
      <c r="M317" s="6"/>
      <c r="N317" s="6"/>
      <c r="O317" s="3"/>
      <c r="P317" s="3"/>
      <c r="Q317" s="3"/>
      <c r="R317" s="3"/>
      <c r="S317" s="3"/>
      <c r="T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>
      <c r="A318" s="3"/>
      <c r="B318" s="3"/>
      <c r="C318" s="3"/>
      <c r="D318" s="3"/>
      <c r="E318" s="3"/>
      <c r="F318" s="3"/>
      <c r="G318" s="3"/>
      <c r="H318" s="6"/>
      <c r="I318" s="6"/>
      <c r="J318" s="6"/>
      <c r="K318" s="6"/>
      <c r="L318" s="6"/>
      <c r="M318" s="6"/>
      <c r="N318" s="6"/>
      <c r="O318" s="3"/>
      <c r="P318" s="3"/>
      <c r="Q318" s="3"/>
      <c r="R318" s="3"/>
      <c r="S318" s="3"/>
      <c r="T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>
      <c r="A319" s="3"/>
      <c r="B319" s="3"/>
      <c r="C319" s="3"/>
      <c r="D319" s="3"/>
      <c r="E319" s="3"/>
      <c r="F319" s="3"/>
      <c r="G319" s="3"/>
      <c r="H319" s="6"/>
      <c r="I319" s="6"/>
      <c r="J319" s="6"/>
      <c r="K319" s="6"/>
      <c r="L319" s="6"/>
      <c r="M319" s="6"/>
      <c r="N319" s="6"/>
      <c r="O319" s="3"/>
      <c r="P319" s="3"/>
      <c r="Q319" s="3"/>
      <c r="R319" s="3"/>
      <c r="S319" s="3"/>
      <c r="T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>
      <c r="A320" s="3"/>
      <c r="B320" s="3"/>
      <c r="C320" s="3"/>
      <c r="D320" s="3"/>
      <c r="E320" s="3"/>
      <c r="F320" s="3"/>
      <c r="G320" s="3"/>
      <c r="H320" s="6"/>
      <c r="I320" s="6"/>
      <c r="J320" s="6"/>
      <c r="K320" s="6"/>
      <c r="L320" s="6"/>
      <c r="M320" s="6"/>
      <c r="N320" s="6"/>
      <c r="O320" s="3"/>
      <c r="P320" s="3"/>
      <c r="Q320" s="3"/>
      <c r="R320" s="3"/>
      <c r="S320" s="3"/>
      <c r="T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>
      <c r="A321" s="3"/>
      <c r="B321" s="3"/>
      <c r="C321" s="3"/>
      <c r="D321" s="3"/>
      <c r="E321" s="3"/>
      <c r="F321" s="3"/>
      <c r="G321" s="3"/>
      <c r="H321" s="6"/>
      <c r="I321" s="6"/>
      <c r="J321" s="6"/>
      <c r="K321" s="6"/>
      <c r="L321" s="6"/>
      <c r="M321" s="6"/>
      <c r="N321" s="6"/>
      <c r="O321" s="3"/>
      <c r="P321" s="3"/>
      <c r="Q321" s="3"/>
      <c r="R321" s="3"/>
      <c r="S321" s="3"/>
      <c r="T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>
      <c r="A322" s="3"/>
      <c r="B322" s="3"/>
      <c r="C322" s="3"/>
      <c r="D322" s="3"/>
      <c r="E322" s="3"/>
      <c r="F322" s="3"/>
      <c r="G322" s="3"/>
      <c r="H322" s="6"/>
      <c r="I322" s="6"/>
      <c r="J322" s="6"/>
      <c r="K322" s="6"/>
      <c r="L322" s="6"/>
      <c r="M322" s="6"/>
      <c r="N322" s="6"/>
      <c r="O322" s="3"/>
      <c r="P322" s="3"/>
      <c r="Q322" s="3"/>
      <c r="R322" s="3"/>
      <c r="S322" s="3"/>
      <c r="T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>
      <c r="A323" s="3"/>
      <c r="B323" s="3"/>
      <c r="C323" s="3"/>
      <c r="D323" s="3"/>
      <c r="E323" s="3"/>
      <c r="F323" s="3"/>
      <c r="G323" s="3"/>
      <c r="H323" s="6"/>
      <c r="I323" s="6"/>
      <c r="J323" s="6"/>
      <c r="K323" s="6"/>
      <c r="L323" s="6"/>
      <c r="M323" s="6"/>
      <c r="N323" s="6"/>
      <c r="O323" s="3"/>
      <c r="P323" s="3"/>
      <c r="Q323" s="3"/>
      <c r="R323" s="3"/>
      <c r="S323" s="3"/>
      <c r="T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>
      <c r="A324" s="3"/>
      <c r="B324" s="3"/>
      <c r="C324" s="3"/>
      <c r="D324" s="3"/>
      <c r="E324" s="3"/>
      <c r="F324" s="3"/>
      <c r="G324" s="3"/>
      <c r="H324" s="6"/>
      <c r="I324" s="6"/>
      <c r="J324" s="6"/>
      <c r="K324" s="6"/>
      <c r="L324" s="6"/>
      <c r="M324" s="6"/>
      <c r="N324" s="6"/>
      <c r="O324" s="3"/>
      <c r="P324" s="3"/>
      <c r="Q324" s="3"/>
      <c r="R324" s="3"/>
      <c r="S324" s="3"/>
      <c r="T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>
      <c r="A325" s="3"/>
      <c r="B325" s="3"/>
      <c r="C325" s="3"/>
      <c r="D325" s="3"/>
      <c r="E325" s="3"/>
      <c r="F325" s="3"/>
      <c r="G325" s="3"/>
      <c r="H325" s="6"/>
      <c r="I325" s="6"/>
      <c r="J325" s="6"/>
      <c r="K325" s="6"/>
      <c r="L325" s="6"/>
      <c r="M325" s="6"/>
      <c r="N325" s="6"/>
      <c r="O325" s="3"/>
      <c r="P325" s="3"/>
      <c r="Q325" s="3"/>
      <c r="R325" s="3"/>
      <c r="S325" s="3"/>
      <c r="T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>
      <c r="A326" s="3"/>
      <c r="B326" s="3"/>
      <c r="C326" s="3"/>
      <c r="D326" s="3"/>
      <c r="E326" s="3"/>
      <c r="F326" s="3"/>
      <c r="G326" s="3"/>
      <c r="H326" s="6"/>
      <c r="I326" s="6"/>
      <c r="J326" s="6"/>
      <c r="K326" s="6"/>
      <c r="L326" s="6"/>
      <c r="M326" s="6"/>
      <c r="N326" s="6"/>
      <c r="O326" s="3"/>
      <c r="P326" s="3"/>
      <c r="Q326" s="3"/>
      <c r="R326" s="3"/>
      <c r="S326" s="3"/>
      <c r="T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>
      <c r="A327" s="3"/>
      <c r="B327" s="3"/>
      <c r="C327" s="3"/>
      <c r="D327" s="3"/>
      <c r="E327" s="3"/>
      <c r="F327" s="3"/>
      <c r="G327" s="3"/>
      <c r="H327" s="6"/>
      <c r="I327" s="6"/>
      <c r="J327" s="6"/>
      <c r="K327" s="6"/>
      <c r="L327" s="6"/>
      <c r="M327" s="6"/>
      <c r="N327" s="6"/>
      <c r="O327" s="3"/>
      <c r="P327" s="3"/>
      <c r="Q327" s="3"/>
      <c r="R327" s="3"/>
      <c r="S327" s="3"/>
      <c r="T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>
      <c r="A328" s="3"/>
      <c r="B328" s="3"/>
      <c r="C328" s="3"/>
      <c r="D328" s="3"/>
      <c r="E328" s="3"/>
      <c r="F328" s="3"/>
      <c r="G328" s="3"/>
      <c r="H328" s="6"/>
      <c r="I328" s="6"/>
      <c r="J328" s="6"/>
      <c r="K328" s="6"/>
      <c r="L328" s="6"/>
      <c r="M328" s="6"/>
      <c r="N328" s="6"/>
      <c r="O328" s="3"/>
      <c r="P328" s="3"/>
      <c r="Q328" s="3"/>
      <c r="R328" s="3"/>
      <c r="S328" s="3"/>
      <c r="T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>
      <c r="A329" s="3"/>
      <c r="B329" s="3"/>
      <c r="C329" s="3"/>
      <c r="D329" s="3"/>
      <c r="E329" s="3"/>
      <c r="F329" s="3"/>
      <c r="G329" s="3"/>
      <c r="H329" s="6"/>
      <c r="I329" s="6"/>
      <c r="J329" s="6"/>
      <c r="K329" s="6"/>
      <c r="L329" s="6"/>
      <c r="M329" s="6"/>
      <c r="N329" s="6"/>
      <c r="O329" s="3"/>
      <c r="P329" s="3"/>
      <c r="Q329" s="3"/>
      <c r="R329" s="3"/>
      <c r="S329" s="3"/>
      <c r="T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>
      <c r="A330" s="3"/>
      <c r="B330" s="3"/>
      <c r="C330" s="3"/>
      <c r="D330" s="3"/>
      <c r="E330" s="3"/>
      <c r="F330" s="3"/>
      <c r="G330" s="3"/>
      <c r="H330" s="6"/>
      <c r="I330" s="6"/>
      <c r="J330" s="6"/>
      <c r="K330" s="6"/>
      <c r="L330" s="6"/>
      <c r="M330" s="6"/>
      <c r="N330" s="6"/>
      <c r="O330" s="3"/>
      <c r="P330" s="3"/>
      <c r="Q330" s="3"/>
      <c r="R330" s="3"/>
      <c r="S330" s="3"/>
      <c r="T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>
      <c r="A331" s="3"/>
      <c r="B331" s="3"/>
      <c r="C331" s="3"/>
      <c r="D331" s="3"/>
      <c r="E331" s="3"/>
      <c r="F331" s="3"/>
      <c r="G331" s="3"/>
      <c r="H331" s="6"/>
      <c r="I331" s="6"/>
      <c r="J331" s="6"/>
      <c r="K331" s="6"/>
      <c r="L331" s="6"/>
      <c r="M331" s="6"/>
      <c r="N331" s="6"/>
      <c r="O331" s="3"/>
      <c r="P331" s="3"/>
      <c r="Q331" s="3"/>
      <c r="R331" s="3"/>
      <c r="S331" s="3"/>
      <c r="T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>
      <c r="A332" s="3"/>
      <c r="B332" s="3"/>
      <c r="C332" s="3"/>
      <c r="D332" s="3"/>
      <c r="E332" s="3"/>
      <c r="F332" s="3"/>
      <c r="G332" s="3"/>
      <c r="H332" s="6"/>
      <c r="I332" s="6"/>
      <c r="J332" s="6"/>
      <c r="K332" s="6"/>
      <c r="L332" s="6"/>
      <c r="M332" s="6"/>
      <c r="N332" s="6"/>
      <c r="O332" s="3"/>
      <c r="P332" s="3"/>
      <c r="Q332" s="3"/>
      <c r="R332" s="3"/>
      <c r="S332" s="3"/>
      <c r="T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>
      <c r="A333" s="3"/>
      <c r="B333" s="3"/>
      <c r="C333" s="3"/>
      <c r="D333" s="3"/>
      <c r="E333" s="3"/>
      <c r="F333" s="3"/>
      <c r="G333" s="3"/>
      <c r="H333" s="6"/>
      <c r="I333" s="6"/>
      <c r="J333" s="6"/>
      <c r="K333" s="6"/>
      <c r="L333" s="6"/>
      <c r="M333" s="6"/>
      <c r="N333" s="6"/>
      <c r="O333" s="3"/>
      <c r="P333" s="3"/>
      <c r="Q333" s="3"/>
      <c r="R333" s="3"/>
      <c r="S333" s="3"/>
      <c r="T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>
      <c r="A334" s="3"/>
      <c r="B334" s="3"/>
      <c r="C334" s="3"/>
      <c r="D334" s="3"/>
      <c r="E334" s="3"/>
      <c r="F334" s="3"/>
      <c r="G334" s="3"/>
      <c r="H334" s="6"/>
      <c r="I334" s="6"/>
      <c r="J334" s="6"/>
      <c r="K334" s="6"/>
      <c r="L334" s="6"/>
      <c r="M334" s="6"/>
      <c r="N334" s="6"/>
      <c r="O334" s="3"/>
      <c r="P334" s="3"/>
      <c r="Q334" s="3"/>
      <c r="R334" s="3"/>
      <c r="S334" s="3"/>
      <c r="T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>
      <c r="A335" s="3"/>
      <c r="B335" s="3"/>
      <c r="C335" s="3"/>
      <c r="D335" s="3"/>
      <c r="E335" s="3"/>
      <c r="F335" s="3"/>
      <c r="G335" s="3"/>
      <c r="H335" s="6"/>
      <c r="I335" s="6"/>
      <c r="J335" s="6"/>
      <c r="K335" s="6"/>
      <c r="L335" s="6"/>
      <c r="M335" s="6"/>
      <c r="N335" s="6"/>
      <c r="O335" s="3"/>
      <c r="P335" s="3"/>
      <c r="Q335" s="3"/>
      <c r="R335" s="3"/>
      <c r="S335" s="3"/>
      <c r="T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>
      <c r="A336" s="3"/>
      <c r="B336" s="3"/>
      <c r="C336" s="3"/>
      <c r="D336" s="3"/>
      <c r="E336" s="3"/>
      <c r="F336" s="3"/>
      <c r="G336" s="3"/>
      <c r="H336" s="6"/>
      <c r="I336" s="6"/>
      <c r="J336" s="6"/>
      <c r="K336" s="6"/>
      <c r="L336" s="6"/>
      <c r="M336" s="6"/>
      <c r="N336" s="6"/>
      <c r="O336" s="3"/>
      <c r="P336" s="3"/>
      <c r="Q336" s="3"/>
      <c r="R336" s="3"/>
      <c r="S336" s="3"/>
      <c r="T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>
      <c r="A337" s="3"/>
      <c r="B337" s="3"/>
      <c r="C337" s="3"/>
      <c r="D337" s="3"/>
      <c r="E337" s="3"/>
      <c r="F337" s="3"/>
      <c r="G337" s="3"/>
      <c r="H337" s="6"/>
      <c r="I337" s="6"/>
      <c r="J337" s="6"/>
      <c r="K337" s="6"/>
      <c r="L337" s="6"/>
      <c r="M337" s="6"/>
      <c r="N337" s="6"/>
      <c r="O337" s="3"/>
      <c r="P337" s="3"/>
      <c r="Q337" s="3"/>
      <c r="R337" s="3"/>
      <c r="S337" s="3"/>
      <c r="T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>
      <c r="A338" s="3"/>
      <c r="B338" s="3"/>
      <c r="C338" s="3"/>
      <c r="D338" s="3"/>
      <c r="E338" s="3"/>
      <c r="F338" s="3"/>
      <c r="G338" s="3"/>
      <c r="H338" s="6"/>
      <c r="I338" s="6"/>
      <c r="J338" s="6"/>
      <c r="K338" s="6"/>
      <c r="L338" s="6"/>
      <c r="M338" s="6"/>
      <c r="N338" s="6"/>
      <c r="O338" s="3"/>
      <c r="P338" s="3"/>
      <c r="Q338" s="3"/>
      <c r="R338" s="3"/>
      <c r="S338" s="3"/>
      <c r="T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>
      <c r="A339" s="3"/>
      <c r="B339" s="3"/>
      <c r="C339" s="3"/>
      <c r="D339" s="3"/>
      <c r="E339" s="3"/>
      <c r="F339" s="3"/>
      <c r="G339" s="3"/>
      <c r="H339" s="6"/>
      <c r="I339" s="6"/>
      <c r="J339" s="6"/>
      <c r="K339" s="6"/>
      <c r="L339" s="6"/>
      <c r="M339" s="6"/>
      <c r="N339" s="6"/>
      <c r="O339" s="3"/>
      <c r="P339" s="3"/>
      <c r="Q339" s="3"/>
      <c r="R339" s="3"/>
      <c r="S339" s="3"/>
      <c r="T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>
      <c r="A340" s="3"/>
      <c r="B340" s="3"/>
      <c r="C340" s="3"/>
      <c r="D340" s="3"/>
      <c r="E340" s="3"/>
      <c r="F340" s="3"/>
      <c r="G340" s="3"/>
      <c r="H340" s="6"/>
      <c r="I340" s="6"/>
      <c r="J340" s="6"/>
      <c r="K340" s="6"/>
      <c r="L340" s="6"/>
      <c r="M340" s="6"/>
      <c r="N340" s="6"/>
      <c r="O340" s="3"/>
      <c r="P340" s="3"/>
      <c r="Q340" s="3"/>
      <c r="R340" s="3"/>
      <c r="S340" s="3"/>
      <c r="T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>
      <c r="A341" s="3"/>
      <c r="B341" s="3"/>
      <c r="C341" s="3"/>
      <c r="D341" s="3"/>
      <c r="E341" s="3"/>
      <c r="F341" s="3"/>
      <c r="G341" s="3"/>
      <c r="H341" s="6"/>
      <c r="I341" s="6"/>
      <c r="J341" s="6"/>
      <c r="K341" s="6"/>
      <c r="L341" s="6"/>
      <c r="M341" s="6"/>
      <c r="N341" s="6"/>
      <c r="O341" s="3"/>
      <c r="P341" s="3"/>
      <c r="Q341" s="3"/>
      <c r="R341" s="3"/>
      <c r="S341" s="3"/>
      <c r="T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>
      <c r="A342" s="3"/>
      <c r="B342" s="3"/>
      <c r="C342" s="3"/>
      <c r="D342" s="3"/>
      <c r="E342" s="3"/>
      <c r="F342" s="3"/>
      <c r="G342" s="3"/>
      <c r="H342" s="6"/>
      <c r="I342" s="6"/>
      <c r="J342" s="6"/>
      <c r="K342" s="6"/>
      <c r="L342" s="6"/>
      <c r="M342" s="6"/>
      <c r="N342" s="6"/>
      <c r="O342" s="3"/>
      <c r="P342" s="3"/>
      <c r="Q342" s="3"/>
      <c r="R342" s="3"/>
      <c r="S342" s="3"/>
      <c r="T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>
      <c r="A343" s="3"/>
      <c r="B343" s="3"/>
      <c r="C343" s="3"/>
      <c r="D343" s="3"/>
      <c r="E343" s="3"/>
      <c r="F343" s="3"/>
      <c r="G343" s="3"/>
      <c r="H343" s="6"/>
      <c r="I343" s="6"/>
      <c r="J343" s="6"/>
      <c r="K343" s="6"/>
      <c r="L343" s="6"/>
      <c r="M343" s="6"/>
      <c r="N343" s="6"/>
      <c r="O343" s="3"/>
      <c r="P343" s="3"/>
      <c r="Q343" s="3"/>
      <c r="R343" s="3"/>
      <c r="S343" s="3"/>
      <c r="T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>
      <c r="A344" s="3"/>
      <c r="B344" s="3"/>
      <c r="C344" s="3"/>
      <c r="D344" s="3"/>
      <c r="E344" s="3"/>
      <c r="F344" s="3"/>
      <c r="G344" s="3"/>
      <c r="H344" s="6"/>
      <c r="I344" s="6"/>
      <c r="J344" s="6"/>
      <c r="K344" s="6"/>
      <c r="L344" s="6"/>
      <c r="M344" s="6"/>
      <c r="N344" s="6"/>
      <c r="O344" s="3"/>
      <c r="P344" s="3"/>
      <c r="Q344" s="3"/>
      <c r="R344" s="3"/>
      <c r="S344" s="3"/>
      <c r="T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>
      <c r="A345" s="3"/>
      <c r="B345" s="3"/>
      <c r="C345" s="3"/>
      <c r="D345" s="3"/>
      <c r="E345" s="3"/>
      <c r="F345" s="3"/>
      <c r="G345" s="3"/>
      <c r="H345" s="6"/>
      <c r="I345" s="6"/>
      <c r="J345" s="6"/>
      <c r="K345" s="6"/>
      <c r="L345" s="6"/>
      <c r="M345" s="6"/>
      <c r="N345" s="6"/>
      <c r="O345" s="3"/>
      <c r="P345" s="3"/>
      <c r="Q345" s="3"/>
      <c r="R345" s="3"/>
      <c r="S345" s="3"/>
      <c r="T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>
      <c r="A346" s="3"/>
      <c r="B346" s="3"/>
      <c r="C346" s="3"/>
      <c r="D346" s="3"/>
      <c r="E346" s="3"/>
      <c r="F346" s="3"/>
      <c r="G346" s="3"/>
      <c r="H346" s="6"/>
      <c r="I346" s="6"/>
      <c r="J346" s="6"/>
      <c r="K346" s="6"/>
      <c r="L346" s="6"/>
      <c r="M346" s="6"/>
      <c r="N346" s="6"/>
      <c r="O346" s="3"/>
      <c r="P346" s="3"/>
      <c r="Q346" s="3"/>
      <c r="R346" s="3"/>
      <c r="S346" s="3"/>
      <c r="T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>
      <c r="A347" s="3"/>
      <c r="B347" s="3"/>
      <c r="C347" s="3"/>
      <c r="D347" s="3"/>
      <c r="E347" s="3"/>
      <c r="F347" s="3"/>
      <c r="G347" s="3"/>
      <c r="H347" s="6"/>
      <c r="I347" s="6"/>
      <c r="J347" s="6"/>
      <c r="K347" s="6"/>
      <c r="L347" s="6"/>
      <c r="M347" s="6"/>
      <c r="N347" s="6"/>
      <c r="O347" s="3"/>
      <c r="P347" s="3"/>
      <c r="Q347" s="3"/>
      <c r="R347" s="3"/>
      <c r="S347" s="3"/>
      <c r="T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>
      <c r="A348" s="3"/>
      <c r="B348" s="3"/>
      <c r="C348" s="3"/>
      <c r="D348" s="3"/>
      <c r="E348" s="3"/>
      <c r="F348" s="3"/>
      <c r="G348" s="3"/>
      <c r="H348" s="6"/>
      <c r="I348" s="6"/>
      <c r="J348" s="6"/>
      <c r="K348" s="6"/>
      <c r="L348" s="6"/>
      <c r="M348" s="6"/>
      <c r="N348" s="6"/>
      <c r="O348" s="3"/>
      <c r="P348" s="3"/>
      <c r="Q348" s="3"/>
      <c r="R348" s="3"/>
      <c r="S348" s="3"/>
      <c r="T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>
      <c r="A349" s="3"/>
      <c r="B349" s="3"/>
      <c r="C349" s="3"/>
      <c r="D349" s="3"/>
      <c r="E349" s="3"/>
      <c r="F349" s="3"/>
      <c r="G349" s="3"/>
      <c r="H349" s="6"/>
      <c r="I349" s="6"/>
      <c r="J349" s="6"/>
      <c r="K349" s="6"/>
      <c r="L349" s="6"/>
      <c r="M349" s="6"/>
      <c r="N349" s="6"/>
      <c r="O349" s="3"/>
      <c r="P349" s="3"/>
      <c r="Q349" s="3"/>
      <c r="R349" s="3"/>
      <c r="S349" s="3"/>
      <c r="T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>
      <c r="A350" s="3"/>
      <c r="B350" s="3"/>
      <c r="C350" s="3"/>
      <c r="D350" s="3"/>
      <c r="E350" s="3"/>
      <c r="F350" s="3"/>
      <c r="G350" s="3"/>
      <c r="H350" s="6"/>
      <c r="I350" s="6"/>
      <c r="J350" s="6"/>
      <c r="K350" s="6"/>
      <c r="L350" s="6"/>
      <c r="M350" s="6"/>
    </row>
    <row r="351" spans="1:36">
      <c r="A351" s="3"/>
      <c r="B351" s="3"/>
      <c r="C351" s="3"/>
      <c r="D351" s="3"/>
      <c r="E351" s="3"/>
      <c r="F351" s="3"/>
      <c r="G351" s="3"/>
      <c r="H351" s="6"/>
      <c r="I351" s="6"/>
      <c r="J351" s="6"/>
      <c r="K351" s="6"/>
      <c r="L351" s="6"/>
      <c r="M351" s="6"/>
    </row>
    <row r="352" spans="1:36">
      <c r="A352" s="3"/>
      <c r="B352" s="3"/>
      <c r="C352" s="3"/>
      <c r="D352" s="3"/>
      <c r="E352" s="3"/>
      <c r="F352" s="3"/>
      <c r="G352" s="3"/>
      <c r="H352" s="6"/>
      <c r="I352" s="6"/>
      <c r="J352" s="6"/>
      <c r="K352" s="6"/>
      <c r="L352" s="6"/>
      <c r="M352" s="6"/>
    </row>
    <row r="353" spans="1:13">
      <c r="A353" s="3"/>
      <c r="B353" s="3"/>
      <c r="C353" s="3"/>
      <c r="D353" s="3"/>
      <c r="E353" s="3"/>
      <c r="F353" s="3"/>
      <c r="G353" s="3"/>
      <c r="H353" s="6"/>
      <c r="I353" s="6"/>
      <c r="J353" s="6"/>
      <c r="K353" s="6"/>
      <c r="L353" s="6"/>
      <c r="M353" s="6"/>
    </row>
  </sheetData>
  <sheetProtection algorithmName="SHA-512" hashValue="o+pTYD/VC1T262G8j2q3YsPlps3y+kfkfKJc9RisPCIFWBduLix8mYi5789pg7XeLBM/P52/XeFfCdt1ZSfMPg==" saltValue="jviBL32UC1LCYhtgi2Tw9g==" spinCount="100000" sheet="1" objects="1" scenarios="1"/>
  <protectedRanges>
    <protectedRange algorithmName="SHA-512" hashValue="w3A7BTv/VAVmeflBi1fbd/ZavaWDxyyO7Rde3BJoT+UgkjYrzN93ssP50TNZeZo5mB7yH6/wWBQAyLVkoUjnpg==" saltValue="LD3/vkqkDkFIt3JLbguCEg==" spinCount="100000" sqref="F32:L32 Q32:T32 F31:T31 F29:I30 N29:T30 F3:T28" name="Intervalo1"/>
  </protectedRanges>
  <mergeCells count="5">
    <mergeCell ref="A1:S1"/>
    <mergeCell ref="N3:O3"/>
    <mergeCell ref="R3:S3"/>
    <mergeCell ref="J29:M29"/>
    <mergeCell ref="J30:M30"/>
  </mergeCells>
  <phoneticPr fontId="0" type="noConversion"/>
  <conditionalFormatting sqref="F5:F28">
    <cfRule type="containsText" dxfId="43" priority="9" operator="containsText" text="CÓDIGO INEXISTENTE">
      <formula>NOT(ISERROR(SEARCH("CÓDIGO INEXISTENTE",F5)))</formula>
    </cfRule>
  </conditionalFormatting>
  <pageMargins left="0.61" right="0.43" top="0.984251969" bottom="0.984251969" header="0.49212598499999999" footer="0.49212598499999999"/>
  <pageSetup paperSize="9" scale="42" orientation="landscape" horizontalDpi="300" verticalDpi="300" r:id="rId1"/>
  <headerFooter alignWithMargins="0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E1:G11"/>
  <sheetViews>
    <sheetView topLeftCell="A6" zoomScale="80" zoomScaleNormal="80" workbookViewId="0">
      <selection activeCell="C3" sqref="C3"/>
    </sheetView>
  </sheetViews>
  <sheetFormatPr defaultColWidth="8.5703125" defaultRowHeight="12.75"/>
  <cols>
    <col min="1" max="1" width="53.5703125" style="135" customWidth="1"/>
    <col min="2" max="4" width="8.5703125" style="135"/>
    <col min="5" max="5" width="25.5703125" bestFit="1" customWidth="1"/>
    <col min="6" max="6" width="66.5703125" bestFit="1" customWidth="1"/>
    <col min="7" max="7" width="26.5703125" customWidth="1"/>
    <col min="8" max="16384" width="8.5703125" style="135"/>
  </cols>
  <sheetData>
    <row r="1" spans="5:7" ht="78.599999999999994" customHeight="1">
      <c r="E1" t="s">
        <v>45</v>
      </c>
      <c r="F1" t="s">
        <v>46</v>
      </c>
      <c r="G1" t="s">
        <v>47</v>
      </c>
    </row>
    <row r="2" spans="5:7" ht="70.349999999999994" customHeight="1">
      <c r="E2" t="s">
        <v>48</v>
      </c>
    </row>
    <row r="3" spans="5:7" ht="72.599999999999994" customHeight="1">
      <c r="E3" t="s">
        <v>49</v>
      </c>
      <c r="F3" s="3" t="s">
        <v>50</v>
      </c>
    </row>
    <row r="4" spans="5:7" ht="72.599999999999994" customHeight="1">
      <c r="E4" t="s">
        <v>51</v>
      </c>
    </row>
    <row r="5" spans="5:7" ht="72.599999999999994" customHeight="1">
      <c r="E5" t="s">
        <v>52</v>
      </c>
      <c r="F5" s="3" t="s">
        <v>53</v>
      </c>
    </row>
    <row r="6" spans="5:7" ht="72.599999999999994" customHeight="1">
      <c r="E6" t="s">
        <v>16</v>
      </c>
      <c r="F6" s="3" t="s">
        <v>54</v>
      </c>
    </row>
    <row r="7" spans="5:7" ht="72.599999999999994" customHeight="1">
      <c r="E7" t="s">
        <v>55</v>
      </c>
      <c r="F7" s="3" t="s">
        <v>56</v>
      </c>
    </row>
    <row r="8" spans="5:7" ht="72.599999999999994" customHeight="1">
      <c r="E8" t="s">
        <v>57</v>
      </c>
      <c r="F8" s="3" t="s">
        <v>58</v>
      </c>
    </row>
    <row r="9" spans="5:7" ht="72.599999999999994" customHeight="1">
      <c r="E9" t="s">
        <v>59</v>
      </c>
      <c r="F9" s="3" t="s">
        <v>56</v>
      </c>
    </row>
    <row r="10" spans="5:7" ht="72.599999999999994" customHeight="1"/>
    <row r="11" spans="5:7" ht="72.599999999999994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F0EA-AF3E-444E-B71D-E84ECBA91054}">
  <dimension ref="A1:D1971"/>
  <sheetViews>
    <sheetView workbookViewId="0">
      <selection activeCell="C3" sqref="C3"/>
    </sheetView>
  </sheetViews>
  <sheetFormatPr defaultRowHeight="12.75"/>
  <cols>
    <col min="1" max="1" width="16.7109375" bestFit="1" customWidth="1"/>
    <col min="2" max="2" width="81.140625" bestFit="1" customWidth="1"/>
    <col min="3" max="3" width="13.85546875" bestFit="1" customWidth="1"/>
    <col min="4" max="4" width="12.5703125" bestFit="1" customWidth="1"/>
  </cols>
  <sheetData>
    <row r="1" spans="1:4">
      <c r="A1" t="s">
        <v>1692</v>
      </c>
      <c r="B1" t="s">
        <v>1693</v>
      </c>
      <c r="C1" t="s">
        <v>1694</v>
      </c>
      <c r="D1" t="s">
        <v>1695</v>
      </c>
    </row>
    <row r="2" spans="1:4">
      <c r="A2" s="270" t="s">
        <v>1388</v>
      </c>
      <c r="B2" s="267" t="s">
        <v>1389</v>
      </c>
      <c r="C2">
        <v>0.2</v>
      </c>
      <c r="D2">
        <v>1095</v>
      </c>
    </row>
    <row r="3" spans="1:4">
      <c r="A3" s="271" t="s">
        <v>482</v>
      </c>
      <c r="B3" s="267" t="s">
        <v>483</v>
      </c>
      <c r="C3">
        <v>40.369999999999997</v>
      </c>
      <c r="D3">
        <v>300</v>
      </c>
    </row>
    <row r="4" spans="1:4">
      <c r="A4" s="270" t="s">
        <v>807</v>
      </c>
      <c r="B4" s="267" t="s">
        <v>808</v>
      </c>
      <c r="C4">
        <v>10.6</v>
      </c>
      <c r="D4">
        <v>200</v>
      </c>
    </row>
    <row r="5" spans="1:4">
      <c r="A5" s="271" t="s">
        <v>1155</v>
      </c>
      <c r="B5" s="267" t="s">
        <v>1156</v>
      </c>
      <c r="C5">
        <v>4.92</v>
      </c>
      <c r="D5">
        <v>100</v>
      </c>
    </row>
    <row r="6" spans="1:4">
      <c r="A6" s="270" t="s">
        <v>665</v>
      </c>
      <c r="B6" s="267" t="s">
        <v>666</v>
      </c>
      <c r="C6">
        <v>12.749000000000001</v>
      </c>
      <c r="D6">
        <v>99</v>
      </c>
    </row>
    <row r="7" spans="1:4">
      <c r="A7" s="270" t="s">
        <v>882</v>
      </c>
      <c r="B7" s="267" t="s">
        <v>883</v>
      </c>
      <c r="C7">
        <v>3.29</v>
      </c>
      <c r="D7">
        <v>85</v>
      </c>
    </row>
    <row r="8" spans="1:4">
      <c r="A8" s="270" t="s">
        <v>1259</v>
      </c>
      <c r="B8" s="267" t="s">
        <v>1260</v>
      </c>
      <c r="C8">
        <v>55.595799999999997</v>
      </c>
      <c r="D8">
        <v>60</v>
      </c>
    </row>
    <row r="9" spans="1:4">
      <c r="A9" s="270" t="s">
        <v>894</v>
      </c>
      <c r="B9" s="267" t="s">
        <v>895</v>
      </c>
      <c r="C9">
        <v>3.9683000000000002</v>
      </c>
      <c r="D9">
        <v>50</v>
      </c>
    </row>
    <row r="10" spans="1:4">
      <c r="A10" s="270" t="s">
        <v>596</v>
      </c>
      <c r="B10" s="267" t="s">
        <v>597</v>
      </c>
      <c r="C10">
        <v>4.4913999999999996</v>
      </c>
      <c r="D10">
        <v>46</v>
      </c>
    </row>
    <row r="11" spans="1:4">
      <c r="A11" s="270" t="s">
        <v>846</v>
      </c>
      <c r="B11" s="267" t="s">
        <v>847</v>
      </c>
      <c r="C11">
        <v>54.09</v>
      </c>
      <c r="D11">
        <v>42</v>
      </c>
    </row>
    <row r="12" spans="1:4">
      <c r="A12" s="270" t="s">
        <v>450</v>
      </c>
      <c r="B12" s="267" t="s">
        <v>451</v>
      </c>
      <c r="C12">
        <v>5.48</v>
      </c>
      <c r="D12">
        <v>40</v>
      </c>
    </row>
    <row r="13" spans="1:4">
      <c r="A13" s="270" t="s">
        <v>1099</v>
      </c>
      <c r="B13" s="267" t="s">
        <v>1100</v>
      </c>
      <c r="C13">
        <v>39.8033</v>
      </c>
      <c r="D13">
        <v>40</v>
      </c>
    </row>
    <row r="14" spans="1:4">
      <c r="A14" s="270" t="s">
        <v>1171</v>
      </c>
      <c r="B14" s="267" t="s">
        <v>1172</v>
      </c>
      <c r="C14">
        <v>61.45</v>
      </c>
      <c r="D14">
        <v>34</v>
      </c>
    </row>
    <row r="15" spans="1:4">
      <c r="A15" s="270" t="s">
        <v>1430</v>
      </c>
      <c r="B15" s="267" t="s">
        <v>1431</v>
      </c>
      <c r="C15">
        <v>188</v>
      </c>
      <c r="D15">
        <v>33</v>
      </c>
    </row>
    <row r="16" spans="1:4">
      <c r="A16" s="270" t="s">
        <v>448</v>
      </c>
      <c r="B16" s="267" t="s">
        <v>449</v>
      </c>
      <c r="C16">
        <v>5.48</v>
      </c>
      <c r="D16">
        <v>30</v>
      </c>
    </row>
    <row r="17" spans="1:4">
      <c r="A17" s="270" t="s">
        <v>1562</v>
      </c>
      <c r="B17" s="267" t="s">
        <v>1563</v>
      </c>
      <c r="C17">
        <v>212.4</v>
      </c>
      <c r="D17">
        <v>27</v>
      </c>
    </row>
    <row r="18" spans="1:4">
      <c r="A18" s="270" t="s">
        <v>470</v>
      </c>
      <c r="B18" s="267" t="s">
        <v>471</v>
      </c>
      <c r="C18">
        <v>23.96</v>
      </c>
      <c r="D18">
        <v>22</v>
      </c>
    </row>
    <row r="19" spans="1:4">
      <c r="A19" s="270" t="s">
        <v>990</v>
      </c>
      <c r="B19" s="267" t="s">
        <v>991</v>
      </c>
      <c r="C19">
        <v>321.0933</v>
      </c>
      <c r="D19">
        <v>21</v>
      </c>
    </row>
    <row r="20" spans="1:4">
      <c r="A20" s="270" t="s">
        <v>473</v>
      </c>
      <c r="B20" s="267" t="s">
        <v>474</v>
      </c>
      <c r="C20">
        <v>19.850000000000001</v>
      </c>
      <c r="D20">
        <v>20</v>
      </c>
    </row>
    <row r="21" spans="1:4">
      <c r="A21" s="270" t="s">
        <v>1476</v>
      </c>
      <c r="B21" s="267" t="s">
        <v>1477</v>
      </c>
      <c r="C21">
        <v>34.484999999999999</v>
      </c>
      <c r="D21">
        <v>19</v>
      </c>
    </row>
    <row r="22" spans="1:4">
      <c r="A22" s="270" t="s">
        <v>1031</v>
      </c>
      <c r="B22" s="267" t="s">
        <v>1032</v>
      </c>
      <c r="C22">
        <v>1.2562</v>
      </c>
      <c r="D22">
        <v>19</v>
      </c>
    </row>
    <row r="23" spans="1:4">
      <c r="A23" s="270" t="s">
        <v>1569</v>
      </c>
      <c r="B23" s="267" t="s">
        <v>1570</v>
      </c>
      <c r="C23">
        <v>141.54</v>
      </c>
      <c r="D23">
        <v>18</v>
      </c>
    </row>
    <row r="24" spans="1:4">
      <c r="A24" s="270" t="s">
        <v>343</v>
      </c>
      <c r="B24" s="267" t="s">
        <v>344</v>
      </c>
      <c r="C24">
        <v>0.93</v>
      </c>
      <c r="D24">
        <v>18</v>
      </c>
    </row>
    <row r="25" spans="1:4">
      <c r="A25" s="270" t="s">
        <v>1478</v>
      </c>
      <c r="B25" s="267" t="s">
        <v>1479</v>
      </c>
      <c r="C25">
        <v>29.04</v>
      </c>
      <c r="D25">
        <v>18</v>
      </c>
    </row>
    <row r="26" spans="1:4">
      <c r="A26" s="270" t="s">
        <v>1480</v>
      </c>
      <c r="B26" s="267" t="s">
        <v>1481</v>
      </c>
      <c r="C26">
        <v>9.09</v>
      </c>
      <c r="D26">
        <v>17</v>
      </c>
    </row>
    <row r="27" spans="1:4">
      <c r="A27" s="270" t="s">
        <v>345</v>
      </c>
      <c r="B27" s="267" t="s">
        <v>346</v>
      </c>
      <c r="C27">
        <v>1.58</v>
      </c>
      <c r="D27">
        <v>17</v>
      </c>
    </row>
    <row r="28" spans="1:4">
      <c r="A28" s="270" t="s">
        <v>43</v>
      </c>
      <c r="B28" s="267" t="s">
        <v>801</v>
      </c>
      <c r="C28">
        <v>51.299500000000002</v>
      </c>
      <c r="D28">
        <v>17</v>
      </c>
    </row>
    <row r="29" spans="1:4">
      <c r="A29" s="270" t="s">
        <v>1432</v>
      </c>
      <c r="B29" s="267" t="s">
        <v>1433</v>
      </c>
      <c r="C29">
        <v>2.2799999999999998</v>
      </c>
      <c r="D29">
        <v>17</v>
      </c>
    </row>
    <row r="30" spans="1:4">
      <c r="A30" s="270" t="s">
        <v>941</v>
      </c>
      <c r="B30" s="267" t="s">
        <v>942</v>
      </c>
      <c r="C30">
        <v>54.426600000000001</v>
      </c>
      <c r="D30">
        <v>17</v>
      </c>
    </row>
    <row r="31" spans="1:4">
      <c r="A31" s="270" t="s">
        <v>347</v>
      </c>
      <c r="B31" s="267" t="s">
        <v>348</v>
      </c>
      <c r="C31">
        <v>168</v>
      </c>
      <c r="D31">
        <v>16</v>
      </c>
    </row>
    <row r="32" spans="1:4">
      <c r="A32" s="270" t="s">
        <v>796</v>
      </c>
      <c r="B32" s="267" t="s">
        <v>797</v>
      </c>
      <c r="C32">
        <v>17.89</v>
      </c>
      <c r="D32">
        <v>15</v>
      </c>
    </row>
    <row r="33" spans="1:4">
      <c r="A33" s="270" t="s">
        <v>432</v>
      </c>
      <c r="B33" s="267" t="s">
        <v>433</v>
      </c>
      <c r="C33">
        <v>14.0318</v>
      </c>
      <c r="D33">
        <v>15</v>
      </c>
    </row>
    <row r="34" spans="1:4">
      <c r="A34" s="270" t="s">
        <v>1531</v>
      </c>
      <c r="B34" s="267" t="s">
        <v>1532</v>
      </c>
      <c r="C34">
        <v>39.637500000000003</v>
      </c>
      <c r="D34">
        <v>15</v>
      </c>
    </row>
    <row r="35" spans="1:4">
      <c r="A35" s="270" t="s">
        <v>988</v>
      </c>
      <c r="B35" s="267" t="s">
        <v>989</v>
      </c>
      <c r="C35">
        <v>549.22820000000002</v>
      </c>
      <c r="D35">
        <v>15</v>
      </c>
    </row>
    <row r="36" spans="1:4">
      <c r="A36" s="270" t="s">
        <v>862</v>
      </c>
      <c r="B36" s="267" t="s">
        <v>863</v>
      </c>
      <c r="C36">
        <v>1230.5999999999999</v>
      </c>
      <c r="D36">
        <v>14</v>
      </c>
    </row>
    <row r="37" spans="1:4">
      <c r="A37" s="270" t="s">
        <v>1506</v>
      </c>
      <c r="B37" s="267" t="s">
        <v>1507</v>
      </c>
      <c r="C37">
        <v>34.200000000000003</v>
      </c>
      <c r="D37">
        <v>14</v>
      </c>
    </row>
    <row r="38" spans="1:4">
      <c r="A38" s="270" t="s">
        <v>799</v>
      </c>
      <c r="B38" s="267" t="s">
        <v>800</v>
      </c>
      <c r="C38">
        <v>11.99</v>
      </c>
      <c r="D38">
        <v>13</v>
      </c>
    </row>
    <row r="39" spans="1:4">
      <c r="A39" s="270" t="s">
        <v>850</v>
      </c>
      <c r="B39" s="267" t="s">
        <v>851</v>
      </c>
      <c r="C39">
        <v>18.82</v>
      </c>
      <c r="D39">
        <v>13</v>
      </c>
    </row>
    <row r="40" spans="1:4">
      <c r="A40" s="270" t="s">
        <v>399</v>
      </c>
      <c r="B40" s="267" t="s">
        <v>400</v>
      </c>
      <c r="C40">
        <v>48.642499999999998</v>
      </c>
      <c r="D40">
        <v>12</v>
      </c>
    </row>
    <row r="41" spans="1:4">
      <c r="A41" s="270" t="s">
        <v>896</v>
      </c>
      <c r="B41" s="267" t="s">
        <v>897</v>
      </c>
      <c r="C41">
        <v>9.173</v>
      </c>
      <c r="D41">
        <v>11</v>
      </c>
    </row>
    <row r="42" spans="1:4">
      <c r="A42" s="270" t="s">
        <v>1324</v>
      </c>
      <c r="B42" s="267" t="s">
        <v>1325</v>
      </c>
      <c r="C42">
        <v>195.0625</v>
      </c>
      <c r="D42">
        <v>10</v>
      </c>
    </row>
    <row r="43" spans="1:4">
      <c r="A43" s="270" t="s">
        <v>407</v>
      </c>
      <c r="B43" s="267" t="s">
        <v>408</v>
      </c>
      <c r="C43">
        <v>4.4504000000000001</v>
      </c>
      <c r="D43">
        <v>10</v>
      </c>
    </row>
    <row r="44" spans="1:4">
      <c r="A44" s="270" t="s">
        <v>1377</v>
      </c>
      <c r="B44" s="267" t="s">
        <v>1378</v>
      </c>
      <c r="C44">
        <v>85.56</v>
      </c>
      <c r="D44">
        <v>10</v>
      </c>
    </row>
    <row r="45" spans="1:4">
      <c r="A45" s="270" t="s">
        <v>1024</v>
      </c>
      <c r="B45" s="267" t="s">
        <v>1025</v>
      </c>
      <c r="C45">
        <v>81.47</v>
      </c>
      <c r="D45">
        <v>10</v>
      </c>
    </row>
    <row r="46" spans="1:4">
      <c r="A46" s="270" t="s">
        <v>1543</v>
      </c>
      <c r="B46" s="267" t="s">
        <v>1544</v>
      </c>
      <c r="C46">
        <v>540.67600000000004</v>
      </c>
      <c r="D46">
        <v>10</v>
      </c>
    </row>
    <row r="47" spans="1:4">
      <c r="A47" s="270" t="s">
        <v>1107</v>
      </c>
      <c r="B47" s="267" t="s">
        <v>1108</v>
      </c>
      <c r="C47">
        <v>16.103400000000001</v>
      </c>
      <c r="D47">
        <v>10</v>
      </c>
    </row>
    <row r="48" spans="1:4">
      <c r="A48" s="270" t="s">
        <v>812</v>
      </c>
      <c r="B48" s="267" t="s">
        <v>813</v>
      </c>
      <c r="C48">
        <v>313.63189999999997</v>
      </c>
      <c r="D48">
        <v>9</v>
      </c>
    </row>
    <row r="49" spans="1:4">
      <c r="A49" s="270" t="s">
        <v>1001</v>
      </c>
      <c r="B49" s="267" t="s">
        <v>1002</v>
      </c>
      <c r="C49">
        <v>5.0515999999999996</v>
      </c>
      <c r="D49">
        <v>9</v>
      </c>
    </row>
    <row r="50" spans="1:4">
      <c r="A50" s="270" t="s">
        <v>1581</v>
      </c>
      <c r="B50" s="267" t="s">
        <v>1582</v>
      </c>
      <c r="C50">
        <v>68.798299999999998</v>
      </c>
      <c r="D50">
        <v>9</v>
      </c>
    </row>
    <row r="51" spans="1:4">
      <c r="A51" s="270" t="s">
        <v>1277</v>
      </c>
      <c r="B51" s="267" t="s">
        <v>1278</v>
      </c>
      <c r="C51">
        <v>42.718299999999999</v>
      </c>
      <c r="D51">
        <v>9</v>
      </c>
    </row>
    <row r="52" spans="1:4">
      <c r="A52" s="270" t="s">
        <v>1545</v>
      </c>
      <c r="B52" s="267" t="s">
        <v>1546</v>
      </c>
      <c r="C52">
        <v>764.27750000000003</v>
      </c>
      <c r="D52">
        <v>9</v>
      </c>
    </row>
    <row r="53" spans="1:4">
      <c r="A53" s="270" t="s">
        <v>1147</v>
      </c>
      <c r="B53" s="267" t="s">
        <v>1148</v>
      </c>
      <c r="C53">
        <v>80.858099999999993</v>
      </c>
      <c r="D53">
        <v>8</v>
      </c>
    </row>
    <row r="54" spans="1:4">
      <c r="A54" s="270" t="s">
        <v>441</v>
      </c>
      <c r="B54" s="267" t="s">
        <v>442</v>
      </c>
      <c r="C54">
        <v>83.253500000000003</v>
      </c>
      <c r="D54">
        <v>8</v>
      </c>
    </row>
    <row r="55" spans="1:4">
      <c r="A55" s="270" t="s">
        <v>452</v>
      </c>
      <c r="B55" s="267" t="s">
        <v>453</v>
      </c>
      <c r="C55">
        <v>576</v>
      </c>
      <c r="D55">
        <v>8</v>
      </c>
    </row>
    <row r="56" spans="1:4">
      <c r="A56" s="270" t="s">
        <v>960</v>
      </c>
      <c r="B56" s="267" t="s">
        <v>961</v>
      </c>
      <c r="C56">
        <v>10.760999999999999</v>
      </c>
      <c r="D56">
        <v>8</v>
      </c>
    </row>
    <row r="57" spans="1:4">
      <c r="A57" s="270" t="s">
        <v>992</v>
      </c>
      <c r="B57" s="267" t="s">
        <v>993</v>
      </c>
      <c r="C57">
        <v>114.87</v>
      </c>
      <c r="D57">
        <v>7</v>
      </c>
    </row>
    <row r="58" spans="1:4">
      <c r="A58" s="270" t="s">
        <v>1579</v>
      </c>
      <c r="B58" s="267" t="s">
        <v>1580</v>
      </c>
      <c r="C58">
        <v>40.075699999999998</v>
      </c>
      <c r="D58">
        <v>7</v>
      </c>
    </row>
    <row r="59" spans="1:4">
      <c r="A59" s="270" t="s">
        <v>1016</v>
      </c>
      <c r="B59" s="267" t="s">
        <v>1017</v>
      </c>
      <c r="C59">
        <v>21.35</v>
      </c>
      <c r="D59">
        <v>7</v>
      </c>
    </row>
    <row r="60" spans="1:4">
      <c r="A60" s="270" t="s">
        <v>555</v>
      </c>
      <c r="B60" s="267" t="s">
        <v>556</v>
      </c>
      <c r="C60">
        <v>100</v>
      </c>
      <c r="D60">
        <v>7</v>
      </c>
    </row>
    <row r="61" spans="1:4">
      <c r="A61" s="270" t="s">
        <v>698</v>
      </c>
      <c r="B61" s="267" t="s">
        <v>699</v>
      </c>
      <c r="C61">
        <v>142.94669999999999</v>
      </c>
      <c r="D61">
        <v>7</v>
      </c>
    </row>
    <row r="62" spans="1:4">
      <c r="A62" s="270" t="s">
        <v>890</v>
      </c>
      <c r="B62" s="267" t="s">
        <v>891</v>
      </c>
      <c r="C62">
        <v>6.2972000000000001</v>
      </c>
      <c r="D62">
        <v>7</v>
      </c>
    </row>
    <row r="63" spans="1:4">
      <c r="A63" s="270" t="s">
        <v>1379</v>
      </c>
      <c r="B63" s="267" t="s">
        <v>1380</v>
      </c>
      <c r="C63">
        <v>97.877499999999998</v>
      </c>
      <c r="D63">
        <v>6</v>
      </c>
    </row>
    <row r="64" spans="1:4">
      <c r="A64" s="270" t="s">
        <v>1527</v>
      </c>
      <c r="B64" s="267" t="s">
        <v>1528</v>
      </c>
      <c r="C64">
        <v>153.1857</v>
      </c>
      <c r="D64">
        <v>6</v>
      </c>
    </row>
    <row r="65" spans="1:4">
      <c r="A65" s="270" t="s">
        <v>944</v>
      </c>
      <c r="B65" s="267" t="s">
        <v>945</v>
      </c>
      <c r="C65">
        <v>41.616700000000002</v>
      </c>
      <c r="D65">
        <v>6</v>
      </c>
    </row>
    <row r="66" spans="1:4">
      <c r="A66" s="270" t="s">
        <v>491</v>
      </c>
      <c r="B66" s="267" t="s">
        <v>492</v>
      </c>
      <c r="C66">
        <v>248.8733</v>
      </c>
      <c r="D66">
        <v>6</v>
      </c>
    </row>
    <row r="67" spans="1:4">
      <c r="A67" s="270" t="s">
        <v>1559</v>
      </c>
      <c r="B67" s="267" t="s">
        <v>1560</v>
      </c>
      <c r="C67">
        <v>114.08199999999999</v>
      </c>
      <c r="D67">
        <v>6</v>
      </c>
    </row>
    <row r="68" spans="1:4">
      <c r="A68" s="270" t="s">
        <v>898</v>
      </c>
      <c r="B68" s="267" t="s">
        <v>899</v>
      </c>
      <c r="C68">
        <v>55.517499999999998</v>
      </c>
      <c r="D68">
        <v>6</v>
      </c>
    </row>
    <row r="69" spans="1:4">
      <c r="A69" s="270" t="s">
        <v>1293</v>
      </c>
      <c r="B69" s="267" t="s">
        <v>1294</v>
      </c>
      <c r="C69">
        <v>46.3</v>
      </c>
      <c r="D69">
        <v>6</v>
      </c>
    </row>
    <row r="70" spans="1:4">
      <c r="A70" s="270" t="s">
        <v>1291</v>
      </c>
      <c r="B70" s="267" t="s">
        <v>1292</v>
      </c>
      <c r="C70">
        <v>59.833300000000001</v>
      </c>
      <c r="D70">
        <v>6</v>
      </c>
    </row>
    <row r="71" spans="1:4">
      <c r="A71" s="270" t="s">
        <v>1047</v>
      </c>
      <c r="B71" s="267" t="s">
        <v>1048</v>
      </c>
      <c r="C71">
        <v>453.11079999999998</v>
      </c>
      <c r="D71">
        <v>6</v>
      </c>
    </row>
    <row r="72" spans="1:4">
      <c r="A72" s="270" t="s">
        <v>393</v>
      </c>
      <c r="B72" s="267" t="s">
        <v>394</v>
      </c>
      <c r="C72">
        <v>4.4932999999999996</v>
      </c>
      <c r="D72">
        <v>6</v>
      </c>
    </row>
    <row r="73" spans="1:4">
      <c r="A73" s="270" t="s">
        <v>391</v>
      </c>
      <c r="B73" s="267" t="s">
        <v>392</v>
      </c>
      <c r="C73">
        <v>1.7233000000000001</v>
      </c>
      <c r="D73">
        <v>6</v>
      </c>
    </row>
    <row r="74" spans="1:4">
      <c r="A74" s="270" t="s">
        <v>385</v>
      </c>
      <c r="B74" s="267" t="s">
        <v>386</v>
      </c>
      <c r="C74">
        <v>1.7233000000000001</v>
      </c>
      <c r="D74">
        <v>6</v>
      </c>
    </row>
    <row r="75" spans="1:4">
      <c r="A75" s="270" t="s">
        <v>922</v>
      </c>
      <c r="B75" s="267" t="s">
        <v>923</v>
      </c>
      <c r="C75">
        <v>490</v>
      </c>
      <c r="D75">
        <v>6</v>
      </c>
    </row>
    <row r="76" spans="1:4">
      <c r="A76" s="270" t="s">
        <v>1175</v>
      </c>
      <c r="B76" s="267" t="s">
        <v>1176</v>
      </c>
      <c r="C76">
        <v>270</v>
      </c>
      <c r="D76">
        <v>6</v>
      </c>
    </row>
    <row r="77" spans="1:4">
      <c r="A77" s="270" t="s">
        <v>518</v>
      </c>
      <c r="B77" s="267" t="s">
        <v>519</v>
      </c>
      <c r="C77">
        <v>62</v>
      </c>
      <c r="D77">
        <v>6</v>
      </c>
    </row>
    <row r="78" spans="1:4">
      <c r="A78" s="270" t="s">
        <v>1555</v>
      </c>
      <c r="B78" s="267" t="s">
        <v>1556</v>
      </c>
      <c r="C78">
        <v>61.270099999999999</v>
      </c>
      <c r="D78">
        <v>6</v>
      </c>
    </row>
    <row r="79" spans="1:4">
      <c r="A79" s="270" t="s">
        <v>1539</v>
      </c>
      <c r="B79" s="267" t="s">
        <v>1540</v>
      </c>
      <c r="C79">
        <v>584.15769999999998</v>
      </c>
      <c r="D79">
        <v>6</v>
      </c>
    </row>
    <row r="80" spans="1:4">
      <c r="A80" s="270" t="s">
        <v>276</v>
      </c>
      <c r="B80" s="267" t="s">
        <v>4170</v>
      </c>
      <c r="C80">
        <v>49.191699999999997</v>
      </c>
      <c r="D80">
        <v>6</v>
      </c>
    </row>
    <row r="81" spans="1:4">
      <c r="A81" s="270" t="s">
        <v>475</v>
      </c>
      <c r="B81" s="267" t="s">
        <v>476</v>
      </c>
      <c r="C81">
        <v>55</v>
      </c>
      <c r="D81">
        <v>5</v>
      </c>
    </row>
    <row r="82" spans="1:4">
      <c r="A82" s="270" t="s">
        <v>538</v>
      </c>
      <c r="B82" s="267" t="s">
        <v>539</v>
      </c>
      <c r="C82">
        <v>60.52</v>
      </c>
      <c r="D82">
        <v>5</v>
      </c>
    </row>
    <row r="83" spans="1:4">
      <c r="A83" s="270" t="s">
        <v>349</v>
      </c>
      <c r="B83" s="267" t="s">
        <v>350</v>
      </c>
      <c r="C83">
        <v>310.35169999999999</v>
      </c>
      <c r="D83">
        <v>5</v>
      </c>
    </row>
    <row r="84" spans="1:4">
      <c r="A84" s="270" t="s">
        <v>1073</v>
      </c>
      <c r="B84" s="267" t="s">
        <v>1074</v>
      </c>
      <c r="C84">
        <v>436.6533</v>
      </c>
      <c r="D84">
        <v>5</v>
      </c>
    </row>
    <row r="85" spans="1:4">
      <c r="A85" s="270" t="s">
        <v>1185</v>
      </c>
      <c r="B85" s="267" t="s">
        <v>1186</v>
      </c>
      <c r="C85">
        <v>1537.0262</v>
      </c>
      <c r="D85">
        <v>5</v>
      </c>
    </row>
    <row r="86" spans="1:4">
      <c r="A86" s="270" t="s">
        <v>383</v>
      </c>
      <c r="B86" s="267" t="s">
        <v>384</v>
      </c>
      <c r="C86">
        <v>11.092499999999999</v>
      </c>
      <c r="D86">
        <v>5</v>
      </c>
    </row>
    <row r="87" spans="1:4">
      <c r="A87" s="270" t="s">
        <v>686</v>
      </c>
      <c r="B87" s="267" t="s">
        <v>687</v>
      </c>
      <c r="C87">
        <v>306.43</v>
      </c>
      <c r="D87">
        <v>5</v>
      </c>
    </row>
    <row r="88" spans="1:4">
      <c r="A88" s="270" t="s">
        <v>1305</v>
      </c>
      <c r="B88" s="267" t="s">
        <v>1306</v>
      </c>
      <c r="C88">
        <v>15.3</v>
      </c>
      <c r="D88">
        <v>5</v>
      </c>
    </row>
    <row r="89" spans="1:4">
      <c r="A89" s="270" t="s">
        <v>1077</v>
      </c>
      <c r="B89" s="267" t="s">
        <v>1078</v>
      </c>
      <c r="C89">
        <v>587.25419999999997</v>
      </c>
      <c r="D89">
        <v>5</v>
      </c>
    </row>
    <row r="90" spans="1:4">
      <c r="A90" s="270" t="s">
        <v>629</v>
      </c>
      <c r="B90" s="267" t="s">
        <v>630</v>
      </c>
      <c r="C90">
        <v>36.4283</v>
      </c>
      <c r="D90">
        <v>5</v>
      </c>
    </row>
    <row r="91" spans="1:4">
      <c r="A91" s="270" t="s">
        <v>1036</v>
      </c>
      <c r="B91" s="267" t="s">
        <v>1037</v>
      </c>
      <c r="C91">
        <v>75.250699999999995</v>
      </c>
      <c r="D91">
        <v>5</v>
      </c>
    </row>
    <row r="92" spans="1:4">
      <c r="A92" s="270" t="s">
        <v>1151</v>
      </c>
      <c r="B92" s="267" t="s">
        <v>1152</v>
      </c>
      <c r="C92">
        <v>133.85040000000001</v>
      </c>
      <c r="D92">
        <v>5</v>
      </c>
    </row>
    <row r="93" spans="1:4">
      <c r="A93" s="270" t="s">
        <v>700</v>
      </c>
      <c r="B93" s="267" t="s">
        <v>701</v>
      </c>
      <c r="C93">
        <v>93.632000000000005</v>
      </c>
      <c r="D93">
        <v>5</v>
      </c>
    </row>
    <row r="94" spans="1:4">
      <c r="A94" s="270" t="s">
        <v>1071</v>
      </c>
      <c r="B94" s="267" t="s">
        <v>1072</v>
      </c>
      <c r="C94">
        <v>1367.9083000000001</v>
      </c>
      <c r="D94">
        <v>5</v>
      </c>
    </row>
    <row r="95" spans="1:4">
      <c r="A95" s="270" t="s">
        <v>925</v>
      </c>
      <c r="B95" s="267" t="s">
        <v>926</v>
      </c>
      <c r="C95">
        <v>640.57000000000005</v>
      </c>
      <c r="D95">
        <v>5</v>
      </c>
    </row>
    <row r="96" spans="1:4">
      <c r="A96" s="270" t="s">
        <v>397</v>
      </c>
      <c r="B96" s="267" t="s">
        <v>398</v>
      </c>
      <c r="C96">
        <v>4.3600000000000003</v>
      </c>
      <c r="D96">
        <v>5</v>
      </c>
    </row>
    <row r="97" spans="1:4">
      <c r="A97" s="270" t="s">
        <v>401</v>
      </c>
      <c r="B97" s="267" t="s">
        <v>402</v>
      </c>
      <c r="C97">
        <v>44.648299999999999</v>
      </c>
      <c r="D97">
        <v>5</v>
      </c>
    </row>
    <row r="98" spans="1:4">
      <c r="A98" s="270" t="s">
        <v>1271</v>
      </c>
      <c r="B98" s="267" t="s">
        <v>1272</v>
      </c>
      <c r="C98">
        <v>103.88800000000001</v>
      </c>
      <c r="D98">
        <v>5</v>
      </c>
    </row>
    <row r="99" spans="1:4">
      <c r="A99" s="270" t="s">
        <v>884</v>
      </c>
      <c r="B99" s="267" t="s">
        <v>885</v>
      </c>
      <c r="C99">
        <v>3.29</v>
      </c>
      <c r="D99">
        <v>5</v>
      </c>
    </row>
    <row r="100" spans="1:4">
      <c r="A100" s="270" t="s">
        <v>426</v>
      </c>
      <c r="B100" s="267" t="s">
        <v>427</v>
      </c>
      <c r="C100">
        <v>53.954000000000001</v>
      </c>
      <c r="D100">
        <v>5</v>
      </c>
    </row>
    <row r="101" spans="1:4">
      <c r="A101" s="270" t="s">
        <v>377</v>
      </c>
      <c r="B101" s="267" t="s">
        <v>378</v>
      </c>
      <c r="C101">
        <v>61.4377</v>
      </c>
      <c r="D101">
        <v>5</v>
      </c>
    </row>
    <row r="102" spans="1:4">
      <c r="A102" s="270" t="s">
        <v>1541</v>
      </c>
      <c r="B102" s="267" t="s">
        <v>1542</v>
      </c>
      <c r="C102">
        <v>585.97810000000004</v>
      </c>
      <c r="D102">
        <v>5</v>
      </c>
    </row>
    <row r="103" spans="1:4">
      <c r="A103" s="270" t="s">
        <v>506</v>
      </c>
      <c r="B103" s="267" t="s">
        <v>507</v>
      </c>
      <c r="C103">
        <v>412.79</v>
      </c>
      <c r="D103">
        <v>5</v>
      </c>
    </row>
    <row r="104" spans="1:4">
      <c r="A104" s="270" t="s">
        <v>355</v>
      </c>
      <c r="B104" s="267" t="s">
        <v>356</v>
      </c>
      <c r="C104">
        <v>393.24</v>
      </c>
      <c r="D104">
        <v>4</v>
      </c>
    </row>
    <row r="105" spans="1:4">
      <c r="A105" s="270" t="s">
        <v>460</v>
      </c>
      <c r="B105" s="267" t="s">
        <v>4119</v>
      </c>
      <c r="C105">
        <v>160.11089999999999</v>
      </c>
      <c r="D105">
        <v>4</v>
      </c>
    </row>
    <row r="106" spans="1:4">
      <c r="A106" s="270" t="s">
        <v>1191</v>
      </c>
      <c r="B106" s="267" t="s">
        <v>1192</v>
      </c>
      <c r="C106">
        <v>94.472499999999997</v>
      </c>
      <c r="D106">
        <v>4</v>
      </c>
    </row>
    <row r="107" spans="1:4">
      <c r="A107" s="270" t="s">
        <v>462</v>
      </c>
      <c r="B107" s="267" t="s">
        <v>463</v>
      </c>
      <c r="C107">
        <v>22.358000000000001</v>
      </c>
      <c r="D107">
        <v>4</v>
      </c>
    </row>
    <row r="108" spans="1:4">
      <c r="A108" s="270" t="s">
        <v>854</v>
      </c>
      <c r="B108" s="267" t="s">
        <v>855</v>
      </c>
      <c r="C108">
        <v>1129.22</v>
      </c>
      <c r="D108">
        <v>4</v>
      </c>
    </row>
    <row r="109" spans="1:4">
      <c r="A109" s="270" t="s">
        <v>542</v>
      </c>
      <c r="B109" s="267" t="s">
        <v>543</v>
      </c>
      <c r="C109">
        <v>63.11</v>
      </c>
      <c r="D109">
        <v>4</v>
      </c>
    </row>
    <row r="110" spans="1:4">
      <c r="A110" s="270" t="s">
        <v>1564</v>
      </c>
      <c r="B110" s="267" t="s">
        <v>1565</v>
      </c>
      <c r="C110">
        <v>79.48</v>
      </c>
      <c r="D110">
        <v>4</v>
      </c>
    </row>
    <row r="111" spans="1:4">
      <c r="A111" s="270" t="s">
        <v>576</v>
      </c>
      <c r="B111" s="267" t="s">
        <v>577</v>
      </c>
      <c r="C111">
        <v>771.08</v>
      </c>
      <c r="D111">
        <v>4</v>
      </c>
    </row>
    <row r="112" spans="1:4">
      <c r="A112" s="270" t="s">
        <v>353</v>
      </c>
      <c r="B112" s="267" t="s">
        <v>354</v>
      </c>
      <c r="C112">
        <v>191.80500000000001</v>
      </c>
      <c r="D112">
        <v>4</v>
      </c>
    </row>
    <row r="113" spans="1:4">
      <c r="A113" s="270" t="s">
        <v>1309</v>
      </c>
      <c r="B113" s="267" t="s">
        <v>1310</v>
      </c>
      <c r="C113">
        <v>974.42750000000001</v>
      </c>
      <c r="D113">
        <v>4</v>
      </c>
    </row>
    <row r="114" spans="1:4">
      <c r="A114" s="270" t="s">
        <v>1189</v>
      </c>
      <c r="B114" s="267" t="s">
        <v>1190</v>
      </c>
      <c r="C114">
        <v>2149.2197000000001</v>
      </c>
      <c r="D114">
        <v>4</v>
      </c>
    </row>
    <row r="115" spans="1:4">
      <c r="A115" s="270" t="s">
        <v>705</v>
      </c>
      <c r="B115" s="267" t="s">
        <v>706</v>
      </c>
      <c r="C115">
        <v>259.58670000000001</v>
      </c>
      <c r="D115">
        <v>4</v>
      </c>
    </row>
    <row r="116" spans="1:4">
      <c r="A116" s="270" t="s">
        <v>1601</v>
      </c>
      <c r="B116" s="267" t="s">
        <v>4125</v>
      </c>
      <c r="C116">
        <v>9.1584000000000003</v>
      </c>
      <c r="D116">
        <v>4</v>
      </c>
    </row>
    <row r="117" spans="1:4">
      <c r="A117" s="270" t="s">
        <v>1603</v>
      </c>
      <c r="B117" s="267" t="s">
        <v>4126</v>
      </c>
      <c r="C117">
        <v>9.3408999999999995</v>
      </c>
      <c r="D117">
        <v>4</v>
      </c>
    </row>
    <row r="118" spans="1:4">
      <c r="A118" s="270" t="s">
        <v>1605</v>
      </c>
      <c r="B118" s="267" t="s">
        <v>4127</v>
      </c>
      <c r="C118">
        <v>14.818199999999999</v>
      </c>
      <c r="D118">
        <v>4</v>
      </c>
    </row>
    <row r="119" spans="1:4">
      <c r="A119" s="270" t="s">
        <v>1607</v>
      </c>
      <c r="B119" s="267" t="s">
        <v>4128</v>
      </c>
      <c r="C119">
        <v>16.602499999999999</v>
      </c>
      <c r="D119">
        <v>4</v>
      </c>
    </row>
    <row r="120" spans="1:4">
      <c r="A120" s="270" t="s">
        <v>306</v>
      </c>
      <c r="B120" s="267" t="s">
        <v>4132</v>
      </c>
      <c r="C120">
        <v>736.96669999999995</v>
      </c>
      <c r="D120">
        <v>4</v>
      </c>
    </row>
    <row r="121" spans="1:4">
      <c r="A121" s="270" t="s">
        <v>1623</v>
      </c>
      <c r="B121" s="267" t="s">
        <v>1624</v>
      </c>
      <c r="C121">
        <v>66.75</v>
      </c>
      <c r="D121">
        <v>4</v>
      </c>
    </row>
    <row r="122" spans="1:4">
      <c r="A122" s="270" t="s">
        <v>1243</v>
      </c>
      <c r="B122" s="267" t="s">
        <v>1244</v>
      </c>
      <c r="C122">
        <v>34.558900000000001</v>
      </c>
      <c r="D122">
        <v>4</v>
      </c>
    </row>
    <row r="123" spans="1:4">
      <c r="A123" s="270" t="s">
        <v>1051</v>
      </c>
      <c r="B123" s="267" t="s">
        <v>1052</v>
      </c>
      <c r="C123">
        <v>555.51679999999999</v>
      </c>
      <c r="D123">
        <v>4</v>
      </c>
    </row>
    <row r="124" spans="1:4">
      <c r="A124" s="270" t="s">
        <v>1251</v>
      </c>
      <c r="B124" s="267" t="s">
        <v>1252</v>
      </c>
      <c r="C124">
        <v>101.7958</v>
      </c>
      <c r="D124">
        <v>4</v>
      </c>
    </row>
    <row r="125" spans="1:4">
      <c r="A125" s="270" t="s">
        <v>950</v>
      </c>
      <c r="B125" s="267" t="s">
        <v>951</v>
      </c>
      <c r="C125">
        <v>40.28</v>
      </c>
      <c r="D125">
        <v>4</v>
      </c>
    </row>
    <row r="126" spans="1:4">
      <c r="A126" s="270" t="s">
        <v>551</v>
      </c>
      <c r="B126" s="267" t="s">
        <v>552</v>
      </c>
      <c r="C126">
        <v>50.927500000000002</v>
      </c>
      <c r="D126">
        <v>4</v>
      </c>
    </row>
    <row r="127" spans="1:4">
      <c r="A127" s="270" t="s">
        <v>458</v>
      </c>
      <c r="B127" s="267" t="s">
        <v>459</v>
      </c>
      <c r="C127">
        <v>146.70650000000001</v>
      </c>
      <c r="D127">
        <v>4</v>
      </c>
    </row>
    <row r="128" spans="1:4">
      <c r="A128" s="270" t="s">
        <v>1255</v>
      </c>
      <c r="B128" s="267" t="s">
        <v>1256</v>
      </c>
      <c r="C128">
        <v>497.52839999999998</v>
      </c>
      <c r="D128">
        <v>4</v>
      </c>
    </row>
    <row r="129" spans="1:4">
      <c r="A129" s="270" t="s">
        <v>673</v>
      </c>
      <c r="B129" s="267" t="s">
        <v>674</v>
      </c>
      <c r="C129">
        <v>3938.1797000000001</v>
      </c>
      <c r="D129">
        <v>4</v>
      </c>
    </row>
    <row r="130" spans="1:4">
      <c r="A130" s="270" t="s">
        <v>902</v>
      </c>
      <c r="B130" s="267" t="s">
        <v>903</v>
      </c>
      <c r="C130">
        <v>144.7664</v>
      </c>
      <c r="D130">
        <v>4</v>
      </c>
    </row>
    <row r="131" spans="1:4">
      <c r="A131" s="270" t="s">
        <v>395</v>
      </c>
      <c r="B131" s="267" t="s">
        <v>396</v>
      </c>
      <c r="C131">
        <v>35.755000000000003</v>
      </c>
      <c r="D131">
        <v>4</v>
      </c>
    </row>
    <row r="132" spans="1:4">
      <c r="A132" s="270" t="s">
        <v>690</v>
      </c>
      <c r="B132" s="267" t="s">
        <v>691</v>
      </c>
      <c r="C132">
        <v>93.107500000000002</v>
      </c>
      <c r="D132">
        <v>4</v>
      </c>
    </row>
    <row r="133" spans="1:4">
      <c r="A133" s="270" t="s">
        <v>978</v>
      </c>
      <c r="B133" s="267" t="s">
        <v>979</v>
      </c>
      <c r="C133">
        <v>863.35170000000005</v>
      </c>
      <c r="D133">
        <v>4</v>
      </c>
    </row>
    <row r="134" spans="1:4">
      <c r="A134" s="270" t="s">
        <v>1451</v>
      </c>
      <c r="B134" s="267" t="s">
        <v>1452</v>
      </c>
      <c r="C134">
        <v>0.86250000000000004</v>
      </c>
      <c r="D134">
        <v>4</v>
      </c>
    </row>
    <row r="135" spans="1:4">
      <c r="A135" s="270" t="s">
        <v>1589</v>
      </c>
      <c r="B135" s="267" t="s">
        <v>1590</v>
      </c>
      <c r="C135">
        <v>1126.0166999999999</v>
      </c>
      <c r="D135">
        <v>4</v>
      </c>
    </row>
    <row r="136" spans="1:4">
      <c r="A136" s="270" t="s">
        <v>1167</v>
      </c>
      <c r="B136" s="267" t="s">
        <v>1168</v>
      </c>
      <c r="C136">
        <v>721.39</v>
      </c>
      <c r="D136">
        <v>4</v>
      </c>
    </row>
    <row r="137" spans="1:4">
      <c r="A137" s="270" t="s">
        <v>996</v>
      </c>
      <c r="B137" s="267" t="s">
        <v>997</v>
      </c>
      <c r="C137">
        <v>1.2150000000000001</v>
      </c>
      <c r="D137">
        <v>3</v>
      </c>
    </row>
    <row r="138" spans="1:4">
      <c r="A138" s="270" t="s">
        <v>809</v>
      </c>
      <c r="B138" s="267" t="s">
        <v>810</v>
      </c>
      <c r="C138">
        <v>21.073799999999999</v>
      </c>
      <c r="D138">
        <v>3</v>
      </c>
    </row>
    <row r="139" spans="1:4">
      <c r="A139" s="270" t="s">
        <v>618</v>
      </c>
      <c r="B139" s="267" t="s">
        <v>619</v>
      </c>
      <c r="C139">
        <v>19.53</v>
      </c>
      <c r="D139">
        <v>3</v>
      </c>
    </row>
    <row r="140" spans="1:4">
      <c r="A140" s="270" t="s">
        <v>964</v>
      </c>
      <c r="B140" s="267" t="s">
        <v>965</v>
      </c>
      <c r="C140">
        <v>601.16</v>
      </c>
      <c r="D140">
        <v>3</v>
      </c>
    </row>
    <row r="141" spans="1:4">
      <c r="A141" s="270" t="s">
        <v>702</v>
      </c>
      <c r="B141" s="267" t="s">
        <v>703</v>
      </c>
      <c r="C141">
        <v>1136.6133</v>
      </c>
      <c r="D141">
        <v>3</v>
      </c>
    </row>
    <row r="142" spans="1:4">
      <c r="A142" s="270" t="s">
        <v>381</v>
      </c>
      <c r="B142" s="267" t="s">
        <v>382</v>
      </c>
      <c r="C142">
        <v>5.4622999999999999</v>
      </c>
      <c r="D142">
        <v>3</v>
      </c>
    </row>
    <row r="143" spans="1:4">
      <c r="A143" s="270" t="s">
        <v>1537</v>
      </c>
      <c r="B143" s="267" t="s">
        <v>1538</v>
      </c>
      <c r="C143">
        <v>642.26</v>
      </c>
      <c r="D143">
        <v>3</v>
      </c>
    </row>
    <row r="144" spans="1:4">
      <c r="A144" s="270" t="s">
        <v>1331</v>
      </c>
      <c r="B144" s="267" t="s">
        <v>1332</v>
      </c>
      <c r="C144">
        <v>120</v>
      </c>
      <c r="D144">
        <v>3</v>
      </c>
    </row>
    <row r="145" spans="1:4">
      <c r="A145" s="270" t="s">
        <v>844</v>
      </c>
      <c r="B145" s="267" t="s">
        <v>845</v>
      </c>
      <c r="C145">
        <v>75.346699999999998</v>
      </c>
      <c r="D145">
        <v>3</v>
      </c>
    </row>
    <row r="146" spans="1:4">
      <c r="A146" s="270" t="s">
        <v>1014</v>
      </c>
      <c r="B146" s="267" t="s">
        <v>1015</v>
      </c>
      <c r="C146">
        <v>15.83</v>
      </c>
      <c r="D146">
        <v>3</v>
      </c>
    </row>
    <row r="147" spans="1:4">
      <c r="A147" s="270" t="s">
        <v>1595</v>
      </c>
      <c r="B147" s="267" t="s">
        <v>4129</v>
      </c>
      <c r="C147">
        <v>186.03440000000001</v>
      </c>
      <c r="D147">
        <v>3</v>
      </c>
    </row>
    <row r="148" spans="1:4">
      <c r="A148" s="270" t="s">
        <v>1519</v>
      </c>
      <c r="B148" s="267" t="s">
        <v>1520</v>
      </c>
      <c r="C148">
        <v>280.04000000000002</v>
      </c>
      <c r="D148">
        <v>3</v>
      </c>
    </row>
    <row r="149" spans="1:4">
      <c r="A149" s="270" t="s">
        <v>1509</v>
      </c>
      <c r="B149" s="267" t="s">
        <v>1510</v>
      </c>
      <c r="C149">
        <v>49.510599999999997</v>
      </c>
      <c r="D149">
        <v>3</v>
      </c>
    </row>
    <row r="150" spans="1:4">
      <c r="A150" s="270" t="s">
        <v>561</v>
      </c>
      <c r="B150" s="267" t="s">
        <v>562</v>
      </c>
      <c r="C150">
        <v>186.24170000000001</v>
      </c>
      <c r="D150">
        <v>3</v>
      </c>
    </row>
    <row r="151" spans="1:4">
      <c r="A151" s="270" t="s">
        <v>649</v>
      </c>
      <c r="B151" s="267" t="s">
        <v>650</v>
      </c>
      <c r="C151">
        <v>228.05250000000001</v>
      </c>
      <c r="D151">
        <v>3</v>
      </c>
    </row>
    <row r="152" spans="1:4">
      <c r="A152" s="270" t="s">
        <v>1611</v>
      </c>
      <c r="B152" s="267" t="s">
        <v>4136</v>
      </c>
      <c r="C152">
        <v>633.79499999999996</v>
      </c>
      <c r="D152">
        <v>3</v>
      </c>
    </row>
    <row r="153" spans="1:4">
      <c r="A153" s="270" t="s">
        <v>643</v>
      </c>
      <c r="B153" s="267" t="s">
        <v>644</v>
      </c>
      <c r="C153">
        <v>575.79999999999995</v>
      </c>
      <c r="D153">
        <v>3</v>
      </c>
    </row>
    <row r="154" spans="1:4">
      <c r="A154" s="270" t="s">
        <v>583</v>
      </c>
      <c r="B154" s="267" t="s">
        <v>584</v>
      </c>
      <c r="C154">
        <v>54.2151</v>
      </c>
      <c r="D154">
        <v>3</v>
      </c>
    </row>
    <row r="155" spans="1:4">
      <c r="A155" s="270" t="s">
        <v>1633</v>
      </c>
      <c r="B155" s="267" t="s">
        <v>4141</v>
      </c>
      <c r="C155">
        <v>89.7</v>
      </c>
      <c r="D155">
        <v>3</v>
      </c>
    </row>
    <row r="156" spans="1:4">
      <c r="A156" s="270" t="s">
        <v>532</v>
      </c>
      <c r="B156" s="267" t="s">
        <v>533</v>
      </c>
      <c r="C156">
        <v>1642.2713000000001</v>
      </c>
      <c r="D156">
        <v>3</v>
      </c>
    </row>
    <row r="157" spans="1:4">
      <c r="A157" s="270" t="s">
        <v>892</v>
      </c>
      <c r="B157" s="267" t="s">
        <v>893</v>
      </c>
      <c r="C157">
        <v>61.255000000000003</v>
      </c>
      <c r="D157">
        <v>3</v>
      </c>
    </row>
    <row r="158" spans="1:4">
      <c r="A158" s="270" t="s">
        <v>620</v>
      </c>
      <c r="B158" s="267" t="s">
        <v>619</v>
      </c>
      <c r="C158">
        <v>38.81</v>
      </c>
      <c r="D158">
        <v>3</v>
      </c>
    </row>
    <row r="159" spans="1:4">
      <c r="A159" s="270" t="s">
        <v>1504</v>
      </c>
      <c r="B159" s="267" t="s">
        <v>1505</v>
      </c>
      <c r="C159">
        <v>488.04829999999998</v>
      </c>
      <c r="D159">
        <v>3</v>
      </c>
    </row>
    <row r="160" spans="1:4">
      <c r="A160" s="270" t="s">
        <v>904</v>
      </c>
      <c r="B160" s="267" t="s">
        <v>905</v>
      </c>
      <c r="C160">
        <v>34.798299999999998</v>
      </c>
      <c r="D160">
        <v>3</v>
      </c>
    </row>
    <row r="161" spans="1:4">
      <c r="A161" s="270" t="s">
        <v>900</v>
      </c>
      <c r="B161" s="267" t="s">
        <v>901</v>
      </c>
      <c r="C161">
        <v>9.7119</v>
      </c>
      <c r="D161">
        <v>3</v>
      </c>
    </row>
    <row r="162" spans="1:4">
      <c r="A162" s="270" t="s">
        <v>880</v>
      </c>
      <c r="B162" s="267" t="s">
        <v>881</v>
      </c>
      <c r="C162">
        <v>313.12670000000003</v>
      </c>
      <c r="D162">
        <v>3</v>
      </c>
    </row>
    <row r="163" spans="1:4">
      <c r="A163" s="270" t="s">
        <v>1205</v>
      </c>
      <c r="B163" s="267" t="s">
        <v>1206</v>
      </c>
      <c r="C163">
        <v>468.21</v>
      </c>
      <c r="D163">
        <v>3</v>
      </c>
    </row>
    <row r="164" spans="1:4">
      <c r="A164" s="270" t="s">
        <v>696</v>
      </c>
      <c r="B164" s="267" t="s">
        <v>697</v>
      </c>
      <c r="C164">
        <v>187.8278</v>
      </c>
      <c r="D164">
        <v>3</v>
      </c>
    </row>
    <row r="165" spans="1:4">
      <c r="A165" s="270" t="s">
        <v>839</v>
      </c>
      <c r="B165" s="267" t="s">
        <v>840</v>
      </c>
      <c r="C165">
        <v>208.8433</v>
      </c>
      <c r="D165">
        <v>3</v>
      </c>
    </row>
    <row r="166" spans="1:4">
      <c r="A166" s="270" t="s">
        <v>756</v>
      </c>
      <c r="B166" s="267" t="s">
        <v>757</v>
      </c>
      <c r="C166">
        <v>572.11670000000004</v>
      </c>
      <c r="D166">
        <v>3</v>
      </c>
    </row>
    <row r="167" spans="1:4">
      <c r="A167" s="270" t="s">
        <v>612</v>
      </c>
      <c r="B167" s="267" t="s">
        <v>613</v>
      </c>
      <c r="C167">
        <v>46.875999999999998</v>
      </c>
      <c r="D167">
        <v>3</v>
      </c>
    </row>
    <row r="168" spans="1:4">
      <c r="A168" s="270" t="s">
        <v>357</v>
      </c>
      <c r="B168" s="267" t="s">
        <v>358</v>
      </c>
      <c r="C168">
        <v>586.37670000000003</v>
      </c>
      <c r="D168">
        <v>3</v>
      </c>
    </row>
    <row r="169" spans="1:4">
      <c r="A169" s="270" t="s">
        <v>1226</v>
      </c>
      <c r="B169" s="267" t="s">
        <v>1227</v>
      </c>
      <c r="C169">
        <v>301</v>
      </c>
      <c r="D169">
        <v>3</v>
      </c>
    </row>
    <row r="170" spans="1:4">
      <c r="A170" s="270" t="s">
        <v>679</v>
      </c>
      <c r="B170" s="267" t="s">
        <v>680</v>
      </c>
      <c r="C170">
        <v>307.70670000000001</v>
      </c>
      <c r="D170">
        <v>3</v>
      </c>
    </row>
    <row r="171" spans="1:4">
      <c r="A171" s="270" t="s">
        <v>750</v>
      </c>
      <c r="B171" s="267" t="s">
        <v>751</v>
      </c>
      <c r="C171">
        <v>125.5617</v>
      </c>
      <c r="D171">
        <v>3</v>
      </c>
    </row>
    <row r="172" spans="1:4">
      <c r="A172" s="270" t="s">
        <v>522</v>
      </c>
      <c r="B172" s="267" t="s">
        <v>523</v>
      </c>
      <c r="C172">
        <v>50.24</v>
      </c>
      <c r="D172">
        <v>3</v>
      </c>
    </row>
    <row r="173" spans="1:4">
      <c r="A173" s="270" t="s">
        <v>1426</v>
      </c>
      <c r="B173" s="267" t="s">
        <v>1427</v>
      </c>
      <c r="C173">
        <v>500</v>
      </c>
      <c r="D173">
        <v>3</v>
      </c>
    </row>
    <row r="174" spans="1:4">
      <c r="A174" s="270" t="s">
        <v>873</v>
      </c>
      <c r="B174" s="267" t="s">
        <v>874</v>
      </c>
      <c r="C174">
        <v>1936.835</v>
      </c>
      <c r="D174">
        <v>3</v>
      </c>
    </row>
    <row r="175" spans="1:4">
      <c r="A175" s="270" t="s">
        <v>1529</v>
      </c>
      <c r="B175" s="267" t="s">
        <v>1530</v>
      </c>
      <c r="C175">
        <v>275.08170000000001</v>
      </c>
      <c r="D175">
        <v>3</v>
      </c>
    </row>
    <row r="176" spans="1:4">
      <c r="A176" s="270" t="s">
        <v>1065</v>
      </c>
      <c r="B176" s="267" t="s">
        <v>1066</v>
      </c>
      <c r="C176">
        <v>1438.5524</v>
      </c>
      <c r="D176">
        <v>3</v>
      </c>
    </row>
    <row r="177" spans="1:4">
      <c r="A177" s="270" t="s">
        <v>1340</v>
      </c>
      <c r="B177" s="267" t="s">
        <v>1341</v>
      </c>
      <c r="C177">
        <v>100</v>
      </c>
      <c r="D177">
        <v>3</v>
      </c>
    </row>
    <row r="178" spans="1:4">
      <c r="A178" s="270" t="s">
        <v>1342</v>
      </c>
      <c r="B178" s="267" t="s">
        <v>1343</v>
      </c>
      <c r="C178">
        <v>113</v>
      </c>
      <c r="D178">
        <v>3</v>
      </c>
    </row>
    <row r="179" spans="1:4">
      <c r="A179" s="270" t="s">
        <v>1104</v>
      </c>
      <c r="B179" s="267" t="s">
        <v>1105</v>
      </c>
      <c r="C179">
        <v>36.281999999999996</v>
      </c>
      <c r="D179">
        <v>3</v>
      </c>
    </row>
    <row r="180" spans="1:4">
      <c r="A180" s="270" t="s">
        <v>388</v>
      </c>
      <c r="B180" s="267" t="s">
        <v>389</v>
      </c>
      <c r="C180">
        <v>68.5</v>
      </c>
      <c r="D180">
        <v>2</v>
      </c>
    </row>
    <row r="181" spans="1:4">
      <c r="A181" s="270" t="s">
        <v>842</v>
      </c>
      <c r="B181" s="267" t="s">
        <v>4113</v>
      </c>
      <c r="C181">
        <v>123.92</v>
      </c>
      <c r="D181">
        <v>2</v>
      </c>
    </row>
    <row r="182" spans="1:4">
      <c r="A182" s="270" t="s">
        <v>4114</v>
      </c>
      <c r="B182" s="267" t="s">
        <v>4115</v>
      </c>
      <c r="C182">
        <v>262</v>
      </c>
      <c r="D182">
        <v>2</v>
      </c>
    </row>
    <row r="183" spans="1:4">
      <c r="A183" s="270" t="s">
        <v>4116</v>
      </c>
      <c r="B183" s="267" t="s">
        <v>4117</v>
      </c>
      <c r="C183">
        <v>256.89499999999998</v>
      </c>
      <c r="D183">
        <v>2</v>
      </c>
    </row>
    <row r="184" spans="1:4">
      <c r="A184" s="270" t="s">
        <v>748</v>
      </c>
      <c r="B184" s="267" t="s">
        <v>749</v>
      </c>
      <c r="C184">
        <v>132.69499999999999</v>
      </c>
      <c r="D184">
        <v>2</v>
      </c>
    </row>
    <row r="185" spans="1:4">
      <c r="A185" s="270" t="s">
        <v>1583</v>
      </c>
      <c r="B185" s="267" t="s">
        <v>1584</v>
      </c>
      <c r="C185">
        <v>176.655</v>
      </c>
      <c r="D185">
        <v>2</v>
      </c>
    </row>
    <row r="186" spans="1:4">
      <c r="A186" s="270" t="s">
        <v>1577</v>
      </c>
      <c r="B186" s="267" t="s">
        <v>1578</v>
      </c>
      <c r="C186">
        <v>54.905900000000003</v>
      </c>
      <c r="D186">
        <v>2</v>
      </c>
    </row>
    <row r="187" spans="1:4">
      <c r="A187" s="270" t="s">
        <v>1095</v>
      </c>
      <c r="B187" s="267" t="s">
        <v>1096</v>
      </c>
      <c r="C187">
        <v>72.599999999999994</v>
      </c>
      <c r="D187">
        <v>2</v>
      </c>
    </row>
    <row r="188" spans="1:4">
      <c r="A188" s="270" t="s">
        <v>1053</v>
      </c>
      <c r="B188" s="267" t="s">
        <v>1054</v>
      </c>
      <c r="C188">
        <v>3973.0650000000001</v>
      </c>
      <c r="D188">
        <v>2</v>
      </c>
    </row>
    <row r="189" spans="1:4">
      <c r="A189" s="270" t="s">
        <v>1055</v>
      </c>
      <c r="B189" s="267" t="s">
        <v>1056</v>
      </c>
      <c r="C189">
        <v>5951.2749999999996</v>
      </c>
      <c r="D189">
        <v>2</v>
      </c>
    </row>
    <row r="190" spans="1:4">
      <c r="A190" s="270" t="s">
        <v>936</v>
      </c>
      <c r="B190" s="267" t="s">
        <v>937</v>
      </c>
      <c r="C190">
        <v>5152.55</v>
      </c>
      <c r="D190">
        <v>2</v>
      </c>
    </row>
    <row r="191" spans="1:4">
      <c r="A191" s="270" t="s">
        <v>852</v>
      </c>
      <c r="B191" s="267" t="s">
        <v>853</v>
      </c>
      <c r="C191">
        <v>1198.42</v>
      </c>
      <c r="D191">
        <v>2</v>
      </c>
    </row>
    <row r="192" spans="1:4">
      <c r="A192" s="270" t="s">
        <v>856</v>
      </c>
      <c r="B192" s="267" t="s">
        <v>857</v>
      </c>
      <c r="C192">
        <v>1174.3800000000001</v>
      </c>
      <c r="D192">
        <v>2</v>
      </c>
    </row>
    <row r="193" spans="1:4">
      <c r="A193" s="270" t="s">
        <v>858</v>
      </c>
      <c r="B193" s="267" t="s">
        <v>859</v>
      </c>
      <c r="C193">
        <v>1827.26</v>
      </c>
      <c r="D193">
        <v>2</v>
      </c>
    </row>
    <row r="194" spans="1:4">
      <c r="A194" s="270" t="s">
        <v>540</v>
      </c>
      <c r="B194" s="267" t="s">
        <v>541</v>
      </c>
      <c r="C194">
        <v>59.98</v>
      </c>
      <c r="D194">
        <v>2</v>
      </c>
    </row>
    <row r="195" spans="1:4">
      <c r="A195" s="270" t="s">
        <v>1557</v>
      </c>
      <c r="B195" s="267" t="s">
        <v>1558</v>
      </c>
      <c r="C195">
        <v>94.1173</v>
      </c>
      <c r="D195">
        <v>2</v>
      </c>
    </row>
    <row r="196" spans="1:4">
      <c r="A196" s="270" t="s">
        <v>564</v>
      </c>
      <c r="B196" s="267" t="s">
        <v>565</v>
      </c>
      <c r="C196">
        <v>465.27499999999998</v>
      </c>
      <c r="D196">
        <v>2</v>
      </c>
    </row>
    <row r="197" spans="1:4">
      <c r="A197" s="270" t="s">
        <v>645</v>
      </c>
      <c r="B197" s="267" t="s">
        <v>646</v>
      </c>
      <c r="C197">
        <v>105.8425</v>
      </c>
      <c r="D197">
        <v>2</v>
      </c>
    </row>
    <row r="198" spans="1:4">
      <c r="A198" s="270" t="s">
        <v>1129</v>
      </c>
      <c r="B198" s="267" t="s">
        <v>1130</v>
      </c>
      <c r="C198">
        <v>5231.6499000000003</v>
      </c>
      <c r="D198">
        <v>2</v>
      </c>
    </row>
    <row r="199" spans="1:4">
      <c r="A199" s="270" t="s">
        <v>1525</v>
      </c>
      <c r="B199" s="267" t="s">
        <v>1526</v>
      </c>
      <c r="C199">
        <v>172.04669999999999</v>
      </c>
      <c r="D199">
        <v>2</v>
      </c>
    </row>
    <row r="200" spans="1:4">
      <c r="A200" s="270" t="s">
        <v>1020</v>
      </c>
      <c r="B200" s="267" t="s">
        <v>1021</v>
      </c>
      <c r="C200">
        <v>60.935099999999998</v>
      </c>
      <c r="D200">
        <v>2</v>
      </c>
    </row>
    <row r="201" spans="1:4">
      <c r="A201" s="270" t="s">
        <v>510</v>
      </c>
      <c r="B201" s="267" t="s">
        <v>511</v>
      </c>
      <c r="C201">
        <v>122.73</v>
      </c>
      <c r="D201">
        <v>2</v>
      </c>
    </row>
    <row r="202" spans="1:4">
      <c r="A202" s="270" t="s">
        <v>709</v>
      </c>
      <c r="B202" s="267" t="s">
        <v>710</v>
      </c>
      <c r="C202">
        <v>179.995</v>
      </c>
      <c r="D202">
        <v>2</v>
      </c>
    </row>
    <row r="203" spans="1:4">
      <c r="A203" s="270" t="s">
        <v>1597</v>
      </c>
      <c r="B203" s="267" t="s">
        <v>4130</v>
      </c>
      <c r="C203">
        <v>250.77670000000001</v>
      </c>
      <c r="D203">
        <v>2</v>
      </c>
    </row>
    <row r="204" spans="1:4">
      <c r="A204" s="270" t="s">
        <v>1599</v>
      </c>
      <c r="B204" s="267" t="s">
        <v>4131</v>
      </c>
      <c r="C204">
        <v>250.77670000000001</v>
      </c>
      <c r="D204">
        <v>2</v>
      </c>
    </row>
    <row r="205" spans="1:4">
      <c r="A205" s="270" t="s">
        <v>309</v>
      </c>
      <c r="B205" s="267" t="s">
        <v>4133</v>
      </c>
      <c r="C205">
        <v>5532.1049999999996</v>
      </c>
      <c r="D205">
        <v>2</v>
      </c>
    </row>
    <row r="206" spans="1:4">
      <c r="A206" s="270" t="s">
        <v>1511</v>
      </c>
      <c r="B206" s="267" t="s">
        <v>1512</v>
      </c>
      <c r="C206">
        <v>1051.32</v>
      </c>
      <c r="D206">
        <v>2</v>
      </c>
    </row>
    <row r="207" spans="1:4">
      <c r="A207" s="270" t="s">
        <v>912</v>
      </c>
      <c r="B207" s="267" t="s">
        <v>913</v>
      </c>
      <c r="C207">
        <v>5916.93</v>
      </c>
      <c r="D207">
        <v>2</v>
      </c>
    </row>
    <row r="208" spans="1:4">
      <c r="A208" s="270" t="s">
        <v>707</v>
      </c>
      <c r="B208" s="267" t="s">
        <v>708</v>
      </c>
      <c r="C208">
        <v>88.2</v>
      </c>
      <c r="D208">
        <v>2</v>
      </c>
    </row>
    <row r="209" spans="1:4">
      <c r="A209" s="270" t="s">
        <v>1075</v>
      </c>
      <c r="B209" s="267" t="s">
        <v>4138</v>
      </c>
      <c r="C209">
        <v>1297.6851999999999</v>
      </c>
      <c r="D209">
        <v>2</v>
      </c>
    </row>
    <row r="210" spans="1:4">
      <c r="A210" s="270" t="s">
        <v>1419</v>
      </c>
      <c r="B210" s="267" t="s">
        <v>1420</v>
      </c>
      <c r="C210">
        <v>3890.33</v>
      </c>
      <c r="D210">
        <v>2</v>
      </c>
    </row>
    <row r="211" spans="1:4">
      <c r="A211" s="270" t="s">
        <v>610</v>
      </c>
      <c r="B211" s="267" t="s">
        <v>611</v>
      </c>
      <c r="C211">
        <v>135.52500000000001</v>
      </c>
      <c r="D211">
        <v>2</v>
      </c>
    </row>
    <row r="212" spans="1:4">
      <c r="A212" s="270" t="s">
        <v>1042</v>
      </c>
      <c r="B212" s="267" t="s">
        <v>1043</v>
      </c>
      <c r="C212">
        <v>578.48</v>
      </c>
      <c r="D212">
        <v>2</v>
      </c>
    </row>
    <row r="213" spans="1:4">
      <c r="A213" s="270" t="s">
        <v>1081</v>
      </c>
      <c r="B213" s="267" t="s">
        <v>1082</v>
      </c>
      <c r="C213">
        <v>106.4928</v>
      </c>
      <c r="D213">
        <v>2</v>
      </c>
    </row>
    <row r="214" spans="1:4">
      <c r="A214" s="270" t="s">
        <v>817</v>
      </c>
      <c r="B214" s="267" t="s">
        <v>818</v>
      </c>
      <c r="C214">
        <v>268.39</v>
      </c>
      <c r="D214">
        <v>2</v>
      </c>
    </row>
    <row r="215" spans="1:4">
      <c r="A215" s="270" t="s">
        <v>1249</v>
      </c>
      <c r="B215" s="267" t="s">
        <v>1250</v>
      </c>
      <c r="C215">
        <v>108.7067</v>
      </c>
      <c r="D215">
        <v>2</v>
      </c>
    </row>
    <row r="216" spans="1:4">
      <c r="A216" s="270" t="s">
        <v>721</v>
      </c>
      <c r="B216" s="267" t="s">
        <v>722</v>
      </c>
      <c r="C216">
        <v>342.63</v>
      </c>
      <c r="D216">
        <v>2</v>
      </c>
    </row>
    <row r="217" spans="1:4">
      <c r="A217" s="270" t="s">
        <v>4143</v>
      </c>
      <c r="B217" s="267" t="s">
        <v>4144</v>
      </c>
      <c r="C217">
        <v>459.19499999999999</v>
      </c>
      <c r="D217">
        <v>2</v>
      </c>
    </row>
    <row r="218" spans="1:4">
      <c r="A218" s="270" t="s">
        <v>4145</v>
      </c>
      <c r="B218" s="267" t="s">
        <v>4146</v>
      </c>
      <c r="C218">
        <v>441.04500000000002</v>
      </c>
      <c r="D218">
        <v>2</v>
      </c>
    </row>
    <row r="219" spans="1:4">
      <c r="A219" s="270" t="s">
        <v>4147</v>
      </c>
      <c r="B219" s="267" t="s">
        <v>4148</v>
      </c>
      <c r="C219">
        <v>432.88</v>
      </c>
      <c r="D219">
        <v>2</v>
      </c>
    </row>
    <row r="220" spans="1:4">
      <c r="A220" s="270" t="s">
        <v>585</v>
      </c>
      <c r="B220" s="267" t="s">
        <v>586</v>
      </c>
      <c r="C220">
        <v>51.32</v>
      </c>
      <c r="D220">
        <v>2</v>
      </c>
    </row>
    <row r="221" spans="1:4">
      <c r="A221" s="270" t="s">
        <v>477</v>
      </c>
      <c r="B221" s="267" t="s">
        <v>478</v>
      </c>
      <c r="C221">
        <v>155.74690000000001</v>
      </c>
      <c r="D221">
        <v>2</v>
      </c>
    </row>
    <row r="222" spans="1:4">
      <c r="A222" s="270" t="s">
        <v>1423</v>
      </c>
      <c r="B222" s="267" t="s">
        <v>1424</v>
      </c>
      <c r="C222">
        <v>136.13</v>
      </c>
      <c r="D222">
        <v>2</v>
      </c>
    </row>
    <row r="223" spans="1:4">
      <c r="A223" s="270" t="s">
        <v>1425</v>
      </c>
      <c r="B223" s="267" t="s">
        <v>1424</v>
      </c>
      <c r="C223">
        <v>136.13</v>
      </c>
      <c r="D223">
        <v>2</v>
      </c>
    </row>
    <row r="224" spans="1:4">
      <c r="A224" s="270" t="s">
        <v>1303</v>
      </c>
      <c r="B224" s="267" t="s">
        <v>1304</v>
      </c>
      <c r="C224">
        <v>20.516100000000002</v>
      </c>
      <c r="D224">
        <v>2</v>
      </c>
    </row>
    <row r="225" spans="1:4">
      <c r="A225" s="270" t="s">
        <v>1111</v>
      </c>
      <c r="B225" s="267" t="s">
        <v>1112</v>
      </c>
      <c r="C225">
        <v>3372.875</v>
      </c>
      <c r="D225">
        <v>2</v>
      </c>
    </row>
    <row r="226" spans="1:4">
      <c r="A226" s="270" t="s">
        <v>916</v>
      </c>
      <c r="B226" s="267" t="s">
        <v>917</v>
      </c>
      <c r="C226">
        <v>420</v>
      </c>
      <c r="D226">
        <v>2</v>
      </c>
    </row>
    <row r="227" spans="1:4">
      <c r="A227" s="270" t="s">
        <v>1203</v>
      </c>
      <c r="B227" s="267" t="s">
        <v>1204</v>
      </c>
      <c r="C227">
        <v>408.91</v>
      </c>
      <c r="D227">
        <v>2</v>
      </c>
    </row>
    <row r="228" spans="1:4">
      <c r="A228" s="270" t="s">
        <v>970</v>
      </c>
      <c r="B228" s="267" t="s">
        <v>971</v>
      </c>
      <c r="C228">
        <v>206.07499999999999</v>
      </c>
      <c r="D228">
        <v>2</v>
      </c>
    </row>
    <row r="229" spans="1:4">
      <c r="A229" s="270" t="s">
        <v>1392</v>
      </c>
      <c r="B229" s="267" t="s">
        <v>1393</v>
      </c>
      <c r="C229">
        <v>3710.45</v>
      </c>
      <c r="D229">
        <v>2</v>
      </c>
    </row>
    <row r="230" spans="1:4">
      <c r="A230" s="270" t="s">
        <v>732</v>
      </c>
      <c r="B230" s="267" t="s">
        <v>733</v>
      </c>
      <c r="C230">
        <v>131.98779999999999</v>
      </c>
      <c r="D230">
        <v>2</v>
      </c>
    </row>
    <row r="231" spans="1:4">
      <c r="A231" s="270" t="s">
        <v>621</v>
      </c>
      <c r="B231" s="267" t="s">
        <v>622</v>
      </c>
      <c r="C231">
        <v>212.14</v>
      </c>
      <c r="D231">
        <v>2</v>
      </c>
    </row>
    <row r="232" spans="1:4">
      <c r="A232" s="270" t="s">
        <v>1279</v>
      </c>
      <c r="B232" s="267" t="s">
        <v>1280</v>
      </c>
      <c r="C232">
        <v>118.8412</v>
      </c>
      <c r="D232">
        <v>2</v>
      </c>
    </row>
    <row r="233" spans="1:4">
      <c r="A233" s="270" t="s">
        <v>1346</v>
      </c>
      <c r="B233" s="267" t="s">
        <v>1347</v>
      </c>
      <c r="C233">
        <v>208.69499999999999</v>
      </c>
      <c r="D233">
        <v>2</v>
      </c>
    </row>
    <row r="234" spans="1:4">
      <c r="A234" s="270" t="s">
        <v>1629</v>
      </c>
      <c r="B234" s="267" t="s">
        <v>4151</v>
      </c>
      <c r="C234">
        <v>1482.85</v>
      </c>
      <c r="D234">
        <v>2</v>
      </c>
    </row>
    <row r="235" spans="1:4">
      <c r="A235" s="270" t="s">
        <v>1631</v>
      </c>
      <c r="B235" s="267" t="s">
        <v>4152</v>
      </c>
      <c r="C235">
        <v>69.12</v>
      </c>
      <c r="D235">
        <v>2</v>
      </c>
    </row>
    <row r="236" spans="1:4">
      <c r="A236" s="270" t="s">
        <v>1044</v>
      </c>
      <c r="B236" s="267" t="s">
        <v>1045</v>
      </c>
      <c r="C236">
        <v>227.54</v>
      </c>
      <c r="D236">
        <v>2</v>
      </c>
    </row>
    <row r="237" spans="1:4">
      <c r="A237" s="270" t="s">
        <v>600</v>
      </c>
      <c r="B237" s="267" t="s">
        <v>601</v>
      </c>
      <c r="C237">
        <v>328.2183</v>
      </c>
      <c r="D237">
        <v>2</v>
      </c>
    </row>
    <row r="238" spans="1:4">
      <c r="A238" s="270" t="s">
        <v>602</v>
      </c>
      <c r="B238" s="267" t="s">
        <v>603</v>
      </c>
      <c r="C238">
        <v>174.33600000000001</v>
      </c>
      <c r="D238">
        <v>2</v>
      </c>
    </row>
    <row r="239" spans="1:4">
      <c r="A239" s="270" t="s">
        <v>826</v>
      </c>
      <c r="B239" s="267" t="s">
        <v>827</v>
      </c>
      <c r="C239">
        <v>1536.57</v>
      </c>
      <c r="D239">
        <v>2</v>
      </c>
    </row>
    <row r="240" spans="1:4">
      <c r="A240" s="270" t="s">
        <v>1284</v>
      </c>
      <c r="B240" s="267" t="s">
        <v>1285</v>
      </c>
      <c r="C240">
        <v>1710.7325000000001</v>
      </c>
      <c r="D240">
        <v>2</v>
      </c>
    </row>
    <row r="241" spans="1:4">
      <c r="A241" s="270" t="s">
        <v>1230</v>
      </c>
      <c r="B241" s="267" t="s">
        <v>1231</v>
      </c>
      <c r="C241">
        <v>16.696999999999999</v>
      </c>
      <c r="D241">
        <v>2</v>
      </c>
    </row>
    <row r="242" spans="1:4">
      <c r="A242" s="270" t="s">
        <v>1193</v>
      </c>
      <c r="B242" s="267" t="s">
        <v>1194</v>
      </c>
      <c r="C242">
        <v>659.7</v>
      </c>
      <c r="D242">
        <v>2</v>
      </c>
    </row>
    <row r="243" spans="1:4">
      <c r="A243" s="270" t="s">
        <v>322</v>
      </c>
      <c r="B243" s="267" t="s">
        <v>4159</v>
      </c>
      <c r="C243">
        <v>301.255</v>
      </c>
      <c r="D243">
        <v>2</v>
      </c>
    </row>
    <row r="244" spans="1:4">
      <c r="A244" s="270" t="s">
        <v>1369</v>
      </c>
      <c r="B244" s="267" t="s">
        <v>1370</v>
      </c>
      <c r="C244">
        <v>2116.5949999999998</v>
      </c>
      <c r="D244">
        <v>2</v>
      </c>
    </row>
    <row r="245" spans="1:4">
      <c r="A245" s="270" t="s">
        <v>1585</v>
      </c>
      <c r="B245" s="267" t="s">
        <v>1586</v>
      </c>
      <c r="C245">
        <v>218.7133</v>
      </c>
      <c r="D245">
        <v>2</v>
      </c>
    </row>
    <row r="246" spans="1:4">
      <c r="A246" s="270" t="s">
        <v>329</v>
      </c>
      <c r="B246" s="267" t="s">
        <v>4162</v>
      </c>
      <c r="C246">
        <v>563.56500000000005</v>
      </c>
      <c r="D246">
        <v>2</v>
      </c>
    </row>
    <row r="247" spans="1:4">
      <c r="A247" s="270" t="s">
        <v>331</v>
      </c>
      <c r="B247" s="267" t="s">
        <v>4163</v>
      </c>
      <c r="C247">
        <v>145.97329999999999</v>
      </c>
      <c r="D247">
        <v>2</v>
      </c>
    </row>
    <row r="248" spans="1:4">
      <c r="A248" s="270" t="s">
        <v>918</v>
      </c>
      <c r="B248" s="267" t="s">
        <v>919</v>
      </c>
      <c r="C248">
        <v>300.63</v>
      </c>
      <c r="D248">
        <v>2</v>
      </c>
    </row>
    <row r="249" spans="1:4">
      <c r="A249" s="270" t="s">
        <v>920</v>
      </c>
      <c r="B249" s="267" t="s">
        <v>921</v>
      </c>
      <c r="C249">
        <v>1303.1500000000001</v>
      </c>
      <c r="D249">
        <v>2</v>
      </c>
    </row>
    <row r="250" spans="1:4">
      <c r="A250" s="270" t="s">
        <v>1371</v>
      </c>
      <c r="B250" s="267" t="s">
        <v>1372</v>
      </c>
      <c r="C250">
        <v>463.64690000000002</v>
      </c>
      <c r="D250">
        <v>2</v>
      </c>
    </row>
    <row r="251" spans="1:4">
      <c r="A251" s="270" t="s">
        <v>379</v>
      </c>
      <c r="B251" s="267" t="s">
        <v>380</v>
      </c>
      <c r="C251">
        <v>298.38499999999999</v>
      </c>
      <c r="D251">
        <v>2</v>
      </c>
    </row>
    <row r="252" spans="1:4">
      <c r="A252" s="270" t="s">
        <v>1197</v>
      </c>
      <c r="B252" s="267" t="s">
        <v>1198</v>
      </c>
      <c r="C252">
        <v>419.72329999999999</v>
      </c>
      <c r="D252">
        <v>2</v>
      </c>
    </row>
    <row r="253" spans="1:4">
      <c r="A253" s="270" t="s">
        <v>1199</v>
      </c>
      <c r="B253" s="267" t="s">
        <v>1200</v>
      </c>
      <c r="C253">
        <v>419.68</v>
      </c>
      <c r="D253">
        <v>2</v>
      </c>
    </row>
    <row r="254" spans="1:4">
      <c r="A254" s="270" t="s">
        <v>496</v>
      </c>
      <c r="B254" s="267" t="s">
        <v>497</v>
      </c>
      <c r="C254">
        <v>49.793300000000002</v>
      </c>
      <c r="D254">
        <v>2</v>
      </c>
    </row>
    <row r="255" spans="1:4">
      <c r="A255" s="270" t="s">
        <v>273</v>
      </c>
      <c r="B255" s="267" t="s">
        <v>274</v>
      </c>
      <c r="C255">
        <v>714.14</v>
      </c>
      <c r="D255">
        <v>2</v>
      </c>
    </row>
    <row r="256" spans="1:4">
      <c r="A256" s="270" t="s">
        <v>1209</v>
      </c>
      <c r="B256" s="267" t="s">
        <v>1210</v>
      </c>
      <c r="C256">
        <v>163.13</v>
      </c>
      <c r="D256">
        <v>2</v>
      </c>
    </row>
    <row r="257" spans="1:4">
      <c r="A257" s="270" t="s">
        <v>1059</v>
      </c>
      <c r="B257" s="267" t="s">
        <v>1060</v>
      </c>
      <c r="C257">
        <v>653.78819999999996</v>
      </c>
      <c r="D257">
        <v>2</v>
      </c>
    </row>
    <row r="258" spans="1:4">
      <c r="A258" s="270" t="s">
        <v>574</v>
      </c>
      <c r="B258" s="267" t="s">
        <v>575</v>
      </c>
      <c r="C258">
        <v>1482.25</v>
      </c>
      <c r="D258">
        <v>2</v>
      </c>
    </row>
    <row r="259" spans="1:4">
      <c r="A259" s="270" t="s">
        <v>1207</v>
      </c>
      <c r="B259" s="267" t="s">
        <v>1208</v>
      </c>
      <c r="C259">
        <v>294.85000000000002</v>
      </c>
      <c r="D259">
        <v>2</v>
      </c>
    </row>
    <row r="260" spans="1:4">
      <c r="A260" s="270" t="s">
        <v>1211</v>
      </c>
      <c r="B260" s="267" t="s">
        <v>1212</v>
      </c>
      <c r="C260">
        <v>580.01</v>
      </c>
      <c r="D260">
        <v>2</v>
      </c>
    </row>
    <row r="261" spans="1:4">
      <c r="A261" s="270" t="s">
        <v>1061</v>
      </c>
      <c r="B261" s="267" t="s">
        <v>1062</v>
      </c>
      <c r="C261">
        <v>502.70499999999998</v>
      </c>
      <c r="D261">
        <v>2</v>
      </c>
    </row>
    <row r="262" spans="1:4">
      <c r="A262" s="270" t="s">
        <v>1355</v>
      </c>
      <c r="B262" s="267" t="s">
        <v>1356</v>
      </c>
      <c r="C262">
        <v>1257.3967</v>
      </c>
      <c r="D262">
        <v>2</v>
      </c>
    </row>
    <row r="263" spans="1:4">
      <c r="A263" s="270" t="s">
        <v>1487</v>
      </c>
      <c r="B263" s="267" t="s">
        <v>1488</v>
      </c>
      <c r="C263">
        <v>262.62549999999999</v>
      </c>
      <c r="D263">
        <v>2</v>
      </c>
    </row>
    <row r="264" spans="1:4">
      <c r="A264" s="270" t="s">
        <v>627</v>
      </c>
      <c r="B264" s="267" t="s">
        <v>628</v>
      </c>
      <c r="C264">
        <v>85.874200000000002</v>
      </c>
      <c r="D264">
        <v>2</v>
      </c>
    </row>
    <row r="265" spans="1:4">
      <c r="A265" s="270" t="s">
        <v>1040</v>
      </c>
      <c r="B265" s="267" t="s">
        <v>1041</v>
      </c>
      <c r="C265">
        <v>2394.6799999999998</v>
      </c>
      <c r="D265">
        <v>2</v>
      </c>
    </row>
    <row r="266" spans="1:4">
      <c r="A266" s="270" t="s">
        <v>405</v>
      </c>
      <c r="B266" s="267" t="s">
        <v>406</v>
      </c>
      <c r="C266">
        <v>21.071400000000001</v>
      </c>
      <c r="D266">
        <v>1</v>
      </c>
    </row>
    <row r="267" spans="1:4">
      <c r="A267" s="270" t="s">
        <v>403</v>
      </c>
      <c r="B267" s="267" t="s">
        <v>404</v>
      </c>
      <c r="C267">
        <v>7.2142999999999997</v>
      </c>
      <c r="D267">
        <v>1</v>
      </c>
    </row>
    <row r="268" spans="1:4">
      <c r="A268" s="270" t="s">
        <v>1299</v>
      </c>
      <c r="B268" s="267" t="s">
        <v>1300</v>
      </c>
      <c r="C268">
        <v>100.2474</v>
      </c>
      <c r="D268">
        <v>1</v>
      </c>
    </row>
    <row r="269" spans="1:4">
      <c r="A269" s="270" t="s">
        <v>1301</v>
      </c>
      <c r="B269" s="267" t="s">
        <v>1302</v>
      </c>
      <c r="C269">
        <v>95.111800000000002</v>
      </c>
      <c r="D269">
        <v>1</v>
      </c>
    </row>
    <row r="270" spans="1:4">
      <c r="A270" s="270" t="s">
        <v>1338</v>
      </c>
      <c r="B270" s="267" t="s">
        <v>1339</v>
      </c>
      <c r="C270">
        <v>717.35</v>
      </c>
      <c r="D270">
        <v>1</v>
      </c>
    </row>
    <row r="271" spans="1:4">
      <c r="A271" s="270" t="s">
        <v>1625</v>
      </c>
      <c r="B271" s="267" t="s">
        <v>4118</v>
      </c>
      <c r="C271">
        <v>1764.31</v>
      </c>
      <c r="D271">
        <v>1</v>
      </c>
    </row>
    <row r="272" spans="1:4">
      <c r="A272" s="270" t="s">
        <v>1033</v>
      </c>
      <c r="B272" s="267" t="s">
        <v>1034</v>
      </c>
      <c r="C272">
        <v>1617.3667</v>
      </c>
      <c r="D272">
        <v>1</v>
      </c>
    </row>
    <row r="273" spans="1:4">
      <c r="A273" s="270" t="s">
        <v>298</v>
      </c>
      <c r="B273" s="267" t="s">
        <v>298</v>
      </c>
      <c r="C273">
        <v>535</v>
      </c>
      <c r="D273">
        <v>1</v>
      </c>
    </row>
    <row r="274" spans="1:4">
      <c r="A274" s="270" t="s">
        <v>1057</v>
      </c>
      <c r="B274" s="267" t="s">
        <v>1058</v>
      </c>
      <c r="C274">
        <v>5727.31</v>
      </c>
      <c r="D274">
        <v>1</v>
      </c>
    </row>
    <row r="275" spans="1:4">
      <c r="A275" s="270" t="s">
        <v>301</v>
      </c>
      <c r="B275" s="267" t="s">
        <v>4120</v>
      </c>
      <c r="C275">
        <v>4239.335</v>
      </c>
      <c r="D275">
        <v>1</v>
      </c>
    </row>
    <row r="276" spans="1:4">
      <c r="A276" s="270" t="s">
        <v>303</v>
      </c>
      <c r="B276" s="267" t="s">
        <v>4121</v>
      </c>
      <c r="C276">
        <v>6034.13</v>
      </c>
      <c r="D276">
        <v>1</v>
      </c>
    </row>
    <row r="277" spans="1:4">
      <c r="A277" s="270" t="s">
        <v>655</v>
      </c>
      <c r="B277" s="267" t="s">
        <v>656</v>
      </c>
      <c r="C277">
        <v>1943.5214000000001</v>
      </c>
      <c r="D277">
        <v>1</v>
      </c>
    </row>
    <row r="278" spans="1:4">
      <c r="A278" s="270" t="s">
        <v>1497</v>
      </c>
      <c r="B278" s="267" t="s">
        <v>1498</v>
      </c>
      <c r="C278">
        <v>1318.2017000000001</v>
      </c>
      <c r="D278">
        <v>1</v>
      </c>
    </row>
    <row r="279" spans="1:4">
      <c r="A279" s="270" t="s">
        <v>1395</v>
      </c>
      <c r="B279" s="267" t="s">
        <v>1396</v>
      </c>
      <c r="C279">
        <v>10552.5</v>
      </c>
      <c r="D279">
        <v>1</v>
      </c>
    </row>
    <row r="280" spans="1:4">
      <c r="A280" s="270" t="s">
        <v>658</v>
      </c>
      <c r="B280" s="267" t="s">
        <v>659</v>
      </c>
      <c r="C280">
        <v>13855.51</v>
      </c>
      <c r="D280">
        <v>1</v>
      </c>
    </row>
    <row r="281" spans="1:4">
      <c r="A281" s="270" t="s">
        <v>480</v>
      </c>
      <c r="B281" s="267" t="s">
        <v>481</v>
      </c>
      <c r="C281">
        <v>66.459999999999994</v>
      </c>
      <c r="D281">
        <v>1</v>
      </c>
    </row>
    <row r="282" spans="1:4">
      <c r="A282" s="270" t="s">
        <v>675</v>
      </c>
      <c r="B282" s="267" t="s">
        <v>4124</v>
      </c>
      <c r="C282">
        <v>471.48750000000001</v>
      </c>
      <c r="D282">
        <v>1</v>
      </c>
    </row>
    <row r="283" spans="1:4">
      <c r="A283" s="270" t="s">
        <v>568</v>
      </c>
      <c r="B283" s="267" t="s">
        <v>569</v>
      </c>
      <c r="C283">
        <v>704.47500000000002</v>
      </c>
      <c r="D283">
        <v>1</v>
      </c>
    </row>
    <row r="284" spans="1:4">
      <c r="A284" s="270" t="s">
        <v>1307</v>
      </c>
      <c r="B284" s="267" t="s">
        <v>1308</v>
      </c>
      <c r="C284">
        <v>138.80000000000001</v>
      </c>
      <c r="D284">
        <v>1</v>
      </c>
    </row>
    <row r="285" spans="1:4">
      <c r="A285" s="270" t="s">
        <v>1547</v>
      </c>
      <c r="B285" s="267" t="s">
        <v>1548</v>
      </c>
      <c r="C285">
        <v>481.07</v>
      </c>
      <c r="D285">
        <v>1</v>
      </c>
    </row>
    <row r="286" spans="1:4">
      <c r="A286" s="270" t="s">
        <v>1245</v>
      </c>
      <c r="B286" s="267" t="s">
        <v>1246</v>
      </c>
      <c r="C286">
        <v>61.37</v>
      </c>
      <c r="D286">
        <v>1</v>
      </c>
    </row>
    <row r="287" spans="1:4">
      <c r="A287" s="270" t="s">
        <v>871</v>
      </c>
      <c r="B287" s="267" t="s">
        <v>872</v>
      </c>
      <c r="C287">
        <v>909.59500000000003</v>
      </c>
      <c r="D287">
        <v>1</v>
      </c>
    </row>
    <row r="288" spans="1:4">
      <c r="A288" s="270" t="s">
        <v>1446</v>
      </c>
      <c r="B288" s="267" t="s">
        <v>1447</v>
      </c>
      <c r="C288">
        <v>256.75</v>
      </c>
      <c r="D288">
        <v>1</v>
      </c>
    </row>
    <row r="289" spans="1:4">
      <c r="A289" s="270" t="s">
        <v>1533</v>
      </c>
      <c r="B289" s="267" t="s">
        <v>1534</v>
      </c>
      <c r="C289">
        <v>521.54669999999999</v>
      </c>
      <c r="D289">
        <v>1</v>
      </c>
    </row>
    <row r="290" spans="1:4">
      <c r="A290" s="270" t="s">
        <v>566</v>
      </c>
      <c r="B290" s="267" t="s">
        <v>567</v>
      </c>
      <c r="C290">
        <v>537.51670000000001</v>
      </c>
      <c r="D290">
        <v>1</v>
      </c>
    </row>
    <row r="291" spans="1:4">
      <c r="A291" s="270" t="s">
        <v>694</v>
      </c>
      <c r="B291" s="267" t="s">
        <v>695</v>
      </c>
      <c r="C291">
        <v>60.734999999999999</v>
      </c>
      <c r="D291">
        <v>1</v>
      </c>
    </row>
    <row r="292" spans="1:4">
      <c r="A292" s="270" t="s">
        <v>351</v>
      </c>
      <c r="B292" s="267" t="s">
        <v>352</v>
      </c>
      <c r="C292">
        <v>249.71619999999999</v>
      </c>
      <c r="D292">
        <v>1</v>
      </c>
    </row>
    <row r="293" spans="1:4">
      <c r="A293" s="270" t="s">
        <v>1352</v>
      </c>
      <c r="B293" s="267" t="s">
        <v>1353</v>
      </c>
      <c r="C293">
        <v>9689.09</v>
      </c>
      <c r="D293">
        <v>1</v>
      </c>
    </row>
    <row r="294" spans="1:4">
      <c r="A294" s="270" t="s">
        <v>1131</v>
      </c>
      <c r="B294" s="267" t="s">
        <v>1132</v>
      </c>
      <c r="C294">
        <v>1134.78</v>
      </c>
      <c r="D294">
        <v>1</v>
      </c>
    </row>
    <row r="295" spans="1:4">
      <c r="A295" s="270" t="s">
        <v>1114</v>
      </c>
      <c r="B295" s="267" t="s">
        <v>1115</v>
      </c>
      <c r="C295">
        <v>582.42999999999995</v>
      </c>
      <c r="D295">
        <v>1</v>
      </c>
    </row>
    <row r="296" spans="1:4">
      <c r="A296" s="270" t="s">
        <v>1116</v>
      </c>
      <c r="B296" s="267" t="s">
        <v>1117</v>
      </c>
      <c r="C296">
        <v>118.83</v>
      </c>
      <c r="D296">
        <v>1</v>
      </c>
    </row>
    <row r="297" spans="1:4">
      <c r="A297" s="270" t="s">
        <v>446</v>
      </c>
      <c r="B297" s="267" t="s">
        <v>447</v>
      </c>
      <c r="C297">
        <v>506.94</v>
      </c>
      <c r="D297">
        <v>1</v>
      </c>
    </row>
    <row r="298" spans="1:4">
      <c r="A298" s="270" t="s">
        <v>1523</v>
      </c>
      <c r="B298" s="267" t="s">
        <v>1524</v>
      </c>
      <c r="C298">
        <v>169.06</v>
      </c>
      <c r="D298">
        <v>1</v>
      </c>
    </row>
    <row r="299" spans="1:4">
      <c r="A299" s="270" t="s">
        <v>1521</v>
      </c>
      <c r="B299" s="267" t="s">
        <v>1522</v>
      </c>
      <c r="C299">
        <v>373.94</v>
      </c>
      <c r="D299">
        <v>1</v>
      </c>
    </row>
    <row r="300" spans="1:4">
      <c r="A300" s="270" t="s">
        <v>1535</v>
      </c>
      <c r="B300" s="267" t="s">
        <v>1536</v>
      </c>
      <c r="C300">
        <v>233.61</v>
      </c>
      <c r="D300">
        <v>1</v>
      </c>
    </row>
    <row r="301" spans="1:4">
      <c r="A301" s="270" t="s">
        <v>1018</v>
      </c>
      <c r="B301" s="267" t="s">
        <v>1019</v>
      </c>
      <c r="C301">
        <v>58</v>
      </c>
      <c r="D301">
        <v>1</v>
      </c>
    </row>
    <row r="302" spans="1:4">
      <c r="A302" s="270" t="s">
        <v>1273</v>
      </c>
      <c r="B302" s="267" t="s">
        <v>1274</v>
      </c>
      <c r="C302">
        <v>32.799999999999997</v>
      </c>
      <c r="D302">
        <v>1</v>
      </c>
    </row>
    <row r="303" spans="1:4">
      <c r="A303" s="270" t="s">
        <v>1275</v>
      </c>
      <c r="B303" s="267" t="s">
        <v>1276</v>
      </c>
      <c r="C303">
        <v>51.25</v>
      </c>
      <c r="D303">
        <v>1</v>
      </c>
    </row>
    <row r="304" spans="1:4">
      <c r="A304" s="270" t="s">
        <v>454</v>
      </c>
      <c r="B304" s="267" t="s">
        <v>455</v>
      </c>
      <c r="C304">
        <v>6.65</v>
      </c>
      <c r="D304">
        <v>1</v>
      </c>
    </row>
    <row r="305" spans="1:4">
      <c r="A305" s="270" t="s">
        <v>514</v>
      </c>
      <c r="B305" s="267" t="s">
        <v>515</v>
      </c>
      <c r="C305">
        <v>9.0500000000000007</v>
      </c>
      <c r="D305">
        <v>1</v>
      </c>
    </row>
    <row r="306" spans="1:4">
      <c r="A306" s="270" t="s">
        <v>516</v>
      </c>
      <c r="B306" s="267" t="s">
        <v>517</v>
      </c>
      <c r="C306">
        <v>14.87</v>
      </c>
      <c r="D306">
        <v>1</v>
      </c>
    </row>
    <row r="307" spans="1:4">
      <c r="A307" s="270" t="s">
        <v>1635</v>
      </c>
      <c r="B307" s="267" t="s">
        <v>1636</v>
      </c>
      <c r="C307">
        <v>5439.6949999999997</v>
      </c>
      <c r="D307">
        <v>1</v>
      </c>
    </row>
    <row r="308" spans="1:4">
      <c r="A308" s="270" t="s">
        <v>417</v>
      </c>
      <c r="B308" s="267" t="s">
        <v>418</v>
      </c>
      <c r="C308">
        <v>3.59</v>
      </c>
      <c r="D308">
        <v>1</v>
      </c>
    </row>
    <row r="309" spans="1:4">
      <c r="A309" s="270" t="s">
        <v>614</v>
      </c>
      <c r="B309" s="267" t="s">
        <v>615</v>
      </c>
      <c r="C309">
        <v>39.69</v>
      </c>
      <c r="D309">
        <v>1</v>
      </c>
    </row>
    <row r="310" spans="1:4">
      <c r="A310" s="270" t="s">
        <v>633</v>
      </c>
      <c r="B310" s="267" t="s">
        <v>634</v>
      </c>
      <c r="C310">
        <v>49.07</v>
      </c>
      <c r="D310">
        <v>1</v>
      </c>
    </row>
    <row r="311" spans="1:4">
      <c r="A311" s="270" t="s">
        <v>635</v>
      </c>
      <c r="B311" s="267" t="s">
        <v>636</v>
      </c>
      <c r="C311">
        <v>57.414999999999999</v>
      </c>
      <c r="D311">
        <v>1</v>
      </c>
    </row>
    <row r="312" spans="1:4">
      <c r="A312" s="270" t="s">
        <v>637</v>
      </c>
      <c r="B312" s="267" t="s">
        <v>638</v>
      </c>
      <c r="C312">
        <v>271.88670000000002</v>
      </c>
      <c r="D312">
        <v>1</v>
      </c>
    </row>
    <row r="313" spans="1:4">
      <c r="A313" s="270" t="s">
        <v>631</v>
      </c>
      <c r="B313" s="267" t="s">
        <v>632</v>
      </c>
      <c r="C313">
        <v>39.645000000000003</v>
      </c>
      <c r="D313">
        <v>1</v>
      </c>
    </row>
    <row r="314" spans="1:4">
      <c r="A314" s="270" t="s">
        <v>714</v>
      </c>
      <c r="B314" s="267" t="s">
        <v>715</v>
      </c>
      <c r="C314">
        <v>173.23249999999999</v>
      </c>
      <c r="D314">
        <v>1</v>
      </c>
    </row>
    <row r="315" spans="1:4">
      <c r="A315" s="270" t="s">
        <v>1454</v>
      </c>
      <c r="B315" s="267" t="s">
        <v>1455</v>
      </c>
      <c r="C315">
        <v>1.1599999999999999</v>
      </c>
      <c r="D315">
        <v>1</v>
      </c>
    </row>
    <row r="316" spans="1:4">
      <c r="A316" s="270" t="s">
        <v>415</v>
      </c>
      <c r="B316" s="267" t="s">
        <v>416</v>
      </c>
      <c r="C316">
        <v>28.57</v>
      </c>
      <c r="D316">
        <v>1</v>
      </c>
    </row>
    <row r="317" spans="1:4">
      <c r="A317" s="270" t="s">
        <v>712</v>
      </c>
      <c r="B317" s="267" t="s">
        <v>713</v>
      </c>
      <c r="C317">
        <v>108.0367</v>
      </c>
      <c r="D317">
        <v>1</v>
      </c>
    </row>
    <row r="318" spans="1:4">
      <c r="A318" s="270" t="s">
        <v>869</v>
      </c>
      <c r="B318" s="267" t="s">
        <v>870</v>
      </c>
      <c r="C318">
        <v>69.263300000000001</v>
      </c>
      <c r="D318">
        <v>1</v>
      </c>
    </row>
    <row r="319" spans="1:4">
      <c r="A319" s="270" t="s">
        <v>557</v>
      </c>
      <c r="B319" s="267" t="s">
        <v>558</v>
      </c>
      <c r="C319">
        <v>10</v>
      </c>
      <c r="D319">
        <v>1</v>
      </c>
    </row>
    <row r="320" spans="1:4">
      <c r="A320" s="270" t="s">
        <v>1118</v>
      </c>
      <c r="B320" s="267" t="s">
        <v>1119</v>
      </c>
      <c r="C320">
        <v>192.48500000000001</v>
      </c>
      <c r="D320">
        <v>1</v>
      </c>
    </row>
    <row r="321" spans="1:4">
      <c r="A321" s="270" t="s">
        <v>1120</v>
      </c>
      <c r="B321" s="267" t="s">
        <v>1121</v>
      </c>
      <c r="C321">
        <v>97.93</v>
      </c>
      <c r="D321">
        <v>1</v>
      </c>
    </row>
    <row r="322" spans="1:4">
      <c r="A322" s="270" t="s">
        <v>1173</v>
      </c>
      <c r="B322" s="267" t="s">
        <v>1174</v>
      </c>
      <c r="C322">
        <v>782.4</v>
      </c>
      <c r="D322">
        <v>1</v>
      </c>
    </row>
    <row r="323" spans="1:4">
      <c r="A323" s="270" t="s">
        <v>716</v>
      </c>
      <c r="B323" s="267" t="s">
        <v>717</v>
      </c>
      <c r="C323">
        <v>473.04</v>
      </c>
      <c r="D323">
        <v>1</v>
      </c>
    </row>
    <row r="324" spans="1:4">
      <c r="A324" s="270" t="s">
        <v>437</v>
      </c>
      <c r="B324" s="267" t="s">
        <v>438</v>
      </c>
      <c r="C324">
        <v>11</v>
      </c>
      <c r="D324">
        <v>1</v>
      </c>
    </row>
    <row r="325" spans="1:4">
      <c r="A325" s="270" t="s">
        <v>1444</v>
      </c>
      <c r="B325" s="267" t="s">
        <v>1445</v>
      </c>
      <c r="C325">
        <v>476.59469999999999</v>
      </c>
      <c r="D325">
        <v>1</v>
      </c>
    </row>
    <row r="326" spans="1:4">
      <c r="A326" s="270" t="s">
        <v>419</v>
      </c>
      <c r="B326" s="267" t="s">
        <v>420</v>
      </c>
      <c r="C326">
        <v>3.82</v>
      </c>
      <c r="D326">
        <v>1</v>
      </c>
    </row>
    <row r="327" spans="1:4">
      <c r="A327" s="270" t="s">
        <v>1473</v>
      </c>
      <c r="B327" s="267" t="s">
        <v>1474</v>
      </c>
      <c r="C327">
        <v>1473.65</v>
      </c>
      <c r="D327">
        <v>1</v>
      </c>
    </row>
    <row r="328" spans="1:4">
      <c r="A328" s="270" t="s">
        <v>641</v>
      </c>
      <c r="B328" s="267" t="s">
        <v>642</v>
      </c>
      <c r="C328">
        <v>223.86</v>
      </c>
      <c r="D328">
        <v>1</v>
      </c>
    </row>
    <row r="329" spans="1:4">
      <c r="A329" s="270" t="s">
        <v>639</v>
      </c>
      <c r="B329" s="267" t="s">
        <v>640</v>
      </c>
      <c r="C329">
        <v>393.505</v>
      </c>
      <c r="D329">
        <v>1</v>
      </c>
    </row>
    <row r="330" spans="1:4">
      <c r="A330" s="270" t="s">
        <v>604</v>
      </c>
      <c r="B330" s="267" t="s">
        <v>605</v>
      </c>
      <c r="C330">
        <v>1861.53</v>
      </c>
      <c r="D330">
        <v>1</v>
      </c>
    </row>
    <row r="331" spans="1:4">
      <c r="A331" s="270" t="s">
        <v>359</v>
      </c>
      <c r="B331" s="267" t="s">
        <v>360</v>
      </c>
      <c r="C331">
        <v>2150.2600000000002</v>
      </c>
      <c r="D331">
        <v>1</v>
      </c>
    </row>
    <row r="332" spans="1:4">
      <c r="A332" s="270" t="s">
        <v>1410</v>
      </c>
      <c r="B332" s="267" t="s">
        <v>1411</v>
      </c>
      <c r="C332">
        <v>10.16</v>
      </c>
      <c r="D332">
        <v>1</v>
      </c>
    </row>
    <row r="333" spans="1:4">
      <c r="A333" s="270" t="s">
        <v>456</v>
      </c>
      <c r="B333" s="267" t="s">
        <v>457</v>
      </c>
      <c r="C333">
        <v>39.18</v>
      </c>
      <c r="D333">
        <v>1</v>
      </c>
    </row>
    <row r="334" spans="1:4">
      <c r="A334" s="270" t="s">
        <v>608</v>
      </c>
      <c r="B334" s="267" t="s">
        <v>609</v>
      </c>
      <c r="C334">
        <v>486.3356</v>
      </c>
      <c r="D334">
        <v>1</v>
      </c>
    </row>
    <row r="335" spans="1:4">
      <c r="A335" s="270" t="s">
        <v>1008</v>
      </c>
      <c r="B335" s="267" t="s">
        <v>1009</v>
      </c>
      <c r="C335">
        <v>6382.76</v>
      </c>
      <c r="D335">
        <v>1</v>
      </c>
    </row>
    <row r="336" spans="1:4">
      <c r="A336" s="270" t="s">
        <v>1122</v>
      </c>
      <c r="B336" s="267" t="s">
        <v>1123</v>
      </c>
      <c r="C336">
        <v>5572.17</v>
      </c>
      <c r="D336">
        <v>1</v>
      </c>
    </row>
    <row r="337" spans="1:4">
      <c r="A337" s="270" t="s">
        <v>1049</v>
      </c>
      <c r="B337" s="267" t="s">
        <v>1050</v>
      </c>
      <c r="C337">
        <v>244.02019999999999</v>
      </c>
      <c r="D337">
        <v>1</v>
      </c>
    </row>
    <row r="338" spans="1:4">
      <c r="A338" s="270" t="s">
        <v>1228</v>
      </c>
      <c r="B338" s="267" t="s">
        <v>1229</v>
      </c>
      <c r="C338">
        <v>566.4</v>
      </c>
      <c r="D338">
        <v>1</v>
      </c>
    </row>
    <row r="339" spans="1:4">
      <c r="A339" s="270" t="s">
        <v>1436</v>
      </c>
      <c r="B339" s="267" t="s">
        <v>1437</v>
      </c>
      <c r="C339">
        <v>73.72</v>
      </c>
      <c r="D339">
        <v>1</v>
      </c>
    </row>
    <row r="340" spans="1:4">
      <c r="A340" s="270" t="s">
        <v>1428</v>
      </c>
      <c r="B340" s="267" t="s">
        <v>1429</v>
      </c>
      <c r="C340">
        <v>8.7799999999999994</v>
      </c>
      <c r="D340">
        <v>1</v>
      </c>
    </row>
    <row r="341" spans="1:4">
      <c r="A341" s="270" t="s">
        <v>906</v>
      </c>
      <c r="B341" s="267" t="s">
        <v>907</v>
      </c>
      <c r="C341">
        <v>7276.35</v>
      </c>
      <c r="D341">
        <v>1</v>
      </c>
    </row>
    <row r="342" spans="1:4">
      <c r="A342" s="270" t="s">
        <v>1183</v>
      </c>
      <c r="B342" s="267" t="s">
        <v>1184</v>
      </c>
      <c r="C342">
        <v>234.29</v>
      </c>
      <c r="D342">
        <v>1</v>
      </c>
    </row>
    <row r="343" spans="1:4">
      <c r="A343" s="270" t="s">
        <v>790</v>
      </c>
      <c r="B343" s="267" t="s">
        <v>791</v>
      </c>
      <c r="C343">
        <v>734.84</v>
      </c>
      <c r="D343">
        <v>1</v>
      </c>
    </row>
    <row r="344" spans="1:4">
      <c r="A344" s="270" t="s">
        <v>718</v>
      </c>
      <c r="B344" s="267" t="s">
        <v>719</v>
      </c>
      <c r="C344">
        <v>325.62</v>
      </c>
      <c r="D344">
        <v>1</v>
      </c>
    </row>
    <row r="345" spans="1:4">
      <c r="A345" s="270" t="s">
        <v>822</v>
      </c>
      <c r="B345" s="267" t="s">
        <v>823</v>
      </c>
      <c r="C345">
        <v>1642.57</v>
      </c>
      <c r="D345">
        <v>1</v>
      </c>
    </row>
    <row r="346" spans="1:4">
      <c r="A346" s="270" t="s">
        <v>824</v>
      </c>
      <c r="B346" s="267" t="s">
        <v>825</v>
      </c>
      <c r="C346">
        <v>1642.57</v>
      </c>
      <c r="D346">
        <v>1</v>
      </c>
    </row>
    <row r="347" spans="1:4">
      <c r="A347" s="270" t="s">
        <v>1363</v>
      </c>
      <c r="B347" s="267" t="s">
        <v>1364</v>
      </c>
      <c r="C347">
        <v>257.44</v>
      </c>
      <c r="D347">
        <v>1</v>
      </c>
    </row>
    <row r="348" spans="1:4">
      <c r="A348" s="270" t="s">
        <v>837</v>
      </c>
      <c r="B348" s="267" t="s">
        <v>838</v>
      </c>
      <c r="C348">
        <v>192.39</v>
      </c>
      <c r="D348">
        <v>1</v>
      </c>
    </row>
    <row r="349" spans="1:4">
      <c r="A349" s="270" t="s">
        <v>570</v>
      </c>
      <c r="B349" s="267" t="s">
        <v>571</v>
      </c>
      <c r="C349">
        <v>207.69499999999999</v>
      </c>
      <c r="D349">
        <v>1</v>
      </c>
    </row>
    <row r="350" spans="1:4">
      <c r="A350" s="270" t="s">
        <v>1383</v>
      </c>
      <c r="B350" s="267" t="s">
        <v>1384</v>
      </c>
      <c r="C350">
        <v>88.5</v>
      </c>
      <c r="D350">
        <v>1</v>
      </c>
    </row>
    <row r="351" spans="1:4">
      <c r="A351" s="270" t="s">
        <v>502</v>
      </c>
      <c r="B351" s="267" t="s">
        <v>503</v>
      </c>
      <c r="C351">
        <v>72.448999999999998</v>
      </c>
      <c r="D351">
        <v>1</v>
      </c>
    </row>
    <row r="352" spans="1:4">
      <c r="A352" s="270" t="s">
        <v>738</v>
      </c>
      <c r="B352" s="267" t="s">
        <v>739</v>
      </c>
      <c r="C352">
        <v>8589.1144000000004</v>
      </c>
      <c r="D352">
        <v>1</v>
      </c>
    </row>
    <row r="353" spans="1:4">
      <c r="A353" s="270" t="s">
        <v>1414</v>
      </c>
      <c r="B353" s="267" t="s">
        <v>1415</v>
      </c>
      <c r="C353">
        <v>2707.8625999999999</v>
      </c>
      <c r="D353">
        <v>1</v>
      </c>
    </row>
    <row r="354" spans="1:4">
      <c r="A354" s="270" t="s">
        <v>1235</v>
      </c>
      <c r="B354" s="267" t="s">
        <v>1236</v>
      </c>
      <c r="C354">
        <v>611.90039999999999</v>
      </c>
      <c r="D354">
        <v>1</v>
      </c>
    </row>
    <row r="355" spans="1:4">
      <c r="A355" s="270" t="s">
        <v>1253</v>
      </c>
      <c r="B355" s="267" t="s">
        <v>1254</v>
      </c>
      <c r="C355">
        <v>1</v>
      </c>
      <c r="D355">
        <v>1</v>
      </c>
    </row>
    <row r="356" spans="1:4">
      <c r="A356" s="270" t="s">
        <v>512</v>
      </c>
      <c r="B356" s="267" t="s">
        <v>513</v>
      </c>
      <c r="C356">
        <v>256.20330000000001</v>
      </c>
      <c r="D356">
        <v>1</v>
      </c>
    </row>
    <row r="357" spans="1:4">
      <c r="A357" s="270" t="s">
        <v>1485</v>
      </c>
      <c r="B357" s="267" t="s">
        <v>1486</v>
      </c>
      <c r="C357">
        <v>655.22249999999997</v>
      </c>
      <c r="D357">
        <v>1</v>
      </c>
    </row>
    <row r="358" spans="1:4">
      <c r="A358" s="270" t="s">
        <v>878</v>
      </c>
      <c r="B358" s="267" t="s">
        <v>879</v>
      </c>
      <c r="C358">
        <v>339.25380000000001</v>
      </c>
      <c r="D358">
        <v>1</v>
      </c>
    </row>
    <row r="359" spans="1:4">
      <c r="A359" s="270" t="s">
        <v>752</v>
      </c>
      <c r="B359" s="267" t="s">
        <v>753</v>
      </c>
      <c r="C359">
        <v>1260</v>
      </c>
      <c r="D359">
        <v>1</v>
      </c>
    </row>
    <row r="360" spans="1:4">
      <c r="A360" s="270" t="s">
        <v>572</v>
      </c>
      <c r="B360" s="267" t="s">
        <v>573</v>
      </c>
      <c r="C360">
        <v>12850</v>
      </c>
      <c r="D360">
        <v>1</v>
      </c>
    </row>
    <row r="361" spans="1:4">
      <c r="A361" s="270" t="s">
        <v>1085</v>
      </c>
      <c r="B361" s="267" t="s">
        <v>1086</v>
      </c>
      <c r="C361">
        <v>1</v>
      </c>
      <c r="D361">
        <v>1</v>
      </c>
    </row>
    <row r="362" spans="1:4">
      <c r="A362" s="270" t="s">
        <v>1495</v>
      </c>
      <c r="B362" s="267" t="s">
        <v>1496</v>
      </c>
      <c r="C362">
        <v>2404.0100000000002</v>
      </c>
      <c r="D362">
        <v>1</v>
      </c>
    </row>
    <row r="363" spans="1:4">
      <c r="A363" s="270" t="s">
        <v>527</v>
      </c>
      <c r="B363" s="267" t="s">
        <v>528</v>
      </c>
      <c r="C363">
        <v>269.565</v>
      </c>
      <c r="D363">
        <v>1</v>
      </c>
    </row>
    <row r="364" spans="1:4">
      <c r="A364" s="270" t="s">
        <v>1417</v>
      </c>
      <c r="B364" s="267" t="s">
        <v>1418</v>
      </c>
      <c r="C364">
        <v>1</v>
      </c>
      <c r="D364">
        <v>1</v>
      </c>
    </row>
    <row r="365" spans="1:4">
      <c r="A365" s="270" t="s">
        <v>1238</v>
      </c>
      <c r="B365" s="267" t="s">
        <v>1239</v>
      </c>
      <c r="C365">
        <v>1</v>
      </c>
      <c r="D365">
        <v>1</v>
      </c>
    </row>
    <row r="366" spans="1:4">
      <c r="A366" s="270" t="s">
        <v>468</v>
      </c>
      <c r="B366" s="267" t="s">
        <v>469</v>
      </c>
      <c r="C366">
        <v>87.54</v>
      </c>
      <c r="D366">
        <v>1</v>
      </c>
    </row>
    <row r="367" spans="1:4">
      <c r="A367" s="270" t="s">
        <v>875</v>
      </c>
      <c r="B367" s="267" t="s">
        <v>876</v>
      </c>
      <c r="C367">
        <v>1385.43</v>
      </c>
      <c r="D367">
        <v>1</v>
      </c>
    </row>
    <row r="368" spans="1:4">
      <c r="A368" s="270" t="s">
        <v>1399</v>
      </c>
      <c r="B368" s="267" t="s">
        <v>1400</v>
      </c>
      <c r="C368">
        <v>14100</v>
      </c>
      <c r="D368">
        <v>1</v>
      </c>
    </row>
    <row r="369" spans="1:4">
      <c r="A369" s="270" t="s">
        <v>1350</v>
      </c>
      <c r="B369" s="267" t="s">
        <v>1351</v>
      </c>
      <c r="C369">
        <v>2318.19</v>
      </c>
      <c r="D369">
        <v>1</v>
      </c>
    </row>
    <row r="370" spans="1:4">
      <c r="A370" s="270" t="s">
        <v>1359</v>
      </c>
      <c r="B370" s="267" t="s">
        <v>1360</v>
      </c>
      <c r="C370">
        <v>1514.48</v>
      </c>
      <c r="D370">
        <v>1</v>
      </c>
    </row>
    <row r="371" spans="1:4">
      <c r="A371" s="270" t="s">
        <v>488</v>
      </c>
      <c r="B371" s="267" t="s">
        <v>489</v>
      </c>
      <c r="C371">
        <v>28.475000000000001</v>
      </c>
      <c r="D371">
        <v>1</v>
      </c>
    </row>
    <row r="372" spans="1:4">
      <c r="A372" s="270" t="s">
        <v>1091</v>
      </c>
      <c r="B372" s="267" t="s">
        <v>1092</v>
      </c>
      <c r="C372">
        <v>204.04</v>
      </c>
      <c r="D372">
        <v>1</v>
      </c>
    </row>
    <row r="373" spans="1:4">
      <c r="A373" s="270" t="s">
        <v>976</v>
      </c>
      <c r="B373" s="267" t="s">
        <v>977</v>
      </c>
      <c r="C373">
        <v>390.22</v>
      </c>
      <c r="D373">
        <v>1</v>
      </c>
    </row>
    <row r="374" spans="1:4">
      <c r="A374" s="270" t="s">
        <v>486</v>
      </c>
      <c r="B374" s="267" t="s">
        <v>487</v>
      </c>
      <c r="C374">
        <v>366.12</v>
      </c>
      <c r="D374">
        <v>1</v>
      </c>
    </row>
    <row r="375" spans="1:4">
      <c r="A375" s="270" t="s">
        <v>1405</v>
      </c>
      <c r="B375" s="267" t="s">
        <v>1406</v>
      </c>
      <c r="C375">
        <v>757.60220000000004</v>
      </c>
      <c r="D375">
        <v>1</v>
      </c>
    </row>
    <row r="376" spans="1:4">
      <c r="A376" s="270" t="s">
        <v>985</v>
      </c>
      <c r="B376" s="267" t="s">
        <v>986</v>
      </c>
      <c r="C376">
        <v>5233.1400000000003</v>
      </c>
      <c r="D376">
        <v>1</v>
      </c>
    </row>
    <row r="377" spans="1:4">
      <c r="A377" s="270" t="s">
        <v>761</v>
      </c>
      <c r="B377" s="267" t="s">
        <v>762</v>
      </c>
      <c r="C377">
        <v>3824.79</v>
      </c>
      <c r="D377">
        <v>1</v>
      </c>
    </row>
    <row r="378" spans="1:4">
      <c r="A378" s="270" t="s">
        <v>1144</v>
      </c>
      <c r="B378" s="267" t="s">
        <v>1145</v>
      </c>
      <c r="C378">
        <v>429.53</v>
      </c>
      <c r="D378">
        <v>1</v>
      </c>
    </row>
    <row r="379" spans="1:4">
      <c r="A379" s="270" t="s">
        <v>780</v>
      </c>
      <c r="B379" s="267" t="s">
        <v>781</v>
      </c>
      <c r="C379">
        <v>4365.01</v>
      </c>
      <c r="D379">
        <v>1</v>
      </c>
    </row>
    <row r="380" spans="1:4">
      <c r="A380" s="270" t="s">
        <v>1627</v>
      </c>
      <c r="B380" s="267" t="s">
        <v>4150</v>
      </c>
      <c r="C380">
        <v>1872.56</v>
      </c>
      <c r="D380">
        <v>1</v>
      </c>
    </row>
    <row r="381" spans="1:4">
      <c r="A381" s="270" t="s">
        <v>1407</v>
      </c>
      <c r="B381" s="267" t="s">
        <v>1408</v>
      </c>
      <c r="C381">
        <v>3057.2156</v>
      </c>
      <c r="D381">
        <v>1</v>
      </c>
    </row>
    <row r="382" spans="1:4">
      <c r="A382" s="270" t="s">
        <v>966</v>
      </c>
      <c r="B382" s="267" t="s">
        <v>967</v>
      </c>
      <c r="C382">
        <v>103.41</v>
      </c>
      <c r="D382">
        <v>1</v>
      </c>
    </row>
    <row r="383" spans="1:4">
      <c r="A383" s="270" t="s">
        <v>1135</v>
      </c>
      <c r="B383" s="267" t="s">
        <v>1136</v>
      </c>
      <c r="C383">
        <v>168.08</v>
      </c>
      <c r="D383">
        <v>1</v>
      </c>
    </row>
    <row r="384" spans="1:4">
      <c r="A384" s="270" t="s">
        <v>1613</v>
      </c>
      <c r="B384" s="267" t="s">
        <v>4155</v>
      </c>
      <c r="C384">
        <v>337.25</v>
      </c>
      <c r="D384">
        <v>1</v>
      </c>
    </row>
    <row r="385" spans="1:4">
      <c r="A385" s="270" t="s">
        <v>1615</v>
      </c>
      <c r="B385" s="267" t="s">
        <v>1616</v>
      </c>
      <c r="C385">
        <v>5528.7</v>
      </c>
      <c r="D385">
        <v>1</v>
      </c>
    </row>
    <row r="386" spans="1:4">
      <c r="A386" s="270" t="s">
        <v>4156</v>
      </c>
      <c r="B386" s="267" t="s">
        <v>4157</v>
      </c>
      <c r="C386">
        <v>2981.03</v>
      </c>
      <c r="D386">
        <v>1</v>
      </c>
    </row>
    <row r="387" spans="1:4">
      <c r="A387" s="270" t="s">
        <v>1617</v>
      </c>
      <c r="B387" s="267" t="s">
        <v>1618</v>
      </c>
      <c r="C387">
        <v>1115.05</v>
      </c>
      <c r="D387">
        <v>1</v>
      </c>
    </row>
    <row r="388" spans="1:4">
      <c r="A388" s="270" t="s">
        <v>1153</v>
      </c>
      <c r="B388" s="267" t="s">
        <v>1154</v>
      </c>
      <c r="C388">
        <v>196.39429999999999</v>
      </c>
      <c r="D388">
        <v>1</v>
      </c>
    </row>
    <row r="389" spans="1:4">
      <c r="A389" s="270" t="s">
        <v>754</v>
      </c>
      <c r="B389" s="267" t="s">
        <v>755</v>
      </c>
      <c r="C389">
        <v>19.536000000000001</v>
      </c>
      <c r="D389">
        <v>1</v>
      </c>
    </row>
    <row r="390" spans="1:4">
      <c r="A390" s="270" t="s">
        <v>684</v>
      </c>
      <c r="B390" s="267" t="s">
        <v>685</v>
      </c>
      <c r="C390">
        <v>170.45</v>
      </c>
      <c r="D390">
        <v>1</v>
      </c>
    </row>
    <row r="391" spans="1:4">
      <c r="A391" s="270" t="s">
        <v>598</v>
      </c>
      <c r="B391" s="267" t="s">
        <v>599</v>
      </c>
      <c r="C391">
        <v>221.42750000000001</v>
      </c>
      <c r="D391">
        <v>1</v>
      </c>
    </row>
    <row r="392" spans="1:4">
      <c r="A392" s="270" t="s">
        <v>409</v>
      </c>
      <c r="B392" s="267" t="s">
        <v>410</v>
      </c>
      <c r="C392">
        <v>4711.22</v>
      </c>
      <c r="D392">
        <v>1</v>
      </c>
    </row>
    <row r="393" spans="1:4">
      <c r="A393" s="270" t="s">
        <v>411</v>
      </c>
      <c r="B393" s="267" t="s">
        <v>412</v>
      </c>
      <c r="C393">
        <v>5399.5</v>
      </c>
      <c r="D393">
        <v>1</v>
      </c>
    </row>
    <row r="394" spans="1:4">
      <c r="A394" s="270" t="s">
        <v>413</v>
      </c>
      <c r="B394" s="267" t="s">
        <v>414</v>
      </c>
      <c r="C394">
        <v>6067.55</v>
      </c>
      <c r="D394">
        <v>1</v>
      </c>
    </row>
    <row r="395" spans="1:4">
      <c r="A395" s="270" t="s">
        <v>828</v>
      </c>
      <c r="B395" s="267" t="s">
        <v>829</v>
      </c>
      <c r="C395">
        <v>733.06</v>
      </c>
      <c r="D395">
        <v>1</v>
      </c>
    </row>
    <row r="396" spans="1:4">
      <c r="A396" s="270" t="s">
        <v>830</v>
      </c>
      <c r="B396" s="267" t="s">
        <v>829</v>
      </c>
      <c r="C396">
        <v>733.06</v>
      </c>
      <c r="D396">
        <v>1</v>
      </c>
    </row>
    <row r="397" spans="1:4">
      <c r="A397" s="270" t="s">
        <v>1163</v>
      </c>
      <c r="B397" s="267" t="s">
        <v>1164</v>
      </c>
      <c r="C397">
        <v>556</v>
      </c>
      <c r="D397">
        <v>1</v>
      </c>
    </row>
    <row r="398" spans="1:4">
      <c r="A398" s="270" t="s">
        <v>1161</v>
      </c>
      <c r="B398" s="267" t="s">
        <v>1162</v>
      </c>
      <c r="C398">
        <v>608.02</v>
      </c>
      <c r="D398">
        <v>1</v>
      </c>
    </row>
    <row r="399" spans="1:4">
      <c r="A399" s="270" t="s">
        <v>805</v>
      </c>
      <c r="B399" s="267" t="s">
        <v>806</v>
      </c>
      <c r="C399">
        <v>544.5</v>
      </c>
      <c r="D399">
        <v>1</v>
      </c>
    </row>
    <row r="400" spans="1:4">
      <c r="A400" s="270" t="s">
        <v>803</v>
      </c>
      <c r="B400" s="267" t="s">
        <v>804</v>
      </c>
      <c r="C400">
        <v>571.72</v>
      </c>
      <c r="D400">
        <v>1</v>
      </c>
    </row>
    <row r="401" spans="1:4">
      <c r="A401" s="270" t="s">
        <v>981</v>
      </c>
      <c r="B401" s="267" t="s">
        <v>982</v>
      </c>
      <c r="C401">
        <v>60.423299999999998</v>
      </c>
      <c r="D401">
        <v>1</v>
      </c>
    </row>
    <row r="402" spans="1:4">
      <c r="A402" s="270" t="s">
        <v>677</v>
      </c>
      <c r="B402" s="267" t="s">
        <v>678</v>
      </c>
      <c r="C402">
        <v>1360.415</v>
      </c>
      <c r="D402">
        <v>1</v>
      </c>
    </row>
    <row r="403" spans="1:4">
      <c r="A403" s="270" t="s">
        <v>1097</v>
      </c>
      <c r="B403" s="267" t="s">
        <v>1098</v>
      </c>
      <c r="C403">
        <v>244.21600000000001</v>
      </c>
      <c r="D403">
        <v>1</v>
      </c>
    </row>
    <row r="404" spans="1:4">
      <c r="A404" s="270" t="s">
        <v>1149</v>
      </c>
      <c r="B404" s="267" t="s">
        <v>1150</v>
      </c>
      <c r="C404">
        <v>398.65140000000002</v>
      </c>
      <c r="D404">
        <v>1</v>
      </c>
    </row>
    <row r="405" spans="1:4">
      <c r="A405" s="270" t="s">
        <v>1069</v>
      </c>
      <c r="B405" s="267" t="s">
        <v>1070</v>
      </c>
      <c r="C405">
        <v>3362.1001000000001</v>
      </c>
      <c r="D405">
        <v>1</v>
      </c>
    </row>
    <row r="406" spans="1:4">
      <c r="A406" s="270" t="s">
        <v>1366</v>
      </c>
      <c r="B406" s="267" t="s">
        <v>1367</v>
      </c>
      <c r="C406">
        <v>1209.8699999999999</v>
      </c>
      <c r="D406">
        <v>1</v>
      </c>
    </row>
    <row r="407" spans="1:4">
      <c r="A407" s="270" t="s">
        <v>373</v>
      </c>
      <c r="B407" s="267" t="s">
        <v>374</v>
      </c>
      <c r="C407">
        <v>749.44</v>
      </c>
      <c r="D407">
        <v>1</v>
      </c>
    </row>
    <row r="408" spans="1:4">
      <c r="A408" s="270" t="s">
        <v>325</v>
      </c>
      <c r="B408" s="267" t="s">
        <v>4160</v>
      </c>
      <c r="C408">
        <v>5744.9</v>
      </c>
      <c r="D408">
        <v>1</v>
      </c>
    </row>
    <row r="409" spans="1:4">
      <c r="A409" s="270" t="s">
        <v>327</v>
      </c>
      <c r="B409" s="267" t="s">
        <v>4161</v>
      </c>
      <c r="C409">
        <v>337.47</v>
      </c>
      <c r="D409">
        <v>1</v>
      </c>
    </row>
    <row r="410" spans="1:4">
      <c r="A410" s="270" t="s">
        <v>1573</v>
      </c>
      <c r="B410" s="267" t="s">
        <v>1574</v>
      </c>
      <c r="C410">
        <v>302.08</v>
      </c>
      <c r="D410">
        <v>1</v>
      </c>
    </row>
    <row r="411" spans="1:4">
      <c r="A411" s="270" t="s">
        <v>1373</v>
      </c>
      <c r="B411" s="267" t="s">
        <v>1374</v>
      </c>
      <c r="C411">
        <v>470.92309999999998</v>
      </c>
      <c r="D411">
        <v>1</v>
      </c>
    </row>
    <row r="412" spans="1:4">
      <c r="A412" s="270" t="s">
        <v>792</v>
      </c>
      <c r="B412" s="267" t="s">
        <v>793</v>
      </c>
      <c r="C412">
        <v>1265.92</v>
      </c>
      <c r="D412">
        <v>1</v>
      </c>
    </row>
    <row r="413" spans="1:4">
      <c r="A413" s="270" t="s">
        <v>594</v>
      </c>
      <c r="B413" s="267" t="s">
        <v>595</v>
      </c>
      <c r="C413">
        <v>6.74</v>
      </c>
      <c r="D413">
        <v>1</v>
      </c>
    </row>
    <row r="414" spans="1:4">
      <c r="A414" s="270" t="s">
        <v>592</v>
      </c>
      <c r="B414" s="267" t="s">
        <v>593</v>
      </c>
      <c r="C414">
        <v>1.7122999999999999</v>
      </c>
      <c r="D414">
        <v>1</v>
      </c>
    </row>
    <row r="415" spans="1:4">
      <c r="A415" s="270" t="s">
        <v>587</v>
      </c>
      <c r="B415" s="267" t="s">
        <v>588</v>
      </c>
      <c r="C415">
        <v>10.273199999999999</v>
      </c>
      <c r="D415">
        <v>1</v>
      </c>
    </row>
    <row r="416" spans="1:4">
      <c r="A416" s="270" t="s">
        <v>590</v>
      </c>
      <c r="B416" s="267" t="s">
        <v>591</v>
      </c>
      <c r="C416">
        <v>2.5587</v>
      </c>
      <c r="D416">
        <v>1</v>
      </c>
    </row>
    <row r="417" spans="1:4">
      <c r="A417" s="270" t="s">
        <v>334</v>
      </c>
      <c r="B417" s="267" t="s">
        <v>4165</v>
      </c>
      <c r="C417">
        <v>1092.42</v>
      </c>
      <c r="D417">
        <v>1</v>
      </c>
    </row>
    <row r="418" spans="1:4">
      <c r="A418" s="270" t="s">
        <v>914</v>
      </c>
      <c r="B418" s="267" t="s">
        <v>915</v>
      </c>
      <c r="C418">
        <v>309.20999999999998</v>
      </c>
      <c r="D418">
        <v>1</v>
      </c>
    </row>
    <row r="419" spans="1:4">
      <c r="A419" s="270" t="s">
        <v>653</v>
      </c>
      <c r="B419" s="267" t="s">
        <v>654</v>
      </c>
      <c r="C419">
        <v>3046.13</v>
      </c>
      <c r="D419">
        <v>1</v>
      </c>
    </row>
    <row r="420" spans="1:4">
      <c r="A420" s="270" t="s">
        <v>443</v>
      </c>
      <c r="B420" s="267" t="s">
        <v>444</v>
      </c>
      <c r="C420">
        <v>4617.07</v>
      </c>
      <c r="D420">
        <v>1</v>
      </c>
    </row>
    <row r="421" spans="1:4">
      <c r="A421" s="270" t="s">
        <v>1575</v>
      </c>
      <c r="B421" s="267" t="s">
        <v>1576</v>
      </c>
      <c r="C421">
        <v>279.73</v>
      </c>
      <c r="D421">
        <v>1</v>
      </c>
    </row>
    <row r="422" spans="1:4">
      <c r="A422" s="270" t="s">
        <v>529</v>
      </c>
      <c r="B422" s="267" t="s">
        <v>530</v>
      </c>
      <c r="C422">
        <v>1158.9764</v>
      </c>
      <c r="D422">
        <v>1</v>
      </c>
    </row>
    <row r="423" spans="1:4">
      <c r="A423" s="270" t="s">
        <v>339</v>
      </c>
      <c r="B423" s="267" t="s">
        <v>1378</v>
      </c>
      <c r="C423">
        <v>355.91</v>
      </c>
      <c r="D423">
        <v>1</v>
      </c>
    </row>
    <row r="424" spans="1:4">
      <c r="A424" s="270" t="s">
        <v>783</v>
      </c>
      <c r="B424" s="267" t="s">
        <v>784</v>
      </c>
      <c r="C424">
        <v>1171.9649999999999</v>
      </c>
      <c r="D424">
        <v>1</v>
      </c>
    </row>
    <row r="425" spans="1:4">
      <c r="A425" s="270" t="s">
        <v>1257</v>
      </c>
      <c r="B425" s="267" t="s">
        <v>1258</v>
      </c>
      <c r="C425">
        <v>1008.75</v>
      </c>
      <c r="D425">
        <v>1</v>
      </c>
    </row>
    <row r="426" spans="1:4">
      <c r="A426" s="270" t="s">
        <v>939</v>
      </c>
      <c r="B426" s="267" t="s">
        <v>940</v>
      </c>
      <c r="C426">
        <v>13508.27</v>
      </c>
      <c r="D426">
        <v>1</v>
      </c>
    </row>
    <row r="427" spans="1:4">
      <c r="A427" s="270" t="s">
        <v>1438</v>
      </c>
      <c r="B427" s="267" t="s">
        <v>1439</v>
      </c>
      <c r="C427">
        <v>521.8125</v>
      </c>
      <c r="D427">
        <v>1</v>
      </c>
    </row>
    <row r="428" spans="1:4">
      <c r="A428" s="270" t="s">
        <v>4167</v>
      </c>
      <c r="B428" s="267" t="s">
        <v>4168</v>
      </c>
      <c r="C428">
        <v>1643.88</v>
      </c>
      <c r="D428">
        <v>1</v>
      </c>
    </row>
    <row r="429" spans="1:4">
      <c r="A429" s="270" t="s">
        <v>1269</v>
      </c>
      <c r="B429" s="267" t="s">
        <v>1270</v>
      </c>
      <c r="C429">
        <v>111.48</v>
      </c>
      <c r="D429">
        <v>1</v>
      </c>
    </row>
    <row r="430" spans="1:4">
      <c r="A430" s="270" t="s">
        <v>1267</v>
      </c>
      <c r="B430" s="267" t="s">
        <v>1268</v>
      </c>
      <c r="C430">
        <v>165.2277</v>
      </c>
      <c r="D430">
        <v>1</v>
      </c>
    </row>
    <row r="431" spans="1:4">
      <c r="A431" s="270" t="s">
        <v>682</v>
      </c>
      <c r="B431" s="267" t="s">
        <v>683</v>
      </c>
      <c r="C431">
        <v>854.7</v>
      </c>
      <c r="D431">
        <v>1</v>
      </c>
    </row>
    <row r="432" spans="1:4">
      <c r="A432" s="270" t="s">
        <v>341</v>
      </c>
      <c r="B432" s="267" t="s">
        <v>4169</v>
      </c>
      <c r="C432">
        <v>5189.6850000000004</v>
      </c>
      <c r="D432">
        <v>1</v>
      </c>
    </row>
    <row r="433" spans="1:4">
      <c r="A433" s="270" t="s">
        <v>1385</v>
      </c>
      <c r="B433" s="267" t="s">
        <v>1386</v>
      </c>
      <c r="C433">
        <v>94.98</v>
      </c>
      <c r="D433">
        <v>1</v>
      </c>
    </row>
    <row r="434" spans="1:4">
      <c r="A434" s="270" t="s">
        <v>1221</v>
      </c>
      <c r="B434" s="267" t="s">
        <v>1222</v>
      </c>
      <c r="C434">
        <v>408.11</v>
      </c>
      <c r="D434">
        <v>1</v>
      </c>
    </row>
    <row r="435" spans="1:4">
      <c r="A435" s="270" t="s">
        <v>1187</v>
      </c>
      <c r="B435" s="267" t="s">
        <v>1188</v>
      </c>
      <c r="C435">
        <v>2938.03</v>
      </c>
      <c r="D435">
        <v>1</v>
      </c>
    </row>
    <row r="436" spans="1:4">
      <c r="A436" s="270" t="s">
        <v>910</v>
      </c>
      <c r="B436" s="267" t="s">
        <v>911</v>
      </c>
      <c r="C436">
        <v>8797.7999999999993</v>
      </c>
      <c r="D436">
        <v>1</v>
      </c>
    </row>
    <row r="437" spans="1:4">
      <c r="A437" s="270" t="s">
        <v>746</v>
      </c>
      <c r="B437" s="267" t="s">
        <v>747</v>
      </c>
      <c r="C437">
        <v>744.15</v>
      </c>
      <c r="D437">
        <v>1</v>
      </c>
    </row>
    <row r="438" spans="1:4">
      <c r="A438" s="270" t="s">
        <v>819</v>
      </c>
      <c r="B438" s="267" t="s">
        <v>820</v>
      </c>
      <c r="C438">
        <v>8463.0400000000009</v>
      </c>
      <c r="D438">
        <v>1</v>
      </c>
    </row>
    <row r="439" spans="1:4">
      <c r="A439" s="270" t="s">
        <v>764</v>
      </c>
      <c r="B439" s="267" t="s">
        <v>765</v>
      </c>
      <c r="C439">
        <v>710.6</v>
      </c>
      <c r="D439">
        <v>1</v>
      </c>
    </row>
    <row r="440" spans="1:4">
      <c r="A440" s="270" t="s">
        <v>1466</v>
      </c>
      <c r="B440" s="267" t="s">
        <v>1467</v>
      </c>
      <c r="C440">
        <v>590.59</v>
      </c>
      <c r="D440">
        <v>1</v>
      </c>
    </row>
    <row r="441" spans="1:4">
      <c r="A441" s="270" t="s">
        <v>1109</v>
      </c>
      <c r="B441" s="267" t="s">
        <v>1110</v>
      </c>
      <c r="C441">
        <v>2190.75</v>
      </c>
      <c r="D441">
        <v>1</v>
      </c>
    </row>
    <row r="442" spans="1:4">
      <c r="A442" s="270" t="s">
        <v>578</v>
      </c>
      <c r="B442" s="267" t="s">
        <v>579</v>
      </c>
      <c r="C442">
        <v>1001.3467000000001</v>
      </c>
      <c r="D442">
        <v>1</v>
      </c>
    </row>
    <row r="443" spans="1:4">
      <c r="A443" s="270" t="s">
        <v>1459</v>
      </c>
      <c r="B443" s="267" t="s">
        <v>1460</v>
      </c>
      <c r="C443">
        <v>1358.5</v>
      </c>
      <c r="D443">
        <v>1</v>
      </c>
    </row>
    <row r="444" spans="1:4">
      <c r="A444" s="270" t="s">
        <v>1456</v>
      </c>
      <c r="B444" s="267" t="s">
        <v>1457</v>
      </c>
      <c r="C444">
        <v>1306.51</v>
      </c>
      <c r="D444">
        <v>1</v>
      </c>
    </row>
    <row r="445" spans="1:4">
      <c r="A445" s="270" t="s">
        <v>625</v>
      </c>
      <c r="B445" s="267" t="s">
        <v>626</v>
      </c>
      <c r="C445">
        <v>183.465</v>
      </c>
      <c r="D445">
        <v>1</v>
      </c>
    </row>
    <row r="446" spans="1:4">
      <c r="A446" s="270" t="s">
        <v>428</v>
      </c>
      <c r="B446" s="267" t="s">
        <v>429</v>
      </c>
      <c r="C446">
        <v>148.91</v>
      </c>
      <c r="D446">
        <v>1</v>
      </c>
    </row>
    <row r="447" spans="1:4">
      <c r="A447" s="270" t="s">
        <v>616</v>
      </c>
      <c r="B447" s="267" t="s">
        <v>617</v>
      </c>
      <c r="C447">
        <v>75.48</v>
      </c>
      <c r="D447">
        <v>1</v>
      </c>
    </row>
    <row r="448" spans="1:4">
      <c r="A448" s="270" t="s">
        <v>723</v>
      </c>
      <c r="B448" s="267" t="s">
        <v>724</v>
      </c>
      <c r="C448">
        <v>53.195</v>
      </c>
      <c r="D448">
        <v>1</v>
      </c>
    </row>
    <row r="449" spans="1:4">
      <c r="A449" s="270" t="s">
        <v>725</v>
      </c>
      <c r="B449" s="267" t="s">
        <v>726</v>
      </c>
      <c r="C449">
        <v>139.3981</v>
      </c>
      <c r="D449">
        <v>1</v>
      </c>
    </row>
    <row r="450" spans="1:4">
      <c r="A450" s="270" t="s">
        <v>1038</v>
      </c>
      <c r="B450" s="267" t="s">
        <v>1039</v>
      </c>
      <c r="C450">
        <v>1713.33</v>
      </c>
      <c r="D450">
        <v>1</v>
      </c>
    </row>
    <row r="451" spans="1:4">
      <c r="A451" s="270" t="s">
        <v>670</v>
      </c>
      <c r="B451" s="267" t="s">
        <v>671</v>
      </c>
      <c r="C451">
        <v>17143.843099999998</v>
      </c>
      <c r="D451">
        <v>1</v>
      </c>
    </row>
    <row r="452" spans="1:4">
      <c r="A452" s="270" t="s">
        <v>524</v>
      </c>
      <c r="B452" s="267" t="s">
        <v>525</v>
      </c>
      <c r="C452">
        <v>1798.9176</v>
      </c>
      <c r="D452">
        <v>1</v>
      </c>
    </row>
    <row r="453" spans="1:4">
      <c r="A453" s="270" t="s">
        <v>1696</v>
      </c>
      <c r="B453" s="267" t="s">
        <v>1697</v>
      </c>
      <c r="C453">
        <v>406.37299999999999</v>
      </c>
      <c r="D453">
        <v>0</v>
      </c>
    </row>
    <row r="454" spans="1:4">
      <c r="A454" s="270" t="s">
        <v>1698</v>
      </c>
      <c r="B454" s="267" t="s">
        <v>1699</v>
      </c>
      <c r="C454">
        <v>1598.31</v>
      </c>
      <c r="D454">
        <v>0</v>
      </c>
    </row>
    <row r="455" spans="1:4">
      <c r="A455" s="270" t="s">
        <v>1700</v>
      </c>
      <c r="B455" s="267" t="s">
        <v>1701</v>
      </c>
      <c r="C455">
        <v>2774.9259000000002</v>
      </c>
      <c r="D455">
        <v>0</v>
      </c>
    </row>
    <row r="456" spans="1:4">
      <c r="A456" s="270" t="s">
        <v>1702</v>
      </c>
      <c r="B456" s="267" t="s">
        <v>1701</v>
      </c>
      <c r="C456">
        <v>1997.6276</v>
      </c>
      <c r="D456">
        <v>0</v>
      </c>
    </row>
    <row r="457" spans="1:4">
      <c r="A457" s="270" t="s">
        <v>1703</v>
      </c>
      <c r="B457" s="267" t="s">
        <v>1701</v>
      </c>
      <c r="C457">
        <v>4564.1496999999999</v>
      </c>
      <c r="D457">
        <v>0</v>
      </c>
    </row>
    <row r="458" spans="1:4">
      <c r="A458" s="270" t="s">
        <v>1704</v>
      </c>
      <c r="B458" s="267" t="s">
        <v>1705</v>
      </c>
      <c r="C458">
        <v>8679.5828999999994</v>
      </c>
      <c r="D458">
        <v>0</v>
      </c>
    </row>
    <row r="459" spans="1:4">
      <c r="A459" s="270" t="s">
        <v>1706</v>
      </c>
      <c r="B459" s="267" t="s">
        <v>1707</v>
      </c>
      <c r="C459">
        <v>2548.7150000000001</v>
      </c>
      <c r="D459">
        <v>0</v>
      </c>
    </row>
    <row r="460" spans="1:4">
      <c r="A460" s="270" t="s">
        <v>1708</v>
      </c>
      <c r="B460" s="267" t="s">
        <v>1709</v>
      </c>
      <c r="C460">
        <v>2131.8044</v>
      </c>
      <c r="D460">
        <v>0</v>
      </c>
    </row>
    <row r="461" spans="1:4">
      <c r="A461" s="270" t="s">
        <v>1710</v>
      </c>
      <c r="B461" s="267" t="s">
        <v>1711</v>
      </c>
      <c r="C461">
        <v>359.23570000000001</v>
      </c>
      <c r="D461">
        <v>0</v>
      </c>
    </row>
    <row r="462" spans="1:4">
      <c r="A462" s="270" t="s">
        <v>1712</v>
      </c>
      <c r="B462" s="267" t="s">
        <v>1711</v>
      </c>
      <c r="C462">
        <v>240.19139999999999</v>
      </c>
      <c r="D462">
        <v>0</v>
      </c>
    </row>
    <row r="463" spans="1:4">
      <c r="A463" s="270" t="s">
        <v>1713</v>
      </c>
      <c r="B463" s="267" t="s">
        <v>1714</v>
      </c>
      <c r="C463">
        <v>344.08909999999997</v>
      </c>
      <c r="D463">
        <v>0</v>
      </c>
    </row>
    <row r="464" spans="1:4">
      <c r="A464" s="270" t="s">
        <v>1715</v>
      </c>
      <c r="B464" s="267" t="s">
        <v>1716</v>
      </c>
      <c r="C464">
        <v>286.66829999999999</v>
      </c>
      <c r="D464">
        <v>0</v>
      </c>
    </row>
    <row r="465" spans="1:4">
      <c r="A465" s="270" t="s">
        <v>1717</v>
      </c>
      <c r="B465" s="267" t="s">
        <v>1718</v>
      </c>
      <c r="C465">
        <v>1831.4849999999999</v>
      </c>
      <c r="D465">
        <v>0</v>
      </c>
    </row>
    <row r="466" spans="1:4">
      <c r="A466" s="270" t="s">
        <v>1719</v>
      </c>
      <c r="B466" s="267" t="s">
        <v>1720</v>
      </c>
      <c r="C466">
        <v>215.61259999999999</v>
      </c>
      <c r="D466">
        <v>0</v>
      </c>
    </row>
    <row r="467" spans="1:4">
      <c r="A467" s="270" t="s">
        <v>1721</v>
      </c>
      <c r="B467" s="267" t="s">
        <v>1722</v>
      </c>
      <c r="C467">
        <v>202.05029999999999</v>
      </c>
      <c r="D467">
        <v>0</v>
      </c>
    </row>
    <row r="468" spans="1:4">
      <c r="A468" s="270" t="s">
        <v>1723</v>
      </c>
      <c r="B468" s="267" t="s">
        <v>1722</v>
      </c>
      <c r="C468">
        <v>262.53469999999999</v>
      </c>
      <c r="D468">
        <v>0</v>
      </c>
    </row>
    <row r="469" spans="1:4">
      <c r="A469" s="270" t="s">
        <v>1724</v>
      </c>
      <c r="B469" s="267" t="s">
        <v>1725</v>
      </c>
      <c r="C469">
        <v>264.76249999999999</v>
      </c>
      <c r="D469">
        <v>0</v>
      </c>
    </row>
    <row r="470" spans="1:4">
      <c r="A470" s="270" t="s">
        <v>1726</v>
      </c>
      <c r="B470" s="267" t="s">
        <v>1727</v>
      </c>
      <c r="C470">
        <v>4103.2689</v>
      </c>
      <c r="D470">
        <v>0</v>
      </c>
    </row>
    <row r="471" spans="1:4">
      <c r="A471" s="270" t="s">
        <v>1728</v>
      </c>
      <c r="B471" s="267" t="s">
        <v>1727</v>
      </c>
      <c r="C471">
        <v>4103.2689</v>
      </c>
      <c r="D471">
        <v>0</v>
      </c>
    </row>
    <row r="472" spans="1:4">
      <c r="A472" s="270" t="s">
        <v>1729</v>
      </c>
      <c r="B472" s="267" t="s">
        <v>1727</v>
      </c>
      <c r="C472">
        <v>3154.9002999999998</v>
      </c>
      <c r="D472">
        <v>0</v>
      </c>
    </row>
    <row r="473" spans="1:4">
      <c r="A473" s="270" t="s">
        <v>1730</v>
      </c>
      <c r="B473" s="267" t="s">
        <v>1731</v>
      </c>
      <c r="C473">
        <v>976.84</v>
      </c>
      <c r="D473">
        <v>0</v>
      </c>
    </row>
    <row r="474" spans="1:4">
      <c r="A474" s="270" t="s">
        <v>1732</v>
      </c>
      <c r="B474" s="267" t="s">
        <v>1733</v>
      </c>
      <c r="C474">
        <v>228.6403</v>
      </c>
      <c r="D474">
        <v>0</v>
      </c>
    </row>
    <row r="475" spans="1:4">
      <c r="A475" s="270" t="s">
        <v>1734</v>
      </c>
      <c r="B475" s="267" t="s">
        <v>1733</v>
      </c>
      <c r="C475">
        <v>132.1371</v>
      </c>
      <c r="D475">
        <v>0</v>
      </c>
    </row>
    <row r="476" spans="1:4">
      <c r="A476" s="270" t="s">
        <v>1735</v>
      </c>
      <c r="B476" s="267" t="s">
        <v>1736</v>
      </c>
      <c r="C476">
        <v>395.54610000000002</v>
      </c>
      <c r="D476">
        <v>0</v>
      </c>
    </row>
    <row r="477" spans="1:4">
      <c r="A477" s="270" t="s">
        <v>1737</v>
      </c>
      <c r="B477" s="267" t="s">
        <v>1738</v>
      </c>
      <c r="C477">
        <v>1067.1011000000001</v>
      </c>
      <c r="D477">
        <v>0</v>
      </c>
    </row>
    <row r="478" spans="1:4">
      <c r="A478" s="270" t="s">
        <v>1739</v>
      </c>
      <c r="B478" s="267" t="s">
        <v>1738</v>
      </c>
      <c r="C478">
        <v>763.95989999999995</v>
      </c>
      <c r="D478">
        <v>0</v>
      </c>
    </row>
    <row r="479" spans="1:4">
      <c r="A479" s="270" t="s">
        <v>1740</v>
      </c>
      <c r="B479" s="267" t="s">
        <v>1741</v>
      </c>
      <c r="C479">
        <v>3678.18</v>
      </c>
      <c r="D479">
        <v>0</v>
      </c>
    </row>
    <row r="480" spans="1:4">
      <c r="A480" s="270" t="s">
        <v>1742</v>
      </c>
      <c r="B480" s="267" t="s">
        <v>1743</v>
      </c>
      <c r="C480">
        <v>525.98910000000001</v>
      </c>
      <c r="D480">
        <v>0</v>
      </c>
    </row>
    <row r="481" spans="1:4">
      <c r="A481" s="270" t="s">
        <v>1744</v>
      </c>
      <c r="B481" s="267" t="s">
        <v>1745</v>
      </c>
      <c r="C481">
        <v>1426.4304999999999</v>
      </c>
      <c r="D481">
        <v>0</v>
      </c>
    </row>
    <row r="482" spans="1:4">
      <c r="A482" s="270" t="s">
        <v>1746</v>
      </c>
      <c r="B482" s="267" t="s">
        <v>1745</v>
      </c>
      <c r="C482">
        <v>1426.4304999999999</v>
      </c>
      <c r="D482">
        <v>0</v>
      </c>
    </row>
    <row r="483" spans="1:4">
      <c r="A483" s="270" t="s">
        <v>1747</v>
      </c>
      <c r="B483" s="267" t="s">
        <v>1745</v>
      </c>
      <c r="C483">
        <v>1426.4304999999999</v>
      </c>
      <c r="D483">
        <v>0</v>
      </c>
    </row>
    <row r="484" spans="1:4">
      <c r="A484" s="270" t="s">
        <v>1748</v>
      </c>
      <c r="B484" s="267" t="s">
        <v>1749</v>
      </c>
      <c r="C484">
        <v>581.0136</v>
      </c>
      <c r="D484">
        <v>0</v>
      </c>
    </row>
    <row r="485" spans="1:4">
      <c r="A485" s="270" t="s">
        <v>1750</v>
      </c>
      <c r="B485" s="267" t="s">
        <v>1749</v>
      </c>
      <c r="C485">
        <v>581.0136</v>
      </c>
      <c r="D485">
        <v>0</v>
      </c>
    </row>
    <row r="486" spans="1:4">
      <c r="A486" s="270" t="s">
        <v>1751</v>
      </c>
      <c r="B486" s="267" t="s">
        <v>1752</v>
      </c>
      <c r="C486">
        <v>802.14329999999995</v>
      </c>
      <c r="D486">
        <v>0</v>
      </c>
    </row>
    <row r="487" spans="1:4">
      <c r="A487" s="270" t="s">
        <v>1753</v>
      </c>
      <c r="B487" s="267" t="s">
        <v>1754</v>
      </c>
      <c r="C487">
        <v>2822.9575</v>
      </c>
      <c r="D487">
        <v>0</v>
      </c>
    </row>
    <row r="488" spans="1:4">
      <c r="A488" s="270" t="s">
        <v>1755</v>
      </c>
      <c r="B488" s="267" t="s">
        <v>1756</v>
      </c>
      <c r="C488">
        <v>357.9941</v>
      </c>
      <c r="D488">
        <v>0</v>
      </c>
    </row>
    <row r="489" spans="1:4">
      <c r="A489" s="270" t="s">
        <v>1757</v>
      </c>
      <c r="B489" s="267" t="s">
        <v>1758</v>
      </c>
      <c r="C489">
        <v>810.72569999999996</v>
      </c>
      <c r="D489">
        <v>0</v>
      </c>
    </row>
    <row r="490" spans="1:4">
      <c r="A490" s="270" t="s">
        <v>1759</v>
      </c>
      <c r="B490" s="267" t="s">
        <v>1758</v>
      </c>
      <c r="C490">
        <v>581.25070000000005</v>
      </c>
      <c r="D490">
        <v>0</v>
      </c>
    </row>
    <row r="491" spans="1:4">
      <c r="A491" s="270" t="s">
        <v>1760</v>
      </c>
      <c r="B491" s="267" t="s">
        <v>1761</v>
      </c>
      <c r="C491">
        <v>97.269400000000005</v>
      </c>
      <c r="D491">
        <v>0</v>
      </c>
    </row>
    <row r="492" spans="1:4">
      <c r="A492" s="270" t="s">
        <v>1762</v>
      </c>
      <c r="B492" s="267" t="s">
        <v>1763</v>
      </c>
      <c r="C492">
        <v>217.881</v>
      </c>
      <c r="D492">
        <v>0</v>
      </c>
    </row>
    <row r="493" spans="1:4">
      <c r="A493" s="270" t="s">
        <v>1764</v>
      </c>
      <c r="B493" s="267" t="s">
        <v>1765</v>
      </c>
      <c r="C493">
        <v>198.06780000000001</v>
      </c>
      <c r="D493">
        <v>0</v>
      </c>
    </row>
    <row r="494" spans="1:4">
      <c r="A494" s="270" t="s">
        <v>1766</v>
      </c>
      <c r="B494" s="267" t="s">
        <v>1767</v>
      </c>
      <c r="C494">
        <v>4.1294000000000004</v>
      </c>
      <c r="D494">
        <v>0</v>
      </c>
    </row>
    <row r="495" spans="1:4">
      <c r="A495" s="270" t="s">
        <v>1768</v>
      </c>
      <c r="B495" s="267" t="s">
        <v>1769</v>
      </c>
      <c r="C495">
        <v>588.17049999999995</v>
      </c>
      <c r="D495">
        <v>0</v>
      </c>
    </row>
    <row r="496" spans="1:4">
      <c r="A496" s="270" t="s">
        <v>1770</v>
      </c>
      <c r="B496" s="267" t="s">
        <v>1771</v>
      </c>
      <c r="C496">
        <v>199.70599999999999</v>
      </c>
      <c r="D496">
        <v>0</v>
      </c>
    </row>
    <row r="497" spans="1:4">
      <c r="A497" s="270" t="s">
        <v>1772</v>
      </c>
      <c r="B497" s="267" t="s">
        <v>1773</v>
      </c>
      <c r="C497">
        <v>164.2039</v>
      </c>
      <c r="D497">
        <v>0</v>
      </c>
    </row>
    <row r="498" spans="1:4">
      <c r="A498" s="270" t="s">
        <v>1774</v>
      </c>
      <c r="B498" s="267" t="s">
        <v>1775</v>
      </c>
      <c r="C498">
        <v>129.31559999999999</v>
      </c>
      <c r="D498">
        <v>0</v>
      </c>
    </row>
    <row r="499" spans="1:4">
      <c r="A499" s="270" t="s">
        <v>1776</v>
      </c>
      <c r="B499" s="267" t="s">
        <v>1775</v>
      </c>
      <c r="C499">
        <v>168.6935</v>
      </c>
      <c r="D499">
        <v>0</v>
      </c>
    </row>
    <row r="500" spans="1:4">
      <c r="A500" s="270" t="s">
        <v>1777</v>
      </c>
      <c r="B500" s="267" t="s">
        <v>1775</v>
      </c>
      <c r="C500">
        <v>129.31559999999999</v>
      </c>
      <c r="D500">
        <v>0</v>
      </c>
    </row>
    <row r="501" spans="1:4">
      <c r="A501" s="270" t="s">
        <v>1778</v>
      </c>
      <c r="B501" s="267" t="s">
        <v>1775</v>
      </c>
      <c r="C501">
        <v>129.31559999999999</v>
      </c>
      <c r="D501">
        <v>0</v>
      </c>
    </row>
    <row r="502" spans="1:4">
      <c r="A502" s="270" t="s">
        <v>1779</v>
      </c>
      <c r="B502" s="267" t="s">
        <v>1780</v>
      </c>
      <c r="C502">
        <v>2970.2937999999999</v>
      </c>
      <c r="D502">
        <v>0</v>
      </c>
    </row>
    <row r="503" spans="1:4">
      <c r="A503" s="270" t="s">
        <v>1781</v>
      </c>
      <c r="B503" s="267" t="s">
        <v>1780</v>
      </c>
      <c r="C503">
        <v>3071.8805000000002</v>
      </c>
      <c r="D503">
        <v>0</v>
      </c>
    </row>
    <row r="504" spans="1:4">
      <c r="A504" s="270" t="s">
        <v>1782</v>
      </c>
      <c r="B504" s="267" t="s">
        <v>1783</v>
      </c>
      <c r="C504">
        <v>416.34949999999998</v>
      </c>
      <c r="D504">
        <v>0</v>
      </c>
    </row>
    <row r="505" spans="1:4">
      <c r="A505" s="270" t="s">
        <v>1784</v>
      </c>
      <c r="B505" s="267" t="s">
        <v>1785</v>
      </c>
      <c r="C505">
        <v>119.8656</v>
      </c>
      <c r="D505">
        <v>0</v>
      </c>
    </row>
    <row r="506" spans="1:4">
      <c r="A506" s="270" t="s">
        <v>1786</v>
      </c>
      <c r="B506" s="267" t="s">
        <v>1787</v>
      </c>
      <c r="C506">
        <v>1422.1875</v>
      </c>
      <c r="D506">
        <v>0</v>
      </c>
    </row>
    <row r="507" spans="1:4">
      <c r="A507" s="270" t="s">
        <v>1788</v>
      </c>
      <c r="B507" s="267" t="s">
        <v>1789</v>
      </c>
      <c r="C507">
        <v>127.8253</v>
      </c>
      <c r="D507">
        <v>0</v>
      </c>
    </row>
    <row r="508" spans="1:4">
      <c r="A508" s="270" t="s">
        <v>1790</v>
      </c>
      <c r="B508" s="267" t="s">
        <v>1791</v>
      </c>
      <c r="C508">
        <v>572.19669999999996</v>
      </c>
      <c r="D508">
        <v>0</v>
      </c>
    </row>
    <row r="509" spans="1:4">
      <c r="A509" s="270" t="s">
        <v>1792</v>
      </c>
      <c r="B509" s="267" t="s">
        <v>1793</v>
      </c>
      <c r="C509">
        <v>406.72399999999999</v>
      </c>
      <c r="D509">
        <v>0</v>
      </c>
    </row>
    <row r="510" spans="1:4">
      <c r="A510" s="270" t="s">
        <v>1794</v>
      </c>
      <c r="B510" s="267" t="s">
        <v>1795</v>
      </c>
      <c r="C510">
        <v>259.98</v>
      </c>
      <c r="D510">
        <v>0</v>
      </c>
    </row>
    <row r="511" spans="1:4">
      <c r="A511" s="270" t="s">
        <v>1796</v>
      </c>
      <c r="B511" s="267" t="s">
        <v>1797</v>
      </c>
      <c r="C511">
        <v>719.11500000000001</v>
      </c>
      <c r="D511">
        <v>0</v>
      </c>
    </row>
    <row r="512" spans="1:4">
      <c r="A512" s="270" t="s">
        <v>1798</v>
      </c>
      <c r="B512" s="267" t="s">
        <v>1799</v>
      </c>
      <c r="C512">
        <v>7579.9875000000002</v>
      </c>
      <c r="D512">
        <v>0</v>
      </c>
    </row>
    <row r="513" spans="1:4">
      <c r="A513" s="270" t="s">
        <v>1800</v>
      </c>
      <c r="B513" s="267" t="s">
        <v>1801</v>
      </c>
      <c r="C513">
        <v>969.03809999999999</v>
      </c>
      <c r="D513">
        <v>0</v>
      </c>
    </row>
    <row r="514" spans="1:4">
      <c r="A514" s="270" t="s">
        <v>1802</v>
      </c>
      <c r="B514" s="267" t="s">
        <v>1803</v>
      </c>
      <c r="C514">
        <v>1306.5471</v>
      </c>
      <c r="D514">
        <v>0</v>
      </c>
    </row>
    <row r="515" spans="1:4">
      <c r="A515" s="270" t="s">
        <v>1804</v>
      </c>
      <c r="B515" s="267" t="s">
        <v>1805</v>
      </c>
      <c r="C515">
        <v>3613.9324999999999</v>
      </c>
      <c r="D515">
        <v>0</v>
      </c>
    </row>
    <row r="516" spans="1:4">
      <c r="A516" s="270" t="s">
        <v>1806</v>
      </c>
      <c r="B516" s="267" t="s">
        <v>1807</v>
      </c>
      <c r="C516">
        <v>1626.7789</v>
      </c>
      <c r="D516">
        <v>0</v>
      </c>
    </row>
    <row r="517" spans="1:4">
      <c r="A517" s="270" t="s">
        <v>1808</v>
      </c>
      <c r="B517" s="267" t="s">
        <v>1809</v>
      </c>
      <c r="C517">
        <v>14401.437900000001</v>
      </c>
      <c r="D517">
        <v>0</v>
      </c>
    </row>
    <row r="518" spans="1:4">
      <c r="A518" s="270" t="s">
        <v>1810</v>
      </c>
      <c r="B518" s="267" t="s">
        <v>1811</v>
      </c>
      <c r="C518">
        <v>2454.8173000000002</v>
      </c>
      <c r="D518">
        <v>0</v>
      </c>
    </row>
    <row r="519" spans="1:4">
      <c r="A519" s="270" t="s">
        <v>1812</v>
      </c>
      <c r="B519" s="267" t="s">
        <v>1811</v>
      </c>
      <c r="C519">
        <v>2454.8173000000002</v>
      </c>
      <c r="D519">
        <v>0</v>
      </c>
    </row>
    <row r="520" spans="1:4">
      <c r="A520" s="270" t="s">
        <v>1813</v>
      </c>
      <c r="B520" s="267" t="s">
        <v>1814</v>
      </c>
      <c r="C520">
        <v>11476.4627</v>
      </c>
      <c r="D520">
        <v>0</v>
      </c>
    </row>
    <row r="521" spans="1:4">
      <c r="A521" s="270" t="s">
        <v>1815</v>
      </c>
      <c r="B521" s="267" t="s">
        <v>1816</v>
      </c>
      <c r="C521">
        <v>360.86559999999997</v>
      </c>
      <c r="D521">
        <v>0</v>
      </c>
    </row>
    <row r="522" spans="1:4">
      <c r="A522" s="270" t="s">
        <v>774</v>
      </c>
      <c r="B522" s="267" t="s">
        <v>775</v>
      </c>
      <c r="C522">
        <v>17.27</v>
      </c>
      <c r="D522">
        <v>0</v>
      </c>
    </row>
    <row r="523" spans="1:4">
      <c r="A523" s="270" t="s">
        <v>1817</v>
      </c>
      <c r="B523" s="267" t="s">
        <v>1818</v>
      </c>
      <c r="C523">
        <v>3973.0279</v>
      </c>
      <c r="D523">
        <v>0</v>
      </c>
    </row>
    <row r="524" spans="1:4">
      <c r="A524" s="270" t="s">
        <v>1819</v>
      </c>
      <c r="B524" s="267" t="s">
        <v>1820</v>
      </c>
      <c r="C524">
        <v>230.66030000000001</v>
      </c>
      <c r="D524">
        <v>0</v>
      </c>
    </row>
    <row r="525" spans="1:4">
      <c r="A525" s="270" t="s">
        <v>1821</v>
      </c>
      <c r="B525" s="267" t="s">
        <v>1820</v>
      </c>
      <c r="C525">
        <v>194.5445</v>
      </c>
      <c r="D525">
        <v>0</v>
      </c>
    </row>
    <row r="526" spans="1:4">
      <c r="A526" s="270" t="s">
        <v>1822</v>
      </c>
      <c r="B526" s="267" t="s">
        <v>1820</v>
      </c>
      <c r="C526">
        <v>196.54560000000001</v>
      </c>
      <c r="D526">
        <v>0</v>
      </c>
    </row>
    <row r="527" spans="1:4">
      <c r="A527" s="270" t="s">
        <v>1823</v>
      </c>
      <c r="B527" s="267" t="s">
        <v>1824</v>
      </c>
      <c r="C527">
        <v>760.57</v>
      </c>
      <c r="D527">
        <v>0</v>
      </c>
    </row>
    <row r="528" spans="1:4">
      <c r="A528" s="270" t="s">
        <v>1825</v>
      </c>
      <c r="B528" s="267" t="s">
        <v>1826</v>
      </c>
      <c r="C528">
        <v>375.26299999999998</v>
      </c>
      <c r="D528">
        <v>0</v>
      </c>
    </row>
    <row r="529" spans="1:4">
      <c r="A529" s="270" t="s">
        <v>1827</v>
      </c>
      <c r="B529" s="267" t="s">
        <v>1828</v>
      </c>
      <c r="C529">
        <v>208.0967</v>
      </c>
      <c r="D529">
        <v>0</v>
      </c>
    </row>
    <row r="530" spans="1:4">
      <c r="A530" s="270" t="s">
        <v>1829</v>
      </c>
      <c r="B530" s="267" t="s">
        <v>1830</v>
      </c>
      <c r="C530">
        <v>155.28049999999999</v>
      </c>
      <c r="D530">
        <v>0</v>
      </c>
    </row>
    <row r="531" spans="1:4">
      <c r="A531" s="270" t="s">
        <v>1831</v>
      </c>
      <c r="B531" s="267" t="s">
        <v>1832</v>
      </c>
      <c r="C531">
        <v>24149.209299999999</v>
      </c>
      <c r="D531">
        <v>0</v>
      </c>
    </row>
    <row r="532" spans="1:4">
      <c r="A532" s="270" t="s">
        <v>1833</v>
      </c>
      <c r="B532" s="267" t="s">
        <v>1834</v>
      </c>
      <c r="C532">
        <v>399.87150000000003</v>
      </c>
      <c r="D532">
        <v>0</v>
      </c>
    </row>
    <row r="533" spans="1:4">
      <c r="A533" s="270" t="s">
        <v>1835</v>
      </c>
      <c r="B533" s="267" t="s">
        <v>1836</v>
      </c>
      <c r="C533">
        <v>824.18</v>
      </c>
      <c r="D533">
        <v>0</v>
      </c>
    </row>
    <row r="534" spans="1:4">
      <c r="A534" s="270" t="s">
        <v>1837</v>
      </c>
      <c r="B534" s="267" t="s">
        <v>1836</v>
      </c>
      <c r="C534">
        <v>772.52409999999998</v>
      </c>
      <c r="D534">
        <v>0</v>
      </c>
    </row>
    <row r="535" spans="1:4">
      <c r="A535" s="270" t="s">
        <v>1838</v>
      </c>
      <c r="B535" s="267" t="s">
        <v>1836</v>
      </c>
      <c r="C535">
        <v>615.77620000000002</v>
      </c>
      <c r="D535">
        <v>0</v>
      </c>
    </row>
    <row r="536" spans="1:4">
      <c r="A536" s="270" t="s">
        <v>1839</v>
      </c>
      <c r="B536" s="267" t="s">
        <v>1840</v>
      </c>
      <c r="C536">
        <v>2039.4965</v>
      </c>
      <c r="D536">
        <v>0</v>
      </c>
    </row>
    <row r="537" spans="1:4">
      <c r="A537" s="270" t="s">
        <v>1841</v>
      </c>
      <c r="B537" s="267" t="s">
        <v>1840</v>
      </c>
      <c r="C537">
        <v>2038.4918</v>
      </c>
      <c r="D537">
        <v>0</v>
      </c>
    </row>
    <row r="538" spans="1:4">
      <c r="A538" s="270" t="s">
        <v>1842</v>
      </c>
      <c r="B538" s="267" t="s">
        <v>1840</v>
      </c>
      <c r="C538">
        <v>2901.3179</v>
      </c>
      <c r="D538">
        <v>0</v>
      </c>
    </row>
    <row r="539" spans="1:4">
      <c r="A539" s="270" t="s">
        <v>1843</v>
      </c>
      <c r="B539" s="267" t="s">
        <v>1844</v>
      </c>
      <c r="C539">
        <v>4450.0810000000001</v>
      </c>
      <c r="D539">
        <v>0</v>
      </c>
    </row>
    <row r="540" spans="1:4">
      <c r="A540" s="270" t="s">
        <v>1845</v>
      </c>
      <c r="B540" s="267" t="s">
        <v>1846</v>
      </c>
      <c r="C540">
        <v>91221.592199999999</v>
      </c>
      <c r="D540">
        <v>0</v>
      </c>
    </row>
    <row r="541" spans="1:4">
      <c r="A541" s="270" t="s">
        <v>1847</v>
      </c>
      <c r="B541" s="267" t="s">
        <v>1848</v>
      </c>
      <c r="C541">
        <v>2171.5825</v>
      </c>
      <c r="D541">
        <v>0</v>
      </c>
    </row>
    <row r="542" spans="1:4">
      <c r="A542" s="270" t="s">
        <v>1849</v>
      </c>
      <c r="B542" s="267" t="s">
        <v>1850</v>
      </c>
      <c r="C542">
        <v>558.28</v>
      </c>
      <c r="D542">
        <v>0</v>
      </c>
    </row>
    <row r="543" spans="1:4">
      <c r="A543" s="270" t="s">
        <v>1851</v>
      </c>
      <c r="B543" s="267" t="s">
        <v>1852</v>
      </c>
      <c r="C543">
        <v>0</v>
      </c>
      <c r="D543">
        <v>0</v>
      </c>
    </row>
    <row r="544" spans="1:4">
      <c r="A544" s="270" t="s">
        <v>1853</v>
      </c>
      <c r="B544" s="267" t="s">
        <v>1854</v>
      </c>
      <c r="C544">
        <v>108.9948</v>
      </c>
      <c r="D544">
        <v>0</v>
      </c>
    </row>
    <row r="545" spans="1:4">
      <c r="A545" s="270" t="s">
        <v>1855</v>
      </c>
      <c r="B545" s="267" t="s">
        <v>1856</v>
      </c>
      <c r="C545">
        <v>1371.7633000000001</v>
      </c>
      <c r="D545">
        <v>0</v>
      </c>
    </row>
    <row r="546" spans="1:4">
      <c r="A546" s="270" t="s">
        <v>1857</v>
      </c>
      <c r="B546" s="267" t="s">
        <v>1856</v>
      </c>
      <c r="C546">
        <v>1351.8172999999999</v>
      </c>
      <c r="D546">
        <v>0</v>
      </c>
    </row>
    <row r="547" spans="1:4">
      <c r="A547" s="270" t="s">
        <v>1858</v>
      </c>
      <c r="B547" s="267" t="s">
        <v>1856</v>
      </c>
      <c r="C547">
        <v>856.73810000000003</v>
      </c>
      <c r="D547">
        <v>0</v>
      </c>
    </row>
    <row r="548" spans="1:4">
      <c r="A548" s="270" t="s">
        <v>1859</v>
      </c>
      <c r="B548" s="267" t="s">
        <v>1860</v>
      </c>
      <c r="C548">
        <v>102.8698</v>
      </c>
      <c r="D548">
        <v>0</v>
      </c>
    </row>
    <row r="549" spans="1:4">
      <c r="A549" s="270" t="s">
        <v>1861</v>
      </c>
      <c r="B549" s="267" t="s">
        <v>1862</v>
      </c>
      <c r="C549">
        <v>858.39779999999996</v>
      </c>
      <c r="D549">
        <v>0</v>
      </c>
    </row>
    <row r="550" spans="1:4">
      <c r="A550" s="270" t="s">
        <v>1863</v>
      </c>
      <c r="B550" s="267" t="s">
        <v>1862</v>
      </c>
      <c r="C550">
        <v>539.15589999999997</v>
      </c>
      <c r="D550">
        <v>0</v>
      </c>
    </row>
    <row r="551" spans="1:4">
      <c r="A551" s="270" t="s">
        <v>1864</v>
      </c>
      <c r="B551" s="267" t="s">
        <v>1865</v>
      </c>
      <c r="C551">
        <v>452.89170000000001</v>
      </c>
      <c r="D551">
        <v>0</v>
      </c>
    </row>
    <row r="552" spans="1:4">
      <c r="A552" s="270" t="s">
        <v>1866</v>
      </c>
      <c r="B552" s="267" t="s">
        <v>1867</v>
      </c>
      <c r="C552">
        <v>1028.7193</v>
      </c>
      <c r="D552">
        <v>0</v>
      </c>
    </row>
    <row r="553" spans="1:4">
      <c r="A553" s="270" t="s">
        <v>1868</v>
      </c>
      <c r="B553" s="267" t="s">
        <v>1867</v>
      </c>
      <c r="C553">
        <v>1006.0585</v>
      </c>
      <c r="D553">
        <v>0</v>
      </c>
    </row>
    <row r="554" spans="1:4">
      <c r="A554" s="270" t="s">
        <v>1869</v>
      </c>
      <c r="B554" s="267" t="s">
        <v>1870</v>
      </c>
      <c r="C554">
        <v>959.7106</v>
      </c>
      <c r="D554">
        <v>0</v>
      </c>
    </row>
    <row r="555" spans="1:4">
      <c r="A555" s="270" t="s">
        <v>1871</v>
      </c>
      <c r="B555" s="267" t="s">
        <v>1872</v>
      </c>
      <c r="C555">
        <v>9540.7592000000004</v>
      </c>
      <c r="D555">
        <v>0</v>
      </c>
    </row>
    <row r="556" spans="1:4">
      <c r="A556" s="270" t="s">
        <v>1873</v>
      </c>
      <c r="B556" s="267" t="s">
        <v>1874</v>
      </c>
      <c r="C556">
        <v>11453.6543</v>
      </c>
      <c r="D556">
        <v>0</v>
      </c>
    </row>
    <row r="557" spans="1:4">
      <c r="A557" s="270" t="s">
        <v>1875</v>
      </c>
      <c r="B557" s="267" t="s">
        <v>1876</v>
      </c>
      <c r="C557">
        <v>363.41460000000001</v>
      </c>
      <c r="D557">
        <v>0</v>
      </c>
    </row>
    <row r="558" spans="1:4">
      <c r="A558" s="270" t="s">
        <v>1877</v>
      </c>
      <c r="B558" s="267" t="s">
        <v>1878</v>
      </c>
      <c r="C558">
        <v>113.7723</v>
      </c>
      <c r="D558">
        <v>0</v>
      </c>
    </row>
    <row r="559" spans="1:4">
      <c r="A559" s="270" t="s">
        <v>1879</v>
      </c>
      <c r="B559" s="267" t="s">
        <v>1880</v>
      </c>
      <c r="C559">
        <v>2976.3298</v>
      </c>
      <c r="D559">
        <v>0</v>
      </c>
    </row>
    <row r="560" spans="1:4">
      <c r="A560" s="270" t="s">
        <v>1881</v>
      </c>
      <c r="B560" s="267" t="s">
        <v>1882</v>
      </c>
      <c r="C560">
        <v>327.18430000000001</v>
      </c>
      <c r="D560">
        <v>0</v>
      </c>
    </row>
    <row r="561" spans="1:4">
      <c r="A561" s="270" t="s">
        <v>1883</v>
      </c>
      <c r="B561" s="267" t="s">
        <v>1882</v>
      </c>
      <c r="C561">
        <v>211.10939999999999</v>
      </c>
      <c r="D561">
        <v>0</v>
      </c>
    </row>
    <row r="562" spans="1:4">
      <c r="A562" s="270" t="s">
        <v>1884</v>
      </c>
      <c r="B562" s="267" t="s">
        <v>1885</v>
      </c>
      <c r="C562">
        <v>8670.7350000000006</v>
      </c>
      <c r="D562">
        <v>0</v>
      </c>
    </row>
    <row r="563" spans="1:4">
      <c r="A563" s="270" t="s">
        <v>1886</v>
      </c>
      <c r="B563" s="267" t="s">
        <v>1885</v>
      </c>
      <c r="C563">
        <v>4226.3401000000003</v>
      </c>
      <c r="D563">
        <v>0</v>
      </c>
    </row>
    <row r="564" spans="1:4">
      <c r="A564" s="270" t="s">
        <v>1887</v>
      </c>
      <c r="B564" s="267" t="s">
        <v>1888</v>
      </c>
      <c r="C564">
        <v>0</v>
      </c>
      <c r="D564">
        <v>0</v>
      </c>
    </row>
    <row r="565" spans="1:4">
      <c r="A565" s="270" t="s">
        <v>1889</v>
      </c>
      <c r="B565" s="267" t="s">
        <v>1890</v>
      </c>
      <c r="C565">
        <v>134.2808</v>
      </c>
      <c r="D565">
        <v>0</v>
      </c>
    </row>
    <row r="566" spans="1:4">
      <c r="A566" s="270" t="s">
        <v>1891</v>
      </c>
      <c r="B566" s="267" t="s">
        <v>1892</v>
      </c>
      <c r="C566">
        <v>9982.8407000000007</v>
      </c>
      <c r="D566">
        <v>0</v>
      </c>
    </row>
    <row r="567" spans="1:4">
      <c r="A567" s="270" t="s">
        <v>1893</v>
      </c>
      <c r="B567" s="267" t="s">
        <v>1894</v>
      </c>
      <c r="C567">
        <v>143.1627</v>
      </c>
      <c r="D567">
        <v>0</v>
      </c>
    </row>
    <row r="568" spans="1:4">
      <c r="A568" s="270" t="s">
        <v>1895</v>
      </c>
      <c r="B568" s="267" t="s">
        <v>1896</v>
      </c>
      <c r="C568">
        <v>1884.2239</v>
      </c>
      <c r="D568">
        <v>0</v>
      </c>
    </row>
    <row r="569" spans="1:4">
      <c r="A569" s="270" t="s">
        <v>1897</v>
      </c>
      <c r="B569" s="267" t="s">
        <v>1898</v>
      </c>
      <c r="C569">
        <v>6154.5450000000001</v>
      </c>
      <c r="D569">
        <v>0</v>
      </c>
    </row>
    <row r="570" spans="1:4">
      <c r="A570" s="270" t="s">
        <v>1899</v>
      </c>
      <c r="B570" s="267" t="s">
        <v>1900</v>
      </c>
      <c r="C570">
        <v>219.137</v>
      </c>
      <c r="D570">
        <v>0</v>
      </c>
    </row>
    <row r="571" spans="1:4">
      <c r="A571" s="270" t="s">
        <v>1901</v>
      </c>
      <c r="B571" s="267" t="s">
        <v>1902</v>
      </c>
      <c r="C571">
        <v>1978.6849999999999</v>
      </c>
      <c r="D571">
        <v>0</v>
      </c>
    </row>
    <row r="572" spans="1:4">
      <c r="A572" s="270" t="s">
        <v>1903</v>
      </c>
      <c r="B572" s="267" t="s">
        <v>1904</v>
      </c>
      <c r="C572">
        <v>460.6</v>
      </c>
      <c r="D572">
        <v>0</v>
      </c>
    </row>
    <row r="573" spans="1:4">
      <c r="A573" s="270" t="s">
        <v>1905</v>
      </c>
      <c r="B573" s="267" t="s">
        <v>1904</v>
      </c>
      <c r="C573">
        <v>460.6</v>
      </c>
      <c r="D573">
        <v>0</v>
      </c>
    </row>
    <row r="574" spans="1:4">
      <c r="A574" s="270" t="s">
        <v>1906</v>
      </c>
      <c r="B574" s="267" t="s">
        <v>1907</v>
      </c>
      <c r="C574">
        <v>119.2079</v>
      </c>
      <c r="D574">
        <v>0</v>
      </c>
    </row>
    <row r="575" spans="1:4">
      <c r="A575" s="270" t="s">
        <v>1908</v>
      </c>
      <c r="B575" s="267" t="s">
        <v>1907</v>
      </c>
      <c r="C575">
        <v>105.2556</v>
      </c>
      <c r="D575">
        <v>0</v>
      </c>
    </row>
    <row r="576" spans="1:4">
      <c r="A576" s="270" t="s">
        <v>1909</v>
      </c>
      <c r="B576" s="267" t="s">
        <v>1910</v>
      </c>
      <c r="C576">
        <v>192.4068</v>
      </c>
      <c r="D576">
        <v>0</v>
      </c>
    </row>
    <row r="577" spans="1:4">
      <c r="A577" s="270" t="s">
        <v>1911</v>
      </c>
      <c r="B577" s="267" t="s">
        <v>1912</v>
      </c>
      <c r="C577">
        <v>966.08309999999994</v>
      </c>
      <c r="D577">
        <v>0</v>
      </c>
    </row>
    <row r="578" spans="1:4">
      <c r="A578" s="270" t="s">
        <v>1913</v>
      </c>
      <c r="B578" s="267" t="s">
        <v>1914</v>
      </c>
      <c r="C578">
        <v>6853.4143999999997</v>
      </c>
      <c r="D578">
        <v>0</v>
      </c>
    </row>
    <row r="579" spans="1:4">
      <c r="A579" s="270" t="s">
        <v>1915</v>
      </c>
      <c r="B579" s="267" t="s">
        <v>1914</v>
      </c>
      <c r="C579">
        <v>6889.48</v>
      </c>
      <c r="D579">
        <v>0</v>
      </c>
    </row>
    <row r="580" spans="1:4">
      <c r="A580" s="270" t="s">
        <v>1916</v>
      </c>
      <c r="B580" s="267" t="s">
        <v>1914</v>
      </c>
      <c r="C580">
        <v>5235.6304</v>
      </c>
      <c r="D580">
        <v>0</v>
      </c>
    </row>
    <row r="581" spans="1:4">
      <c r="A581" s="270" t="s">
        <v>1917</v>
      </c>
      <c r="B581" s="267" t="s">
        <v>1918</v>
      </c>
      <c r="C581">
        <v>2601.83</v>
      </c>
      <c r="D581">
        <v>0</v>
      </c>
    </row>
    <row r="582" spans="1:4">
      <c r="A582" s="270" t="s">
        <v>1919</v>
      </c>
      <c r="B582" s="267" t="s">
        <v>1920</v>
      </c>
      <c r="C582">
        <v>2336.1725000000001</v>
      </c>
      <c r="D582">
        <v>0</v>
      </c>
    </row>
    <row r="583" spans="1:4">
      <c r="A583" s="270" t="s">
        <v>1921</v>
      </c>
      <c r="B583" s="267" t="s">
        <v>1922</v>
      </c>
      <c r="C583">
        <v>1363.1837</v>
      </c>
      <c r="D583">
        <v>0</v>
      </c>
    </row>
    <row r="584" spans="1:4">
      <c r="A584" s="270" t="s">
        <v>1923</v>
      </c>
      <c r="B584" s="267" t="s">
        <v>1924</v>
      </c>
      <c r="C584">
        <v>3699.2768999999998</v>
      </c>
      <c r="D584">
        <v>0</v>
      </c>
    </row>
    <row r="585" spans="1:4">
      <c r="A585" s="270" t="s">
        <v>1925</v>
      </c>
      <c r="B585" s="267" t="s">
        <v>1926</v>
      </c>
      <c r="C585">
        <v>4946.7860000000001</v>
      </c>
      <c r="D585">
        <v>0</v>
      </c>
    </row>
    <row r="586" spans="1:4">
      <c r="A586" s="270" t="s">
        <v>1927</v>
      </c>
      <c r="B586" s="267" t="s">
        <v>1926</v>
      </c>
      <c r="C586">
        <v>4940.0412999999999</v>
      </c>
      <c r="D586">
        <v>0</v>
      </c>
    </row>
    <row r="587" spans="1:4">
      <c r="A587" s="270" t="s">
        <v>1928</v>
      </c>
      <c r="B587" s="267" t="s">
        <v>1926</v>
      </c>
      <c r="C587">
        <v>4095.0634</v>
      </c>
      <c r="D587">
        <v>0</v>
      </c>
    </row>
    <row r="588" spans="1:4">
      <c r="A588" s="270" t="s">
        <v>1929</v>
      </c>
      <c r="B588" s="267" t="s">
        <v>1930</v>
      </c>
      <c r="C588">
        <v>250.3366</v>
      </c>
      <c r="D588">
        <v>0</v>
      </c>
    </row>
    <row r="589" spans="1:4">
      <c r="A589" s="270" t="s">
        <v>1931</v>
      </c>
      <c r="B589" s="267" t="s">
        <v>1932</v>
      </c>
      <c r="C589">
        <v>166.71680000000001</v>
      </c>
      <c r="D589">
        <v>0</v>
      </c>
    </row>
    <row r="590" spans="1:4">
      <c r="A590" s="270" t="s">
        <v>1933</v>
      </c>
      <c r="B590" s="267" t="s">
        <v>1934</v>
      </c>
      <c r="C590">
        <v>30.0779</v>
      </c>
      <c r="D590">
        <v>0</v>
      </c>
    </row>
    <row r="591" spans="1:4">
      <c r="A591" s="270" t="s">
        <v>1935</v>
      </c>
      <c r="B591" s="267" t="s">
        <v>1936</v>
      </c>
      <c r="C591">
        <v>33.8309</v>
      </c>
      <c r="D591">
        <v>0</v>
      </c>
    </row>
    <row r="592" spans="1:4">
      <c r="A592" s="270" t="s">
        <v>1937</v>
      </c>
      <c r="B592" s="267" t="s">
        <v>1938</v>
      </c>
      <c r="C592">
        <v>37.407299999999999</v>
      </c>
      <c r="D592">
        <v>0</v>
      </c>
    </row>
    <row r="593" spans="1:4">
      <c r="A593" s="270" t="s">
        <v>1939</v>
      </c>
      <c r="B593" s="267" t="s">
        <v>1940</v>
      </c>
      <c r="C593">
        <v>40.5809</v>
      </c>
      <c r="D593">
        <v>0</v>
      </c>
    </row>
    <row r="594" spans="1:4">
      <c r="A594" s="270" t="s">
        <v>1941</v>
      </c>
      <c r="B594" s="267" t="s">
        <v>1942</v>
      </c>
      <c r="C594">
        <v>34.131500000000003</v>
      </c>
      <c r="D594">
        <v>0</v>
      </c>
    </row>
    <row r="595" spans="1:4">
      <c r="A595" s="270" t="s">
        <v>1943</v>
      </c>
      <c r="B595" s="267" t="s">
        <v>1944</v>
      </c>
      <c r="C595">
        <v>55.401800000000001</v>
      </c>
      <c r="D595">
        <v>0</v>
      </c>
    </row>
    <row r="596" spans="1:4">
      <c r="A596" s="270" t="s">
        <v>1945</v>
      </c>
      <c r="B596" s="267" t="s">
        <v>1946</v>
      </c>
      <c r="C596">
        <v>46.799700000000001</v>
      </c>
      <c r="D596">
        <v>0</v>
      </c>
    </row>
    <row r="597" spans="1:4">
      <c r="A597" s="270" t="s">
        <v>1947</v>
      </c>
      <c r="B597" s="267" t="s">
        <v>1948</v>
      </c>
      <c r="C597">
        <v>39.393799999999999</v>
      </c>
      <c r="D597">
        <v>0</v>
      </c>
    </row>
    <row r="598" spans="1:4">
      <c r="A598" s="270" t="s">
        <v>1949</v>
      </c>
      <c r="B598" s="267" t="s">
        <v>1950</v>
      </c>
      <c r="C598">
        <v>76.773200000000003</v>
      </c>
      <c r="D598">
        <v>0</v>
      </c>
    </row>
    <row r="599" spans="1:4">
      <c r="A599" s="270" t="s">
        <v>1951</v>
      </c>
      <c r="B599" s="267" t="s">
        <v>1952</v>
      </c>
      <c r="C599">
        <v>31.907299999999999</v>
      </c>
      <c r="D599">
        <v>0</v>
      </c>
    </row>
    <row r="600" spans="1:4">
      <c r="A600" s="270" t="s">
        <v>1953</v>
      </c>
      <c r="B600" s="267" t="s">
        <v>1952</v>
      </c>
      <c r="C600">
        <v>58.460099999999997</v>
      </c>
      <c r="D600">
        <v>0</v>
      </c>
    </row>
    <row r="601" spans="1:4">
      <c r="A601" s="270" t="s">
        <v>1954</v>
      </c>
      <c r="B601" s="267" t="s">
        <v>1955</v>
      </c>
      <c r="C601">
        <v>34.902500000000003</v>
      </c>
      <c r="D601">
        <v>0</v>
      </c>
    </row>
    <row r="602" spans="1:4">
      <c r="A602" s="270" t="s">
        <v>1956</v>
      </c>
      <c r="B602" s="267" t="s">
        <v>536</v>
      </c>
      <c r="C602">
        <v>48.074800000000003</v>
      </c>
      <c r="D602">
        <v>0</v>
      </c>
    </row>
    <row r="603" spans="1:4">
      <c r="A603" s="270" t="s">
        <v>1957</v>
      </c>
      <c r="B603" s="267" t="s">
        <v>536</v>
      </c>
      <c r="C603">
        <v>54.55</v>
      </c>
      <c r="D603">
        <v>0</v>
      </c>
    </row>
    <row r="604" spans="1:4">
      <c r="A604" s="270" t="s">
        <v>1958</v>
      </c>
      <c r="B604" s="267" t="s">
        <v>1959</v>
      </c>
      <c r="C604">
        <v>46.585700000000003</v>
      </c>
      <c r="D604">
        <v>0</v>
      </c>
    </row>
    <row r="605" spans="1:4">
      <c r="A605" s="270" t="s">
        <v>1960</v>
      </c>
      <c r="B605" s="267" t="s">
        <v>1959</v>
      </c>
      <c r="C605">
        <v>56.235799999999998</v>
      </c>
      <c r="D605">
        <v>0</v>
      </c>
    </row>
    <row r="606" spans="1:4">
      <c r="A606" s="270" t="s">
        <v>1961</v>
      </c>
      <c r="B606" s="267" t="s">
        <v>1962</v>
      </c>
      <c r="C606">
        <v>43.943899999999999</v>
      </c>
      <c r="D606">
        <v>0</v>
      </c>
    </row>
    <row r="607" spans="1:4">
      <c r="A607" s="270" t="s">
        <v>1963</v>
      </c>
      <c r="B607" s="267" t="s">
        <v>1962</v>
      </c>
      <c r="C607">
        <v>43.938600000000001</v>
      </c>
      <c r="D607">
        <v>0</v>
      </c>
    </row>
    <row r="608" spans="1:4">
      <c r="A608" s="270" t="s">
        <v>1964</v>
      </c>
      <c r="B608" s="267" t="s">
        <v>1965</v>
      </c>
      <c r="C608">
        <v>125.9532</v>
      </c>
      <c r="D608">
        <v>0</v>
      </c>
    </row>
    <row r="609" spans="1:4">
      <c r="A609" s="270" t="s">
        <v>1966</v>
      </c>
      <c r="B609" s="267" t="s">
        <v>1967</v>
      </c>
      <c r="C609">
        <v>54.239800000000002</v>
      </c>
      <c r="D609">
        <v>0</v>
      </c>
    </row>
    <row r="610" spans="1:4">
      <c r="A610" s="270" t="s">
        <v>1968</v>
      </c>
      <c r="B610" s="267" t="s">
        <v>1967</v>
      </c>
      <c r="C610">
        <v>58.496899999999997</v>
      </c>
      <c r="D610">
        <v>0</v>
      </c>
    </row>
    <row r="611" spans="1:4">
      <c r="A611" s="270" t="s">
        <v>1969</v>
      </c>
      <c r="B611" s="267" t="s">
        <v>1970</v>
      </c>
      <c r="C611">
        <v>181.5033</v>
      </c>
      <c r="D611">
        <v>0</v>
      </c>
    </row>
    <row r="612" spans="1:4">
      <c r="A612" s="270" t="s">
        <v>1971</v>
      </c>
      <c r="B612" s="267" t="s">
        <v>1972</v>
      </c>
      <c r="C612">
        <v>100.462</v>
      </c>
      <c r="D612">
        <v>0</v>
      </c>
    </row>
    <row r="613" spans="1:4">
      <c r="A613" s="270" t="s">
        <v>1973</v>
      </c>
      <c r="B613" s="267" t="s">
        <v>1972</v>
      </c>
      <c r="C613">
        <v>136.77379999999999</v>
      </c>
      <c r="D613">
        <v>0</v>
      </c>
    </row>
    <row r="614" spans="1:4">
      <c r="A614" s="270" t="s">
        <v>1974</v>
      </c>
      <c r="B614" s="267" t="s">
        <v>1975</v>
      </c>
      <c r="C614">
        <v>63.740299999999998</v>
      </c>
      <c r="D614">
        <v>0</v>
      </c>
    </row>
    <row r="615" spans="1:4">
      <c r="A615" s="270" t="s">
        <v>1976</v>
      </c>
      <c r="B615" s="267" t="s">
        <v>1975</v>
      </c>
      <c r="C615">
        <v>72.412599999999998</v>
      </c>
      <c r="D615">
        <v>0</v>
      </c>
    </row>
    <row r="616" spans="1:4">
      <c r="A616" s="270" t="s">
        <v>1977</v>
      </c>
      <c r="B616" s="267" t="s">
        <v>1978</v>
      </c>
      <c r="C616">
        <v>16931.103299999999</v>
      </c>
      <c r="D616">
        <v>0</v>
      </c>
    </row>
    <row r="617" spans="1:4">
      <c r="A617" s="270" t="s">
        <v>1979</v>
      </c>
      <c r="B617" s="267" t="s">
        <v>1980</v>
      </c>
      <c r="C617">
        <v>9965.3397999999997</v>
      </c>
      <c r="D617">
        <v>0</v>
      </c>
    </row>
    <row r="618" spans="1:4">
      <c r="A618" s="270" t="s">
        <v>1981</v>
      </c>
      <c r="B618" s="267" t="s">
        <v>1982</v>
      </c>
      <c r="C618">
        <v>103.2084</v>
      </c>
      <c r="D618">
        <v>0</v>
      </c>
    </row>
    <row r="619" spans="1:4">
      <c r="A619" s="270" t="s">
        <v>1983</v>
      </c>
      <c r="B619" s="267" t="s">
        <v>1984</v>
      </c>
      <c r="C619">
        <v>298.00259999999997</v>
      </c>
      <c r="D619">
        <v>0</v>
      </c>
    </row>
    <row r="620" spans="1:4">
      <c r="A620" s="270" t="s">
        <v>1985</v>
      </c>
      <c r="B620" s="267" t="s">
        <v>1986</v>
      </c>
      <c r="C620">
        <v>16.5519</v>
      </c>
      <c r="D620">
        <v>0</v>
      </c>
    </row>
    <row r="621" spans="1:4">
      <c r="A621" s="270" t="s">
        <v>1987</v>
      </c>
      <c r="B621" s="267" t="s">
        <v>1988</v>
      </c>
      <c r="C621">
        <v>85.704499999999996</v>
      </c>
      <c r="D621">
        <v>0</v>
      </c>
    </row>
    <row r="622" spans="1:4">
      <c r="A622" s="270" t="s">
        <v>1989</v>
      </c>
      <c r="B622" s="267" t="s">
        <v>1990</v>
      </c>
      <c r="C622">
        <v>87.564599999999999</v>
      </c>
      <c r="D622">
        <v>0</v>
      </c>
    </row>
    <row r="623" spans="1:4">
      <c r="A623" s="270" t="s">
        <v>1991</v>
      </c>
      <c r="B623" s="267" t="s">
        <v>1992</v>
      </c>
      <c r="C623">
        <v>92.656300000000002</v>
      </c>
      <c r="D623">
        <v>0</v>
      </c>
    </row>
    <row r="624" spans="1:4">
      <c r="A624" s="270" t="s">
        <v>1993</v>
      </c>
      <c r="B624" s="267" t="s">
        <v>1994</v>
      </c>
      <c r="C624">
        <v>162.48949999999999</v>
      </c>
      <c r="D624">
        <v>0</v>
      </c>
    </row>
    <row r="625" spans="1:4">
      <c r="A625" s="270" t="s">
        <v>1995</v>
      </c>
      <c r="B625" s="267" t="s">
        <v>1996</v>
      </c>
      <c r="C625">
        <v>240.30459999999999</v>
      </c>
      <c r="D625">
        <v>0</v>
      </c>
    </row>
    <row r="626" spans="1:4">
      <c r="A626" s="270" t="s">
        <v>1997</v>
      </c>
      <c r="B626" s="267" t="s">
        <v>1998</v>
      </c>
      <c r="C626">
        <v>2251.7919000000002</v>
      </c>
      <c r="D626">
        <v>0</v>
      </c>
    </row>
    <row r="627" spans="1:4">
      <c r="A627" s="270" t="s">
        <v>1999</v>
      </c>
      <c r="B627" s="267" t="s">
        <v>2000</v>
      </c>
      <c r="C627">
        <v>25.776700000000002</v>
      </c>
      <c r="D627">
        <v>0</v>
      </c>
    </row>
    <row r="628" spans="1:4">
      <c r="A628" s="270" t="s">
        <v>2001</v>
      </c>
      <c r="B628" s="267" t="s">
        <v>2000</v>
      </c>
      <c r="C628">
        <v>27.052900000000001</v>
      </c>
      <c r="D628">
        <v>0</v>
      </c>
    </row>
    <row r="629" spans="1:4">
      <c r="A629" s="270" t="s">
        <v>2002</v>
      </c>
      <c r="B629" s="267" t="s">
        <v>2003</v>
      </c>
      <c r="C629">
        <v>231.60640000000001</v>
      </c>
      <c r="D629">
        <v>0</v>
      </c>
    </row>
    <row r="630" spans="1:4">
      <c r="A630" s="270" t="s">
        <v>2004</v>
      </c>
      <c r="B630" s="267" t="s">
        <v>2005</v>
      </c>
      <c r="C630">
        <v>20.950600000000001</v>
      </c>
      <c r="D630">
        <v>0</v>
      </c>
    </row>
    <row r="631" spans="1:4">
      <c r="A631" s="270" t="s">
        <v>2006</v>
      </c>
      <c r="B631" s="267" t="s">
        <v>2005</v>
      </c>
      <c r="C631">
        <v>23.582599999999999</v>
      </c>
      <c r="D631">
        <v>0</v>
      </c>
    </row>
    <row r="632" spans="1:4">
      <c r="A632" s="270" t="s">
        <v>2007</v>
      </c>
      <c r="B632" s="267" t="s">
        <v>2008</v>
      </c>
      <c r="C632">
        <v>16.004799999999999</v>
      </c>
      <c r="D632">
        <v>0</v>
      </c>
    </row>
    <row r="633" spans="1:4">
      <c r="A633" s="270" t="s">
        <v>2009</v>
      </c>
      <c r="B633" s="267" t="s">
        <v>2010</v>
      </c>
      <c r="C633">
        <v>26.7149</v>
      </c>
      <c r="D633">
        <v>0</v>
      </c>
    </row>
    <row r="634" spans="1:4">
      <c r="A634" s="270" t="s">
        <v>2011</v>
      </c>
      <c r="B634" s="267" t="s">
        <v>2010</v>
      </c>
      <c r="C634">
        <v>33.9831</v>
      </c>
      <c r="D634">
        <v>0</v>
      </c>
    </row>
    <row r="635" spans="1:4">
      <c r="A635" s="270" t="s">
        <v>2012</v>
      </c>
      <c r="B635" s="267" t="s">
        <v>2013</v>
      </c>
      <c r="C635">
        <v>31.420300000000001</v>
      </c>
      <c r="D635">
        <v>0</v>
      </c>
    </row>
    <row r="636" spans="1:4">
      <c r="A636" s="270" t="s">
        <v>2014</v>
      </c>
      <c r="B636" s="267" t="s">
        <v>2013</v>
      </c>
      <c r="C636">
        <v>31.895700000000001</v>
      </c>
      <c r="D636">
        <v>0</v>
      </c>
    </row>
    <row r="637" spans="1:4">
      <c r="A637" s="270" t="s">
        <v>2015</v>
      </c>
      <c r="B637" s="267" t="s">
        <v>2016</v>
      </c>
      <c r="C637">
        <v>213.31950000000001</v>
      </c>
      <c r="D637">
        <v>0</v>
      </c>
    </row>
    <row r="638" spans="1:4">
      <c r="A638" s="270" t="s">
        <v>2017</v>
      </c>
      <c r="B638" s="267" t="s">
        <v>2018</v>
      </c>
      <c r="C638">
        <v>29.1172</v>
      </c>
      <c r="D638">
        <v>0</v>
      </c>
    </row>
    <row r="639" spans="1:4">
      <c r="A639" s="270" t="s">
        <v>2019</v>
      </c>
      <c r="B639" s="267" t="s">
        <v>2018</v>
      </c>
      <c r="C639">
        <v>35.787100000000002</v>
      </c>
      <c r="D639">
        <v>0</v>
      </c>
    </row>
    <row r="640" spans="1:4">
      <c r="A640" s="270" t="s">
        <v>2020</v>
      </c>
      <c r="B640" s="267" t="s">
        <v>2021</v>
      </c>
      <c r="C640">
        <v>141.98140000000001</v>
      </c>
      <c r="D640">
        <v>0</v>
      </c>
    </row>
    <row r="641" spans="1:4">
      <c r="A641" s="270" t="s">
        <v>2022</v>
      </c>
      <c r="B641" s="267" t="s">
        <v>2023</v>
      </c>
      <c r="C641">
        <v>5281.5339999999997</v>
      </c>
      <c r="D641">
        <v>0</v>
      </c>
    </row>
    <row r="642" spans="1:4">
      <c r="A642" s="270" t="s">
        <v>2024</v>
      </c>
      <c r="B642" s="267" t="s">
        <v>2025</v>
      </c>
      <c r="C642">
        <v>314.4316</v>
      </c>
      <c r="D642">
        <v>0</v>
      </c>
    </row>
    <row r="643" spans="1:4">
      <c r="A643" s="270" t="s">
        <v>2026</v>
      </c>
      <c r="B643" s="267" t="s">
        <v>2027</v>
      </c>
      <c r="C643">
        <v>0</v>
      </c>
      <c r="D643">
        <v>0</v>
      </c>
    </row>
    <row r="644" spans="1:4">
      <c r="A644" s="270" t="s">
        <v>2028</v>
      </c>
      <c r="B644" s="267" t="s">
        <v>2029</v>
      </c>
      <c r="C644">
        <v>266.536</v>
      </c>
      <c r="D644">
        <v>0</v>
      </c>
    </row>
    <row r="645" spans="1:4">
      <c r="A645" s="270" t="s">
        <v>2030</v>
      </c>
      <c r="B645" s="267" t="s">
        <v>2031</v>
      </c>
      <c r="C645">
        <v>1357.0569</v>
      </c>
      <c r="D645">
        <v>0</v>
      </c>
    </row>
    <row r="646" spans="1:4">
      <c r="A646" s="270" t="s">
        <v>2032</v>
      </c>
      <c r="B646" s="267" t="s">
        <v>2033</v>
      </c>
      <c r="C646">
        <v>3053.5832999999998</v>
      </c>
      <c r="D646">
        <v>0</v>
      </c>
    </row>
    <row r="647" spans="1:4">
      <c r="A647" s="270" t="s">
        <v>2034</v>
      </c>
      <c r="B647" s="267" t="s">
        <v>2035</v>
      </c>
      <c r="C647">
        <v>3075.683</v>
      </c>
      <c r="D647">
        <v>0</v>
      </c>
    </row>
    <row r="648" spans="1:4">
      <c r="A648" s="270" t="s">
        <v>2036</v>
      </c>
      <c r="B648" s="267" t="s">
        <v>2037</v>
      </c>
      <c r="C648">
        <v>539.91139999999996</v>
      </c>
      <c r="D648">
        <v>0</v>
      </c>
    </row>
    <row r="649" spans="1:4">
      <c r="A649" s="270" t="s">
        <v>2038</v>
      </c>
      <c r="B649" s="267" t="s">
        <v>2039</v>
      </c>
      <c r="C649">
        <v>1536.1487</v>
      </c>
      <c r="D649">
        <v>0</v>
      </c>
    </row>
    <row r="650" spans="1:4">
      <c r="A650" s="270" t="s">
        <v>2040</v>
      </c>
      <c r="B650" s="267" t="s">
        <v>2041</v>
      </c>
      <c r="C650">
        <v>1064.5402999999999</v>
      </c>
      <c r="D650">
        <v>0</v>
      </c>
    </row>
    <row r="651" spans="1:4">
      <c r="A651" s="270" t="s">
        <v>2042</v>
      </c>
      <c r="B651" s="267" t="s">
        <v>2043</v>
      </c>
      <c r="C651">
        <v>646.4615</v>
      </c>
      <c r="D651">
        <v>0</v>
      </c>
    </row>
    <row r="652" spans="1:4">
      <c r="A652" s="270" t="s">
        <v>2044</v>
      </c>
      <c r="B652" s="267" t="s">
        <v>2045</v>
      </c>
      <c r="C652">
        <v>3961.9038</v>
      </c>
      <c r="D652">
        <v>0</v>
      </c>
    </row>
    <row r="653" spans="1:4">
      <c r="A653" s="270" t="s">
        <v>2046</v>
      </c>
      <c r="B653" s="267" t="s">
        <v>2047</v>
      </c>
      <c r="C653">
        <v>1625.5582999999999</v>
      </c>
      <c r="D653">
        <v>0</v>
      </c>
    </row>
    <row r="654" spans="1:4">
      <c r="A654" s="270" t="s">
        <v>2048</v>
      </c>
      <c r="B654" s="267" t="s">
        <v>2049</v>
      </c>
      <c r="C654">
        <v>817.31610000000001</v>
      </c>
      <c r="D654">
        <v>0</v>
      </c>
    </row>
    <row r="655" spans="1:4">
      <c r="A655" s="270" t="s">
        <v>2050</v>
      </c>
      <c r="B655" s="267" t="s">
        <v>2051</v>
      </c>
      <c r="C655">
        <v>815.89959999999996</v>
      </c>
      <c r="D655">
        <v>0</v>
      </c>
    </row>
    <row r="656" spans="1:4">
      <c r="A656" s="270" t="s">
        <v>2052</v>
      </c>
      <c r="B656" s="267" t="s">
        <v>2053</v>
      </c>
      <c r="C656">
        <v>2584.5180999999998</v>
      </c>
      <c r="D656">
        <v>0</v>
      </c>
    </row>
    <row r="657" spans="1:4">
      <c r="A657" s="270" t="s">
        <v>2054</v>
      </c>
      <c r="B657" s="267" t="s">
        <v>2055</v>
      </c>
      <c r="C657">
        <v>3323.6995000000002</v>
      </c>
      <c r="D657">
        <v>0</v>
      </c>
    </row>
    <row r="658" spans="1:4">
      <c r="A658" s="270" t="s">
        <v>2056</v>
      </c>
      <c r="B658" s="267" t="s">
        <v>2057</v>
      </c>
      <c r="C658">
        <v>1650.0094999999999</v>
      </c>
      <c r="D658">
        <v>0</v>
      </c>
    </row>
    <row r="659" spans="1:4">
      <c r="A659" s="270" t="s">
        <v>2058</v>
      </c>
      <c r="B659" s="267" t="s">
        <v>2059</v>
      </c>
      <c r="C659">
        <v>748.63250000000005</v>
      </c>
      <c r="D659">
        <v>0</v>
      </c>
    </row>
    <row r="660" spans="1:4">
      <c r="A660" s="270" t="s">
        <v>2060</v>
      </c>
      <c r="B660" s="267" t="s">
        <v>2061</v>
      </c>
      <c r="C660">
        <v>1334.4575</v>
      </c>
      <c r="D660">
        <v>0</v>
      </c>
    </row>
    <row r="661" spans="1:4">
      <c r="A661" s="270" t="s">
        <v>2062</v>
      </c>
      <c r="B661" s="267" t="s">
        <v>2063</v>
      </c>
      <c r="C661">
        <v>799.96619999999996</v>
      </c>
      <c r="D661">
        <v>0</v>
      </c>
    </row>
    <row r="662" spans="1:4">
      <c r="A662" s="270" t="s">
        <v>2064</v>
      </c>
      <c r="B662" s="267" t="s">
        <v>2065</v>
      </c>
      <c r="C662">
        <v>1788.3822</v>
      </c>
      <c r="D662">
        <v>0</v>
      </c>
    </row>
    <row r="663" spans="1:4">
      <c r="A663" s="270" t="s">
        <v>2066</v>
      </c>
      <c r="B663" s="267" t="s">
        <v>2067</v>
      </c>
      <c r="C663">
        <v>4227.24</v>
      </c>
      <c r="D663">
        <v>0</v>
      </c>
    </row>
    <row r="664" spans="1:4">
      <c r="A664" s="270" t="s">
        <v>2068</v>
      </c>
      <c r="B664" s="267" t="s">
        <v>2069</v>
      </c>
      <c r="C664">
        <v>928.39200000000005</v>
      </c>
      <c r="D664">
        <v>0</v>
      </c>
    </row>
    <row r="665" spans="1:4">
      <c r="A665" s="270" t="s">
        <v>2070</v>
      </c>
      <c r="B665" s="267" t="s">
        <v>2071</v>
      </c>
      <c r="C665">
        <v>598.61850000000004</v>
      </c>
      <c r="D665">
        <v>0</v>
      </c>
    </row>
    <row r="666" spans="1:4">
      <c r="A666" s="270" t="s">
        <v>2072</v>
      </c>
      <c r="B666" s="267" t="s">
        <v>2073</v>
      </c>
      <c r="C666">
        <v>490.25670000000002</v>
      </c>
      <c r="D666">
        <v>0</v>
      </c>
    </row>
    <row r="667" spans="1:4">
      <c r="A667" s="270" t="s">
        <v>2074</v>
      </c>
      <c r="B667" s="267" t="s">
        <v>2075</v>
      </c>
      <c r="C667">
        <v>423.40359999999998</v>
      </c>
      <c r="D667">
        <v>0</v>
      </c>
    </row>
    <row r="668" spans="1:4">
      <c r="A668" s="270" t="s">
        <v>2076</v>
      </c>
      <c r="B668" s="267" t="s">
        <v>2077</v>
      </c>
      <c r="C668">
        <v>1031.3236999999999</v>
      </c>
      <c r="D668">
        <v>0</v>
      </c>
    </row>
    <row r="669" spans="1:4">
      <c r="A669" s="270" t="s">
        <v>2078</v>
      </c>
      <c r="B669" s="267" t="s">
        <v>2079</v>
      </c>
      <c r="C669">
        <v>761.98109999999997</v>
      </c>
      <c r="D669">
        <v>0</v>
      </c>
    </row>
    <row r="670" spans="1:4">
      <c r="A670" s="270" t="s">
        <v>2080</v>
      </c>
      <c r="B670" s="267" t="s">
        <v>2081</v>
      </c>
      <c r="C670">
        <v>936.98760000000004</v>
      </c>
      <c r="D670">
        <v>0</v>
      </c>
    </row>
    <row r="671" spans="1:4">
      <c r="A671" s="270" t="s">
        <v>2082</v>
      </c>
      <c r="B671" s="267" t="s">
        <v>2083</v>
      </c>
      <c r="C671">
        <v>1583.1982</v>
      </c>
      <c r="D671">
        <v>0</v>
      </c>
    </row>
    <row r="672" spans="1:4">
      <c r="A672" s="270" t="s">
        <v>2084</v>
      </c>
      <c r="B672" s="267" t="s">
        <v>2085</v>
      </c>
      <c r="C672">
        <v>1034.6600000000001</v>
      </c>
      <c r="D672">
        <v>0</v>
      </c>
    </row>
    <row r="673" spans="1:4">
      <c r="A673" s="270" t="s">
        <v>2086</v>
      </c>
      <c r="B673" s="267" t="s">
        <v>2087</v>
      </c>
      <c r="C673">
        <v>10953.6654</v>
      </c>
      <c r="D673">
        <v>0</v>
      </c>
    </row>
    <row r="674" spans="1:4">
      <c r="A674" s="270" t="s">
        <v>2088</v>
      </c>
      <c r="B674" s="267" t="s">
        <v>2089</v>
      </c>
      <c r="C674">
        <v>4238.4894999999997</v>
      </c>
      <c r="D674">
        <v>0</v>
      </c>
    </row>
    <row r="675" spans="1:4">
      <c r="A675" s="270" t="s">
        <v>2090</v>
      </c>
      <c r="B675" s="267" t="s">
        <v>2091</v>
      </c>
      <c r="C675">
        <v>685.19749999999999</v>
      </c>
      <c r="D675">
        <v>0</v>
      </c>
    </row>
    <row r="676" spans="1:4">
      <c r="A676" s="270" t="s">
        <v>2092</v>
      </c>
      <c r="B676" s="267" t="s">
        <v>2091</v>
      </c>
      <c r="C676">
        <v>647.6902</v>
      </c>
      <c r="D676">
        <v>0</v>
      </c>
    </row>
    <row r="677" spans="1:4">
      <c r="A677" s="270" t="s">
        <v>2093</v>
      </c>
      <c r="B677" s="267" t="s">
        <v>2091</v>
      </c>
      <c r="C677">
        <v>646.10850000000005</v>
      </c>
      <c r="D677">
        <v>0</v>
      </c>
    </row>
    <row r="678" spans="1:4">
      <c r="A678" s="270" t="s">
        <v>2094</v>
      </c>
      <c r="B678" s="267" t="s">
        <v>2091</v>
      </c>
      <c r="C678">
        <v>688.21469999999999</v>
      </c>
      <c r="D678">
        <v>0</v>
      </c>
    </row>
    <row r="679" spans="1:4">
      <c r="A679" s="270" t="s">
        <v>2095</v>
      </c>
      <c r="B679" s="267" t="s">
        <v>2091</v>
      </c>
      <c r="C679">
        <v>737.40539999999999</v>
      </c>
      <c r="D679">
        <v>0</v>
      </c>
    </row>
    <row r="680" spans="1:4">
      <c r="A680" s="270" t="s">
        <v>2096</v>
      </c>
      <c r="B680" s="267" t="s">
        <v>2097</v>
      </c>
      <c r="C680">
        <v>724.55449999999996</v>
      </c>
      <c r="D680">
        <v>0</v>
      </c>
    </row>
    <row r="681" spans="1:4">
      <c r="A681" s="270" t="s">
        <v>2098</v>
      </c>
      <c r="B681" s="267" t="s">
        <v>2097</v>
      </c>
      <c r="C681">
        <v>724.55449999999996</v>
      </c>
      <c r="D681">
        <v>0</v>
      </c>
    </row>
    <row r="682" spans="1:4">
      <c r="A682" s="270" t="s">
        <v>2099</v>
      </c>
      <c r="B682" s="267" t="s">
        <v>2100</v>
      </c>
      <c r="C682">
        <v>7986.1724999999997</v>
      </c>
      <c r="D682">
        <v>0</v>
      </c>
    </row>
    <row r="683" spans="1:4">
      <c r="A683" s="270" t="s">
        <v>2101</v>
      </c>
      <c r="B683" s="267" t="s">
        <v>2102</v>
      </c>
      <c r="C683">
        <v>244.50569999999999</v>
      </c>
      <c r="D683">
        <v>0</v>
      </c>
    </row>
    <row r="684" spans="1:4">
      <c r="A684" s="270" t="s">
        <v>2103</v>
      </c>
      <c r="B684" s="267" t="s">
        <v>2104</v>
      </c>
      <c r="C684">
        <v>2066.3173999999999</v>
      </c>
      <c r="D684">
        <v>0</v>
      </c>
    </row>
    <row r="685" spans="1:4">
      <c r="A685" s="270" t="s">
        <v>2105</v>
      </c>
      <c r="B685" s="267" t="s">
        <v>2106</v>
      </c>
      <c r="C685">
        <v>271.6413</v>
      </c>
      <c r="D685">
        <v>0</v>
      </c>
    </row>
    <row r="686" spans="1:4">
      <c r="A686" s="270" t="s">
        <v>2107</v>
      </c>
      <c r="B686" s="267" t="s">
        <v>2108</v>
      </c>
      <c r="C686">
        <v>1774.6785</v>
      </c>
      <c r="D686">
        <v>0</v>
      </c>
    </row>
    <row r="687" spans="1:4">
      <c r="A687" s="270" t="s">
        <v>2109</v>
      </c>
      <c r="B687" s="267" t="s">
        <v>2110</v>
      </c>
      <c r="C687">
        <v>2244.3901999999998</v>
      </c>
      <c r="D687">
        <v>0</v>
      </c>
    </row>
    <row r="688" spans="1:4">
      <c r="A688" s="270" t="s">
        <v>2111</v>
      </c>
      <c r="B688" s="267" t="s">
        <v>2112</v>
      </c>
      <c r="C688">
        <v>7365.3832000000002</v>
      </c>
      <c r="D688">
        <v>0</v>
      </c>
    </row>
    <row r="689" spans="1:4">
      <c r="A689" s="270" t="s">
        <v>2113</v>
      </c>
      <c r="B689" s="267" t="s">
        <v>2114</v>
      </c>
      <c r="C689">
        <v>126.8646</v>
      </c>
      <c r="D689">
        <v>0</v>
      </c>
    </row>
    <row r="690" spans="1:4">
      <c r="A690" s="270" t="s">
        <v>2115</v>
      </c>
      <c r="B690" s="267" t="s">
        <v>2116</v>
      </c>
      <c r="C690">
        <v>329.19200000000001</v>
      </c>
      <c r="D690">
        <v>0</v>
      </c>
    </row>
    <row r="691" spans="1:4">
      <c r="A691" s="270" t="s">
        <v>2117</v>
      </c>
      <c r="B691" s="267" t="s">
        <v>2118</v>
      </c>
      <c r="C691">
        <v>342.21879999999999</v>
      </c>
      <c r="D691">
        <v>0</v>
      </c>
    </row>
    <row r="692" spans="1:4">
      <c r="A692" s="270" t="s">
        <v>2119</v>
      </c>
      <c r="B692" s="267" t="s">
        <v>2120</v>
      </c>
      <c r="C692">
        <v>165.46180000000001</v>
      </c>
      <c r="D692">
        <v>0</v>
      </c>
    </row>
    <row r="693" spans="1:4">
      <c r="A693" s="270" t="s">
        <v>2121</v>
      </c>
      <c r="B693" s="267" t="s">
        <v>2122</v>
      </c>
      <c r="C693">
        <v>5156.4966000000004</v>
      </c>
      <c r="D693">
        <v>0</v>
      </c>
    </row>
    <row r="694" spans="1:4">
      <c r="A694" s="270" t="s">
        <v>2123</v>
      </c>
      <c r="B694" s="267" t="s">
        <v>2124</v>
      </c>
      <c r="C694">
        <v>8904.7849999999999</v>
      </c>
      <c r="D694">
        <v>0</v>
      </c>
    </row>
    <row r="695" spans="1:4">
      <c r="A695" s="270" t="s">
        <v>2125</v>
      </c>
      <c r="B695" s="267" t="s">
        <v>2126</v>
      </c>
      <c r="C695">
        <v>5666.3725000000004</v>
      </c>
      <c r="D695">
        <v>0</v>
      </c>
    </row>
    <row r="696" spans="1:4">
      <c r="A696" s="270" t="s">
        <v>2127</v>
      </c>
      <c r="B696" s="267" t="s">
        <v>2128</v>
      </c>
      <c r="C696">
        <v>7162.3325000000004</v>
      </c>
      <c r="D696">
        <v>0</v>
      </c>
    </row>
    <row r="697" spans="1:4">
      <c r="A697" s="270" t="s">
        <v>2129</v>
      </c>
      <c r="B697" s="267" t="s">
        <v>2128</v>
      </c>
      <c r="C697">
        <v>7264.9724999999999</v>
      </c>
      <c r="D697">
        <v>0</v>
      </c>
    </row>
    <row r="698" spans="1:4">
      <c r="A698" s="270" t="s">
        <v>2130</v>
      </c>
      <c r="B698" s="267" t="s">
        <v>2131</v>
      </c>
      <c r="C698">
        <v>1228.7550000000001</v>
      </c>
      <c r="D698">
        <v>0</v>
      </c>
    </row>
    <row r="699" spans="1:4">
      <c r="A699" s="270" t="s">
        <v>2132</v>
      </c>
      <c r="B699" s="267" t="s">
        <v>2133</v>
      </c>
      <c r="C699">
        <v>3105.4054999999998</v>
      </c>
      <c r="D699">
        <v>0</v>
      </c>
    </row>
    <row r="700" spans="1:4">
      <c r="A700" s="270" t="s">
        <v>2134</v>
      </c>
      <c r="B700" s="267" t="s">
        <v>2135</v>
      </c>
      <c r="C700">
        <v>2291.3706999999999</v>
      </c>
      <c r="D700">
        <v>0</v>
      </c>
    </row>
    <row r="701" spans="1:4">
      <c r="A701" s="270" t="s">
        <v>2136</v>
      </c>
      <c r="B701" s="267" t="s">
        <v>2137</v>
      </c>
      <c r="C701">
        <v>12982.2346</v>
      </c>
      <c r="D701">
        <v>0</v>
      </c>
    </row>
    <row r="702" spans="1:4">
      <c r="A702" s="270" t="s">
        <v>2138</v>
      </c>
      <c r="B702" s="267" t="s">
        <v>2139</v>
      </c>
      <c r="C702">
        <v>1021.3229</v>
      </c>
      <c r="D702">
        <v>0</v>
      </c>
    </row>
    <row r="703" spans="1:4">
      <c r="A703" s="270" t="s">
        <v>2140</v>
      </c>
      <c r="B703" s="267" t="s">
        <v>2141</v>
      </c>
      <c r="C703">
        <v>24684.395</v>
      </c>
      <c r="D703">
        <v>0</v>
      </c>
    </row>
    <row r="704" spans="1:4">
      <c r="A704" s="270" t="s">
        <v>2142</v>
      </c>
      <c r="B704" s="267" t="s">
        <v>2143</v>
      </c>
      <c r="C704">
        <v>22997.09</v>
      </c>
      <c r="D704">
        <v>0</v>
      </c>
    </row>
    <row r="705" spans="1:4">
      <c r="A705" s="270" t="s">
        <v>2144</v>
      </c>
      <c r="B705" s="267" t="s">
        <v>2145</v>
      </c>
      <c r="C705">
        <v>7890.7574000000004</v>
      </c>
      <c r="D705">
        <v>0</v>
      </c>
    </row>
    <row r="706" spans="1:4">
      <c r="A706" s="270" t="s">
        <v>2146</v>
      </c>
      <c r="B706" s="267" t="s">
        <v>2147</v>
      </c>
      <c r="C706">
        <v>6150.8955999999998</v>
      </c>
      <c r="D706">
        <v>0</v>
      </c>
    </row>
    <row r="707" spans="1:4">
      <c r="A707" s="270" t="s">
        <v>2148</v>
      </c>
      <c r="B707" s="267" t="s">
        <v>2149</v>
      </c>
      <c r="C707">
        <v>9592.4326000000001</v>
      </c>
      <c r="D707">
        <v>0</v>
      </c>
    </row>
    <row r="708" spans="1:4">
      <c r="A708" s="270" t="s">
        <v>2150</v>
      </c>
      <c r="B708" s="267" t="s">
        <v>2151</v>
      </c>
      <c r="C708">
        <v>8553.9712</v>
      </c>
      <c r="D708">
        <v>0</v>
      </c>
    </row>
    <row r="709" spans="1:4">
      <c r="A709" s="270" t="s">
        <v>2152</v>
      </c>
      <c r="B709" s="267" t="s">
        <v>2153</v>
      </c>
      <c r="C709">
        <v>1199.732</v>
      </c>
      <c r="D709">
        <v>0</v>
      </c>
    </row>
    <row r="710" spans="1:4">
      <c r="A710" s="270" t="s">
        <v>2154</v>
      </c>
      <c r="B710" s="267" t="s">
        <v>2155</v>
      </c>
      <c r="C710">
        <v>7267.2079000000003</v>
      </c>
      <c r="D710">
        <v>0</v>
      </c>
    </row>
    <row r="711" spans="1:4">
      <c r="A711" s="270" t="s">
        <v>2156</v>
      </c>
      <c r="B711" s="267" t="s">
        <v>2157</v>
      </c>
      <c r="C711">
        <v>2568.6275000000001</v>
      </c>
      <c r="D711">
        <v>0</v>
      </c>
    </row>
    <row r="712" spans="1:4">
      <c r="A712" s="270" t="s">
        <v>2158</v>
      </c>
      <c r="B712" s="267" t="s">
        <v>2157</v>
      </c>
      <c r="C712">
        <v>2531.02</v>
      </c>
      <c r="D712">
        <v>0</v>
      </c>
    </row>
    <row r="713" spans="1:4">
      <c r="A713" s="270" t="s">
        <v>2159</v>
      </c>
      <c r="B713" s="267" t="s">
        <v>2160</v>
      </c>
      <c r="C713">
        <v>4005.4097999999999</v>
      </c>
      <c r="D713">
        <v>0</v>
      </c>
    </row>
    <row r="714" spans="1:4">
      <c r="A714" s="270" t="s">
        <v>2161</v>
      </c>
      <c r="B714" s="267" t="s">
        <v>2162</v>
      </c>
      <c r="C714">
        <v>3263.0882999999999</v>
      </c>
      <c r="D714">
        <v>0</v>
      </c>
    </row>
    <row r="715" spans="1:4">
      <c r="A715" s="270" t="s">
        <v>2163</v>
      </c>
      <c r="B715" s="267" t="s">
        <v>2164</v>
      </c>
      <c r="C715">
        <v>3669.3225000000002</v>
      </c>
      <c r="D715">
        <v>0</v>
      </c>
    </row>
    <row r="716" spans="1:4">
      <c r="A716" s="270" t="s">
        <v>2165</v>
      </c>
      <c r="B716" s="267" t="s">
        <v>2166</v>
      </c>
      <c r="C716">
        <v>4791.8222999999998</v>
      </c>
      <c r="D716">
        <v>0</v>
      </c>
    </row>
    <row r="717" spans="1:4">
      <c r="A717" s="270" t="s">
        <v>2167</v>
      </c>
      <c r="B717" s="267" t="s">
        <v>2168</v>
      </c>
      <c r="C717">
        <v>5579.17</v>
      </c>
      <c r="D717">
        <v>0</v>
      </c>
    </row>
    <row r="718" spans="1:4">
      <c r="A718" s="270" t="s">
        <v>2169</v>
      </c>
      <c r="B718" s="267" t="s">
        <v>2170</v>
      </c>
      <c r="C718">
        <v>4982.37</v>
      </c>
      <c r="D718">
        <v>0</v>
      </c>
    </row>
    <row r="719" spans="1:4">
      <c r="A719" s="270" t="s">
        <v>2171</v>
      </c>
      <c r="B719" s="267" t="s">
        <v>2172</v>
      </c>
      <c r="C719">
        <v>4999.3364000000001</v>
      </c>
      <c r="D719">
        <v>0</v>
      </c>
    </row>
    <row r="720" spans="1:4">
      <c r="A720" s="270" t="s">
        <v>2173</v>
      </c>
      <c r="B720" s="267" t="s">
        <v>2174</v>
      </c>
      <c r="C720">
        <v>3645.7822000000001</v>
      </c>
      <c r="D720">
        <v>0</v>
      </c>
    </row>
    <row r="721" spans="1:4">
      <c r="A721" s="270" t="s">
        <v>2175</v>
      </c>
      <c r="B721" s="267" t="s">
        <v>2174</v>
      </c>
      <c r="C721">
        <v>4540.3125</v>
      </c>
      <c r="D721">
        <v>0</v>
      </c>
    </row>
    <row r="722" spans="1:4">
      <c r="A722" s="270" t="s">
        <v>2176</v>
      </c>
      <c r="B722" s="267" t="s">
        <v>2177</v>
      </c>
      <c r="C722">
        <v>6728.52</v>
      </c>
      <c r="D722">
        <v>0</v>
      </c>
    </row>
    <row r="723" spans="1:4">
      <c r="A723" s="270" t="s">
        <v>2178</v>
      </c>
      <c r="B723" s="267" t="s">
        <v>2179</v>
      </c>
      <c r="C723">
        <v>8715.0517</v>
      </c>
      <c r="D723">
        <v>0</v>
      </c>
    </row>
    <row r="724" spans="1:4">
      <c r="A724" s="270" t="s">
        <v>2180</v>
      </c>
      <c r="B724" s="267" t="s">
        <v>2181</v>
      </c>
      <c r="C724">
        <v>2986.29</v>
      </c>
      <c r="D724">
        <v>0</v>
      </c>
    </row>
    <row r="725" spans="1:4">
      <c r="A725" s="270" t="s">
        <v>2182</v>
      </c>
      <c r="B725" s="267" t="s">
        <v>2183</v>
      </c>
      <c r="C725">
        <v>2479.8953000000001</v>
      </c>
      <c r="D725">
        <v>0</v>
      </c>
    </row>
    <row r="726" spans="1:4">
      <c r="A726" s="270" t="s">
        <v>2184</v>
      </c>
      <c r="B726" s="267" t="s">
        <v>2185</v>
      </c>
      <c r="C726">
        <v>11693.248299999999</v>
      </c>
      <c r="D726">
        <v>0</v>
      </c>
    </row>
    <row r="727" spans="1:4">
      <c r="A727" s="270" t="s">
        <v>2186</v>
      </c>
      <c r="B727" s="267" t="s">
        <v>2187</v>
      </c>
      <c r="C727">
        <v>1174.6851999999999</v>
      </c>
      <c r="D727">
        <v>0</v>
      </c>
    </row>
    <row r="728" spans="1:4">
      <c r="A728" s="270" t="s">
        <v>2188</v>
      </c>
      <c r="B728" s="267" t="s">
        <v>2189</v>
      </c>
      <c r="C728">
        <v>2227.6008999999999</v>
      </c>
      <c r="D728">
        <v>0</v>
      </c>
    </row>
    <row r="729" spans="1:4">
      <c r="A729" s="270" t="s">
        <v>2190</v>
      </c>
      <c r="B729" s="267" t="s">
        <v>2191</v>
      </c>
      <c r="C729">
        <v>2284.3986</v>
      </c>
      <c r="D729">
        <v>0</v>
      </c>
    </row>
    <row r="730" spans="1:4">
      <c r="A730" s="270" t="s">
        <v>2192</v>
      </c>
      <c r="B730" s="267" t="s">
        <v>2193</v>
      </c>
      <c r="C730">
        <v>947.55</v>
      </c>
      <c r="D730">
        <v>0</v>
      </c>
    </row>
    <row r="731" spans="1:4">
      <c r="A731" s="270" t="s">
        <v>2194</v>
      </c>
      <c r="B731" s="267" t="s">
        <v>2195</v>
      </c>
      <c r="C731">
        <v>2340.3863999999999</v>
      </c>
      <c r="D731">
        <v>0</v>
      </c>
    </row>
    <row r="732" spans="1:4">
      <c r="A732" s="270" t="s">
        <v>2196</v>
      </c>
      <c r="B732" s="267" t="s">
        <v>2197</v>
      </c>
      <c r="C732">
        <v>4371.8188</v>
      </c>
      <c r="D732">
        <v>0</v>
      </c>
    </row>
    <row r="733" spans="1:4">
      <c r="A733" s="270" t="s">
        <v>2198</v>
      </c>
      <c r="B733" s="267" t="s">
        <v>2199</v>
      </c>
      <c r="C733">
        <v>8419.3639999999996</v>
      </c>
      <c r="D733">
        <v>0</v>
      </c>
    </row>
    <row r="734" spans="1:4">
      <c r="A734" s="270" t="s">
        <v>2200</v>
      </c>
      <c r="B734" s="267" t="s">
        <v>2201</v>
      </c>
      <c r="C734">
        <v>10147.608099999999</v>
      </c>
      <c r="D734">
        <v>0</v>
      </c>
    </row>
    <row r="735" spans="1:4">
      <c r="A735" s="270" t="s">
        <v>2202</v>
      </c>
      <c r="B735" s="267" t="s">
        <v>2201</v>
      </c>
      <c r="C735">
        <v>10199.8899</v>
      </c>
      <c r="D735">
        <v>0</v>
      </c>
    </row>
    <row r="736" spans="1:4">
      <c r="A736" s="270" t="s">
        <v>2203</v>
      </c>
      <c r="B736" s="267" t="s">
        <v>2204</v>
      </c>
      <c r="C736">
        <v>3546.9683</v>
      </c>
      <c r="D736">
        <v>0</v>
      </c>
    </row>
    <row r="737" spans="1:4">
      <c r="A737" s="270" t="s">
        <v>2205</v>
      </c>
      <c r="B737" s="267" t="s">
        <v>2206</v>
      </c>
      <c r="C737">
        <v>8741.9554000000007</v>
      </c>
      <c r="D737">
        <v>0</v>
      </c>
    </row>
    <row r="738" spans="1:4">
      <c r="A738" s="270" t="s">
        <v>289</v>
      </c>
      <c r="B738" s="267" t="s">
        <v>290</v>
      </c>
      <c r="C738">
        <v>423.17500000000001</v>
      </c>
      <c r="D738">
        <v>0</v>
      </c>
    </row>
    <row r="739" spans="1:4">
      <c r="A739" s="270" t="s">
        <v>2207</v>
      </c>
      <c r="B739" s="267" t="s">
        <v>2208</v>
      </c>
      <c r="C739">
        <v>1291.0407</v>
      </c>
      <c r="D739">
        <v>0</v>
      </c>
    </row>
    <row r="740" spans="1:4">
      <c r="A740" s="270" t="s">
        <v>2209</v>
      </c>
      <c r="B740" s="267" t="s">
        <v>2210</v>
      </c>
      <c r="C740">
        <v>1895.3986</v>
      </c>
      <c r="D740">
        <v>0</v>
      </c>
    </row>
    <row r="741" spans="1:4">
      <c r="A741" s="270" t="s">
        <v>2211</v>
      </c>
      <c r="B741" s="267" t="s">
        <v>2212</v>
      </c>
      <c r="C741">
        <v>1605.2951</v>
      </c>
      <c r="D741">
        <v>0</v>
      </c>
    </row>
    <row r="742" spans="1:4">
      <c r="A742" s="270" t="s">
        <v>2213</v>
      </c>
      <c r="B742" s="267" t="s">
        <v>2214</v>
      </c>
      <c r="C742">
        <v>346.56700000000001</v>
      </c>
      <c r="D742">
        <v>0</v>
      </c>
    </row>
    <row r="743" spans="1:4">
      <c r="A743" s="270" t="s">
        <v>2215</v>
      </c>
      <c r="B743" s="267" t="s">
        <v>2216</v>
      </c>
      <c r="C743">
        <v>51.874400000000001</v>
      </c>
      <c r="D743">
        <v>0</v>
      </c>
    </row>
    <row r="744" spans="1:4">
      <c r="A744" s="270" t="s">
        <v>2217</v>
      </c>
      <c r="B744" s="267" t="s">
        <v>2218</v>
      </c>
      <c r="C744">
        <v>11603.03</v>
      </c>
      <c r="D744">
        <v>0</v>
      </c>
    </row>
    <row r="745" spans="1:4">
      <c r="A745" s="270" t="s">
        <v>2219</v>
      </c>
      <c r="B745" s="267" t="s">
        <v>2220</v>
      </c>
      <c r="C745">
        <v>681.40239999999994</v>
      </c>
      <c r="D745">
        <v>0</v>
      </c>
    </row>
    <row r="746" spans="1:4">
      <c r="A746" s="270" t="s">
        <v>2221</v>
      </c>
      <c r="B746" s="267" t="s">
        <v>2222</v>
      </c>
      <c r="C746">
        <v>110.4606</v>
      </c>
      <c r="D746">
        <v>0</v>
      </c>
    </row>
    <row r="747" spans="1:4">
      <c r="A747" s="270" t="s">
        <v>2223</v>
      </c>
      <c r="B747" s="267" t="s">
        <v>2224</v>
      </c>
      <c r="C747">
        <v>550.07100000000003</v>
      </c>
      <c r="D747">
        <v>0</v>
      </c>
    </row>
    <row r="748" spans="1:4">
      <c r="A748" s="270" t="s">
        <v>2225</v>
      </c>
      <c r="B748" s="267" t="s">
        <v>2226</v>
      </c>
      <c r="C748">
        <v>3093.09</v>
      </c>
      <c r="D748">
        <v>0</v>
      </c>
    </row>
    <row r="749" spans="1:4">
      <c r="A749" s="270" t="s">
        <v>2227</v>
      </c>
      <c r="B749" s="267" t="s">
        <v>2228</v>
      </c>
      <c r="C749">
        <v>340.01130000000001</v>
      </c>
      <c r="D749">
        <v>0</v>
      </c>
    </row>
    <row r="750" spans="1:4">
      <c r="A750" s="270" t="s">
        <v>2229</v>
      </c>
      <c r="B750" s="267" t="s">
        <v>2230</v>
      </c>
      <c r="C750">
        <v>724.06</v>
      </c>
      <c r="D750">
        <v>0</v>
      </c>
    </row>
    <row r="751" spans="1:4">
      <c r="A751" s="270" t="s">
        <v>2231</v>
      </c>
      <c r="B751" s="267" t="s">
        <v>2232</v>
      </c>
      <c r="C751">
        <v>1628.7167999999999</v>
      </c>
      <c r="D751">
        <v>0</v>
      </c>
    </row>
    <row r="752" spans="1:4">
      <c r="A752" s="270" t="s">
        <v>2233</v>
      </c>
      <c r="B752" s="267" t="s">
        <v>2234</v>
      </c>
      <c r="C752">
        <v>4071.1806999999999</v>
      </c>
      <c r="D752">
        <v>0</v>
      </c>
    </row>
    <row r="753" spans="1:4">
      <c r="A753" s="270" t="s">
        <v>2235</v>
      </c>
      <c r="B753" s="267" t="s">
        <v>2234</v>
      </c>
      <c r="C753">
        <v>4134.7389999999996</v>
      </c>
      <c r="D753">
        <v>0</v>
      </c>
    </row>
    <row r="754" spans="1:4">
      <c r="A754" s="270" t="s">
        <v>2236</v>
      </c>
      <c r="B754" s="267" t="s">
        <v>2234</v>
      </c>
      <c r="C754">
        <v>3590.7390999999998</v>
      </c>
      <c r="D754">
        <v>0</v>
      </c>
    </row>
    <row r="755" spans="1:4">
      <c r="A755" s="270" t="s">
        <v>2237</v>
      </c>
      <c r="B755" s="267" t="s">
        <v>2238</v>
      </c>
      <c r="C755">
        <v>7668.2429000000002</v>
      </c>
      <c r="D755">
        <v>0</v>
      </c>
    </row>
    <row r="756" spans="1:4">
      <c r="A756" s="270" t="s">
        <v>2239</v>
      </c>
      <c r="B756" s="267" t="s">
        <v>2240</v>
      </c>
      <c r="C756">
        <v>417.75889999999998</v>
      </c>
      <c r="D756">
        <v>0</v>
      </c>
    </row>
    <row r="757" spans="1:4">
      <c r="A757" s="270" t="s">
        <v>2241</v>
      </c>
      <c r="B757" s="267" t="s">
        <v>2242</v>
      </c>
      <c r="C757">
        <v>2514.7680999999998</v>
      </c>
      <c r="D757">
        <v>0</v>
      </c>
    </row>
    <row r="758" spans="1:4">
      <c r="A758" s="270" t="s">
        <v>2243</v>
      </c>
      <c r="B758" s="267" t="s">
        <v>2242</v>
      </c>
      <c r="C758">
        <v>2363.3582000000001</v>
      </c>
      <c r="D758">
        <v>0</v>
      </c>
    </row>
    <row r="759" spans="1:4">
      <c r="A759" s="270" t="s">
        <v>2244</v>
      </c>
      <c r="B759" s="267" t="s">
        <v>2245</v>
      </c>
      <c r="C759">
        <v>897.51670000000001</v>
      </c>
      <c r="D759">
        <v>0</v>
      </c>
    </row>
    <row r="760" spans="1:4">
      <c r="A760" s="270" t="s">
        <v>2246</v>
      </c>
      <c r="B760" s="267" t="s">
        <v>2247</v>
      </c>
      <c r="C760">
        <v>5699.8809000000001</v>
      </c>
      <c r="D760">
        <v>0</v>
      </c>
    </row>
    <row r="761" spans="1:4">
      <c r="A761" s="270" t="s">
        <v>2248</v>
      </c>
      <c r="B761" s="267" t="s">
        <v>2247</v>
      </c>
      <c r="C761">
        <v>3846.9774000000002</v>
      </c>
      <c r="D761">
        <v>0</v>
      </c>
    </row>
    <row r="762" spans="1:4">
      <c r="A762" s="270" t="s">
        <v>2249</v>
      </c>
      <c r="B762" s="267" t="s">
        <v>2250</v>
      </c>
      <c r="C762">
        <v>853.87800000000004</v>
      </c>
      <c r="D762">
        <v>0</v>
      </c>
    </row>
    <row r="763" spans="1:4">
      <c r="A763" s="270" t="s">
        <v>2251</v>
      </c>
      <c r="B763" s="267" t="s">
        <v>2252</v>
      </c>
      <c r="C763">
        <v>200.2422</v>
      </c>
      <c r="D763">
        <v>0</v>
      </c>
    </row>
    <row r="764" spans="1:4">
      <c r="A764" s="270" t="s">
        <v>2253</v>
      </c>
      <c r="B764" s="267" t="s">
        <v>2254</v>
      </c>
      <c r="C764">
        <v>398.19</v>
      </c>
      <c r="D764">
        <v>0</v>
      </c>
    </row>
    <row r="765" spans="1:4">
      <c r="A765" s="270" t="s">
        <v>2255</v>
      </c>
      <c r="B765" s="267" t="s">
        <v>2256</v>
      </c>
      <c r="C765">
        <v>216.98920000000001</v>
      </c>
      <c r="D765">
        <v>0</v>
      </c>
    </row>
    <row r="766" spans="1:4">
      <c r="A766" s="270" t="s">
        <v>2257</v>
      </c>
      <c r="B766" s="267" t="s">
        <v>2258</v>
      </c>
      <c r="C766">
        <v>1210.58</v>
      </c>
      <c r="D766">
        <v>0</v>
      </c>
    </row>
    <row r="767" spans="1:4">
      <c r="A767" s="270" t="s">
        <v>2259</v>
      </c>
      <c r="B767" s="267" t="s">
        <v>2260</v>
      </c>
      <c r="C767">
        <v>17590.095499999999</v>
      </c>
      <c r="D767">
        <v>0</v>
      </c>
    </row>
    <row r="768" spans="1:4">
      <c r="A768" s="270" t="s">
        <v>2261</v>
      </c>
      <c r="B768" s="267" t="s">
        <v>2262</v>
      </c>
      <c r="C768">
        <v>681.84950000000003</v>
      </c>
      <c r="D768">
        <v>0</v>
      </c>
    </row>
    <row r="769" spans="1:4">
      <c r="A769" s="270" t="s">
        <v>2263</v>
      </c>
      <c r="B769" s="267" t="s">
        <v>2262</v>
      </c>
      <c r="C769">
        <v>583.84810000000004</v>
      </c>
      <c r="D769">
        <v>0</v>
      </c>
    </row>
    <row r="770" spans="1:4">
      <c r="A770" s="270" t="s">
        <v>2264</v>
      </c>
      <c r="B770" s="267" t="s">
        <v>2262</v>
      </c>
      <c r="C770">
        <v>592.26080000000002</v>
      </c>
      <c r="D770">
        <v>0</v>
      </c>
    </row>
    <row r="771" spans="1:4">
      <c r="A771" s="270" t="s">
        <v>2265</v>
      </c>
      <c r="B771" s="267" t="s">
        <v>2262</v>
      </c>
      <c r="C771">
        <v>681.84950000000003</v>
      </c>
      <c r="D771">
        <v>0</v>
      </c>
    </row>
    <row r="772" spans="1:4">
      <c r="A772" s="270" t="s">
        <v>2266</v>
      </c>
      <c r="B772" s="267" t="s">
        <v>2267</v>
      </c>
      <c r="C772">
        <v>1033.7462</v>
      </c>
      <c r="D772">
        <v>0</v>
      </c>
    </row>
    <row r="773" spans="1:4">
      <c r="A773" s="270" t="s">
        <v>2268</v>
      </c>
      <c r="B773" s="267" t="s">
        <v>2267</v>
      </c>
      <c r="C773">
        <v>635.35479999999995</v>
      </c>
      <c r="D773">
        <v>0</v>
      </c>
    </row>
    <row r="774" spans="1:4">
      <c r="A774" s="270" t="s">
        <v>2269</v>
      </c>
      <c r="B774" s="267" t="s">
        <v>2270</v>
      </c>
      <c r="C774">
        <v>961.54790000000003</v>
      </c>
      <c r="D774">
        <v>0</v>
      </c>
    </row>
    <row r="775" spans="1:4">
      <c r="A775" s="270" t="s">
        <v>2271</v>
      </c>
      <c r="B775" s="267" t="s">
        <v>2270</v>
      </c>
      <c r="C775">
        <v>816.73910000000001</v>
      </c>
      <c r="D775">
        <v>0</v>
      </c>
    </row>
    <row r="776" spans="1:4">
      <c r="A776" s="270" t="s">
        <v>2272</v>
      </c>
      <c r="B776" s="267" t="s">
        <v>2273</v>
      </c>
      <c r="C776">
        <v>295.66390000000001</v>
      </c>
      <c r="D776">
        <v>0</v>
      </c>
    </row>
    <row r="777" spans="1:4">
      <c r="A777" s="270" t="s">
        <v>2274</v>
      </c>
      <c r="B777" s="267" t="s">
        <v>2275</v>
      </c>
      <c r="C777">
        <v>478.62470000000002</v>
      </c>
      <c r="D777">
        <v>0</v>
      </c>
    </row>
    <row r="778" spans="1:4">
      <c r="A778" s="270" t="s">
        <v>2276</v>
      </c>
      <c r="B778" s="267" t="s">
        <v>2277</v>
      </c>
      <c r="C778">
        <v>143.7439</v>
      </c>
      <c r="D778">
        <v>0</v>
      </c>
    </row>
    <row r="779" spans="1:4">
      <c r="A779" s="270" t="s">
        <v>2278</v>
      </c>
      <c r="B779" s="267" t="s">
        <v>2279</v>
      </c>
      <c r="C779">
        <v>741.6</v>
      </c>
      <c r="D779">
        <v>0</v>
      </c>
    </row>
    <row r="780" spans="1:4">
      <c r="A780" s="270" t="s">
        <v>2280</v>
      </c>
      <c r="B780" s="267" t="s">
        <v>2281</v>
      </c>
      <c r="C780">
        <v>295.10199999999998</v>
      </c>
      <c r="D780">
        <v>0</v>
      </c>
    </row>
    <row r="781" spans="1:4">
      <c r="A781" s="270" t="s">
        <v>2282</v>
      </c>
      <c r="B781" s="267" t="s">
        <v>2283</v>
      </c>
      <c r="C781">
        <v>159.82409999999999</v>
      </c>
      <c r="D781">
        <v>0</v>
      </c>
    </row>
    <row r="782" spans="1:4">
      <c r="A782" s="270" t="s">
        <v>2284</v>
      </c>
      <c r="B782" s="267" t="s">
        <v>2283</v>
      </c>
      <c r="C782">
        <v>152.63339999999999</v>
      </c>
      <c r="D782">
        <v>0</v>
      </c>
    </row>
    <row r="783" spans="1:4">
      <c r="A783" s="270" t="s">
        <v>2285</v>
      </c>
      <c r="B783" s="267" t="s">
        <v>2286</v>
      </c>
      <c r="C783">
        <v>267.14670000000001</v>
      </c>
      <c r="D783">
        <v>0</v>
      </c>
    </row>
    <row r="784" spans="1:4">
      <c r="A784" s="270" t="s">
        <v>293</v>
      </c>
      <c r="B784" s="267" t="s">
        <v>294</v>
      </c>
      <c r="C784">
        <v>8256.1507999999994</v>
      </c>
      <c r="D784">
        <v>0</v>
      </c>
    </row>
    <row r="785" spans="1:4">
      <c r="A785" s="270" t="s">
        <v>2287</v>
      </c>
      <c r="B785" s="267" t="s">
        <v>2288</v>
      </c>
      <c r="C785">
        <v>297.20330000000001</v>
      </c>
      <c r="D785">
        <v>0</v>
      </c>
    </row>
    <row r="786" spans="1:4">
      <c r="A786" s="270" t="s">
        <v>2289</v>
      </c>
      <c r="B786" s="267" t="s">
        <v>2290</v>
      </c>
      <c r="C786">
        <v>399.34089999999998</v>
      </c>
      <c r="D786">
        <v>0</v>
      </c>
    </row>
    <row r="787" spans="1:4">
      <c r="A787" s="270" t="s">
        <v>2291</v>
      </c>
      <c r="B787" s="267" t="s">
        <v>2292</v>
      </c>
      <c r="C787">
        <v>232.2561</v>
      </c>
      <c r="D787">
        <v>0</v>
      </c>
    </row>
    <row r="788" spans="1:4">
      <c r="A788" s="270" t="s">
        <v>2293</v>
      </c>
      <c r="B788" s="267" t="s">
        <v>2294</v>
      </c>
      <c r="C788">
        <v>1126.3975</v>
      </c>
      <c r="D788">
        <v>0</v>
      </c>
    </row>
    <row r="789" spans="1:4">
      <c r="A789" s="270" t="s">
        <v>2295</v>
      </c>
      <c r="B789" s="267" t="s">
        <v>2296</v>
      </c>
      <c r="C789">
        <v>1452.3033</v>
      </c>
      <c r="D789">
        <v>0</v>
      </c>
    </row>
    <row r="790" spans="1:4">
      <c r="A790" s="270" t="s">
        <v>2297</v>
      </c>
      <c r="B790" s="267" t="s">
        <v>2298</v>
      </c>
      <c r="C790">
        <v>1545.2062000000001</v>
      </c>
      <c r="D790">
        <v>0</v>
      </c>
    </row>
    <row r="791" spans="1:4">
      <c r="A791" s="270" t="s">
        <v>2299</v>
      </c>
      <c r="B791" s="267" t="s">
        <v>2300</v>
      </c>
      <c r="C791">
        <v>1420.345</v>
      </c>
      <c r="D791">
        <v>0</v>
      </c>
    </row>
    <row r="792" spans="1:4">
      <c r="A792" s="270" t="s">
        <v>2301</v>
      </c>
      <c r="B792" s="267" t="s">
        <v>2302</v>
      </c>
      <c r="C792">
        <v>15011.941000000001</v>
      </c>
      <c r="D792">
        <v>0</v>
      </c>
    </row>
    <row r="793" spans="1:4">
      <c r="A793" s="270" t="s">
        <v>2303</v>
      </c>
      <c r="B793" s="267" t="s">
        <v>2304</v>
      </c>
      <c r="C793">
        <v>36.218000000000004</v>
      </c>
      <c r="D793">
        <v>0</v>
      </c>
    </row>
    <row r="794" spans="1:4">
      <c r="A794" s="270" t="s">
        <v>2305</v>
      </c>
      <c r="B794" s="267" t="s">
        <v>2306</v>
      </c>
      <c r="C794">
        <v>42896.17</v>
      </c>
      <c r="D794">
        <v>0</v>
      </c>
    </row>
    <row r="795" spans="1:4">
      <c r="A795" s="270" t="s">
        <v>2307</v>
      </c>
      <c r="B795" s="267" t="s">
        <v>2308</v>
      </c>
      <c r="C795">
        <v>214.3879</v>
      </c>
      <c r="D795">
        <v>0</v>
      </c>
    </row>
    <row r="796" spans="1:4">
      <c r="A796" s="270" t="s">
        <v>2309</v>
      </c>
      <c r="B796" s="267" t="s">
        <v>2308</v>
      </c>
      <c r="C796">
        <v>216.61199999999999</v>
      </c>
      <c r="D796">
        <v>0</v>
      </c>
    </row>
    <row r="797" spans="1:4">
      <c r="A797" s="270" t="s">
        <v>2310</v>
      </c>
      <c r="B797" s="267" t="s">
        <v>2311</v>
      </c>
      <c r="C797">
        <v>0</v>
      </c>
      <c r="D797">
        <v>0</v>
      </c>
    </row>
    <row r="798" spans="1:4">
      <c r="A798" s="270" t="s">
        <v>2312</v>
      </c>
      <c r="B798" s="267" t="s">
        <v>2313</v>
      </c>
      <c r="C798">
        <v>6009.3625000000002</v>
      </c>
      <c r="D798">
        <v>0</v>
      </c>
    </row>
    <row r="799" spans="1:4">
      <c r="A799" s="270" t="s">
        <v>2314</v>
      </c>
      <c r="B799" s="267" t="s">
        <v>2315</v>
      </c>
      <c r="C799">
        <v>11183.25</v>
      </c>
      <c r="D799">
        <v>0</v>
      </c>
    </row>
    <row r="800" spans="1:4">
      <c r="A800" s="270" t="s">
        <v>2316</v>
      </c>
      <c r="B800" s="267" t="s">
        <v>2317</v>
      </c>
      <c r="C800">
        <v>14979.2808</v>
      </c>
      <c r="D800">
        <v>0</v>
      </c>
    </row>
    <row r="801" spans="1:4">
      <c r="A801" s="270" t="s">
        <v>2318</v>
      </c>
      <c r="B801" s="267" t="s">
        <v>2319</v>
      </c>
      <c r="C801">
        <v>458.0324</v>
      </c>
      <c r="D801">
        <v>0</v>
      </c>
    </row>
    <row r="802" spans="1:4">
      <c r="A802" s="270" t="s">
        <v>2320</v>
      </c>
      <c r="B802" s="267" t="s">
        <v>2321</v>
      </c>
      <c r="C802">
        <v>4528.1525000000001</v>
      </c>
      <c r="D802">
        <v>0</v>
      </c>
    </row>
    <row r="803" spans="1:4">
      <c r="A803" s="270" t="s">
        <v>2322</v>
      </c>
      <c r="B803" s="267" t="s">
        <v>2323</v>
      </c>
      <c r="C803">
        <v>546.58929999999998</v>
      </c>
      <c r="D803">
        <v>0</v>
      </c>
    </row>
    <row r="804" spans="1:4">
      <c r="A804" s="270" t="s">
        <v>2324</v>
      </c>
      <c r="B804" s="267" t="s">
        <v>2325</v>
      </c>
      <c r="C804">
        <v>341.07409999999999</v>
      </c>
      <c r="D804">
        <v>0</v>
      </c>
    </row>
    <row r="805" spans="1:4">
      <c r="A805" s="270" t="s">
        <v>2326</v>
      </c>
      <c r="B805" s="267" t="s">
        <v>2327</v>
      </c>
      <c r="C805">
        <v>701.79359999999997</v>
      </c>
      <c r="D805">
        <v>0</v>
      </c>
    </row>
    <row r="806" spans="1:4">
      <c r="A806" s="270" t="s">
        <v>2328</v>
      </c>
      <c r="B806" s="267" t="s">
        <v>2329</v>
      </c>
      <c r="C806">
        <v>1890.9546</v>
      </c>
      <c r="D806">
        <v>0</v>
      </c>
    </row>
    <row r="807" spans="1:4">
      <c r="A807" s="270" t="s">
        <v>2330</v>
      </c>
      <c r="B807" s="267" t="s">
        <v>2331</v>
      </c>
      <c r="C807">
        <v>418.09750000000003</v>
      </c>
      <c r="D807">
        <v>0</v>
      </c>
    </row>
    <row r="808" spans="1:4">
      <c r="A808" s="270" t="s">
        <v>2332</v>
      </c>
      <c r="B808" s="267" t="s">
        <v>2333</v>
      </c>
      <c r="C808">
        <v>393.58499999999998</v>
      </c>
      <c r="D808">
        <v>0</v>
      </c>
    </row>
    <row r="809" spans="1:4">
      <c r="A809" s="270" t="s">
        <v>2334</v>
      </c>
      <c r="B809" s="267" t="s">
        <v>2335</v>
      </c>
      <c r="C809">
        <v>7574.0998</v>
      </c>
      <c r="D809">
        <v>0</v>
      </c>
    </row>
    <row r="810" spans="1:4">
      <c r="A810" s="270" t="s">
        <v>2336</v>
      </c>
      <c r="B810" s="267" t="s">
        <v>2335</v>
      </c>
      <c r="C810">
        <v>7576.0991999999997</v>
      </c>
      <c r="D810">
        <v>0</v>
      </c>
    </row>
    <row r="811" spans="1:4">
      <c r="A811" s="270" t="s">
        <v>2337</v>
      </c>
      <c r="B811" s="267" t="s">
        <v>2335</v>
      </c>
      <c r="C811">
        <v>4467.5487999999996</v>
      </c>
      <c r="D811">
        <v>0</v>
      </c>
    </row>
    <row r="812" spans="1:4">
      <c r="A812" s="270" t="s">
        <v>2338</v>
      </c>
      <c r="B812" s="267" t="s">
        <v>2339</v>
      </c>
      <c r="C812">
        <v>690.29409999999996</v>
      </c>
      <c r="D812">
        <v>0</v>
      </c>
    </row>
    <row r="813" spans="1:4">
      <c r="A813" s="270" t="s">
        <v>2340</v>
      </c>
      <c r="B813" s="267" t="s">
        <v>2341</v>
      </c>
      <c r="C813">
        <v>143.62469999999999</v>
      </c>
      <c r="D813">
        <v>0</v>
      </c>
    </row>
    <row r="814" spans="1:4">
      <c r="A814" s="270" t="s">
        <v>772</v>
      </c>
      <c r="B814" s="267" t="s">
        <v>773</v>
      </c>
      <c r="C814">
        <v>20.399999999999999</v>
      </c>
      <c r="D814">
        <v>0</v>
      </c>
    </row>
    <row r="815" spans="1:4">
      <c r="A815" s="270" t="s">
        <v>2342</v>
      </c>
      <c r="B815" s="267" t="s">
        <v>2343</v>
      </c>
      <c r="C815">
        <v>28.541799999999999</v>
      </c>
      <c r="D815">
        <v>0</v>
      </c>
    </row>
    <row r="816" spans="1:4">
      <c r="A816" s="270" t="s">
        <v>2344</v>
      </c>
      <c r="B816" s="267" t="s">
        <v>2343</v>
      </c>
      <c r="C816">
        <v>229.24039999999999</v>
      </c>
      <c r="D816">
        <v>0</v>
      </c>
    </row>
    <row r="817" spans="1:4">
      <c r="A817" s="270" t="s">
        <v>2345</v>
      </c>
      <c r="B817" s="267" t="s">
        <v>2346</v>
      </c>
      <c r="C817">
        <v>907.60329999999999</v>
      </c>
      <c r="D817">
        <v>0</v>
      </c>
    </row>
    <row r="818" spans="1:4">
      <c r="A818" s="270" t="s">
        <v>2347</v>
      </c>
      <c r="B818" s="267" t="s">
        <v>2348</v>
      </c>
      <c r="C818">
        <v>2120.61</v>
      </c>
      <c r="D818">
        <v>0</v>
      </c>
    </row>
    <row r="819" spans="1:4">
      <c r="A819" s="270" t="s">
        <v>2349</v>
      </c>
      <c r="B819" s="267" t="s">
        <v>2350</v>
      </c>
      <c r="C819">
        <v>152.39789999999999</v>
      </c>
      <c r="D819">
        <v>0</v>
      </c>
    </row>
    <row r="820" spans="1:4">
      <c r="A820" s="270" t="s">
        <v>2351</v>
      </c>
      <c r="B820" s="267" t="s">
        <v>2352</v>
      </c>
      <c r="C820">
        <v>751.28499999999997</v>
      </c>
      <c r="D820">
        <v>0</v>
      </c>
    </row>
    <row r="821" spans="1:4">
      <c r="A821" s="270" t="s">
        <v>2353</v>
      </c>
      <c r="B821" s="267" t="s">
        <v>2354</v>
      </c>
      <c r="C821">
        <v>767.96799999999996</v>
      </c>
      <c r="D821">
        <v>0</v>
      </c>
    </row>
    <row r="822" spans="1:4">
      <c r="A822" s="270" t="s">
        <v>2355</v>
      </c>
      <c r="B822" s="267" t="s">
        <v>2356</v>
      </c>
      <c r="C822">
        <v>89.931100000000001</v>
      </c>
      <c r="D822">
        <v>0</v>
      </c>
    </row>
    <row r="823" spans="1:4">
      <c r="A823" s="270" t="s">
        <v>2357</v>
      </c>
      <c r="B823" s="267" t="s">
        <v>2358</v>
      </c>
      <c r="C823">
        <v>2675.8775000000001</v>
      </c>
      <c r="D823">
        <v>0</v>
      </c>
    </row>
    <row r="824" spans="1:4">
      <c r="A824" s="270" t="s">
        <v>2359</v>
      </c>
      <c r="B824" s="267" t="s">
        <v>2360</v>
      </c>
      <c r="C824">
        <v>3290.5232999999998</v>
      </c>
      <c r="D824">
        <v>0</v>
      </c>
    </row>
    <row r="825" spans="1:4">
      <c r="A825" s="270" t="s">
        <v>2361</v>
      </c>
      <c r="B825" s="267" t="s">
        <v>2362</v>
      </c>
      <c r="C825">
        <v>21340.741000000002</v>
      </c>
      <c r="D825">
        <v>0</v>
      </c>
    </row>
    <row r="826" spans="1:4">
      <c r="A826" s="270" t="s">
        <v>2363</v>
      </c>
      <c r="B826" s="267" t="s">
        <v>2364</v>
      </c>
      <c r="C826">
        <v>434.495</v>
      </c>
      <c r="D826">
        <v>0</v>
      </c>
    </row>
    <row r="827" spans="1:4">
      <c r="A827" s="270" t="s">
        <v>2365</v>
      </c>
      <c r="B827" s="267" t="s">
        <v>2366</v>
      </c>
      <c r="C827">
        <v>5442.4561999999996</v>
      </c>
      <c r="D827">
        <v>0</v>
      </c>
    </row>
    <row r="828" spans="1:4">
      <c r="A828" s="270" t="s">
        <v>2367</v>
      </c>
      <c r="B828" s="267" t="s">
        <v>2366</v>
      </c>
      <c r="C828">
        <v>5442.4561999999996</v>
      </c>
      <c r="D828">
        <v>0</v>
      </c>
    </row>
    <row r="829" spans="1:4">
      <c r="A829" s="270" t="s">
        <v>2368</v>
      </c>
      <c r="B829" s="267" t="s">
        <v>2369</v>
      </c>
      <c r="C829">
        <v>490.62139999999999</v>
      </c>
      <c r="D829">
        <v>0</v>
      </c>
    </row>
    <row r="830" spans="1:4">
      <c r="A830" s="270" t="s">
        <v>2370</v>
      </c>
      <c r="B830" s="267" t="s">
        <v>2371</v>
      </c>
      <c r="C830">
        <v>1824.6955</v>
      </c>
      <c r="D830">
        <v>0</v>
      </c>
    </row>
    <row r="831" spans="1:4">
      <c r="A831" s="270" t="s">
        <v>2372</v>
      </c>
      <c r="B831" s="267" t="s">
        <v>2373</v>
      </c>
      <c r="C831">
        <v>1025.3939</v>
      </c>
      <c r="D831">
        <v>0</v>
      </c>
    </row>
    <row r="832" spans="1:4">
      <c r="A832" s="270" t="s">
        <v>2374</v>
      </c>
      <c r="B832" s="267" t="s">
        <v>2373</v>
      </c>
      <c r="C832">
        <v>1051.2009</v>
      </c>
      <c r="D832">
        <v>0</v>
      </c>
    </row>
    <row r="833" spans="1:4">
      <c r="A833" s="270" t="s">
        <v>2375</v>
      </c>
      <c r="B833" s="267" t="s">
        <v>2373</v>
      </c>
      <c r="C833">
        <v>818.68700000000001</v>
      </c>
      <c r="D833">
        <v>0</v>
      </c>
    </row>
    <row r="834" spans="1:4">
      <c r="A834" s="270" t="s">
        <v>2376</v>
      </c>
      <c r="B834" s="267" t="s">
        <v>2377</v>
      </c>
      <c r="C834">
        <v>0</v>
      </c>
      <c r="D834">
        <v>0</v>
      </c>
    </row>
    <row r="835" spans="1:4">
      <c r="A835" s="270" t="s">
        <v>2378</v>
      </c>
      <c r="B835" s="267" t="s">
        <v>2379</v>
      </c>
      <c r="C835">
        <v>522.50199999999995</v>
      </c>
      <c r="D835">
        <v>0</v>
      </c>
    </row>
    <row r="836" spans="1:4">
      <c r="A836" s="270" t="s">
        <v>2380</v>
      </c>
      <c r="B836" s="267" t="s">
        <v>2379</v>
      </c>
      <c r="C836">
        <v>315.47800000000001</v>
      </c>
      <c r="D836">
        <v>0</v>
      </c>
    </row>
    <row r="837" spans="1:4">
      <c r="A837" s="270" t="s">
        <v>2381</v>
      </c>
      <c r="B837" s="267" t="s">
        <v>2379</v>
      </c>
      <c r="C837">
        <v>522.37030000000004</v>
      </c>
      <c r="D837">
        <v>0</v>
      </c>
    </row>
    <row r="838" spans="1:4">
      <c r="A838" s="270" t="s">
        <v>2382</v>
      </c>
      <c r="B838" s="267" t="s">
        <v>2379</v>
      </c>
      <c r="C838">
        <v>445.08080000000001</v>
      </c>
      <c r="D838">
        <v>0</v>
      </c>
    </row>
    <row r="839" spans="1:4">
      <c r="A839" s="270" t="s">
        <v>2383</v>
      </c>
      <c r="B839" s="267" t="s">
        <v>2384</v>
      </c>
      <c r="C839">
        <v>723.9</v>
      </c>
      <c r="D839">
        <v>0</v>
      </c>
    </row>
    <row r="840" spans="1:4">
      <c r="A840" s="270" t="s">
        <v>2385</v>
      </c>
      <c r="B840" s="267" t="s">
        <v>2386</v>
      </c>
      <c r="C840">
        <v>209.89680000000001</v>
      </c>
      <c r="D840">
        <v>0</v>
      </c>
    </row>
    <row r="841" spans="1:4">
      <c r="A841" s="270" t="s">
        <v>2387</v>
      </c>
      <c r="B841" s="267" t="s">
        <v>2386</v>
      </c>
      <c r="C841">
        <v>177.83779999999999</v>
      </c>
      <c r="D841">
        <v>0</v>
      </c>
    </row>
    <row r="842" spans="1:4">
      <c r="A842" s="270" t="s">
        <v>2388</v>
      </c>
      <c r="B842" s="267" t="s">
        <v>2389</v>
      </c>
      <c r="C842">
        <v>217.35669999999999</v>
      </c>
      <c r="D842">
        <v>0</v>
      </c>
    </row>
    <row r="843" spans="1:4">
      <c r="A843" s="270" t="s">
        <v>2390</v>
      </c>
      <c r="B843" s="267" t="s">
        <v>2391</v>
      </c>
      <c r="C843">
        <v>232.78980000000001</v>
      </c>
      <c r="D843">
        <v>0</v>
      </c>
    </row>
    <row r="844" spans="1:4">
      <c r="A844" s="270" t="s">
        <v>2392</v>
      </c>
      <c r="B844" s="267" t="s">
        <v>2391</v>
      </c>
      <c r="C844">
        <v>320.0933</v>
      </c>
      <c r="D844">
        <v>0</v>
      </c>
    </row>
    <row r="845" spans="1:4">
      <c r="A845" s="270" t="s">
        <v>2393</v>
      </c>
      <c r="B845" s="267" t="s">
        <v>2394</v>
      </c>
      <c r="C845">
        <v>327.1755</v>
      </c>
      <c r="D845">
        <v>0</v>
      </c>
    </row>
    <row r="846" spans="1:4">
      <c r="A846" s="270" t="s">
        <v>2395</v>
      </c>
      <c r="B846" s="267" t="s">
        <v>2396</v>
      </c>
      <c r="C846">
        <v>179.9136</v>
      </c>
      <c r="D846">
        <v>0</v>
      </c>
    </row>
    <row r="847" spans="1:4">
      <c r="A847" s="270" t="s">
        <v>2397</v>
      </c>
      <c r="B847" s="267" t="s">
        <v>2398</v>
      </c>
      <c r="C847">
        <v>3845.9681</v>
      </c>
      <c r="D847">
        <v>0</v>
      </c>
    </row>
    <row r="848" spans="1:4">
      <c r="A848" s="270" t="s">
        <v>2399</v>
      </c>
      <c r="B848" s="267" t="s">
        <v>2398</v>
      </c>
      <c r="C848">
        <v>3829.5187999999998</v>
      </c>
      <c r="D848">
        <v>0</v>
      </c>
    </row>
    <row r="849" spans="1:4">
      <c r="A849" s="270" t="s">
        <v>2400</v>
      </c>
      <c r="B849" s="267" t="s">
        <v>2398</v>
      </c>
      <c r="C849">
        <v>3237.5282999999999</v>
      </c>
      <c r="D849">
        <v>0</v>
      </c>
    </row>
    <row r="850" spans="1:4">
      <c r="A850" s="270" t="s">
        <v>2401</v>
      </c>
      <c r="B850" s="267" t="s">
        <v>2402</v>
      </c>
      <c r="C850">
        <v>9341.9976000000006</v>
      </c>
      <c r="D850">
        <v>0</v>
      </c>
    </row>
    <row r="851" spans="1:4">
      <c r="A851" s="270" t="s">
        <v>2403</v>
      </c>
      <c r="B851" s="267" t="s">
        <v>2404</v>
      </c>
      <c r="C851">
        <v>1868.27</v>
      </c>
      <c r="D851">
        <v>0</v>
      </c>
    </row>
    <row r="852" spans="1:4">
      <c r="A852" s="270" t="s">
        <v>2405</v>
      </c>
      <c r="B852" s="267" t="s">
        <v>2406</v>
      </c>
      <c r="C852">
        <v>1102.2439999999999</v>
      </c>
      <c r="D852">
        <v>0</v>
      </c>
    </row>
    <row r="853" spans="1:4">
      <c r="A853" s="270" t="s">
        <v>2407</v>
      </c>
      <c r="B853" s="267" t="s">
        <v>2408</v>
      </c>
      <c r="C853">
        <v>461.6771</v>
      </c>
      <c r="D853">
        <v>0</v>
      </c>
    </row>
    <row r="854" spans="1:4">
      <c r="A854" s="270" t="s">
        <v>2409</v>
      </c>
      <c r="B854" s="267" t="s">
        <v>2410</v>
      </c>
      <c r="C854">
        <v>83.188400000000001</v>
      </c>
      <c r="D854">
        <v>0</v>
      </c>
    </row>
    <row r="855" spans="1:4">
      <c r="A855" s="270" t="s">
        <v>2411</v>
      </c>
      <c r="B855" s="267" t="s">
        <v>2412</v>
      </c>
      <c r="C855">
        <v>6441.01</v>
      </c>
      <c r="D855">
        <v>0</v>
      </c>
    </row>
    <row r="856" spans="1:4">
      <c r="A856" s="270" t="s">
        <v>2413</v>
      </c>
      <c r="B856" s="267" t="s">
        <v>2414</v>
      </c>
      <c r="C856">
        <v>311.60090000000002</v>
      </c>
      <c r="D856">
        <v>0</v>
      </c>
    </row>
    <row r="857" spans="1:4">
      <c r="A857" s="270" t="s">
        <v>2415</v>
      </c>
      <c r="B857" s="267" t="s">
        <v>2416</v>
      </c>
      <c r="C857">
        <v>1619.72</v>
      </c>
      <c r="D857">
        <v>0</v>
      </c>
    </row>
    <row r="858" spans="1:4">
      <c r="A858" s="270" t="s">
        <v>2417</v>
      </c>
      <c r="B858" s="267" t="s">
        <v>2418</v>
      </c>
      <c r="C858">
        <v>16904.401900000001</v>
      </c>
      <c r="D858">
        <v>0</v>
      </c>
    </row>
    <row r="859" spans="1:4">
      <c r="A859" s="270" t="s">
        <v>2419</v>
      </c>
      <c r="B859" s="267" t="s">
        <v>2420</v>
      </c>
      <c r="C859">
        <v>256.30560000000003</v>
      </c>
      <c r="D859">
        <v>0</v>
      </c>
    </row>
    <row r="860" spans="1:4">
      <c r="A860" s="270" t="s">
        <v>2421</v>
      </c>
      <c r="B860" s="267" t="s">
        <v>2422</v>
      </c>
      <c r="C860">
        <v>2661.39</v>
      </c>
      <c r="D860">
        <v>0</v>
      </c>
    </row>
    <row r="861" spans="1:4">
      <c r="A861" s="270" t="s">
        <v>2423</v>
      </c>
      <c r="B861" s="267" t="s">
        <v>2424</v>
      </c>
      <c r="C861">
        <v>580.86019999999996</v>
      </c>
      <c r="D861">
        <v>0</v>
      </c>
    </row>
    <row r="862" spans="1:4">
      <c r="A862" s="270" t="s">
        <v>2425</v>
      </c>
      <c r="B862" s="267" t="s">
        <v>2426</v>
      </c>
      <c r="C862">
        <v>121.00449999999999</v>
      </c>
      <c r="D862">
        <v>0</v>
      </c>
    </row>
    <row r="863" spans="1:4">
      <c r="A863" s="270" t="s">
        <v>2427</v>
      </c>
      <c r="B863" s="267" t="s">
        <v>2428</v>
      </c>
      <c r="C863">
        <v>181.2998</v>
      </c>
      <c r="D863">
        <v>0</v>
      </c>
    </row>
    <row r="864" spans="1:4">
      <c r="A864" s="270" t="s">
        <v>2429</v>
      </c>
      <c r="B864" s="267" t="s">
        <v>2428</v>
      </c>
      <c r="C864">
        <v>233.48079999999999</v>
      </c>
      <c r="D864">
        <v>0</v>
      </c>
    </row>
    <row r="865" spans="1:4">
      <c r="A865" s="270" t="s">
        <v>2430</v>
      </c>
      <c r="B865" s="267" t="s">
        <v>2428</v>
      </c>
      <c r="C865">
        <v>147.9983</v>
      </c>
      <c r="D865">
        <v>0</v>
      </c>
    </row>
    <row r="866" spans="1:4">
      <c r="A866" s="270" t="s">
        <v>2431</v>
      </c>
      <c r="B866" s="267" t="s">
        <v>2432</v>
      </c>
      <c r="C866">
        <v>10508.956200000001</v>
      </c>
      <c r="D866">
        <v>0</v>
      </c>
    </row>
    <row r="867" spans="1:4">
      <c r="A867" s="270" t="s">
        <v>2433</v>
      </c>
      <c r="B867" s="267" t="s">
        <v>2434</v>
      </c>
      <c r="C867">
        <v>15346.76</v>
      </c>
      <c r="D867">
        <v>0</v>
      </c>
    </row>
    <row r="868" spans="1:4">
      <c r="A868" s="270" t="s">
        <v>2435</v>
      </c>
      <c r="B868" s="267" t="s">
        <v>2436</v>
      </c>
      <c r="C868">
        <v>386.2054</v>
      </c>
      <c r="D868">
        <v>0</v>
      </c>
    </row>
    <row r="869" spans="1:4">
      <c r="A869" s="270" t="s">
        <v>2437</v>
      </c>
      <c r="B869" s="267" t="s">
        <v>2438</v>
      </c>
      <c r="C869">
        <v>3123.2546000000002</v>
      </c>
      <c r="D869">
        <v>0</v>
      </c>
    </row>
    <row r="870" spans="1:4">
      <c r="A870" s="270" t="s">
        <v>2439</v>
      </c>
      <c r="B870" s="267" t="s">
        <v>2440</v>
      </c>
      <c r="C870">
        <v>760.73490000000004</v>
      </c>
      <c r="D870">
        <v>0</v>
      </c>
    </row>
    <row r="871" spans="1:4">
      <c r="A871" s="270" t="s">
        <v>2441</v>
      </c>
      <c r="B871" s="267" t="s">
        <v>2442</v>
      </c>
      <c r="C871">
        <v>936.02</v>
      </c>
      <c r="D871">
        <v>0</v>
      </c>
    </row>
    <row r="872" spans="1:4">
      <c r="A872" s="270" t="s">
        <v>2443</v>
      </c>
      <c r="B872" s="267" t="s">
        <v>2444</v>
      </c>
      <c r="C872">
        <v>908.16729999999995</v>
      </c>
      <c r="D872">
        <v>0</v>
      </c>
    </row>
    <row r="873" spans="1:4">
      <c r="A873" s="270" t="s">
        <v>2445</v>
      </c>
      <c r="B873" s="267" t="s">
        <v>2446</v>
      </c>
      <c r="C873">
        <v>124.7936</v>
      </c>
      <c r="D873">
        <v>0</v>
      </c>
    </row>
    <row r="874" spans="1:4">
      <c r="A874" s="270" t="s">
        <v>2447</v>
      </c>
      <c r="B874" s="267" t="s">
        <v>2448</v>
      </c>
      <c r="C874">
        <v>1577.2619999999999</v>
      </c>
      <c r="D874">
        <v>0</v>
      </c>
    </row>
    <row r="875" spans="1:4">
      <c r="A875" s="270" t="s">
        <v>2449</v>
      </c>
      <c r="B875" s="267" t="s">
        <v>2450</v>
      </c>
      <c r="C875">
        <v>2624.19</v>
      </c>
      <c r="D875">
        <v>0</v>
      </c>
    </row>
    <row r="876" spans="1:4">
      <c r="A876" s="270" t="s">
        <v>2451</v>
      </c>
      <c r="B876" s="267" t="s">
        <v>2452</v>
      </c>
      <c r="C876">
        <v>3606.9967000000001</v>
      </c>
      <c r="D876">
        <v>0</v>
      </c>
    </row>
    <row r="877" spans="1:4">
      <c r="A877" s="270" t="s">
        <v>2453</v>
      </c>
      <c r="B877" s="267" t="s">
        <v>2454</v>
      </c>
      <c r="C877">
        <v>6868.1767</v>
      </c>
      <c r="D877">
        <v>0</v>
      </c>
    </row>
    <row r="878" spans="1:4">
      <c r="A878" s="270" t="s">
        <v>2455</v>
      </c>
      <c r="B878" s="267" t="s">
        <v>2456</v>
      </c>
      <c r="C878">
        <v>939.77279999999996</v>
      </c>
      <c r="D878">
        <v>0</v>
      </c>
    </row>
    <row r="879" spans="1:4">
      <c r="A879" s="270" t="s">
        <v>2457</v>
      </c>
      <c r="B879" s="267" t="s">
        <v>2458</v>
      </c>
      <c r="C879">
        <v>8094.5982999999997</v>
      </c>
      <c r="D879">
        <v>0</v>
      </c>
    </row>
    <row r="880" spans="1:4">
      <c r="A880" s="270" t="s">
        <v>2459</v>
      </c>
      <c r="B880" s="267" t="s">
        <v>2460</v>
      </c>
      <c r="C880">
        <v>105.4226</v>
      </c>
      <c r="D880">
        <v>0</v>
      </c>
    </row>
    <row r="881" spans="1:4">
      <c r="A881" s="270" t="s">
        <v>2461</v>
      </c>
      <c r="B881" s="267" t="s">
        <v>2462</v>
      </c>
      <c r="C881">
        <v>160.4665</v>
      </c>
      <c r="D881">
        <v>0</v>
      </c>
    </row>
    <row r="882" spans="1:4">
      <c r="A882" s="270" t="s">
        <v>2463</v>
      </c>
      <c r="B882" s="267" t="s">
        <v>2464</v>
      </c>
      <c r="C882">
        <v>3154.46</v>
      </c>
      <c r="D882">
        <v>0</v>
      </c>
    </row>
    <row r="883" spans="1:4">
      <c r="A883" s="270" t="s">
        <v>2465</v>
      </c>
      <c r="B883" s="267" t="s">
        <v>2466</v>
      </c>
      <c r="C883">
        <v>109241.49</v>
      </c>
      <c r="D883">
        <v>0</v>
      </c>
    </row>
    <row r="884" spans="1:4">
      <c r="A884" s="270" t="s">
        <v>2467</v>
      </c>
      <c r="B884" s="267" t="s">
        <v>2468</v>
      </c>
      <c r="C884">
        <v>8809.2990000000009</v>
      </c>
      <c r="D884">
        <v>0</v>
      </c>
    </row>
    <row r="885" spans="1:4">
      <c r="A885" s="270" t="s">
        <v>2469</v>
      </c>
      <c r="B885" s="267" t="s">
        <v>2470</v>
      </c>
      <c r="C885">
        <v>1092.3776</v>
      </c>
      <c r="D885">
        <v>0</v>
      </c>
    </row>
    <row r="886" spans="1:4">
      <c r="A886" s="270" t="s">
        <v>2471</v>
      </c>
      <c r="B886" s="267" t="s">
        <v>2472</v>
      </c>
      <c r="C886">
        <v>1081.3625</v>
      </c>
      <c r="D886">
        <v>0</v>
      </c>
    </row>
    <row r="887" spans="1:4">
      <c r="A887" s="270" t="s">
        <v>2473</v>
      </c>
      <c r="B887" s="267" t="s">
        <v>2474</v>
      </c>
      <c r="C887">
        <v>348.18180000000001</v>
      </c>
      <c r="D887">
        <v>0</v>
      </c>
    </row>
    <row r="888" spans="1:4">
      <c r="A888" s="270" t="s">
        <v>2475</v>
      </c>
      <c r="B888" s="267" t="s">
        <v>2476</v>
      </c>
      <c r="C888">
        <v>2708.6604000000002</v>
      </c>
      <c r="D888">
        <v>0</v>
      </c>
    </row>
    <row r="889" spans="1:4">
      <c r="A889" s="270" t="s">
        <v>2477</v>
      </c>
      <c r="B889" s="267" t="s">
        <v>2478</v>
      </c>
      <c r="C889">
        <v>150.30539999999999</v>
      </c>
      <c r="D889">
        <v>0</v>
      </c>
    </row>
    <row r="890" spans="1:4">
      <c r="A890" s="270" t="s">
        <v>2479</v>
      </c>
      <c r="B890" s="267" t="s">
        <v>2480</v>
      </c>
      <c r="C890">
        <v>1224.1056000000001</v>
      </c>
      <c r="D890">
        <v>0</v>
      </c>
    </row>
    <row r="891" spans="1:4">
      <c r="A891" s="270" t="s">
        <v>2481</v>
      </c>
      <c r="B891" s="267" t="s">
        <v>2482</v>
      </c>
      <c r="C891">
        <v>3897.2249999999999</v>
      </c>
      <c r="D891">
        <v>0</v>
      </c>
    </row>
    <row r="892" spans="1:4">
      <c r="A892" s="270" t="s">
        <v>2483</v>
      </c>
      <c r="B892" s="267" t="s">
        <v>2484</v>
      </c>
      <c r="C892">
        <v>5465.09</v>
      </c>
      <c r="D892">
        <v>0</v>
      </c>
    </row>
    <row r="893" spans="1:4">
      <c r="A893" s="270" t="s">
        <v>2485</v>
      </c>
      <c r="B893" s="267" t="s">
        <v>2486</v>
      </c>
      <c r="C893">
        <v>119.5399</v>
      </c>
      <c r="D893">
        <v>0</v>
      </c>
    </row>
    <row r="894" spans="1:4">
      <c r="A894" s="270" t="s">
        <v>2487</v>
      </c>
      <c r="B894" s="267" t="s">
        <v>2488</v>
      </c>
      <c r="C894">
        <v>20.834900000000001</v>
      </c>
      <c r="D894">
        <v>0</v>
      </c>
    </row>
    <row r="895" spans="1:4">
      <c r="A895" s="270" t="s">
        <v>2489</v>
      </c>
      <c r="B895" s="267" t="s">
        <v>2490</v>
      </c>
      <c r="C895">
        <v>2575.66</v>
      </c>
      <c r="D895">
        <v>0</v>
      </c>
    </row>
    <row r="896" spans="1:4">
      <c r="A896" s="270" t="s">
        <v>2491</v>
      </c>
      <c r="B896" s="267" t="s">
        <v>2492</v>
      </c>
      <c r="C896">
        <v>1125.5442</v>
      </c>
      <c r="D896">
        <v>0</v>
      </c>
    </row>
    <row r="897" spans="1:4">
      <c r="A897" s="270" t="s">
        <v>2493</v>
      </c>
      <c r="B897" s="267" t="s">
        <v>2494</v>
      </c>
      <c r="C897">
        <v>679.35799999999995</v>
      </c>
      <c r="D897">
        <v>0</v>
      </c>
    </row>
    <row r="898" spans="1:4">
      <c r="A898" s="270" t="s">
        <v>2495</v>
      </c>
      <c r="B898" s="267" t="s">
        <v>2494</v>
      </c>
      <c r="C898">
        <v>679.30840000000001</v>
      </c>
      <c r="D898">
        <v>0</v>
      </c>
    </row>
    <row r="899" spans="1:4">
      <c r="A899" s="270" t="s">
        <v>2496</v>
      </c>
      <c r="B899" s="267" t="s">
        <v>2494</v>
      </c>
      <c r="C899">
        <v>615.70730000000003</v>
      </c>
      <c r="D899">
        <v>0</v>
      </c>
    </row>
    <row r="900" spans="1:4">
      <c r="A900" s="270" t="s">
        <v>2497</v>
      </c>
      <c r="B900" s="267" t="s">
        <v>2498</v>
      </c>
      <c r="C900">
        <v>1255.0219</v>
      </c>
      <c r="D900">
        <v>0</v>
      </c>
    </row>
    <row r="901" spans="1:4">
      <c r="A901" s="270" t="s">
        <v>2499</v>
      </c>
      <c r="B901" s="267" t="s">
        <v>2498</v>
      </c>
      <c r="C901">
        <v>1285.2786000000001</v>
      </c>
      <c r="D901">
        <v>0</v>
      </c>
    </row>
    <row r="902" spans="1:4">
      <c r="A902" s="270" t="s">
        <v>2500</v>
      </c>
      <c r="B902" s="267" t="s">
        <v>2498</v>
      </c>
      <c r="C902">
        <v>828.63340000000005</v>
      </c>
      <c r="D902">
        <v>0</v>
      </c>
    </row>
    <row r="903" spans="1:4">
      <c r="A903" s="270" t="s">
        <v>2501</v>
      </c>
      <c r="B903" s="267" t="s">
        <v>2502</v>
      </c>
      <c r="C903">
        <v>6201.6804000000002</v>
      </c>
      <c r="D903">
        <v>0</v>
      </c>
    </row>
    <row r="904" spans="1:4">
      <c r="A904" s="270" t="s">
        <v>2503</v>
      </c>
      <c r="B904" s="267" t="s">
        <v>2504</v>
      </c>
      <c r="C904">
        <v>133503.45310000001</v>
      </c>
      <c r="D904">
        <v>0</v>
      </c>
    </row>
    <row r="905" spans="1:4">
      <c r="A905" s="270" t="s">
        <v>2505</v>
      </c>
      <c r="B905" s="267" t="s">
        <v>2506</v>
      </c>
      <c r="C905">
        <v>408.35329999999999</v>
      </c>
      <c r="D905">
        <v>0</v>
      </c>
    </row>
    <row r="906" spans="1:4">
      <c r="A906" s="270" t="s">
        <v>2507</v>
      </c>
      <c r="B906" s="267" t="s">
        <v>2508</v>
      </c>
      <c r="C906">
        <v>340.2799</v>
      </c>
      <c r="D906">
        <v>0</v>
      </c>
    </row>
    <row r="907" spans="1:4">
      <c r="A907" s="270" t="s">
        <v>2509</v>
      </c>
      <c r="B907" s="267" t="s">
        <v>2510</v>
      </c>
      <c r="C907">
        <v>249.42789999999999</v>
      </c>
      <c r="D907">
        <v>0</v>
      </c>
    </row>
    <row r="908" spans="1:4">
      <c r="A908" s="270" t="s">
        <v>2511</v>
      </c>
      <c r="B908" s="267" t="s">
        <v>2512</v>
      </c>
      <c r="C908">
        <v>219.57079999999999</v>
      </c>
      <c r="D908">
        <v>0</v>
      </c>
    </row>
    <row r="909" spans="1:4">
      <c r="A909" s="270" t="s">
        <v>2513</v>
      </c>
      <c r="B909" s="267" t="s">
        <v>2514</v>
      </c>
      <c r="C909">
        <v>133.59450000000001</v>
      </c>
      <c r="D909">
        <v>0</v>
      </c>
    </row>
    <row r="910" spans="1:4">
      <c r="A910" s="270" t="s">
        <v>2515</v>
      </c>
      <c r="B910" s="267" t="s">
        <v>2516</v>
      </c>
      <c r="C910">
        <v>172.95</v>
      </c>
      <c r="D910">
        <v>0</v>
      </c>
    </row>
    <row r="911" spans="1:4">
      <c r="A911" s="270" t="s">
        <v>2517</v>
      </c>
      <c r="B911" s="267" t="s">
        <v>2518</v>
      </c>
      <c r="C911">
        <v>1300.6874</v>
      </c>
      <c r="D911">
        <v>0</v>
      </c>
    </row>
    <row r="912" spans="1:4">
      <c r="A912" s="270" t="s">
        <v>2519</v>
      </c>
      <c r="B912" s="267" t="s">
        <v>2520</v>
      </c>
      <c r="C912">
        <v>129073.54760000001</v>
      </c>
      <c r="D912">
        <v>0</v>
      </c>
    </row>
    <row r="913" spans="1:4">
      <c r="A913" s="270" t="s">
        <v>2521</v>
      </c>
      <c r="B913" s="267" t="s">
        <v>2522</v>
      </c>
      <c r="C913">
        <v>6305.13</v>
      </c>
      <c r="D913">
        <v>0</v>
      </c>
    </row>
    <row r="914" spans="1:4">
      <c r="A914" s="270" t="s">
        <v>2523</v>
      </c>
      <c r="B914" s="267" t="s">
        <v>2524</v>
      </c>
      <c r="C914">
        <v>210.28649999999999</v>
      </c>
      <c r="D914">
        <v>0</v>
      </c>
    </row>
    <row r="915" spans="1:4">
      <c r="A915" s="270" t="s">
        <v>2525</v>
      </c>
      <c r="B915" s="267" t="s">
        <v>2524</v>
      </c>
      <c r="C915">
        <v>323.50799999999998</v>
      </c>
      <c r="D915">
        <v>0</v>
      </c>
    </row>
    <row r="916" spans="1:4">
      <c r="A916" s="270" t="s">
        <v>2526</v>
      </c>
      <c r="B916" s="267" t="s">
        <v>2527</v>
      </c>
      <c r="C916">
        <v>1636.8358000000001</v>
      </c>
      <c r="D916">
        <v>0</v>
      </c>
    </row>
    <row r="917" spans="1:4">
      <c r="A917" s="270" t="s">
        <v>2528</v>
      </c>
      <c r="B917" s="267" t="s">
        <v>2529</v>
      </c>
      <c r="C917">
        <v>160.8159</v>
      </c>
      <c r="D917">
        <v>0</v>
      </c>
    </row>
    <row r="918" spans="1:4">
      <c r="A918" s="270" t="s">
        <v>2530</v>
      </c>
      <c r="B918" s="267" t="s">
        <v>2531</v>
      </c>
      <c r="C918">
        <v>5938.8312999999998</v>
      </c>
      <c r="D918">
        <v>0</v>
      </c>
    </row>
    <row r="919" spans="1:4">
      <c r="A919" s="270" t="s">
        <v>2532</v>
      </c>
      <c r="B919" s="267" t="s">
        <v>2533</v>
      </c>
      <c r="C919">
        <v>472.88049999999998</v>
      </c>
      <c r="D919">
        <v>0</v>
      </c>
    </row>
    <row r="920" spans="1:4">
      <c r="A920" s="270" t="s">
        <v>2534</v>
      </c>
      <c r="B920" s="267" t="s">
        <v>2535</v>
      </c>
      <c r="C920">
        <v>134.8647</v>
      </c>
      <c r="D920">
        <v>0</v>
      </c>
    </row>
    <row r="921" spans="1:4">
      <c r="A921" s="270" t="s">
        <v>2536</v>
      </c>
      <c r="B921" s="267" t="s">
        <v>2535</v>
      </c>
      <c r="C921">
        <v>214.25</v>
      </c>
      <c r="D921">
        <v>0</v>
      </c>
    </row>
    <row r="922" spans="1:4">
      <c r="A922" s="270" t="s">
        <v>2537</v>
      </c>
      <c r="B922" s="267" t="s">
        <v>2535</v>
      </c>
      <c r="C922">
        <v>214.25</v>
      </c>
      <c r="D922">
        <v>0</v>
      </c>
    </row>
    <row r="923" spans="1:4">
      <c r="A923" s="270" t="s">
        <v>2538</v>
      </c>
      <c r="B923" s="267" t="s">
        <v>2535</v>
      </c>
      <c r="C923">
        <v>209.3963</v>
      </c>
      <c r="D923">
        <v>0</v>
      </c>
    </row>
    <row r="924" spans="1:4">
      <c r="A924" s="270" t="s">
        <v>2539</v>
      </c>
      <c r="B924" s="267" t="s">
        <v>2540</v>
      </c>
      <c r="C924">
        <v>5650.5833000000002</v>
      </c>
      <c r="D924">
        <v>0</v>
      </c>
    </row>
    <row r="925" spans="1:4">
      <c r="A925" s="270" t="s">
        <v>2541</v>
      </c>
      <c r="B925" s="267" t="s">
        <v>2542</v>
      </c>
      <c r="C925">
        <v>81.940899999999999</v>
      </c>
      <c r="D925">
        <v>0</v>
      </c>
    </row>
    <row r="926" spans="1:4">
      <c r="A926" s="270" t="s">
        <v>2543</v>
      </c>
      <c r="B926" s="267" t="s">
        <v>2544</v>
      </c>
      <c r="C926">
        <v>2585.1</v>
      </c>
      <c r="D926">
        <v>0</v>
      </c>
    </row>
    <row r="927" spans="1:4">
      <c r="A927" s="270" t="s">
        <v>2545</v>
      </c>
      <c r="B927" s="267" t="s">
        <v>2546</v>
      </c>
      <c r="C927">
        <v>868.96249999999998</v>
      </c>
      <c r="D927">
        <v>0</v>
      </c>
    </row>
    <row r="928" spans="1:4">
      <c r="A928" s="270" t="s">
        <v>2547</v>
      </c>
      <c r="B928" s="267" t="s">
        <v>2548</v>
      </c>
      <c r="C928">
        <v>1692.32</v>
      </c>
      <c r="D928">
        <v>0</v>
      </c>
    </row>
    <row r="929" spans="1:4">
      <c r="A929" s="270" t="s">
        <v>2549</v>
      </c>
      <c r="B929" s="267" t="s">
        <v>2550</v>
      </c>
      <c r="C929">
        <v>776.30579999999998</v>
      </c>
      <c r="D929">
        <v>0</v>
      </c>
    </row>
    <row r="930" spans="1:4">
      <c r="A930" s="270" t="s">
        <v>2551</v>
      </c>
      <c r="B930" s="267" t="s">
        <v>2552</v>
      </c>
      <c r="C930">
        <v>904.07360000000006</v>
      </c>
      <c r="D930">
        <v>0</v>
      </c>
    </row>
    <row r="931" spans="1:4">
      <c r="A931" s="270" t="s">
        <v>2553</v>
      </c>
      <c r="B931" s="267" t="s">
        <v>2554</v>
      </c>
      <c r="C931">
        <v>259.80110000000002</v>
      </c>
      <c r="D931">
        <v>0</v>
      </c>
    </row>
    <row r="932" spans="1:4">
      <c r="A932" s="270" t="s">
        <v>2555</v>
      </c>
      <c r="B932" s="267" t="s">
        <v>2556</v>
      </c>
      <c r="C932">
        <v>403.30829999999997</v>
      </c>
      <c r="D932">
        <v>0</v>
      </c>
    </row>
    <row r="933" spans="1:4">
      <c r="A933" s="270" t="s">
        <v>2557</v>
      </c>
      <c r="B933" s="267" t="s">
        <v>2558</v>
      </c>
      <c r="C933">
        <v>862.11710000000005</v>
      </c>
      <c r="D933">
        <v>0</v>
      </c>
    </row>
    <row r="934" spans="1:4">
      <c r="A934" s="270" t="s">
        <v>2559</v>
      </c>
      <c r="B934" s="267" t="s">
        <v>2558</v>
      </c>
      <c r="C934">
        <v>862.11710000000005</v>
      </c>
      <c r="D934">
        <v>0</v>
      </c>
    </row>
    <row r="935" spans="1:4">
      <c r="A935" s="270" t="s">
        <v>2560</v>
      </c>
      <c r="B935" s="267" t="s">
        <v>2558</v>
      </c>
      <c r="C935">
        <v>1261.5209</v>
      </c>
      <c r="D935">
        <v>0</v>
      </c>
    </row>
    <row r="936" spans="1:4">
      <c r="A936" s="270" t="s">
        <v>2561</v>
      </c>
      <c r="B936" s="267" t="s">
        <v>2562</v>
      </c>
      <c r="C936">
        <v>1004.7501</v>
      </c>
      <c r="D936">
        <v>0</v>
      </c>
    </row>
    <row r="937" spans="1:4">
      <c r="A937" s="270" t="s">
        <v>2563</v>
      </c>
      <c r="B937" s="267" t="s">
        <v>2564</v>
      </c>
      <c r="C937">
        <v>194.78649999999999</v>
      </c>
      <c r="D937">
        <v>0</v>
      </c>
    </row>
    <row r="938" spans="1:4">
      <c r="A938" s="270" t="s">
        <v>2565</v>
      </c>
      <c r="B938" s="267" t="s">
        <v>2566</v>
      </c>
      <c r="C938">
        <v>2972.2667000000001</v>
      </c>
      <c r="D938">
        <v>0</v>
      </c>
    </row>
    <row r="939" spans="1:4">
      <c r="A939" s="270" t="s">
        <v>2567</v>
      </c>
      <c r="B939" s="267" t="s">
        <v>2568</v>
      </c>
      <c r="C939">
        <v>318.24619999999999</v>
      </c>
      <c r="D939">
        <v>0</v>
      </c>
    </row>
    <row r="940" spans="1:4">
      <c r="A940" s="270" t="s">
        <v>2569</v>
      </c>
      <c r="B940" s="267" t="s">
        <v>2568</v>
      </c>
      <c r="C940">
        <v>140.50470000000001</v>
      </c>
      <c r="D940">
        <v>0</v>
      </c>
    </row>
    <row r="941" spans="1:4">
      <c r="A941" s="270" t="s">
        <v>2570</v>
      </c>
      <c r="B941" s="267" t="s">
        <v>2571</v>
      </c>
      <c r="C941">
        <v>1055.2048</v>
      </c>
      <c r="D941">
        <v>0</v>
      </c>
    </row>
    <row r="942" spans="1:4">
      <c r="A942" s="270" t="s">
        <v>2572</v>
      </c>
      <c r="B942" s="267" t="s">
        <v>2571</v>
      </c>
      <c r="C942">
        <v>1049.0506</v>
      </c>
      <c r="D942">
        <v>0</v>
      </c>
    </row>
    <row r="943" spans="1:4">
      <c r="A943" s="270" t="s">
        <v>2573</v>
      </c>
      <c r="B943" s="267" t="s">
        <v>2571</v>
      </c>
      <c r="C943">
        <v>1029.2579000000001</v>
      </c>
      <c r="D943">
        <v>0</v>
      </c>
    </row>
    <row r="944" spans="1:4">
      <c r="A944" s="270" t="s">
        <v>2574</v>
      </c>
      <c r="B944" s="267" t="s">
        <v>2575</v>
      </c>
      <c r="C944">
        <v>471.2398</v>
      </c>
      <c r="D944">
        <v>0</v>
      </c>
    </row>
    <row r="945" spans="1:4">
      <c r="A945" s="270" t="s">
        <v>2576</v>
      </c>
      <c r="B945" s="267" t="s">
        <v>2577</v>
      </c>
      <c r="C945">
        <v>358.14670000000001</v>
      </c>
      <c r="D945">
        <v>0</v>
      </c>
    </row>
    <row r="946" spans="1:4">
      <c r="A946" s="270" t="s">
        <v>2578</v>
      </c>
      <c r="B946" s="267" t="s">
        <v>2577</v>
      </c>
      <c r="C946">
        <v>329.6952</v>
      </c>
      <c r="D946">
        <v>0</v>
      </c>
    </row>
    <row r="947" spans="1:4">
      <c r="A947" s="270" t="s">
        <v>2579</v>
      </c>
      <c r="B947" s="267" t="s">
        <v>2580</v>
      </c>
      <c r="C947">
        <v>12215.6155</v>
      </c>
      <c r="D947">
        <v>0</v>
      </c>
    </row>
    <row r="948" spans="1:4">
      <c r="A948" s="270" t="s">
        <v>2581</v>
      </c>
      <c r="B948" s="267" t="s">
        <v>2582</v>
      </c>
      <c r="C948">
        <v>139.12710000000001</v>
      </c>
      <c r="D948">
        <v>0</v>
      </c>
    </row>
    <row r="949" spans="1:4">
      <c r="A949" s="270" t="s">
        <v>2583</v>
      </c>
      <c r="B949" s="267" t="s">
        <v>2584</v>
      </c>
      <c r="C949">
        <v>642.24379999999996</v>
      </c>
      <c r="D949">
        <v>0</v>
      </c>
    </row>
    <row r="950" spans="1:4">
      <c r="A950" s="270" t="s">
        <v>2585</v>
      </c>
      <c r="B950" s="267" t="s">
        <v>2586</v>
      </c>
      <c r="C950">
        <v>235.3347</v>
      </c>
      <c r="D950">
        <v>0</v>
      </c>
    </row>
    <row r="951" spans="1:4">
      <c r="A951" s="270" t="s">
        <v>2587</v>
      </c>
      <c r="B951" s="267" t="s">
        <v>2586</v>
      </c>
      <c r="C951">
        <v>202.41669999999999</v>
      </c>
      <c r="D951">
        <v>0</v>
      </c>
    </row>
    <row r="952" spans="1:4">
      <c r="A952" s="270" t="s">
        <v>2588</v>
      </c>
      <c r="B952" s="267" t="s">
        <v>2589</v>
      </c>
      <c r="C952">
        <v>395.55759999999998</v>
      </c>
      <c r="D952">
        <v>0</v>
      </c>
    </row>
    <row r="953" spans="1:4">
      <c r="A953" s="270" t="s">
        <v>2590</v>
      </c>
      <c r="B953" s="267" t="s">
        <v>2591</v>
      </c>
      <c r="C953">
        <v>112.7641</v>
      </c>
      <c r="D953">
        <v>0</v>
      </c>
    </row>
    <row r="954" spans="1:4">
      <c r="A954" s="270" t="s">
        <v>2592</v>
      </c>
      <c r="B954" s="267" t="s">
        <v>2593</v>
      </c>
      <c r="C954">
        <v>136.26089999999999</v>
      </c>
      <c r="D954">
        <v>0</v>
      </c>
    </row>
    <row r="955" spans="1:4">
      <c r="A955" s="270" t="s">
        <v>2594</v>
      </c>
      <c r="B955" s="267" t="s">
        <v>2595</v>
      </c>
      <c r="C955">
        <v>334.02350000000001</v>
      </c>
      <c r="D955">
        <v>0</v>
      </c>
    </row>
    <row r="956" spans="1:4">
      <c r="A956" s="270" t="s">
        <v>2596</v>
      </c>
      <c r="B956" s="267" t="s">
        <v>2597</v>
      </c>
      <c r="C956">
        <v>4880.32</v>
      </c>
      <c r="D956">
        <v>0</v>
      </c>
    </row>
    <row r="957" spans="1:4">
      <c r="A957" s="270" t="s">
        <v>2598</v>
      </c>
      <c r="B957" s="267" t="s">
        <v>2599</v>
      </c>
      <c r="C957">
        <v>145.35839999999999</v>
      </c>
      <c r="D957">
        <v>0</v>
      </c>
    </row>
    <row r="958" spans="1:4">
      <c r="A958" s="270" t="s">
        <v>2600</v>
      </c>
      <c r="B958" s="267" t="s">
        <v>2601</v>
      </c>
      <c r="C958">
        <v>6097.9498999999996</v>
      </c>
      <c r="D958">
        <v>0</v>
      </c>
    </row>
    <row r="959" spans="1:4">
      <c r="A959" s="270" t="s">
        <v>2602</v>
      </c>
      <c r="B959" s="267" t="s">
        <v>2603</v>
      </c>
      <c r="C959">
        <v>197.27189999999999</v>
      </c>
      <c r="D959">
        <v>0</v>
      </c>
    </row>
    <row r="960" spans="1:4">
      <c r="A960" s="270" t="s">
        <v>2604</v>
      </c>
      <c r="B960" s="267" t="s">
        <v>2605</v>
      </c>
      <c r="C960">
        <v>21.988</v>
      </c>
      <c r="D960">
        <v>0</v>
      </c>
    </row>
    <row r="961" spans="1:4">
      <c r="A961" s="270" t="s">
        <v>2606</v>
      </c>
      <c r="B961" s="267" t="s">
        <v>2607</v>
      </c>
      <c r="C961">
        <v>16797.247599999999</v>
      </c>
      <c r="D961">
        <v>0</v>
      </c>
    </row>
    <row r="962" spans="1:4">
      <c r="A962" s="270" t="s">
        <v>2608</v>
      </c>
      <c r="B962" s="267" t="s">
        <v>2609</v>
      </c>
      <c r="C962">
        <v>404.23360000000002</v>
      </c>
      <c r="D962">
        <v>0</v>
      </c>
    </row>
    <row r="963" spans="1:4">
      <c r="A963" s="270" t="s">
        <v>2610</v>
      </c>
      <c r="B963" s="267" t="s">
        <v>2611</v>
      </c>
      <c r="C963">
        <v>213.63990000000001</v>
      </c>
      <c r="D963">
        <v>0</v>
      </c>
    </row>
    <row r="964" spans="1:4">
      <c r="A964" s="270" t="s">
        <v>2612</v>
      </c>
      <c r="B964" s="267" t="s">
        <v>2613</v>
      </c>
      <c r="C964">
        <v>2474.59</v>
      </c>
      <c r="D964">
        <v>0</v>
      </c>
    </row>
    <row r="965" spans="1:4">
      <c r="A965" s="270" t="s">
        <v>2614</v>
      </c>
      <c r="B965" s="267" t="s">
        <v>2615</v>
      </c>
      <c r="C965">
        <v>674.98889999999994</v>
      </c>
      <c r="D965">
        <v>0</v>
      </c>
    </row>
    <row r="966" spans="1:4">
      <c r="A966" s="270" t="s">
        <v>2616</v>
      </c>
      <c r="B966" s="267" t="s">
        <v>2615</v>
      </c>
      <c r="C966">
        <v>674.3546</v>
      </c>
      <c r="D966">
        <v>0</v>
      </c>
    </row>
    <row r="967" spans="1:4">
      <c r="A967" s="270" t="s">
        <v>2617</v>
      </c>
      <c r="B967" s="267" t="s">
        <v>2618</v>
      </c>
      <c r="C967">
        <v>1156.6142</v>
      </c>
      <c r="D967">
        <v>0</v>
      </c>
    </row>
    <row r="968" spans="1:4">
      <c r="A968" s="270" t="s">
        <v>2619</v>
      </c>
      <c r="B968" s="267" t="s">
        <v>2618</v>
      </c>
      <c r="C968">
        <v>1155.6649</v>
      </c>
      <c r="D968">
        <v>0</v>
      </c>
    </row>
    <row r="969" spans="1:4">
      <c r="A969" s="270" t="s">
        <v>2620</v>
      </c>
      <c r="B969" s="267" t="s">
        <v>2621</v>
      </c>
      <c r="C969">
        <v>474.96039999999999</v>
      </c>
      <c r="D969">
        <v>0</v>
      </c>
    </row>
    <row r="970" spans="1:4">
      <c r="A970" s="270" t="s">
        <v>2622</v>
      </c>
      <c r="B970" s="267" t="s">
        <v>2623</v>
      </c>
      <c r="C970">
        <v>15769.908799999999</v>
      </c>
      <c r="D970">
        <v>0</v>
      </c>
    </row>
    <row r="971" spans="1:4">
      <c r="A971" s="270" t="s">
        <v>2624</v>
      </c>
      <c r="B971" s="267" t="s">
        <v>2625</v>
      </c>
      <c r="C971">
        <v>173.88990000000001</v>
      </c>
      <c r="D971">
        <v>0</v>
      </c>
    </row>
    <row r="972" spans="1:4">
      <c r="A972" s="270" t="s">
        <v>2626</v>
      </c>
      <c r="B972" s="267" t="s">
        <v>2627</v>
      </c>
      <c r="C972">
        <v>460.2672</v>
      </c>
      <c r="D972">
        <v>0</v>
      </c>
    </row>
    <row r="973" spans="1:4">
      <c r="A973" s="270" t="s">
        <v>2628</v>
      </c>
      <c r="B973" s="267" t="s">
        <v>2629</v>
      </c>
      <c r="C973">
        <v>15851.25</v>
      </c>
      <c r="D973">
        <v>0</v>
      </c>
    </row>
    <row r="974" spans="1:4">
      <c r="A974" s="270" t="s">
        <v>2630</v>
      </c>
      <c r="B974" s="267" t="s">
        <v>2631</v>
      </c>
      <c r="C974">
        <v>574.51480000000004</v>
      </c>
      <c r="D974">
        <v>0</v>
      </c>
    </row>
    <row r="975" spans="1:4">
      <c r="A975" s="270" t="s">
        <v>2632</v>
      </c>
      <c r="B975" s="267" t="s">
        <v>2633</v>
      </c>
      <c r="C975">
        <v>2665.8361</v>
      </c>
      <c r="D975">
        <v>0</v>
      </c>
    </row>
    <row r="976" spans="1:4">
      <c r="A976" s="270" t="s">
        <v>2634</v>
      </c>
      <c r="B976" s="267" t="s">
        <v>2635</v>
      </c>
      <c r="C976">
        <v>11692.02</v>
      </c>
      <c r="D976">
        <v>0</v>
      </c>
    </row>
    <row r="977" spans="1:4">
      <c r="A977" s="270" t="s">
        <v>2636</v>
      </c>
      <c r="B977" s="267" t="s">
        <v>2637</v>
      </c>
      <c r="C977">
        <v>548.46</v>
      </c>
      <c r="D977">
        <v>0</v>
      </c>
    </row>
    <row r="978" spans="1:4">
      <c r="A978" s="270" t="s">
        <v>2638</v>
      </c>
      <c r="B978" s="267" t="s">
        <v>2639</v>
      </c>
      <c r="C978">
        <v>261.7088</v>
      </c>
      <c r="D978">
        <v>0</v>
      </c>
    </row>
    <row r="979" spans="1:4">
      <c r="A979" s="270" t="s">
        <v>2640</v>
      </c>
      <c r="B979" s="267" t="s">
        <v>2639</v>
      </c>
      <c r="C979">
        <v>271.38389999999998</v>
      </c>
      <c r="D979">
        <v>0</v>
      </c>
    </row>
    <row r="980" spans="1:4">
      <c r="A980" s="270" t="s">
        <v>2641</v>
      </c>
      <c r="B980" s="267" t="s">
        <v>2642</v>
      </c>
      <c r="C980">
        <v>1295.2149999999999</v>
      </c>
      <c r="D980">
        <v>0</v>
      </c>
    </row>
    <row r="981" spans="1:4">
      <c r="A981" s="270" t="s">
        <v>2643</v>
      </c>
      <c r="B981" s="267" t="s">
        <v>2644</v>
      </c>
      <c r="C981">
        <v>215.2047</v>
      </c>
      <c r="D981">
        <v>0</v>
      </c>
    </row>
    <row r="982" spans="1:4">
      <c r="A982" s="270" t="s">
        <v>2645</v>
      </c>
      <c r="B982" s="267" t="s">
        <v>2646</v>
      </c>
      <c r="C982">
        <v>602.82299999999998</v>
      </c>
      <c r="D982">
        <v>0</v>
      </c>
    </row>
    <row r="983" spans="1:4">
      <c r="A983" s="270" t="s">
        <v>2647</v>
      </c>
      <c r="B983" s="267" t="s">
        <v>2648</v>
      </c>
      <c r="C983">
        <v>6.85</v>
      </c>
      <c r="D983">
        <v>0</v>
      </c>
    </row>
    <row r="984" spans="1:4">
      <c r="A984" s="270" t="s">
        <v>2649</v>
      </c>
      <c r="B984" s="267" t="s">
        <v>2650</v>
      </c>
      <c r="C984">
        <v>123.5129</v>
      </c>
      <c r="D984">
        <v>0</v>
      </c>
    </row>
    <row r="985" spans="1:4">
      <c r="A985" s="270" t="s">
        <v>2651</v>
      </c>
      <c r="B985" s="267" t="s">
        <v>2652</v>
      </c>
      <c r="C985">
        <v>1006.3338</v>
      </c>
      <c r="D985">
        <v>0</v>
      </c>
    </row>
    <row r="986" spans="1:4">
      <c r="A986" s="270" t="s">
        <v>2653</v>
      </c>
      <c r="B986" s="267" t="s">
        <v>2652</v>
      </c>
      <c r="C986">
        <v>950.81050000000005</v>
      </c>
      <c r="D986">
        <v>0</v>
      </c>
    </row>
    <row r="987" spans="1:4">
      <c r="A987" s="270" t="s">
        <v>2654</v>
      </c>
      <c r="B987" s="267" t="s">
        <v>2652</v>
      </c>
      <c r="C987">
        <v>900.38789999999995</v>
      </c>
      <c r="D987">
        <v>0</v>
      </c>
    </row>
    <row r="988" spans="1:4">
      <c r="A988" s="270" t="s">
        <v>2655</v>
      </c>
      <c r="B988" s="267" t="s">
        <v>2656</v>
      </c>
      <c r="C988">
        <v>1545.1162999999999</v>
      </c>
      <c r="D988">
        <v>0</v>
      </c>
    </row>
    <row r="989" spans="1:4">
      <c r="A989" s="270" t="s">
        <v>2657</v>
      </c>
      <c r="B989" s="267" t="s">
        <v>2658</v>
      </c>
      <c r="C989">
        <v>1002.312</v>
      </c>
      <c r="D989">
        <v>0</v>
      </c>
    </row>
    <row r="990" spans="1:4">
      <c r="A990" s="270" t="s">
        <v>2659</v>
      </c>
      <c r="B990" s="267" t="s">
        <v>2660</v>
      </c>
      <c r="C990">
        <v>4256.2133000000003</v>
      </c>
      <c r="D990">
        <v>0</v>
      </c>
    </row>
    <row r="991" spans="1:4">
      <c r="A991" s="270" t="s">
        <v>776</v>
      </c>
      <c r="B991" s="267" t="s">
        <v>777</v>
      </c>
      <c r="C991">
        <v>18.79</v>
      </c>
      <c r="D991">
        <v>0</v>
      </c>
    </row>
    <row r="992" spans="1:4">
      <c r="A992" s="270" t="s">
        <v>2661</v>
      </c>
      <c r="B992" s="267" t="s">
        <v>2662</v>
      </c>
      <c r="C992">
        <v>3315.5628999999999</v>
      </c>
      <c r="D992">
        <v>0</v>
      </c>
    </row>
    <row r="993" spans="1:4">
      <c r="A993" s="270" t="s">
        <v>2663</v>
      </c>
      <c r="B993" s="267" t="s">
        <v>2662</v>
      </c>
      <c r="C993">
        <v>3484.3092999999999</v>
      </c>
      <c r="D993">
        <v>0</v>
      </c>
    </row>
    <row r="994" spans="1:4">
      <c r="A994" s="270" t="s">
        <v>2664</v>
      </c>
      <c r="B994" s="267" t="s">
        <v>2662</v>
      </c>
      <c r="C994">
        <v>3515.6684</v>
      </c>
      <c r="D994">
        <v>0</v>
      </c>
    </row>
    <row r="995" spans="1:4">
      <c r="A995" s="270" t="s">
        <v>2665</v>
      </c>
      <c r="B995" s="267" t="s">
        <v>2666</v>
      </c>
      <c r="C995">
        <v>5377.5722999999998</v>
      </c>
      <c r="D995">
        <v>0</v>
      </c>
    </row>
    <row r="996" spans="1:4">
      <c r="A996" s="270" t="s">
        <v>2667</v>
      </c>
      <c r="B996" s="267" t="s">
        <v>2668</v>
      </c>
      <c r="C996">
        <v>301.47699999999998</v>
      </c>
      <c r="D996">
        <v>0</v>
      </c>
    </row>
    <row r="997" spans="1:4">
      <c r="A997" s="270" t="s">
        <v>2669</v>
      </c>
      <c r="B997" s="267" t="s">
        <v>2670</v>
      </c>
      <c r="C997">
        <v>26836.2775</v>
      </c>
      <c r="D997">
        <v>0</v>
      </c>
    </row>
    <row r="998" spans="1:4">
      <c r="A998" s="270" t="s">
        <v>2671</v>
      </c>
      <c r="B998" s="267" t="s">
        <v>2672</v>
      </c>
      <c r="C998">
        <v>127.3265</v>
      </c>
      <c r="D998">
        <v>0</v>
      </c>
    </row>
    <row r="999" spans="1:4">
      <c r="A999" s="270" t="s">
        <v>2673</v>
      </c>
      <c r="B999" s="267" t="s">
        <v>2672</v>
      </c>
      <c r="C999">
        <v>121.8009</v>
      </c>
      <c r="D999">
        <v>0</v>
      </c>
    </row>
    <row r="1000" spans="1:4">
      <c r="A1000" s="270" t="s">
        <v>2674</v>
      </c>
      <c r="B1000" s="267" t="s">
        <v>2675</v>
      </c>
      <c r="C1000">
        <v>319.84859999999998</v>
      </c>
      <c r="D1000">
        <v>0</v>
      </c>
    </row>
    <row r="1001" spans="1:4">
      <c r="A1001" s="270" t="s">
        <v>2676</v>
      </c>
      <c r="B1001" s="267" t="s">
        <v>2677</v>
      </c>
      <c r="C1001">
        <v>170.02279999999999</v>
      </c>
      <c r="D1001">
        <v>0</v>
      </c>
    </row>
    <row r="1002" spans="1:4">
      <c r="A1002" s="270" t="s">
        <v>2678</v>
      </c>
      <c r="B1002" s="267" t="s">
        <v>2679</v>
      </c>
      <c r="C1002">
        <v>164.12629999999999</v>
      </c>
      <c r="D1002">
        <v>0</v>
      </c>
    </row>
    <row r="1003" spans="1:4">
      <c r="A1003" s="270" t="s">
        <v>2680</v>
      </c>
      <c r="B1003" s="267" t="s">
        <v>2681</v>
      </c>
      <c r="C1003">
        <v>2482.61</v>
      </c>
      <c r="D1003">
        <v>0</v>
      </c>
    </row>
    <row r="1004" spans="1:4">
      <c r="A1004" s="270" t="s">
        <v>2682</v>
      </c>
      <c r="B1004" s="267" t="s">
        <v>2683</v>
      </c>
      <c r="C1004">
        <v>2396.1358</v>
      </c>
      <c r="D1004">
        <v>0</v>
      </c>
    </row>
    <row r="1005" spans="1:4">
      <c r="A1005" s="270" t="s">
        <v>2684</v>
      </c>
      <c r="B1005" s="267" t="s">
        <v>2685</v>
      </c>
      <c r="C1005">
        <v>655.86890000000005</v>
      </c>
      <c r="D1005">
        <v>0</v>
      </c>
    </row>
    <row r="1006" spans="1:4">
      <c r="A1006" s="270" t="s">
        <v>2686</v>
      </c>
      <c r="B1006" s="267" t="s">
        <v>2685</v>
      </c>
      <c r="C1006">
        <v>655.86890000000005</v>
      </c>
      <c r="D1006">
        <v>0</v>
      </c>
    </row>
    <row r="1007" spans="1:4">
      <c r="A1007" s="270" t="s">
        <v>2687</v>
      </c>
      <c r="B1007" s="267" t="s">
        <v>2688</v>
      </c>
      <c r="C1007">
        <v>535.83540000000005</v>
      </c>
      <c r="D1007">
        <v>0</v>
      </c>
    </row>
    <row r="1008" spans="1:4">
      <c r="A1008" s="270" t="s">
        <v>2689</v>
      </c>
      <c r="B1008" s="267" t="s">
        <v>2690</v>
      </c>
      <c r="C1008">
        <v>309.22129999999999</v>
      </c>
      <c r="D1008">
        <v>0</v>
      </c>
    </row>
    <row r="1009" spans="1:4">
      <c r="A1009" s="270" t="s">
        <v>2691</v>
      </c>
      <c r="B1009" s="267" t="s">
        <v>2690</v>
      </c>
      <c r="C1009">
        <v>307.41300000000001</v>
      </c>
      <c r="D1009">
        <v>0</v>
      </c>
    </row>
    <row r="1010" spans="1:4">
      <c r="A1010" s="270" t="s">
        <v>2692</v>
      </c>
      <c r="B1010" s="267" t="s">
        <v>2690</v>
      </c>
      <c r="C1010">
        <v>307.41300000000001</v>
      </c>
      <c r="D1010">
        <v>0</v>
      </c>
    </row>
    <row r="1011" spans="1:4">
      <c r="A1011" s="270" t="s">
        <v>2693</v>
      </c>
      <c r="B1011" s="267" t="s">
        <v>2694</v>
      </c>
      <c r="C1011">
        <v>307.41300000000001</v>
      </c>
      <c r="D1011">
        <v>0</v>
      </c>
    </row>
    <row r="1012" spans="1:4">
      <c r="A1012" s="270" t="s">
        <v>2695</v>
      </c>
      <c r="B1012" s="267" t="s">
        <v>2696</v>
      </c>
      <c r="C1012">
        <v>4334.0249999999996</v>
      </c>
      <c r="D1012">
        <v>0</v>
      </c>
    </row>
    <row r="1013" spans="1:4">
      <c r="A1013" s="270" t="s">
        <v>2697</v>
      </c>
      <c r="B1013" s="267" t="s">
        <v>2696</v>
      </c>
      <c r="C1013">
        <v>4338.0605999999998</v>
      </c>
      <c r="D1013">
        <v>0</v>
      </c>
    </row>
    <row r="1014" spans="1:4">
      <c r="A1014" s="270" t="s">
        <v>2698</v>
      </c>
      <c r="B1014" s="267" t="s">
        <v>2696</v>
      </c>
      <c r="C1014">
        <v>2872.8425999999999</v>
      </c>
      <c r="D1014">
        <v>0</v>
      </c>
    </row>
    <row r="1015" spans="1:4">
      <c r="A1015" s="270" t="s">
        <v>2699</v>
      </c>
      <c r="B1015" s="267" t="s">
        <v>2700</v>
      </c>
      <c r="C1015">
        <v>7228.6882999999998</v>
      </c>
      <c r="D1015">
        <v>0</v>
      </c>
    </row>
    <row r="1016" spans="1:4">
      <c r="A1016" s="270" t="s">
        <v>2701</v>
      </c>
      <c r="B1016" s="267" t="s">
        <v>2700</v>
      </c>
      <c r="C1016">
        <v>7127.1976999999997</v>
      </c>
      <c r="D1016">
        <v>0</v>
      </c>
    </row>
    <row r="1017" spans="1:4">
      <c r="A1017" s="270" t="s">
        <v>2702</v>
      </c>
      <c r="B1017" s="267" t="s">
        <v>2700</v>
      </c>
      <c r="C1017">
        <v>5339.2002000000002</v>
      </c>
      <c r="D1017">
        <v>0</v>
      </c>
    </row>
    <row r="1018" spans="1:4">
      <c r="A1018" s="270" t="s">
        <v>2703</v>
      </c>
      <c r="B1018" s="267" t="s">
        <v>2704</v>
      </c>
      <c r="C1018">
        <v>0</v>
      </c>
      <c r="D1018">
        <v>0</v>
      </c>
    </row>
    <row r="1019" spans="1:4">
      <c r="A1019" s="270" t="s">
        <v>2705</v>
      </c>
      <c r="B1019" s="267" t="s">
        <v>2706</v>
      </c>
      <c r="C1019">
        <v>419.81169999999997</v>
      </c>
      <c r="D1019">
        <v>0</v>
      </c>
    </row>
    <row r="1020" spans="1:4">
      <c r="A1020" s="270" t="s">
        <v>2707</v>
      </c>
      <c r="B1020" s="267" t="s">
        <v>2708</v>
      </c>
      <c r="C1020">
        <v>311.55149999999998</v>
      </c>
      <c r="D1020">
        <v>0</v>
      </c>
    </row>
    <row r="1021" spans="1:4">
      <c r="A1021" s="270" t="s">
        <v>2709</v>
      </c>
      <c r="B1021" s="267" t="s">
        <v>2710</v>
      </c>
      <c r="C1021">
        <v>338.00490000000002</v>
      </c>
      <c r="D1021">
        <v>0</v>
      </c>
    </row>
    <row r="1022" spans="1:4">
      <c r="A1022" s="270" t="s">
        <v>2711</v>
      </c>
      <c r="B1022" s="267" t="s">
        <v>2712</v>
      </c>
      <c r="C1022">
        <v>153.77340000000001</v>
      </c>
      <c r="D1022">
        <v>0</v>
      </c>
    </row>
    <row r="1023" spans="1:4">
      <c r="A1023" s="270" t="s">
        <v>2713</v>
      </c>
      <c r="B1023" s="267" t="s">
        <v>2712</v>
      </c>
      <c r="C1023">
        <v>208.0308</v>
      </c>
      <c r="D1023">
        <v>0</v>
      </c>
    </row>
    <row r="1024" spans="1:4">
      <c r="A1024" s="270" t="s">
        <v>2714</v>
      </c>
      <c r="B1024" s="267" t="s">
        <v>2715</v>
      </c>
      <c r="C1024">
        <v>188.80170000000001</v>
      </c>
      <c r="D1024">
        <v>0</v>
      </c>
    </row>
    <row r="1025" spans="1:4">
      <c r="A1025" s="270" t="s">
        <v>2716</v>
      </c>
      <c r="B1025" s="267" t="s">
        <v>2717</v>
      </c>
      <c r="C1025">
        <v>248.03</v>
      </c>
      <c r="D1025">
        <v>0</v>
      </c>
    </row>
    <row r="1026" spans="1:4">
      <c r="A1026" s="270" t="s">
        <v>2718</v>
      </c>
      <c r="B1026" s="267" t="s">
        <v>2719</v>
      </c>
      <c r="C1026">
        <v>2015.2538</v>
      </c>
      <c r="D1026">
        <v>0</v>
      </c>
    </row>
    <row r="1027" spans="1:4">
      <c r="A1027" s="270" t="s">
        <v>2720</v>
      </c>
      <c r="B1027" s="267" t="s">
        <v>2721</v>
      </c>
      <c r="C1027">
        <v>328.8098</v>
      </c>
      <c r="D1027">
        <v>0</v>
      </c>
    </row>
    <row r="1028" spans="1:4">
      <c r="A1028" s="270" t="s">
        <v>2722</v>
      </c>
      <c r="B1028" s="267" t="s">
        <v>2723</v>
      </c>
      <c r="C1028">
        <v>514.33249999999998</v>
      </c>
      <c r="D1028">
        <v>0</v>
      </c>
    </row>
    <row r="1029" spans="1:4">
      <c r="A1029" s="270" t="s">
        <v>2724</v>
      </c>
      <c r="B1029" s="267" t="s">
        <v>2725</v>
      </c>
      <c r="C1029">
        <v>178.83709999999999</v>
      </c>
      <c r="D1029">
        <v>0</v>
      </c>
    </row>
    <row r="1030" spans="1:4">
      <c r="A1030" s="270" t="s">
        <v>2726</v>
      </c>
      <c r="B1030" s="267" t="s">
        <v>2727</v>
      </c>
      <c r="C1030">
        <v>24316.197400000001</v>
      </c>
      <c r="D1030">
        <v>0</v>
      </c>
    </row>
    <row r="1031" spans="1:4">
      <c r="A1031" s="270" t="s">
        <v>2728</v>
      </c>
      <c r="B1031" s="267" t="s">
        <v>2729</v>
      </c>
      <c r="C1031">
        <v>249.4563</v>
      </c>
      <c r="D1031">
        <v>0</v>
      </c>
    </row>
    <row r="1032" spans="1:4">
      <c r="A1032" s="270" t="s">
        <v>2730</v>
      </c>
      <c r="B1032" s="267" t="s">
        <v>2731</v>
      </c>
      <c r="C1032">
        <v>493.02890000000002</v>
      </c>
      <c r="D1032">
        <v>0</v>
      </c>
    </row>
    <row r="1033" spans="1:4">
      <c r="A1033" s="270" t="s">
        <v>2732</v>
      </c>
      <c r="B1033" s="267" t="s">
        <v>2733</v>
      </c>
      <c r="C1033">
        <v>2638.9877999999999</v>
      </c>
      <c r="D1033">
        <v>0</v>
      </c>
    </row>
    <row r="1034" spans="1:4">
      <c r="A1034" s="270" t="s">
        <v>2734</v>
      </c>
      <c r="B1034" s="267" t="s">
        <v>2735</v>
      </c>
      <c r="C1034">
        <v>202.0403</v>
      </c>
      <c r="D1034">
        <v>0</v>
      </c>
    </row>
    <row r="1035" spans="1:4">
      <c r="A1035" s="270" t="s">
        <v>2736</v>
      </c>
      <c r="B1035" s="267" t="s">
        <v>2737</v>
      </c>
      <c r="C1035">
        <v>8993.8724999999995</v>
      </c>
      <c r="D1035">
        <v>0</v>
      </c>
    </row>
    <row r="1036" spans="1:4">
      <c r="A1036" s="270" t="s">
        <v>2738</v>
      </c>
      <c r="B1036" s="267" t="s">
        <v>2739</v>
      </c>
      <c r="C1036">
        <v>366.61430000000001</v>
      </c>
      <c r="D1036">
        <v>0</v>
      </c>
    </row>
    <row r="1037" spans="1:4">
      <c r="A1037" s="270" t="s">
        <v>2740</v>
      </c>
      <c r="B1037" s="267" t="s">
        <v>2741</v>
      </c>
      <c r="C1037">
        <v>0</v>
      </c>
      <c r="D1037">
        <v>0</v>
      </c>
    </row>
    <row r="1038" spans="1:4">
      <c r="A1038" s="270" t="s">
        <v>2742</v>
      </c>
      <c r="B1038" s="267" t="s">
        <v>2743</v>
      </c>
      <c r="C1038">
        <v>741.53769999999997</v>
      </c>
      <c r="D1038">
        <v>0</v>
      </c>
    </row>
    <row r="1039" spans="1:4">
      <c r="A1039" s="270" t="s">
        <v>2744</v>
      </c>
      <c r="B1039" s="267" t="s">
        <v>2745</v>
      </c>
      <c r="C1039">
        <v>2660.08</v>
      </c>
      <c r="D1039">
        <v>0</v>
      </c>
    </row>
    <row r="1040" spans="1:4">
      <c r="A1040" s="270" t="s">
        <v>2746</v>
      </c>
      <c r="B1040" s="267" t="s">
        <v>2747</v>
      </c>
      <c r="C1040">
        <v>219.59530000000001</v>
      </c>
      <c r="D1040">
        <v>0</v>
      </c>
    </row>
    <row r="1041" spans="1:4">
      <c r="A1041" s="270" t="s">
        <v>2748</v>
      </c>
      <c r="B1041" s="267" t="s">
        <v>2749</v>
      </c>
      <c r="C1041">
        <v>1158.5789</v>
      </c>
      <c r="D1041">
        <v>0</v>
      </c>
    </row>
    <row r="1042" spans="1:4">
      <c r="A1042" s="270" t="s">
        <v>2750</v>
      </c>
      <c r="B1042" s="267" t="s">
        <v>2749</v>
      </c>
      <c r="C1042">
        <v>1139.6693</v>
      </c>
      <c r="D1042">
        <v>0</v>
      </c>
    </row>
    <row r="1043" spans="1:4">
      <c r="A1043" s="270" t="s">
        <v>2751</v>
      </c>
      <c r="B1043" s="267" t="s">
        <v>2749</v>
      </c>
      <c r="C1043">
        <v>1110.029</v>
      </c>
      <c r="D1043">
        <v>0</v>
      </c>
    </row>
    <row r="1044" spans="1:4">
      <c r="A1044" s="270" t="s">
        <v>2752</v>
      </c>
      <c r="B1044" s="267" t="s">
        <v>2753</v>
      </c>
      <c r="C1044">
        <v>169.9451</v>
      </c>
      <c r="D1044">
        <v>0</v>
      </c>
    </row>
    <row r="1045" spans="1:4">
      <c r="A1045" s="270" t="s">
        <v>2754</v>
      </c>
      <c r="B1045" s="267" t="s">
        <v>2755</v>
      </c>
      <c r="C1045">
        <v>7124.1166000000003</v>
      </c>
      <c r="D1045">
        <v>0</v>
      </c>
    </row>
    <row r="1046" spans="1:4">
      <c r="A1046" s="270" t="s">
        <v>2756</v>
      </c>
      <c r="B1046" s="267" t="s">
        <v>2757</v>
      </c>
      <c r="C1046">
        <v>831.53620000000001</v>
      </c>
      <c r="D1046">
        <v>0</v>
      </c>
    </row>
    <row r="1047" spans="1:4">
      <c r="A1047" s="270" t="s">
        <v>2758</v>
      </c>
      <c r="B1047" s="267" t="s">
        <v>2759</v>
      </c>
      <c r="C1047">
        <v>105.3631</v>
      </c>
      <c r="D1047">
        <v>0</v>
      </c>
    </row>
    <row r="1048" spans="1:4">
      <c r="A1048" s="270" t="s">
        <v>2760</v>
      </c>
      <c r="B1048" s="267" t="s">
        <v>2761</v>
      </c>
      <c r="C1048">
        <v>506.58839999999998</v>
      </c>
      <c r="D1048">
        <v>0</v>
      </c>
    </row>
    <row r="1049" spans="1:4">
      <c r="A1049" s="270" t="s">
        <v>2762</v>
      </c>
      <c r="B1049" s="267" t="s">
        <v>2761</v>
      </c>
      <c r="C1049">
        <v>506.58839999999998</v>
      </c>
      <c r="D1049">
        <v>0</v>
      </c>
    </row>
    <row r="1050" spans="1:4">
      <c r="A1050" s="270" t="s">
        <v>2763</v>
      </c>
      <c r="B1050" s="267" t="s">
        <v>2764</v>
      </c>
      <c r="C1050">
        <v>115.4025</v>
      </c>
      <c r="D1050">
        <v>0</v>
      </c>
    </row>
    <row r="1051" spans="1:4">
      <c r="A1051" s="270" t="s">
        <v>2765</v>
      </c>
      <c r="B1051" s="267" t="s">
        <v>2766</v>
      </c>
      <c r="C1051">
        <v>253.30549999999999</v>
      </c>
      <c r="D1051">
        <v>0</v>
      </c>
    </row>
    <row r="1052" spans="1:4">
      <c r="A1052" s="270" t="s">
        <v>2767</v>
      </c>
      <c r="B1052" s="267" t="s">
        <v>2768</v>
      </c>
      <c r="C1052">
        <v>284.02249999999998</v>
      </c>
      <c r="D1052">
        <v>0</v>
      </c>
    </row>
    <row r="1053" spans="1:4">
      <c r="A1053" s="270" t="s">
        <v>2769</v>
      </c>
      <c r="B1053" s="267" t="s">
        <v>2770</v>
      </c>
      <c r="C1053">
        <v>7113.0883000000003</v>
      </c>
      <c r="D1053">
        <v>0</v>
      </c>
    </row>
    <row r="1054" spans="1:4">
      <c r="A1054" s="270" t="s">
        <v>2771</v>
      </c>
      <c r="B1054" s="267" t="s">
        <v>2772</v>
      </c>
      <c r="C1054">
        <v>344.67340000000002</v>
      </c>
      <c r="D1054">
        <v>0</v>
      </c>
    </row>
    <row r="1055" spans="1:4">
      <c r="A1055" s="270" t="s">
        <v>2773</v>
      </c>
      <c r="B1055" s="267" t="s">
        <v>2774</v>
      </c>
      <c r="C1055">
        <v>26563.37</v>
      </c>
      <c r="D1055">
        <v>0</v>
      </c>
    </row>
    <row r="1056" spans="1:4">
      <c r="A1056" s="270" t="s">
        <v>2775</v>
      </c>
      <c r="B1056" s="267" t="s">
        <v>2776</v>
      </c>
      <c r="C1056">
        <v>1517.6866</v>
      </c>
      <c r="D1056">
        <v>0</v>
      </c>
    </row>
    <row r="1057" spans="1:4">
      <c r="A1057" s="270" t="s">
        <v>2777</v>
      </c>
      <c r="B1057" s="267" t="s">
        <v>2778</v>
      </c>
      <c r="C1057">
        <v>3760.53</v>
      </c>
      <c r="D1057">
        <v>0</v>
      </c>
    </row>
    <row r="1058" spans="1:4">
      <c r="A1058" s="270" t="s">
        <v>2779</v>
      </c>
      <c r="B1058" s="267" t="s">
        <v>2780</v>
      </c>
      <c r="C1058">
        <v>218.53319999999999</v>
      </c>
      <c r="D1058">
        <v>0</v>
      </c>
    </row>
    <row r="1059" spans="1:4">
      <c r="A1059" s="270" t="s">
        <v>2781</v>
      </c>
      <c r="B1059" s="267" t="s">
        <v>2782</v>
      </c>
      <c r="C1059">
        <v>324.11689999999999</v>
      </c>
      <c r="D1059">
        <v>0</v>
      </c>
    </row>
    <row r="1060" spans="1:4">
      <c r="A1060" s="270" t="s">
        <v>2783</v>
      </c>
      <c r="B1060" s="267" t="s">
        <v>2782</v>
      </c>
      <c r="C1060">
        <v>324.11689999999999</v>
      </c>
      <c r="D1060">
        <v>0</v>
      </c>
    </row>
    <row r="1061" spans="1:4">
      <c r="A1061" s="270" t="s">
        <v>2784</v>
      </c>
      <c r="B1061" s="267" t="s">
        <v>2785</v>
      </c>
      <c r="C1061">
        <v>851.97889999999995</v>
      </c>
      <c r="D1061">
        <v>0</v>
      </c>
    </row>
    <row r="1062" spans="1:4">
      <c r="A1062" s="270" t="s">
        <v>2786</v>
      </c>
      <c r="B1062" s="267" t="s">
        <v>2787</v>
      </c>
      <c r="C1062">
        <v>221.28309999999999</v>
      </c>
      <c r="D1062">
        <v>0</v>
      </c>
    </row>
    <row r="1063" spans="1:4">
      <c r="A1063" s="270" t="s">
        <v>2788</v>
      </c>
      <c r="B1063" s="267" t="s">
        <v>2789</v>
      </c>
      <c r="C1063">
        <v>1242.8584000000001</v>
      </c>
      <c r="D1063">
        <v>0</v>
      </c>
    </row>
    <row r="1064" spans="1:4">
      <c r="A1064" s="270" t="s">
        <v>2790</v>
      </c>
      <c r="B1064" s="267" t="s">
        <v>2791</v>
      </c>
      <c r="C1064">
        <v>378.0256</v>
      </c>
      <c r="D1064">
        <v>0</v>
      </c>
    </row>
    <row r="1065" spans="1:4">
      <c r="A1065" s="270" t="s">
        <v>2792</v>
      </c>
      <c r="B1065" s="267" t="s">
        <v>2793</v>
      </c>
      <c r="C1065">
        <v>293.16129999999998</v>
      </c>
      <c r="D1065">
        <v>0</v>
      </c>
    </row>
    <row r="1066" spans="1:4">
      <c r="A1066" s="270" t="s">
        <v>2794</v>
      </c>
      <c r="B1066" s="267" t="s">
        <v>2795</v>
      </c>
      <c r="C1066">
        <v>947.31169999999997</v>
      </c>
      <c r="D1066">
        <v>0</v>
      </c>
    </row>
    <row r="1067" spans="1:4">
      <c r="A1067" s="270" t="s">
        <v>2796</v>
      </c>
      <c r="B1067" s="267" t="s">
        <v>2795</v>
      </c>
      <c r="C1067">
        <v>703.19460000000004</v>
      </c>
      <c r="D1067">
        <v>0</v>
      </c>
    </row>
    <row r="1068" spans="1:4">
      <c r="A1068" s="270" t="s">
        <v>2797</v>
      </c>
      <c r="B1068" s="267" t="s">
        <v>2795</v>
      </c>
      <c r="C1068">
        <v>845.06129999999996</v>
      </c>
      <c r="D1068">
        <v>0</v>
      </c>
    </row>
    <row r="1069" spans="1:4">
      <c r="A1069" s="270" t="s">
        <v>2798</v>
      </c>
      <c r="B1069" s="267" t="s">
        <v>2799</v>
      </c>
      <c r="C1069">
        <v>698.79359999999997</v>
      </c>
      <c r="D1069">
        <v>0</v>
      </c>
    </row>
    <row r="1070" spans="1:4">
      <c r="A1070" s="270" t="s">
        <v>2800</v>
      </c>
      <c r="B1070" s="267" t="s">
        <v>2799</v>
      </c>
      <c r="C1070">
        <v>672.89380000000006</v>
      </c>
      <c r="D1070">
        <v>0</v>
      </c>
    </row>
    <row r="1071" spans="1:4">
      <c r="A1071" s="270" t="s">
        <v>2801</v>
      </c>
      <c r="B1071" s="267" t="s">
        <v>2799</v>
      </c>
      <c r="C1071">
        <v>682.68619999999999</v>
      </c>
      <c r="D1071">
        <v>0</v>
      </c>
    </row>
    <row r="1072" spans="1:4">
      <c r="A1072" s="270" t="s">
        <v>2802</v>
      </c>
      <c r="B1072" s="267" t="s">
        <v>2799</v>
      </c>
      <c r="C1072">
        <v>687.76379999999995</v>
      </c>
      <c r="D1072">
        <v>0</v>
      </c>
    </row>
    <row r="1073" spans="1:4">
      <c r="A1073" s="270" t="s">
        <v>2803</v>
      </c>
      <c r="B1073" s="267" t="s">
        <v>2804</v>
      </c>
      <c r="C1073">
        <v>2128.54</v>
      </c>
      <c r="D1073">
        <v>0</v>
      </c>
    </row>
    <row r="1074" spans="1:4">
      <c r="A1074" s="270" t="s">
        <v>2805</v>
      </c>
      <c r="B1074" s="267" t="s">
        <v>2806</v>
      </c>
      <c r="C1074">
        <v>4192.3035</v>
      </c>
      <c r="D1074">
        <v>0</v>
      </c>
    </row>
    <row r="1075" spans="1:4">
      <c r="A1075" s="270" t="s">
        <v>2807</v>
      </c>
      <c r="B1075" s="267" t="s">
        <v>2808</v>
      </c>
      <c r="C1075">
        <v>18.256599999999999</v>
      </c>
      <c r="D1075">
        <v>0</v>
      </c>
    </row>
    <row r="1076" spans="1:4">
      <c r="A1076" s="270" t="s">
        <v>2809</v>
      </c>
      <c r="B1076" s="267" t="s">
        <v>2810</v>
      </c>
      <c r="C1076">
        <v>64.583299999999994</v>
      </c>
      <c r="D1076">
        <v>0</v>
      </c>
    </row>
    <row r="1077" spans="1:4">
      <c r="A1077" s="270" t="s">
        <v>2811</v>
      </c>
      <c r="B1077" s="267" t="s">
        <v>2812</v>
      </c>
      <c r="C1077">
        <v>1179.6083000000001</v>
      </c>
      <c r="D1077">
        <v>0</v>
      </c>
    </row>
    <row r="1078" spans="1:4">
      <c r="A1078" s="270" t="s">
        <v>2813</v>
      </c>
      <c r="B1078" s="267" t="s">
        <v>2812</v>
      </c>
      <c r="C1078">
        <v>1178.3056999999999</v>
      </c>
      <c r="D1078">
        <v>0</v>
      </c>
    </row>
    <row r="1079" spans="1:4">
      <c r="A1079" s="270" t="s">
        <v>2814</v>
      </c>
      <c r="B1079" s="267" t="s">
        <v>2812</v>
      </c>
      <c r="C1079">
        <v>1104.7153000000001</v>
      </c>
      <c r="D1079">
        <v>0</v>
      </c>
    </row>
    <row r="1080" spans="1:4">
      <c r="A1080" s="270" t="s">
        <v>2815</v>
      </c>
      <c r="B1080" s="267" t="s">
        <v>2812</v>
      </c>
      <c r="C1080">
        <v>770.97950000000003</v>
      </c>
      <c r="D1080">
        <v>0</v>
      </c>
    </row>
    <row r="1081" spans="1:4">
      <c r="A1081" s="270" t="s">
        <v>2816</v>
      </c>
      <c r="B1081" s="267" t="s">
        <v>2817</v>
      </c>
      <c r="C1081">
        <v>0</v>
      </c>
      <c r="D1081">
        <v>0</v>
      </c>
    </row>
    <row r="1082" spans="1:4">
      <c r="A1082" s="270" t="s">
        <v>2818</v>
      </c>
      <c r="B1082" s="267" t="s">
        <v>2819</v>
      </c>
      <c r="C1082">
        <v>149.6763</v>
      </c>
      <c r="D1082">
        <v>0</v>
      </c>
    </row>
    <row r="1083" spans="1:4">
      <c r="A1083" s="270" t="s">
        <v>2820</v>
      </c>
      <c r="B1083" s="267" t="s">
        <v>2821</v>
      </c>
      <c r="C1083">
        <v>116.5676</v>
      </c>
      <c r="D1083">
        <v>0</v>
      </c>
    </row>
    <row r="1084" spans="1:4">
      <c r="A1084" s="270" t="s">
        <v>2822</v>
      </c>
      <c r="B1084" s="267" t="s">
        <v>2823</v>
      </c>
      <c r="C1084">
        <v>234.12190000000001</v>
      </c>
      <c r="D1084">
        <v>0</v>
      </c>
    </row>
    <row r="1085" spans="1:4">
      <c r="A1085" s="270" t="s">
        <v>2824</v>
      </c>
      <c r="B1085" s="267" t="s">
        <v>2825</v>
      </c>
      <c r="C1085">
        <v>0</v>
      </c>
      <c r="D1085">
        <v>0</v>
      </c>
    </row>
    <row r="1086" spans="1:4">
      <c r="A1086" s="270" t="s">
        <v>2826</v>
      </c>
      <c r="B1086" s="267" t="s">
        <v>2827</v>
      </c>
      <c r="C1086">
        <v>3909.8591000000001</v>
      </c>
      <c r="D1086">
        <v>0</v>
      </c>
    </row>
    <row r="1087" spans="1:4">
      <c r="A1087" s="270" t="s">
        <v>2828</v>
      </c>
      <c r="B1087" s="267" t="s">
        <v>2827</v>
      </c>
      <c r="C1087">
        <v>3190.3447000000001</v>
      </c>
      <c r="D1087">
        <v>0</v>
      </c>
    </row>
    <row r="1088" spans="1:4">
      <c r="A1088" s="270" t="s">
        <v>2829</v>
      </c>
      <c r="B1088" s="267" t="s">
        <v>2830</v>
      </c>
      <c r="C1088">
        <v>25392.110799999999</v>
      </c>
      <c r="D1088">
        <v>0</v>
      </c>
    </row>
    <row r="1089" spans="1:4">
      <c r="A1089" s="270" t="s">
        <v>2831</v>
      </c>
      <c r="B1089" s="267" t="s">
        <v>2830</v>
      </c>
      <c r="C1089">
        <v>18899.345499999999</v>
      </c>
      <c r="D1089">
        <v>0</v>
      </c>
    </row>
    <row r="1090" spans="1:4">
      <c r="A1090" s="270" t="s">
        <v>2832</v>
      </c>
      <c r="B1090" s="267" t="s">
        <v>2830</v>
      </c>
      <c r="C1090">
        <v>17801.4437</v>
      </c>
      <c r="D1090">
        <v>0</v>
      </c>
    </row>
    <row r="1091" spans="1:4">
      <c r="A1091" s="270" t="s">
        <v>2833</v>
      </c>
      <c r="B1091" s="267" t="s">
        <v>2830</v>
      </c>
      <c r="C1091">
        <v>16111.8958</v>
      </c>
      <c r="D1091">
        <v>0</v>
      </c>
    </row>
    <row r="1092" spans="1:4">
      <c r="A1092" s="270" t="s">
        <v>2834</v>
      </c>
      <c r="B1092" s="267" t="s">
        <v>2835</v>
      </c>
      <c r="C1092">
        <v>130.00460000000001</v>
      </c>
      <c r="D1092">
        <v>0</v>
      </c>
    </row>
    <row r="1093" spans="1:4">
      <c r="A1093" s="270" t="s">
        <v>2836</v>
      </c>
      <c r="B1093" s="267" t="s">
        <v>2837</v>
      </c>
      <c r="C1093">
        <v>2863.5832999999998</v>
      </c>
      <c r="D1093">
        <v>0</v>
      </c>
    </row>
    <row r="1094" spans="1:4">
      <c r="A1094" s="270" t="s">
        <v>2838</v>
      </c>
      <c r="B1094" s="267" t="s">
        <v>2839</v>
      </c>
      <c r="C1094">
        <v>199.7345</v>
      </c>
      <c r="D1094">
        <v>0</v>
      </c>
    </row>
    <row r="1095" spans="1:4">
      <c r="A1095" s="270" t="s">
        <v>2840</v>
      </c>
      <c r="B1095" s="267" t="s">
        <v>2841</v>
      </c>
      <c r="C1095">
        <v>212.58510000000001</v>
      </c>
      <c r="D1095">
        <v>0</v>
      </c>
    </row>
    <row r="1096" spans="1:4">
      <c r="A1096" s="270" t="s">
        <v>2842</v>
      </c>
      <c r="B1096" s="267" t="s">
        <v>2843</v>
      </c>
      <c r="C1096">
        <v>229.7509</v>
      </c>
      <c r="D1096">
        <v>0</v>
      </c>
    </row>
    <row r="1097" spans="1:4">
      <c r="A1097" s="270" t="s">
        <v>2844</v>
      </c>
      <c r="B1097" s="267" t="s">
        <v>2845</v>
      </c>
      <c r="C1097">
        <v>270.529</v>
      </c>
      <c r="D1097">
        <v>0</v>
      </c>
    </row>
    <row r="1098" spans="1:4">
      <c r="A1098" s="270" t="s">
        <v>2846</v>
      </c>
      <c r="B1098" s="267" t="s">
        <v>815</v>
      </c>
      <c r="C1098">
        <v>487896.01500000001</v>
      </c>
      <c r="D1098">
        <v>0</v>
      </c>
    </row>
    <row r="1099" spans="1:4">
      <c r="A1099" s="270" t="s">
        <v>2847</v>
      </c>
      <c r="B1099" s="267" t="s">
        <v>2848</v>
      </c>
      <c r="C1099">
        <v>140.00960000000001</v>
      </c>
      <c r="D1099">
        <v>0</v>
      </c>
    </row>
    <row r="1100" spans="1:4">
      <c r="A1100" s="270" t="s">
        <v>2849</v>
      </c>
      <c r="B1100" s="267" t="s">
        <v>2850</v>
      </c>
      <c r="C1100">
        <v>4156.0977000000003</v>
      </c>
      <c r="D1100">
        <v>0</v>
      </c>
    </row>
    <row r="1101" spans="1:4">
      <c r="A1101" s="270" t="s">
        <v>2851</v>
      </c>
      <c r="B1101" s="267" t="s">
        <v>2850</v>
      </c>
      <c r="C1101">
        <v>4186.9817000000003</v>
      </c>
      <c r="D1101">
        <v>0</v>
      </c>
    </row>
    <row r="1102" spans="1:4">
      <c r="A1102" s="270" t="s">
        <v>2852</v>
      </c>
      <c r="B1102" s="267" t="s">
        <v>2850</v>
      </c>
      <c r="C1102">
        <v>3302.7858000000001</v>
      </c>
      <c r="D1102">
        <v>0</v>
      </c>
    </row>
    <row r="1103" spans="1:4">
      <c r="A1103" s="270" t="s">
        <v>2853</v>
      </c>
      <c r="B1103" s="267" t="s">
        <v>2854</v>
      </c>
      <c r="C1103">
        <v>243.89750000000001</v>
      </c>
      <c r="D1103">
        <v>0</v>
      </c>
    </row>
    <row r="1104" spans="1:4">
      <c r="A1104" s="270" t="s">
        <v>2855</v>
      </c>
      <c r="B1104" s="267" t="s">
        <v>2856</v>
      </c>
      <c r="C1104">
        <v>1018.9203</v>
      </c>
      <c r="D1104">
        <v>0</v>
      </c>
    </row>
    <row r="1105" spans="1:4">
      <c r="A1105" s="270" t="s">
        <v>2857</v>
      </c>
      <c r="B1105" s="267" t="s">
        <v>2856</v>
      </c>
      <c r="C1105">
        <v>676.84670000000006</v>
      </c>
      <c r="D1105">
        <v>0</v>
      </c>
    </row>
    <row r="1106" spans="1:4">
      <c r="A1106" s="270" t="s">
        <v>2858</v>
      </c>
      <c r="B1106" s="267" t="s">
        <v>2859</v>
      </c>
      <c r="C1106">
        <v>338.13900000000001</v>
      </c>
      <c r="D1106">
        <v>0</v>
      </c>
    </row>
    <row r="1107" spans="1:4">
      <c r="A1107" s="270" t="s">
        <v>2860</v>
      </c>
      <c r="B1107" s="267" t="s">
        <v>2859</v>
      </c>
      <c r="C1107">
        <v>750.53499999999997</v>
      </c>
      <c r="D1107">
        <v>0</v>
      </c>
    </row>
    <row r="1108" spans="1:4">
      <c r="A1108" s="270" t="s">
        <v>2861</v>
      </c>
      <c r="B1108" s="267" t="s">
        <v>2862</v>
      </c>
      <c r="C1108">
        <v>124.8262</v>
      </c>
      <c r="D1108">
        <v>0</v>
      </c>
    </row>
    <row r="1109" spans="1:4">
      <c r="A1109" s="270" t="s">
        <v>2863</v>
      </c>
      <c r="B1109" s="267" t="s">
        <v>2862</v>
      </c>
      <c r="C1109">
        <v>489.71</v>
      </c>
      <c r="D1109">
        <v>0</v>
      </c>
    </row>
    <row r="1110" spans="1:4">
      <c r="A1110" s="270" t="s">
        <v>2864</v>
      </c>
      <c r="B1110" s="267" t="s">
        <v>2865</v>
      </c>
      <c r="C1110">
        <v>8916.7736999999997</v>
      </c>
      <c r="D1110">
        <v>0</v>
      </c>
    </row>
    <row r="1111" spans="1:4">
      <c r="A1111" s="270" t="s">
        <v>2866</v>
      </c>
      <c r="B1111" s="267" t="s">
        <v>2867</v>
      </c>
      <c r="C1111">
        <v>3068.4225000000001</v>
      </c>
      <c r="D1111">
        <v>0</v>
      </c>
    </row>
    <row r="1112" spans="1:4">
      <c r="A1112" s="270" t="s">
        <v>2868</v>
      </c>
      <c r="B1112" s="267" t="s">
        <v>2869</v>
      </c>
      <c r="C1112">
        <v>548.21749999999997</v>
      </c>
      <c r="D1112">
        <v>0</v>
      </c>
    </row>
    <row r="1113" spans="1:4">
      <c r="A1113" s="270" t="s">
        <v>2870</v>
      </c>
      <c r="B1113" s="267" t="s">
        <v>2871</v>
      </c>
      <c r="C1113">
        <v>1457.7375</v>
      </c>
      <c r="D1113">
        <v>0</v>
      </c>
    </row>
    <row r="1114" spans="1:4">
      <c r="A1114" s="270" t="s">
        <v>2872</v>
      </c>
      <c r="B1114" s="267" t="s">
        <v>2873</v>
      </c>
      <c r="C1114">
        <v>366.67250000000001</v>
      </c>
      <c r="D1114">
        <v>0</v>
      </c>
    </row>
    <row r="1115" spans="1:4">
      <c r="A1115" s="270" t="s">
        <v>2874</v>
      </c>
      <c r="B1115" s="267" t="s">
        <v>2875</v>
      </c>
      <c r="C1115">
        <v>62.384799999999998</v>
      </c>
      <c r="D1115">
        <v>0</v>
      </c>
    </row>
    <row r="1116" spans="1:4">
      <c r="A1116" s="270" t="s">
        <v>2876</v>
      </c>
      <c r="B1116" s="267" t="s">
        <v>2877</v>
      </c>
      <c r="C1116">
        <v>4150.5830999999998</v>
      </c>
      <c r="D1116">
        <v>0</v>
      </c>
    </row>
    <row r="1117" spans="1:4">
      <c r="A1117" s="270" t="s">
        <v>2878</v>
      </c>
      <c r="B1117" s="267" t="s">
        <v>2877</v>
      </c>
      <c r="C1117">
        <v>3948.3270000000002</v>
      </c>
      <c r="D1117">
        <v>0</v>
      </c>
    </row>
    <row r="1118" spans="1:4">
      <c r="A1118" s="270" t="s">
        <v>2879</v>
      </c>
      <c r="B1118" s="267" t="s">
        <v>2880</v>
      </c>
      <c r="C1118">
        <v>213.57</v>
      </c>
      <c r="D1118">
        <v>0</v>
      </c>
    </row>
    <row r="1119" spans="1:4">
      <c r="A1119" s="270" t="s">
        <v>2881</v>
      </c>
      <c r="B1119" s="267" t="s">
        <v>2882</v>
      </c>
      <c r="C1119">
        <v>788.89760000000001</v>
      </c>
      <c r="D1119">
        <v>0</v>
      </c>
    </row>
    <row r="1120" spans="1:4">
      <c r="A1120" s="270" t="s">
        <v>2883</v>
      </c>
      <c r="B1120" s="267" t="s">
        <v>2884</v>
      </c>
      <c r="C1120">
        <v>2383.61</v>
      </c>
      <c r="D1120">
        <v>0</v>
      </c>
    </row>
    <row r="1121" spans="1:4">
      <c r="A1121" s="270" t="s">
        <v>2885</v>
      </c>
      <c r="B1121" s="267" t="s">
        <v>2886</v>
      </c>
      <c r="C1121">
        <v>3245.48</v>
      </c>
      <c r="D1121">
        <v>0</v>
      </c>
    </row>
    <row r="1122" spans="1:4">
      <c r="A1122" s="270" t="s">
        <v>2887</v>
      </c>
      <c r="B1122" s="267" t="s">
        <v>2888</v>
      </c>
      <c r="C1122">
        <v>186.86410000000001</v>
      </c>
      <c r="D1122">
        <v>0</v>
      </c>
    </row>
    <row r="1123" spans="1:4">
      <c r="A1123" s="270" t="s">
        <v>2889</v>
      </c>
      <c r="B1123" s="267" t="s">
        <v>2890</v>
      </c>
      <c r="C1123">
        <v>24543.3825</v>
      </c>
      <c r="D1123">
        <v>0</v>
      </c>
    </row>
    <row r="1124" spans="1:4">
      <c r="A1124" s="270" t="s">
        <v>2891</v>
      </c>
      <c r="B1124" s="267" t="s">
        <v>2892</v>
      </c>
      <c r="C1124">
        <v>233.80940000000001</v>
      </c>
      <c r="D1124">
        <v>0</v>
      </c>
    </row>
    <row r="1125" spans="1:4">
      <c r="A1125" s="270" t="s">
        <v>2893</v>
      </c>
      <c r="B1125" s="267" t="s">
        <v>2894</v>
      </c>
      <c r="C1125">
        <v>351.7362</v>
      </c>
      <c r="D1125">
        <v>0</v>
      </c>
    </row>
    <row r="1126" spans="1:4">
      <c r="A1126" s="270" t="s">
        <v>2895</v>
      </c>
      <c r="B1126" s="267" t="s">
        <v>2896</v>
      </c>
      <c r="C1126">
        <v>5669.9430000000002</v>
      </c>
      <c r="D1126">
        <v>0</v>
      </c>
    </row>
    <row r="1127" spans="1:4">
      <c r="A1127" s="270" t="s">
        <v>2897</v>
      </c>
      <c r="B1127" s="267" t="s">
        <v>2898</v>
      </c>
      <c r="C1127">
        <v>330.80990000000003</v>
      </c>
      <c r="D1127">
        <v>0</v>
      </c>
    </row>
    <row r="1128" spans="1:4">
      <c r="A1128" s="270" t="s">
        <v>2899</v>
      </c>
      <c r="B1128" s="267" t="s">
        <v>2900</v>
      </c>
      <c r="C1128">
        <v>203.46559999999999</v>
      </c>
      <c r="D1128">
        <v>0</v>
      </c>
    </row>
    <row r="1129" spans="1:4">
      <c r="A1129" s="270" t="s">
        <v>2901</v>
      </c>
      <c r="B1129" s="267" t="s">
        <v>2902</v>
      </c>
      <c r="C1129">
        <v>265.28149999999999</v>
      </c>
      <c r="D1129">
        <v>0</v>
      </c>
    </row>
    <row r="1130" spans="1:4">
      <c r="A1130" s="270" t="s">
        <v>2903</v>
      </c>
      <c r="B1130" s="267" t="s">
        <v>2904</v>
      </c>
      <c r="C1130">
        <v>216.29419999999999</v>
      </c>
      <c r="D1130">
        <v>0</v>
      </c>
    </row>
    <row r="1131" spans="1:4">
      <c r="A1131" s="270" t="s">
        <v>2905</v>
      </c>
      <c r="B1131" s="267" t="s">
        <v>2906</v>
      </c>
      <c r="C1131">
        <v>42.934100000000001</v>
      </c>
      <c r="D1131">
        <v>0</v>
      </c>
    </row>
    <row r="1132" spans="1:4">
      <c r="A1132" s="270" t="s">
        <v>2907</v>
      </c>
      <c r="B1132" s="267" t="s">
        <v>2908</v>
      </c>
      <c r="C1132">
        <v>300.89580000000001</v>
      </c>
      <c r="D1132">
        <v>0</v>
      </c>
    </row>
    <row r="1133" spans="1:4">
      <c r="A1133" s="270" t="s">
        <v>2909</v>
      </c>
      <c r="B1133" s="267" t="s">
        <v>2910</v>
      </c>
      <c r="C1133">
        <v>443.92430000000002</v>
      </c>
      <c r="D1133">
        <v>0</v>
      </c>
    </row>
    <row r="1134" spans="1:4">
      <c r="A1134" s="270" t="s">
        <v>2911</v>
      </c>
      <c r="B1134" s="267" t="s">
        <v>2912</v>
      </c>
      <c r="C1134">
        <v>525.572</v>
      </c>
      <c r="D1134">
        <v>0</v>
      </c>
    </row>
    <row r="1135" spans="1:4">
      <c r="A1135" s="270" t="s">
        <v>2913</v>
      </c>
      <c r="B1135" s="267" t="s">
        <v>2914</v>
      </c>
      <c r="C1135">
        <v>1824.0487000000001</v>
      </c>
      <c r="D1135">
        <v>0</v>
      </c>
    </row>
    <row r="1136" spans="1:4">
      <c r="A1136" s="270" t="s">
        <v>2915</v>
      </c>
      <c r="B1136" s="267" t="s">
        <v>2916</v>
      </c>
      <c r="C1136">
        <v>2206.1183999999998</v>
      </c>
      <c r="D1136">
        <v>0</v>
      </c>
    </row>
    <row r="1137" spans="1:4">
      <c r="A1137" s="270" t="s">
        <v>2917</v>
      </c>
      <c r="B1137" s="267" t="s">
        <v>2918</v>
      </c>
      <c r="C1137">
        <v>461.12619999999998</v>
      </c>
      <c r="D1137">
        <v>0</v>
      </c>
    </row>
    <row r="1138" spans="1:4">
      <c r="A1138" s="270" t="s">
        <v>2919</v>
      </c>
      <c r="B1138" s="267" t="s">
        <v>2920</v>
      </c>
      <c r="C1138">
        <v>119.9871</v>
      </c>
      <c r="D1138">
        <v>0</v>
      </c>
    </row>
    <row r="1139" spans="1:4">
      <c r="A1139" s="270" t="s">
        <v>2921</v>
      </c>
      <c r="B1139" s="267" t="s">
        <v>2922</v>
      </c>
      <c r="C1139">
        <v>1104.933</v>
      </c>
      <c r="D1139">
        <v>0</v>
      </c>
    </row>
    <row r="1140" spans="1:4">
      <c r="A1140" s="270" t="s">
        <v>2923</v>
      </c>
      <c r="B1140" s="267" t="s">
        <v>2922</v>
      </c>
      <c r="C1140">
        <v>1057.489</v>
      </c>
      <c r="D1140">
        <v>0</v>
      </c>
    </row>
    <row r="1141" spans="1:4">
      <c r="A1141" s="270" t="s">
        <v>2924</v>
      </c>
      <c r="B1141" s="267" t="s">
        <v>2922</v>
      </c>
      <c r="C1141">
        <v>1069.3726999999999</v>
      </c>
      <c r="D1141">
        <v>0</v>
      </c>
    </row>
    <row r="1142" spans="1:4">
      <c r="A1142" s="270" t="s">
        <v>2925</v>
      </c>
      <c r="B1142" s="267" t="s">
        <v>2922</v>
      </c>
      <c r="C1142">
        <v>1048.5912000000001</v>
      </c>
      <c r="D1142">
        <v>0</v>
      </c>
    </row>
    <row r="1143" spans="1:4">
      <c r="A1143" s="270" t="s">
        <v>2926</v>
      </c>
      <c r="B1143" s="267" t="s">
        <v>2922</v>
      </c>
      <c r="C1143">
        <v>1103.3164999999999</v>
      </c>
      <c r="D1143">
        <v>0</v>
      </c>
    </row>
    <row r="1144" spans="1:4">
      <c r="A1144" s="270" t="s">
        <v>2927</v>
      </c>
      <c r="B1144" s="267" t="s">
        <v>2922</v>
      </c>
      <c r="C1144">
        <v>1064.5595000000001</v>
      </c>
      <c r="D1144">
        <v>0</v>
      </c>
    </row>
    <row r="1145" spans="1:4">
      <c r="A1145" s="270" t="s">
        <v>2928</v>
      </c>
      <c r="B1145" s="267" t="s">
        <v>2929</v>
      </c>
      <c r="C1145">
        <v>0</v>
      </c>
      <c r="D1145">
        <v>0</v>
      </c>
    </row>
    <row r="1146" spans="1:4">
      <c r="A1146" s="270" t="s">
        <v>2930</v>
      </c>
      <c r="B1146" s="267" t="s">
        <v>2931</v>
      </c>
      <c r="C1146">
        <v>188.14230000000001</v>
      </c>
      <c r="D1146">
        <v>0</v>
      </c>
    </row>
    <row r="1147" spans="1:4">
      <c r="A1147" s="270" t="s">
        <v>2932</v>
      </c>
      <c r="B1147" s="267" t="s">
        <v>2933</v>
      </c>
      <c r="C1147">
        <v>1276.3228999999999</v>
      </c>
      <c r="D1147">
        <v>0</v>
      </c>
    </row>
    <row r="1148" spans="1:4">
      <c r="A1148" s="270" t="s">
        <v>2934</v>
      </c>
      <c r="B1148" s="267" t="s">
        <v>2933</v>
      </c>
      <c r="C1148">
        <v>909.2047</v>
      </c>
      <c r="D1148">
        <v>0</v>
      </c>
    </row>
    <row r="1149" spans="1:4">
      <c r="A1149" s="270" t="s">
        <v>2935</v>
      </c>
      <c r="B1149" s="267" t="s">
        <v>2933</v>
      </c>
      <c r="C1149">
        <v>1274.9191000000001</v>
      </c>
      <c r="D1149">
        <v>0</v>
      </c>
    </row>
    <row r="1150" spans="1:4">
      <c r="A1150" s="270" t="s">
        <v>2936</v>
      </c>
      <c r="B1150" s="267" t="s">
        <v>2933</v>
      </c>
      <c r="C1150">
        <v>716.32830000000001</v>
      </c>
      <c r="D1150">
        <v>0</v>
      </c>
    </row>
    <row r="1151" spans="1:4">
      <c r="A1151" s="270" t="s">
        <v>2937</v>
      </c>
      <c r="B1151" s="267" t="s">
        <v>2933</v>
      </c>
      <c r="C1151">
        <v>1280.7518</v>
      </c>
      <c r="D1151">
        <v>0</v>
      </c>
    </row>
    <row r="1152" spans="1:4">
      <c r="A1152" s="270" t="s">
        <v>2938</v>
      </c>
      <c r="B1152" s="267" t="s">
        <v>2939</v>
      </c>
      <c r="C1152">
        <v>647.10050000000001</v>
      </c>
      <c r="D1152">
        <v>0</v>
      </c>
    </row>
    <row r="1153" spans="1:4">
      <c r="A1153" s="270" t="s">
        <v>2940</v>
      </c>
      <c r="B1153" s="267" t="s">
        <v>2941</v>
      </c>
      <c r="C1153">
        <v>167.8092</v>
      </c>
      <c r="D1153">
        <v>0</v>
      </c>
    </row>
    <row r="1154" spans="1:4">
      <c r="A1154" s="270" t="s">
        <v>2942</v>
      </c>
      <c r="B1154" s="267" t="s">
        <v>2943</v>
      </c>
      <c r="C1154">
        <v>3495.1849999999999</v>
      </c>
      <c r="D1154">
        <v>0</v>
      </c>
    </row>
    <row r="1155" spans="1:4">
      <c r="A1155" s="270" t="s">
        <v>2944</v>
      </c>
      <c r="B1155" s="267" t="s">
        <v>2945</v>
      </c>
      <c r="C1155">
        <v>353.60829999999999</v>
      </c>
      <c r="D1155">
        <v>0</v>
      </c>
    </row>
    <row r="1156" spans="1:4">
      <c r="A1156" s="270" t="s">
        <v>2946</v>
      </c>
      <c r="B1156" s="267" t="s">
        <v>2947</v>
      </c>
      <c r="C1156">
        <v>1177.4246000000001</v>
      </c>
      <c r="D1156">
        <v>0</v>
      </c>
    </row>
    <row r="1157" spans="1:4">
      <c r="A1157" s="270" t="s">
        <v>2948</v>
      </c>
      <c r="B1157" s="267" t="s">
        <v>2949</v>
      </c>
      <c r="C1157">
        <v>1045.8104000000001</v>
      </c>
      <c r="D1157">
        <v>0</v>
      </c>
    </row>
    <row r="1158" spans="1:4">
      <c r="A1158" s="270" t="s">
        <v>2950</v>
      </c>
      <c r="B1158" s="267" t="s">
        <v>2949</v>
      </c>
      <c r="C1158">
        <v>557.22280000000001</v>
      </c>
      <c r="D1158">
        <v>0</v>
      </c>
    </row>
    <row r="1159" spans="1:4">
      <c r="A1159" s="270" t="s">
        <v>2951</v>
      </c>
      <c r="B1159" s="267" t="s">
        <v>2952</v>
      </c>
      <c r="C1159">
        <v>70.294799999999995</v>
      </c>
      <c r="D1159">
        <v>0</v>
      </c>
    </row>
    <row r="1160" spans="1:4">
      <c r="A1160" s="270" t="s">
        <v>2953</v>
      </c>
      <c r="B1160" s="267" t="s">
        <v>2954</v>
      </c>
      <c r="C1160">
        <v>210.4632</v>
      </c>
      <c r="D1160">
        <v>0</v>
      </c>
    </row>
    <row r="1161" spans="1:4">
      <c r="A1161" s="270" t="s">
        <v>2955</v>
      </c>
      <c r="B1161" s="267" t="s">
        <v>2956</v>
      </c>
      <c r="C1161">
        <v>908.43029999999999</v>
      </c>
      <c r="D1161">
        <v>0</v>
      </c>
    </row>
    <row r="1162" spans="1:4">
      <c r="A1162" s="270" t="s">
        <v>2957</v>
      </c>
      <c r="B1162" s="267" t="s">
        <v>2958</v>
      </c>
      <c r="C1162">
        <v>204.7664</v>
      </c>
      <c r="D1162">
        <v>0</v>
      </c>
    </row>
    <row r="1163" spans="1:4">
      <c r="A1163" s="270" t="s">
        <v>2959</v>
      </c>
      <c r="B1163" s="267" t="s">
        <v>2960</v>
      </c>
      <c r="C1163">
        <v>96.245000000000005</v>
      </c>
      <c r="D1163">
        <v>0</v>
      </c>
    </row>
    <row r="1164" spans="1:4">
      <c r="A1164" s="270" t="s">
        <v>2961</v>
      </c>
      <c r="B1164" s="267" t="s">
        <v>2962</v>
      </c>
      <c r="C1164">
        <v>1230.865</v>
      </c>
      <c r="D1164">
        <v>0</v>
      </c>
    </row>
    <row r="1165" spans="1:4">
      <c r="A1165" s="270" t="s">
        <v>2963</v>
      </c>
      <c r="B1165" s="267" t="s">
        <v>2964</v>
      </c>
      <c r="C1165">
        <v>1144.4817</v>
      </c>
      <c r="D1165">
        <v>0</v>
      </c>
    </row>
    <row r="1166" spans="1:4">
      <c r="A1166" s="270" t="s">
        <v>2965</v>
      </c>
      <c r="B1166" s="267" t="s">
        <v>2964</v>
      </c>
      <c r="C1166">
        <v>1130.2893999999999</v>
      </c>
      <c r="D1166">
        <v>0</v>
      </c>
    </row>
    <row r="1167" spans="1:4">
      <c r="A1167" s="270" t="s">
        <v>2966</v>
      </c>
      <c r="B1167" s="267" t="s">
        <v>2964</v>
      </c>
      <c r="C1167">
        <v>1101.2565</v>
      </c>
      <c r="D1167">
        <v>0</v>
      </c>
    </row>
    <row r="1168" spans="1:4">
      <c r="A1168" s="270" t="s">
        <v>2967</v>
      </c>
      <c r="B1168" s="267" t="s">
        <v>2968</v>
      </c>
      <c r="C1168">
        <v>500.45400000000001</v>
      </c>
      <c r="D1168">
        <v>0</v>
      </c>
    </row>
    <row r="1169" spans="1:4">
      <c r="A1169" s="270" t="s">
        <v>2969</v>
      </c>
      <c r="B1169" s="267" t="s">
        <v>2970</v>
      </c>
      <c r="C1169">
        <v>158.32169999999999</v>
      </c>
      <c r="D1169">
        <v>0</v>
      </c>
    </row>
    <row r="1170" spans="1:4">
      <c r="A1170" s="270" t="s">
        <v>2971</v>
      </c>
      <c r="B1170" s="267" t="s">
        <v>2972</v>
      </c>
      <c r="C1170">
        <v>2747.5531999999998</v>
      </c>
      <c r="D1170">
        <v>0</v>
      </c>
    </row>
    <row r="1171" spans="1:4">
      <c r="A1171" s="270" t="s">
        <v>2973</v>
      </c>
      <c r="B1171" s="267" t="s">
        <v>2972</v>
      </c>
      <c r="C1171">
        <v>2686.0558999999998</v>
      </c>
      <c r="D1171">
        <v>0</v>
      </c>
    </row>
    <row r="1172" spans="1:4">
      <c r="A1172" s="270" t="s">
        <v>2974</v>
      </c>
      <c r="B1172" s="267" t="s">
        <v>2972</v>
      </c>
      <c r="C1172">
        <v>2061.701</v>
      </c>
      <c r="D1172">
        <v>0</v>
      </c>
    </row>
    <row r="1173" spans="1:4">
      <c r="A1173" s="270" t="s">
        <v>2975</v>
      </c>
      <c r="B1173" s="267" t="s">
        <v>2976</v>
      </c>
      <c r="C1173">
        <v>197.9804</v>
      </c>
      <c r="D1173">
        <v>0</v>
      </c>
    </row>
    <row r="1174" spans="1:4">
      <c r="A1174" s="270" t="s">
        <v>2977</v>
      </c>
      <c r="B1174" s="267" t="s">
        <v>2978</v>
      </c>
      <c r="C1174">
        <v>4650.3308999999999</v>
      </c>
      <c r="D1174">
        <v>0</v>
      </c>
    </row>
    <row r="1175" spans="1:4">
      <c r="A1175" s="270" t="s">
        <v>2979</v>
      </c>
      <c r="B1175" s="267" t="s">
        <v>2980</v>
      </c>
      <c r="C1175">
        <v>14296.7752</v>
      </c>
      <c r="D1175">
        <v>0</v>
      </c>
    </row>
    <row r="1176" spans="1:4">
      <c r="A1176" s="270" t="s">
        <v>2981</v>
      </c>
      <c r="B1176" s="267" t="s">
        <v>2982</v>
      </c>
      <c r="C1176">
        <v>664.28359999999998</v>
      </c>
      <c r="D1176">
        <v>0</v>
      </c>
    </row>
    <row r="1177" spans="1:4">
      <c r="A1177" s="270" t="s">
        <v>2983</v>
      </c>
      <c r="B1177" s="267" t="s">
        <v>2984</v>
      </c>
      <c r="C1177">
        <v>2685.2950000000001</v>
      </c>
      <c r="D1177">
        <v>0</v>
      </c>
    </row>
    <row r="1178" spans="1:4">
      <c r="A1178" s="270" t="s">
        <v>2985</v>
      </c>
      <c r="B1178" s="267" t="s">
        <v>2986</v>
      </c>
      <c r="C1178">
        <v>168.7647</v>
      </c>
      <c r="D1178">
        <v>0</v>
      </c>
    </row>
    <row r="1179" spans="1:4">
      <c r="A1179" s="270" t="s">
        <v>2987</v>
      </c>
      <c r="B1179" s="267" t="s">
        <v>2988</v>
      </c>
      <c r="C1179">
        <v>716.87049999999999</v>
      </c>
      <c r="D1179">
        <v>0</v>
      </c>
    </row>
    <row r="1180" spans="1:4">
      <c r="A1180" s="270" t="s">
        <v>2989</v>
      </c>
      <c r="B1180" s="267" t="s">
        <v>2990</v>
      </c>
      <c r="C1180">
        <v>2044.9441999999999</v>
      </c>
      <c r="D1180">
        <v>0</v>
      </c>
    </row>
    <row r="1181" spans="1:4">
      <c r="A1181" s="270" t="s">
        <v>2991</v>
      </c>
      <c r="B1181" s="267" t="s">
        <v>2992</v>
      </c>
      <c r="C1181">
        <v>4100.6490000000003</v>
      </c>
      <c r="D1181">
        <v>0</v>
      </c>
    </row>
    <row r="1182" spans="1:4">
      <c r="A1182" s="270" t="s">
        <v>2993</v>
      </c>
      <c r="B1182" s="267" t="s">
        <v>2994</v>
      </c>
      <c r="C1182">
        <v>2040.0957000000001</v>
      </c>
      <c r="D1182">
        <v>0</v>
      </c>
    </row>
    <row r="1183" spans="1:4">
      <c r="A1183" s="270" t="s">
        <v>2995</v>
      </c>
      <c r="B1183" s="267" t="s">
        <v>2996</v>
      </c>
      <c r="C1183">
        <v>1417.1629</v>
      </c>
      <c r="D1183">
        <v>0</v>
      </c>
    </row>
    <row r="1184" spans="1:4">
      <c r="A1184" s="270" t="s">
        <v>2997</v>
      </c>
      <c r="B1184" s="267" t="s">
        <v>2998</v>
      </c>
      <c r="C1184">
        <v>164.00049999999999</v>
      </c>
      <c r="D1184">
        <v>0</v>
      </c>
    </row>
    <row r="1185" spans="1:4">
      <c r="A1185" s="270" t="s">
        <v>2999</v>
      </c>
      <c r="B1185" s="267" t="s">
        <v>3000</v>
      </c>
      <c r="C1185">
        <v>293.41559999999998</v>
      </c>
      <c r="D1185">
        <v>0</v>
      </c>
    </row>
    <row r="1186" spans="1:4">
      <c r="A1186" s="270" t="s">
        <v>3001</v>
      </c>
      <c r="B1186" s="267" t="s">
        <v>3002</v>
      </c>
      <c r="C1186">
        <v>169.42339999999999</v>
      </c>
      <c r="D1186">
        <v>0</v>
      </c>
    </row>
    <row r="1187" spans="1:4">
      <c r="A1187" s="270" t="s">
        <v>3003</v>
      </c>
      <c r="B1187" s="267" t="s">
        <v>3004</v>
      </c>
      <c r="C1187">
        <v>212.43690000000001</v>
      </c>
      <c r="D1187">
        <v>0</v>
      </c>
    </row>
    <row r="1188" spans="1:4">
      <c r="A1188" s="270" t="s">
        <v>3005</v>
      </c>
      <c r="B1188" s="267" t="s">
        <v>3004</v>
      </c>
      <c r="C1188">
        <v>200.14940000000001</v>
      </c>
      <c r="D1188">
        <v>0</v>
      </c>
    </row>
    <row r="1189" spans="1:4">
      <c r="A1189" s="270" t="s">
        <v>3006</v>
      </c>
      <c r="B1189" s="267" t="s">
        <v>3004</v>
      </c>
      <c r="C1189">
        <v>200.92310000000001</v>
      </c>
      <c r="D1189">
        <v>0</v>
      </c>
    </row>
    <row r="1190" spans="1:4">
      <c r="A1190" s="270" t="s">
        <v>3007</v>
      </c>
      <c r="B1190" s="267" t="s">
        <v>3008</v>
      </c>
      <c r="C1190">
        <v>340.48410000000001</v>
      </c>
      <c r="D1190">
        <v>0</v>
      </c>
    </row>
    <row r="1191" spans="1:4">
      <c r="A1191" s="270" t="s">
        <v>3009</v>
      </c>
      <c r="B1191" s="267" t="s">
        <v>3010</v>
      </c>
      <c r="C1191">
        <v>1367.1031</v>
      </c>
      <c r="D1191">
        <v>0</v>
      </c>
    </row>
    <row r="1192" spans="1:4">
      <c r="A1192" s="270" t="s">
        <v>3011</v>
      </c>
      <c r="B1192" s="267" t="s">
        <v>3012</v>
      </c>
      <c r="C1192">
        <v>182.46780000000001</v>
      </c>
      <c r="D1192">
        <v>0</v>
      </c>
    </row>
    <row r="1193" spans="1:4">
      <c r="A1193" s="270" t="s">
        <v>3013</v>
      </c>
      <c r="B1193" s="267" t="s">
        <v>3014</v>
      </c>
      <c r="C1193">
        <v>388.28530000000001</v>
      </c>
      <c r="D1193">
        <v>0</v>
      </c>
    </row>
    <row r="1194" spans="1:4">
      <c r="A1194" s="270" t="s">
        <v>3015</v>
      </c>
      <c r="B1194" s="267" t="s">
        <v>3016</v>
      </c>
      <c r="C1194">
        <v>10360.105600000001</v>
      </c>
      <c r="D1194">
        <v>0</v>
      </c>
    </row>
    <row r="1195" spans="1:4">
      <c r="A1195" s="270" t="s">
        <v>3017</v>
      </c>
      <c r="B1195" s="267" t="s">
        <v>3018</v>
      </c>
      <c r="C1195">
        <v>4000.14</v>
      </c>
      <c r="D1195">
        <v>0</v>
      </c>
    </row>
    <row r="1196" spans="1:4">
      <c r="A1196" s="270" t="s">
        <v>3019</v>
      </c>
      <c r="B1196" s="267" t="s">
        <v>3020</v>
      </c>
      <c r="C1196">
        <v>249.40129999999999</v>
      </c>
      <c r="D1196">
        <v>0</v>
      </c>
    </row>
    <row r="1197" spans="1:4">
      <c r="A1197" s="270" t="s">
        <v>3021</v>
      </c>
      <c r="B1197" s="267" t="s">
        <v>3022</v>
      </c>
      <c r="C1197">
        <v>618.05039999999997</v>
      </c>
      <c r="D1197">
        <v>0</v>
      </c>
    </row>
    <row r="1198" spans="1:4">
      <c r="A1198" s="270" t="s">
        <v>3023</v>
      </c>
      <c r="B1198" s="267" t="s">
        <v>3024</v>
      </c>
      <c r="C1198">
        <v>225.3441</v>
      </c>
      <c r="D1198">
        <v>0</v>
      </c>
    </row>
    <row r="1199" spans="1:4">
      <c r="A1199" s="270" t="s">
        <v>778</v>
      </c>
      <c r="B1199" s="267" t="s">
        <v>779</v>
      </c>
      <c r="C1199">
        <v>23.39</v>
      </c>
      <c r="D1199">
        <v>0</v>
      </c>
    </row>
    <row r="1200" spans="1:4">
      <c r="A1200" s="270" t="s">
        <v>3025</v>
      </c>
      <c r="B1200" s="267" t="s">
        <v>3026</v>
      </c>
      <c r="C1200">
        <v>125.1888</v>
      </c>
      <c r="D1200">
        <v>0</v>
      </c>
    </row>
    <row r="1201" spans="1:4">
      <c r="A1201" s="270" t="s">
        <v>3027</v>
      </c>
      <c r="B1201" s="267" t="s">
        <v>3028</v>
      </c>
      <c r="C1201">
        <v>268.71019999999999</v>
      </c>
      <c r="D1201">
        <v>0</v>
      </c>
    </row>
    <row r="1202" spans="1:4">
      <c r="A1202" s="270" t="s">
        <v>3029</v>
      </c>
      <c r="B1202" s="267" t="s">
        <v>3030</v>
      </c>
      <c r="C1202">
        <v>662.43780000000004</v>
      </c>
      <c r="D1202">
        <v>0</v>
      </c>
    </row>
    <row r="1203" spans="1:4">
      <c r="A1203" s="270" t="s">
        <v>3031</v>
      </c>
      <c r="B1203" s="267" t="s">
        <v>3032</v>
      </c>
      <c r="C1203">
        <v>149.61259999999999</v>
      </c>
      <c r="D1203">
        <v>0</v>
      </c>
    </row>
    <row r="1204" spans="1:4">
      <c r="A1204" s="270" t="s">
        <v>3033</v>
      </c>
      <c r="B1204" s="267" t="s">
        <v>3034</v>
      </c>
      <c r="C1204">
        <v>252.23439999999999</v>
      </c>
      <c r="D1204">
        <v>0</v>
      </c>
    </row>
    <row r="1205" spans="1:4">
      <c r="A1205" s="270" t="s">
        <v>3035</v>
      </c>
      <c r="B1205" s="267" t="s">
        <v>3036</v>
      </c>
      <c r="C1205">
        <v>591.08989999999994</v>
      </c>
      <c r="D1205">
        <v>0</v>
      </c>
    </row>
    <row r="1206" spans="1:4">
      <c r="A1206" s="270" t="s">
        <v>3037</v>
      </c>
      <c r="B1206" s="267" t="s">
        <v>3036</v>
      </c>
      <c r="C1206">
        <v>636.71870000000001</v>
      </c>
      <c r="D1206">
        <v>0</v>
      </c>
    </row>
    <row r="1207" spans="1:4">
      <c r="A1207" s="270" t="s">
        <v>3038</v>
      </c>
      <c r="B1207" s="267" t="s">
        <v>3036</v>
      </c>
      <c r="C1207">
        <v>635.69449999999995</v>
      </c>
      <c r="D1207">
        <v>0</v>
      </c>
    </row>
    <row r="1208" spans="1:4">
      <c r="A1208" s="270" t="s">
        <v>3039</v>
      </c>
      <c r="B1208" s="267" t="s">
        <v>3040</v>
      </c>
      <c r="C1208">
        <v>908.81020000000001</v>
      </c>
      <c r="D1208">
        <v>0</v>
      </c>
    </row>
    <row r="1209" spans="1:4">
      <c r="A1209" s="270" t="s">
        <v>3041</v>
      </c>
      <c r="B1209" s="267" t="s">
        <v>3042</v>
      </c>
      <c r="C1209">
        <v>598.05510000000004</v>
      </c>
      <c r="D1209">
        <v>0</v>
      </c>
    </row>
    <row r="1210" spans="1:4">
      <c r="A1210" s="270" t="s">
        <v>3043</v>
      </c>
      <c r="B1210" s="267" t="s">
        <v>3042</v>
      </c>
      <c r="C1210">
        <v>558.47850000000005</v>
      </c>
      <c r="D1210">
        <v>0</v>
      </c>
    </row>
    <row r="1211" spans="1:4">
      <c r="A1211" s="270" t="s">
        <v>3044</v>
      </c>
      <c r="B1211" s="267" t="s">
        <v>3045</v>
      </c>
      <c r="C1211">
        <v>245.11019999999999</v>
      </c>
      <c r="D1211">
        <v>0</v>
      </c>
    </row>
    <row r="1212" spans="1:4">
      <c r="A1212" s="270" t="s">
        <v>3046</v>
      </c>
      <c r="B1212" s="267" t="s">
        <v>3045</v>
      </c>
      <c r="C1212">
        <v>4007.9279999999999</v>
      </c>
      <c r="D1212">
        <v>0</v>
      </c>
    </row>
    <row r="1213" spans="1:4">
      <c r="A1213" s="270" t="s">
        <v>3047</v>
      </c>
      <c r="B1213" s="267" t="s">
        <v>3048</v>
      </c>
      <c r="C1213">
        <v>621.33860000000004</v>
      </c>
      <c r="D1213">
        <v>0</v>
      </c>
    </row>
    <row r="1214" spans="1:4">
      <c r="A1214" s="270" t="s">
        <v>3049</v>
      </c>
      <c r="B1214" s="267" t="s">
        <v>3050</v>
      </c>
      <c r="C1214">
        <v>523.03330000000005</v>
      </c>
      <c r="D1214">
        <v>0</v>
      </c>
    </row>
    <row r="1215" spans="1:4">
      <c r="A1215" s="270" t="s">
        <v>3051</v>
      </c>
      <c r="B1215" s="267" t="s">
        <v>3050</v>
      </c>
      <c r="C1215">
        <v>334.05959999999999</v>
      </c>
      <c r="D1215">
        <v>0</v>
      </c>
    </row>
    <row r="1216" spans="1:4">
      <c r="A1216" s="270" t="s">
        <v>3052</v>
      </c>
      <c r="B1216" s="267" t="s">
        <v>3050</v>
      </c>
      <c r="C1216">
        <v>497.60120000000001</v>
      </c>
      <c r="D1216">
        <v>0</v>
      </c>
    </row>
    <row r="1217" spans="1:4">
      <c r="A1217" s="270" t="s">
        <v>3053</v>
      </c>
      <c r="B1217" s="267" t="s">
        <v>3050</v>
      </c>
      <c r="C1217">
        <v>338.60700000000003</v>
      </c>
      <c r="D1217">
        <v>0</v>
      </c>
    </row>
    <row r="1218" spans="1:4">
      <c r="A1218" s="270" t="s">
        <v>3054</v>
      </c>
      <c r="B1218" s="267" t="s">
        <v>3055</v>
      </c>
      <c r="C1218">
        <v>184.02209999999999</v>
      </c>
      <c r="D1218">
        <v>0</v>
      </c>
    </row>
    <row r="1219" spans="1:4">
      <c r="A1219" s="270" t="s">
        <v>3056</v>
      </c>
      <c r="B1219" s="267" t="s">
        <v>3055</v>
      </c>
      <c r="C1219">
        <v>208.56569999999999</v>
      </c>
      <c r="D1219">
        <v>0</v>
      </c>
    </row>
    <row r="1220" spans="1:4">
      <c r="A1220" s="270" t="s">
        <v>3057</v>
      </c>
      <c r="B1220" s="267" t="s">
        <v>3058</v>
      </c>
      <c r="C1220">
        <v>48.384500000000003</v>
      </c>
      <c r="D1220">
        <v>0</v>
      </c>
    </row>
    <row r="1221" spans="1:4">
      <c r="A1221" s="270" t="s">
        <v>3059</v>
      </c>
      <c r="B1221" s="267" t="s">
        <v>3060</v>
      </c>
      <c r="C1221">
        <v>1453.6781000000001</v>
      </c>
      <c r="D1221">
        <v>0</v>
      </c>
    </row>
    <row r="1222" spans="1:4">
      <c r="A1222" s="270" t="s">
        <v>3061</v>
      </c>
      <c r="B1222" s="267" t="s">
        <v>3062</v>
      </c>
      <c r="C1222">
        <v>921.64030000000002</v>
      </c>
      <c r="D1222">
        <v>0</v>
      </c>
    </row>
    <row r="1223" spans="1:4">
      <c r="A1223" s="270" t="s">
        <v>3063</v>
      </c>
      <c r="B1223" s="267" t="s">
        <v>3062</v>
      </c>
      <c r="C1223">
        <v>935.54830000000004</v>
      </c>
      <c r="D1223">
        <v>0</v>
      </c>
    </row>
    <row r="1224" spans="1:4">
      <c r="A1224" s="270" t="s">
        <v>3064</v>
      </c>
      <c r="B1224" s="267" t="s">
        <v>3062</v>
      </c>
      <c r="C1224">
        <v>538.18240000000003</v>
      </c>
      <c r="D1224">
        <v>0</v>
      </c>
    </row>
    <row r="1225" spans="1:4">
      <c r="A1225" s="270" t="s">
        <v>3065</v>
      </c>
      <c r="B1225" s="267" t="s">
        <v>3066</v>
      </c>
      <c r="C1225">
        <v>3054.2530000000002</v>
      </c>
      <c r="D1225">
        <v>0</v>
      </c>
    </row>
    <row r="1226" spans="1:4">
      <c r="A1226" s="270" t="s">
        <v>3067</v>
      </c>
      <c r="B1226" s="267" t="s">
        <v>3068</v>
      </c>
      <c r="C1226">
        <v>823.36540000000002</v>
      </c>
      <c r="D1226">
        <v>0</v>
      </c>
    </row>
    <row r="1227" spans="1:4">
      <c r="A1227" s="270" t="s">
        <v>3069</v>
      </c>
      <c r="B1227" s="267" t="s">
        <v>3068</v>
      </c>
      <c r="C1227">
        <v>1021.7972</v>
      </c>
      <c r="D1227">
        <v>0</v>
      </c>
    </row>
    <row r="1228" spans="1:4">
      <c r="A1228" s="270" t="s">
        <v>3070</v>
      </c>
      <c r="B1228" s="267" t="s">
        <v>3068</v>
      </c>
      <c r="C1228">
        <v>1022.7273</v>
      </c>
      <c r="D1228">
        <v>0</v>
      </c>
    </row>
    <row r="1229" spans="1:4">
      <c r="A1229" s="270" t="s">
        <v>3071</v>
      </c>
      <c r="B1229" s="267" t="s">
        <v>3068</v>
      </c>
      <c r="C1229">
        <v>1023.7598</v>
      </c>
      <c r="D1229">
        <v>0</v>
      </c>
    </row>
    <row r="1230" spans="1:4">
      <c r="A1230" s="270" t="s">
        <v>3072</v>
      </c>
      <c r="B1230" s="267" t="s">
        <v>3068</v>
      </c>
      <c r="C1230">
        <v>896.34900000000005</v>
      </c>
      <c r="D1230">
        <v>0</v>
      </c>
    </row>
    <row r="1231" spans="1:4">
      <c r="A1231" s="270" t="s">
        <v>3073</v>
      </c>
      <c r="B1231" s="267" t="s">
        <v>3074</v>
      </c>
      <c r="C1231">
        <v>1380.4707000000001</v>
      </c>
      <c r="D1231">
        <v>0</v>
      </c>
    </row>
    <row r="1232" spans="1:4">
      <c r="A1232" s="270" t="s">
        <v>3075</v>
      </c>
      <c r="B1232" s="267" t="s">
        <v>3074</v>
      </c>
      <c r="C1232">
        <v>1296.3494000000001</v>
      </c>
      <c r="D1232">
        <v>0</v>
      </c>
    </row>
    <row r="1233" spans="1:4">
      <c r="A1233" s="270" t="s">
        <v>3076</v>
      </c>
      <c r="B1233" s="267" t="s">
        <v>3077</v>
      </c>
      <c r="C1233">
        <v>7789.3392000000003</v>
      </c>
      <c r="D1233">
        <v>0</v>
      </c>
    </row>
    <row r="1234" spans="1:4">
      <c r="A1234" s="270" t="s">
        <v>3078</v>
      </c>
      <c r="B1234" s="267" t="s">
        <v>3079</v>
      </c>
      <c r="C1234">
        <v>1339.25</v>
      </c>
      <c r="D1234">
        <v>0</v>
      </c>
    </row>
    <row r="1235" spans="1:4">
      <c r="A1235" s="270" t="s">
        <v>3080</v>
      </c>
      <c r="B1235" s="267" t="s">
        <v>3081</v>
      </c>
      <c r="C1235">
        <v>146201.01329999999</v>
      </c>
      <c r="D1235">
        <v>0</v>
      </c>
    </row>
    <row r="1236" spans="1:4">
      <c r="A1236" s="270" t="s">
        <v>3082</v>
      </c>
      <c r="B1236" s="267" t="s">
        <v>3083</v>
      </c>
      <c r="C1236">
        <v>37.0871</v>
      </c>
      <c r="D1236">
        <v>0</v>
      </c>
    </row>
    <row r="1237" spans="1:4">
      <c r="A1237" s="270" t="s">
        <v>3084</v>
      </c>
      <c r="B1237" s="267" t="s">
        <v>3085</v>
      </c>
      <c r="C1237">
        <v>1164.1993</v>
      </c>
      <c r="D1237">
        <v>0</v>
      </c>
    </row>
    <row r="1238" spans="1:4">
      <c r="A1238" s="270" t="s">
        <v>3086</v>
      </c>
      <c r="B1238" s="267" t="s">
        <v>3087</v>
      </c>
      <c r="C1238">
        <v>104.5457</v>
      </c>
      <c r="D1238">
        <v>0</v>
      </c>
    </row>
    <row r="1239" spans="1:4">
      <c r="A1239" s="270" t="s">
        <v>3088</v>
      </c>
      <c r="B1239" s="267" t="s">
        <v>3089</v>
      </c>
      <c r="C1239">
        <v>242.1097</v>
      </c>
      <c r="D1239">
        <v>0</v>
      </c>
    </row>
    <row r="1240" spans="1:4">
      <c r="A1240" s="270" t="s">
        <v>3090</v>
      </c>
      <c r="B1240" s="267" t="s">
        <v>3091</v>
      </c>
      <c r="C1240">
        <v>56.268099999999997</v>
      </c>
      <c r="D1240">
        <v>0</v>
      </c>
    </row>
    <row r="1241" spans="1:4">
      <c r="A1241" s="270" t="s">
        <v>3092</v>
      </c>
      <c r="B1241" s="267" t="s">
        <v>3093</v>
      </c>
      <c r="C1241">
        <v>189.27510000000001</v>
      </c>
      <c r="D1241">
        <v>0</v>
      </c>
    </row>
    <row r="1242" spans="1:4">
      <c r="A1242" s="270" t="s">
        <v>3094</v>
      </c>
      <c r="B1242" s="267" t="s">
        <v>3095</v>
      </c>
      <c r="C1242">
        <v>228.65119999999999</v>
      </c>
      <c r="D1242">
        <v>0</v>
      </c>
    </row>
    <row r="1243" spans="1:4">
      <c r="A1243" s="270" t="s">
        <v>3096</v>
      </c>
      <c r="B1243" s="267" t="s">
        <v>3097</v>
      </c>
      <c r="C1243">
        <v>1232.8992000000001</v>
      </c>
      <c r="D1243">
        <v>0</v>
      </c>
    </row>
    <row r="1244" spans="1:4">
      <c r="A1244" s="270" t="s">
        <v>3098</v>
      </c>
      <c r="B1244" s="267" t="s">
        <v>3099</v>
      </c>
      <c r="C1244">
        <v>5613.6269000000002</v>
      </c>
      <c r="D1244">
        <v>0</v>
      </c>
    </row>
    <row r="1245" spans="1:4">
      <c r="A1245" s="270" t="s">
        <v>3100</v>
      </c>
      <c r="B1245" s="267" t="s">
        <v>3101</v>
      </c>
      <c r="C1245">
        <v>594.5829</v>
      </c>
      <c r="D1245">
        <v>0</v>
      </c>
    </row>
    <row r="1246" spans="1:4">
      <c r="A1246" s="270" t="s">
        <v>3102</v>
      </c>
      <c r="B1246" s="267" t="s">
        <v>3101</v>
      </c>
      <c r="C1246">
        <v>671.57500000000005</v>
      </c>
      <c r="D1246">
        <v>0</v>
      </c>
    </row>
    <row r="1247" spans="1:4">
      <c r="A1247" s="270" t="s">
        <v>3103</v>
      </c>
      <c r="B1247" s="267" t="s">
        <v>3104</v>
      </c>
      <c r="C1247">
        <v>78052.557100000005</v>
      </c>
      <c r="D1247">
        <v>0</v>
      </c>
    </row>
    <row r="1248" spans="1:4">
      <c r="A1248" s="270" t="s">
        <v>3105</v>
      </c>
      <c r="B1248" s="267" t="s">
        <v>3106</v>
      </c>
      <c r="C1248">
        <v>159.21780000000001</v>
      </c>
      <c r="D1248">
        <v>0</v>
      </c>
    </row>
    <row r="1249" spans="1:4">
      <c r="A1249" s="270" t="s">
        <v>3107</v>
      </c>
      <c r="B1249" s="267" t="s">
        <v>3108</v>
      </c>
      <c r="C1249">
        <v>9484.33</v>
      </c>
      <c r="D1249">
        <v>0</v>
      </c>
    </row>
    <row r="1250" spans="1:4">
      <c r="A1250" s="270" t="s">
        <v>3109</v>
      </c>
      <c r="B1250" s="267" t="s">
        <v>3110</v>
      </c>
      <c r="C1250">
        <v>115.22790000000001</v>
      </c>
      <c r="D1250">
        <v>0</v>
      </c>
    </row>
    <row r="1251" spans="1:4">
      <c r="A1251" s="270" t="s">
        <v>3111</v>
      </c>
      <c r="B1251" s="267" t="s">
        <v>3112</v>
      </c>
      <c r="C1251">
        <v>119.81270000000001</v>
      </c>
      <c r="D1251">
        <v>0</v>
      </c>
    </row>
    <row r="1252" spans="1:4">
      <c r="A1252" s="270" t="s">
        <v>3113</v>
      </c>
      <c r="B1252" s="267" t="s">
        <v>3114</v>
      </c>
      <c r="C1252">
        <v>629.81830000000002</v>
      </c>
      <c r="D1252">
        <v>0</v>
      </c>
    </row>
    <row r="1253" spans="1:4">
      <c r="A1253" s="270" t="s">
        <v>3115</v>
      </c>
      <c r="B1253" s="267" t="s">
        <v>3116</v>
      </c>
      <c r="C1253">
        <v>181.798</v>
      </c>
      <c r="D1253">
        <v>0</v>
      </c>
    </row>
    <row r="1254" spans="1:4">
      <c r="A1254" s="270" t="s">
        <v>3117</v>
      </c>
      <c r="B1254" s="267" t="s">
        <v>3118</v>
      </c>
      <c r="C1254">
        <v>373.71809999999999</v>
      </c>
      <c r="D1254">
        <v>0</v>
      </c>
    </row>
    <row r="1255" spans="1:4">
      <c r="A1255" s="270" t="s">
        <v>3119</v>
      </c>
      <c r="B1255" s="267" t="s">
        <v>3120</v>
      </c>
      <c r="C1255">
        <v>188.65629999999999</v>
      </c>
      <c r="D1255">
        <v>0</v>
      </c>
    </row>
    <row r="1256" spans="1:4">
      <c r="A1256" s="270" t="s">
        <v>3121</v>
      </c>
      <c r="B1256" s="267" t="s">
        <v>3122</v>
      </c>
      <c r="C1256">
        <v>212.38980000000001</v>
      </c>
      <c r="D1256">
        <v>0</v>
      </c>
    </row>
    <row r="1257" spans="1:4">
      <c r="A1257" s="270" t="s">
        <v>3123</v>
      </c>
      <c r="B1257" s="267" t="s">
        <v>3124</v>
      </c>
      <c r="C1257">
        <v>80.448899999999995</v>
      </c>
      <c r="D1257">
        <v>0</v>
      </c>
    </row>
    <row r="1258" spans="1:4">
      <c r="A1258" s="270" t="s">
        <v>3125</v>
      </c>
      <c r="B1258" s="267" t="s">
        <v>3126</v>
      </c>
      <c r="C1258">
        <v>134.27250000000001</v>
      </c>
      <c r="D1258">
        <v>0</v>
      </c>
    </row>
    <row r="1259" spans="1:4">
      <c r="A1259" s="270" t="s">
        <v>3127</v>
      </c>
      <c r="B1259" s="267" t="s">
        <v>3128</v>
      </c>
      <c r="C1259">
        <v>1529.8726999999999</v>
      </c>
      <c r="D1259">
        <v>0</v>
      </c>
    </row>
    <row r="1260" spans="1:4">
      <c r="A1260" s="270" t="s">
        <v>3129</v>
      </c>
      <c r="B1260" s="267" t="s">
        <v>3130</v>
      </c>
      <c r="C1260">
        <v>299.14170000000001</v>
      </c>
      <c r="D1260">
        <v>0</v>
      </c>
    </row>
    <row r="1261" spans="1:4">
      <c r="A1261" s="270" t="s">
        <v>3131</v>
      </c>
      <c r="B1261" s="267" t="s">
        <v>3132</v>
      </c>
      <c r="C1261">
        <v>1190.0540000000001</v>
      </c>
      <c r="D1261">
        <v>0</v>
      </c>
    </row>
    <row r="1262" spans="1:4">
      <c r="A1262" s="270" t="s">
        <v>3133</v>
      </c>
      <c r="B1262" s="267" t="s">
        <v>3134</v>
      </c>
      <c r="C1262">
        <v>4351.9468999999999</v>
      </c>
      <c r="D1262">
        <v>0</v>
      </c>
    </row>
    <row r="1263" spans="1:4">
      <c r="A1263" s="270" t="s">
        <v>3135</v>
      </c>
      <c r="B1263" s="267" t="s">
        <v>3134</v>
      </c>
      <c r="C1263">
        <v>4475.4336999999996</v>
      </c>
      <c r="D1263">
        <v>0</v>
      </c>
    </row>
    <row r="1264" spans="1:4">
      <c r="A1264" s="270" t="s">
        <v>3136</v>
      </c>
      <c r="B1264" s="267" t="s">
        <v>3134</v>
      </c>
      <c r="C1264">
        <v>3732.4065999999998</v>
      </c>
      <c r="D1264">
        <v>0</v>
      </c>
    </row>
    <row r="1265" spans="1:4">
      <c r="A1265" s="270" t="s">
        <v>3137</v>
      </c>
      <c r="B1265" s="267" t="s">
        <v>3138</v>
      </c>
      <c r="C1265">
        <v>119.30759999999999</v>
      </c>
      <c r="D1265">
        <v>0</v>
      </c>
    </row>
    <row r="1266" spans="1:4">
      <c r="A1266" s="270" t="s">
        <v>3139</v>
      </c>
      <c r="B1266" s="267" t="s">
        <v>3140</v>
      </c>
      <c r="C1266">
        <v>10575.745800000001</v>
      </c>
      <c r="D1266">
        <v>0</v>
      </c>
    </row>
    <row r="1267" spans="1:4">
      <c r="A1267" s="270" t="s">
        <v>3141</v>
      </c>
      <c r="B1267" s="267" t="s">
        <v>3142</v>
      </c>
      <c r="C1267">
        <v>2197.4299999999998</v>
      </c>
      <c r="D1267">
        <v>0</v>
      </c>
    </row>
    <row r="1268" spans="1:4">
      <c r="A1268" s="270" t="s">
        <v>3143</v>
      </c>
      <c r="B1268" s="267" t="s">
        <v>3144</v>
      </c>
      <c r="C1268">
        <v>796.85080000000005</v>
      </c>
      <c r="D1268">
        <v>0</v>
      </c>
    </row>
    <row r="1269" spans="1:4">
      <c r="A1269" s="270" t="s">
        <v>3145</v>
      </c>
      <c r="B1269" s="267" t="s">
        <v>3146</v>
      </c>
      <c r="C1269">
        <v>119.893</v>
      </c>
      <c r="D1269">
        <v>0</v>
      </c>
    </row>
    <row r="1270" spans="1:4">
      <c r="A1270" s="270" t="s">
        <v>3147</v>
      </c>
      <c r="B1270" s="267" t="s">
        <v>3148</v>
      </c>
      <c r="C1270">
        <v>1941.1491000000001</v>
      </c>
      <c r="D1270">
        <v>0</v>
      </c>
    </row>
    <row r="1271" spans="1:4">
      <c r="A1271" s="270" t="s">
        <v>3149</v>
      </c>
      <c r="B1271" s="267" t="s">
        <v>3150</v>
      </c>
      <c r="C1271">
        <v>521.7491</v>
      </c>
      <c r="D1271">
        <v>0</v>
      </c>
    </row>
    <row r="1272" spans="1:4">
      <c r="A1272" s="270" t="s">
        <v>3151</v>
      </c>
      <c r="B1272" s="267" t="s">
        <v>3152</v>
      </c>
      <c r="C1272">
        <v>333.28879999999998</v>
      </c>
      <c r="D1272">
        <v>0</v>
      </c>
    </row>
    <row r="1273" spans="1:4">
      <c r="A1273" s="270" t="s">
        <v>3153</v>
      </c>
      <c r="B1273" s="267" t="s">
        <v>3154</v>
      </c>
      <c r="C1273">
        <v>944.82979999999998</v>
      </c>
      <c r="D1273">
        <v>0</v>
      </c>
    </row>
    <row r="1274" spans="1:4">
      <c r="A1274" s="270" t="s">
        <v>3155</v>
      </c>
      <c r="B1274" s="267" t="s">
        <v>3154</v>
      </c>
      <c r="C1274">
        <v>656.98680000000002</v>
      </c>
      <c r="D1274">
        <v>0</v>
      </c>
    </row>
    <row r="1275" spans="1:4">
      <c r="A1275" s="270" t="s">
        <v>3156</v>
      </c>
      <c r="B1275" s="267" t="s">
        <v>3154</v>
      </c>
      <c r="C1275">
        <v>733.34050000000002</v>
      </c>
      <c r="D1275">
        <v>0</v>
      </c>
    </row>
    <row r="1276" spans="1:4">
      <c r="A1276" s="270" t="s">
        <v>3157</v>
      </c>
      <c r="B1276" s="267" t="s">
        <v>3154</v>
      </c>
      <c r="C1276">
        <v>607.77560000000005</v>
      </c>
      <c r="D1276">
        <v>0</v>
      </c>
    </row>
    <row r="1277" spans="1:4">
      <c r="A1277" s="270" t="s">
        <v>3158</v>
      </c>
      <c r="B1277" s="267" t="s">
        <v>3159</v>
      </c>
      <c r="C1277">
        <v>140.7715</v>
      </c>
      <c r="D1277">
        <v>0</v>
      </c>
    </row>
    <row r="1278" spans="1:4">
      <c r="A1278" s="270" t="s">
        <v>3160</v>
      </c>
      <c r="B1278" s="267" t="s">
        <v>3161</v>
      </c>
      <c r="C1278">
        <v>548.82000000000005</v>
      </c>
      <c r="D1278">
        <v>0</v>
      </c>
    </row>
    <row r="1279" spans="1:4">
      <c r="A1279" s="270" t="s">
        <v>3162</v>
      </c>
      <c r="B1279" s="267" t="s">
        <v>3163</v>
      </c>
      <c r="C1279">
        <v>262.452</v>
      </c>
      <c r="D1279">
        <v>0</v>
      </c>
    </row>
    <row r="1280" spans="1:4">
      <c r="A1280" s="270" t="s">
        <v>3164</v>
      </c>
      <c r="B1280" s="267" t="s">
        <v>3165</v>
      </c>
      <c r="C1280">
        <v>16.8047</v>
      </c>
      <c r="D1280">
        <v>0</v>
      </c>
    </row>
    <row r="1281" spans="1:4">
      <c r="A1281" s="270" t="s">
        <v>3166</v>
      </c>
      <c r="B1281" s="267" t="s">
        <v>3167</v>
      </c>
      <c r="C1281">
        <v>320.92290000000003</v>
      </c>
      <c r="D1281">
        <v>0</v>
      </c>
    </row>
    <row r="1282" spans="1:4">
      <c r="A1282" s="270" t="s">
        <v>3168</v>
      </c>
      <c r="B1282" s="267" t="s">
        <v>3169</v>
      </c>
      <c r="C1282">
        <v>54.497700000000002</v>
      </c>
      <c r="D1282">
        <v>0</v>
      </c>
    </row>
    <row r="1283" spans="1:4">
      <c r="A1283" s="270" t="s">
        <v>3170</v>
      </c>
      <c r="B1283" s="267" t="s">
        <v>3171</v>
      </c>
      <c r="C1283">
        <v>94.471699999999998</v>
      </c>
      <c r="D1283">
        <v>0</v>
      </c>
    </row>
    <row r="1284" spans="1:4">
      <c r="A1284" s="270" t="s">
        <v>3172</v>
      </c>
      <c r="B1284" s="267" t="s">
        <v>3173</v>
      </c>
      <c r="C1284">
        <v>359.9221</v>
      </c>
      <c r="D1284">
        <v>0</v>
      </c>
    </row>
    <row r="1285" spans="1:4">
      <c r="A1285" s="270" t="s">
        <v>3174</v>
      </c>
      <c r="B1285" s="267" t="s">
        <v>3175</v>
      </c>
      <c r="C1285">
        <v>1144.7797</v>
      </c>
      <c r="D1285">
        <v>0</v>
      </c>
    </row>
    <row r="1286" spans="1:4">
      <c r="A1286" s="270" t="s">
        <v>3176</v>
      </c>
      <c r="B1286" s="267" t="s">
        <v>3177</v>
      </c>
      <c r="C1286">
        <v>7289.52</v>
      </c>
      <c r="D1286">
        <v>0</v>
      </c>
    </row>
    <row r="1287" spans="1:4">
      <c r="A1287" s="270" t="s">
        <v>3178</v>
      </c>
      <c r="B1287" s="267" t="s">
        <v>3179</v>
      </c>
      <c r="C1287">
        <v>217.85220000000001</v>
      </c>
      <c r="D1287">
        <v>0</v>
      </c>
    </row>
    <row r="1288" spans="1:4">
      <c r="A1288" s="270" t="s">
        <v>3180</v>
      </c>
      <c r="B1288" s="267" t="s">
        <v>3181</v>
      </c>
      <c r="C1288">
        <v>1093.4659999999999</v>
      </c>
      <c r="D1288">
        <v>0</v>
      </c>
    </row>
    <row r="1289" spans="1:4">
      <c r="A1289" s="270" t="s">
        <v>3182</v>
      </c>
      <c r="B1289" s="267" t="s">
        <v>3181</v>
      </c>
      <c r="C1289">
        <v>679.42049999999995</v>
      </c>
      <c r="D1289">
        <v>0</v>
      </c>
    </row>
    <row r="1290" spans="1:4">
      <c r="A1290" s="270" t="s">
        <v>3183</v>
      </c>
      <c r="B1290" s="267" t="s">
        <v>3181</v>
      </c>
      <c r="C1290">
        <v>1099.5257999999999</v>
      </c>
      <c r="D1290">
        <v>0</v>
      </c>
    </row>
    <row r="1291" spans="1:4">
      <c r="A1291" s="270" t="s">
        <v>3184</v>
      </c>
      <c r="B1291" s="267" t="s">
        <v>3181</v>
      </c>
      <c r="C1291">
        <v>1093.2950000000001</v>
      </c>
      <c r="D1291">
        <v>0</v>
      </c>
    </row>
    <row r="1292" spans="1:4">
      <c r="A1292" s="270" t="s">
        <v>3185</v>
      </c>
      <c r="B1292" s="267" t="s">
        <v>3186</v>
      </c>
      <c r="C1292">
        <v>15.8262</v>
      </c>
      <c r="D1292">
        <v>0</v>
      </c>
    </row>
    <row r="1293" spans="1:4">
      <c r="A1293" s="270" t="s">
        <v>3187</v>
      </c>
      <c r="B1293" s="267" t="s">
        <v>3188</v>
      </c>
      <c r="C1293">
        <v>16.082000000000001</v>
      </c>
      <c r="D1293">
        <v>0</v>
      </c>
    </row>
    <row r="1294" spans="1:4">
      <c r="A1294" s="270" t="s">
        <v>3189</v>
      </c>
      <c r="B1294" s="267" t="s">
        <v>3190</v>
      </c>
      <c r="C1294">
        <v>19.6004</v>
      </c>
      <c r="D1294">
        <v>0</v>
      </c>
    </row>
    <row r="1295" spans="1:4">
      <c r="A1295" s="270" t="s">
        <v>3191</v>
      </c>
      <c r="B1295" s="267" t="s">
        <v>3192</v>
      </c>
      <c r="C1295">
        <v>30.7516</v>
      </c>
      <c r="D1295">
        <v>0</v>
      </c>
    </row>
    <row r="1296" spans="1:4">
      <c r="A1296" s="270" t="s">
        <v>3193</v>
      </c>
      <c r="B1296" s="267" t="s">
        <v>3194</v>
      </c>
      <c r="C1296">
        <v>36.485700000000001</v>
      </c>
      <c r="D1296">
        <v>0</v>
      </c>
    </row>
    <row r="1297" spans="1:4">
      <c r="A1297" s="270" t="s">
        <v>3195</v>
      </c>
      <c r="B1297" s="267" t="s">
        <v>3196</v>
      </c>
      <c r="C1297">
        <v>1021.1775</v>
      </c>
      <c r="D1297">
        <v>0</v>
      </c>
    </row>
    <row r="1298" spans="1:4">
      <c r="A1298" s="270" t="s">
        <v>3197</v>
      </c>
      <c r="B1298" s="267" t="s">
        <v>3196</v>
      </c>
      <c r="C1298">
        <v>735.68910000000005</v>
      </c>
      <c r="D1298">
        <v>0</v>
      </c>
    </row>
    <row r="1299" spans="1:4">
      <c r="A1299" s="270" t="s">
        <v>3198</v>
      </c>
      <c r="B1299" s="267" t="s">
        <v>3196</v>
      </c>
      <c r="C1299">
        <v>647.44659999999999</v>
      </c>
      <c r="D1299">
        <v>0</v>
      </c>
    </row>
    <row r="1300" spans="1:4">
      <c r="A1300" s="270" t="s">
        <v>3199</v>
      </c>
      <c r="B1300" s="267" t="s">
        <v>3200</v>
      </c>
      <c r="C1300">
        <v>103.1512</v>
      </c>
      <c r="D1300">
        <v>0</v>
      </c>
    </row>
    <row r="1301" spans="1:4">
      <c r="A1301" s="270" t="s">
        <v>3201</v>
      </c>
      <c r="B1301" s="267" t="s">
        <v>3202</v>
      </c>
      <c r="C1301">
        <v>204.66380000000001</v>
      </c>
      <c r="D1301">
        <v>0</v>
      </c>
    </row>
    <row r="1302" spans="1:4">
      <c r="A1302" s="270" t="s">
        <v>3203</v>
      </c>
      <c r="B1302" s="267" t="s">
        <v>3204</v>
      </c>
      <c r="C1302">
        <v>4110.8320000000003</v>
      </c>
      <c r="D1302">
        <v>0</v>
      </c>
    </row>
    <row r="1303" spans="1:4">
      <c r="A1303" s="270" t="s">
        <v>3205</v>
      </c>
      <c r="B1303" s="267" t="s">
        <v>3206</v>
      </c>
      <c r="C1303">
        <v>151.88399999999999</v>
      </c>
      <c r="D1303">
        <v>0</v>
      </c>
    </row>
    <row r="1304" spans="1:4">
      <c r="A1304" s="270" t="s">
        <v>3207</v>
      </c>
      <c r="B1304" s="267" t="s">
        <v>3208</v>
      </c>
      <c r="C1304">
        <v>423.01499999999999</v>
      </c>
      <c r="D1304">
        <v>0</v>
      </c>
    </row>
    <row r="1305" spans="1:4">
      <c r="A1305" s="270" t="s">
        <v>3209</v>
      </c>
      <c r="B1305" s="267" t="s">
        <v>3210</v>
      </c>
      <c r="C1305">
        <v>1445.2456999999999</v>
      </c>
      <c r="D1305">
        <v>0</v>
      </c>
    </row>
    <row r="1306" spans="1:4">
      <c r="A1306" s="270" t="s">
        <v>3211</v>
      </c>
      <c r="B1306" s="267" t="s">
        <v>3212</v>
      </c>
      <c r="C1306">
        <v>10297.4521</v>
      </c>
      <c r="D1306">
        <v>0</v>
      </c>
    </row>
    <row r="1307" spans="1:4">
      <c r="A1307" s="270" t="s">
        <v>3213</v>
      </c>
      <c r="B1307" s="267" t="s">
        <v>3214</v>
      </c>
      <c r="C1307">
        <v>4.1010999999999997</v>
      </c>
      <c r="D1307">
        <v>0</v>
      </c>
    </row>
    <row r="1308" spans="1:4">
      <c r="A1308" s="270" t="s">
        <v>3215</v>
      </c>
      <c r="B1308" s="267" t="s">
        <v>3216</v>
      </c>
      <c r="C1308">
        <v>3.4708000000000001</v>
      </c>
      <c r="D1308">
        <v>0</v>
      </c>
    </row>
    <row r="1309" spans="1:4">
      <c r="A1309" s="270" t="s">
        <v>3217</v>
      </c>
      <c r="B1309" s="267" t="s">
        <v>3218</v>
      </c>
      <c r="C1309">
        <v>1066.8054</v>
      </c>
      <c r="D1309">
        <v>0</v>
      </c>
    </row>
    <row r="1310" spans="1:4">
      <c r="A1310" s="270" t="s">
        <v>3219</v>
      </c>
      <c r="B1310" s="267" t="s">
        <v>3218</v>
      </c>
      <c r="C1310">
        <v>667.07299999999998</v>
      </c>
      <c r="D1310">
        <v>0</v>
      </c>
    </row>
    <row r="1311" spans="1:4">
      <c r="A1311" s="270" t="s">
        <v>3220</v>
      </c>
      <c r="B1311" s="267" t="s">
        <v>3218</v>
      </c>
      <c r="C1311">
        <v>1061.2168999999999</v>
      </c>
      <c r="D1311">
        <v>0</v>
      </c>
    </row>
    <row r="1312" spans="1:4">
      <c r="A1312" s="270" t="s">
        <v>3221</v>
      </c>
      <c r="B1312" s="267" t="s">
        <v>3218</v>
      </c>
      <c r="C1312">
        <v>1046.8869</v>
      </c>
      <c r="D1312">
        <v>0</v>
      </c>
    </row>
    <row r="1313" spans="1:4">
      <c r="A1313" s="270" t="s">
        <v>3222</v>
      </c>
      <c r="B1313" s="267" t="s">
        <v>3223</v>
      </c>
      <c r="C1313">
        <v>500.62979999999999</v>
      </c>
      <c r="D1313">
        <v>0</v>
      </c>
    </row>
    <row r="1314" spans="1:4">
      <c r="A1314" s="270" t="s">
        <v>3224</v>
      </c>
      <c r="B1314" s="267" t="s">
        <v>3225</v>
      </c>
      <c r="C1314">
        <v>218.95060000000001</v>
      </c>
      <c r="D1314">
        <v>0</v>
      </c>
    </row>
    <row r="1315" spans="1:4">
      <c r="A1315" s="270" t="s">
        <v>3226</v>
      </c>
      <c r="B1315" s="267" t="s">
        <v>3227</v>
      </c>
      <c r="C1315">
        <v>666.34280000000001</v>
      </c>
      <c r="D1315">
        <v>0</v>
      </c>
    </row>
    <row r="1316" spans="1:4">
      <c r="A1316" s="270" t="s">
        <v>3228</v>
      </c>
      <c r="B1316" s="267" t="s">
        <v>3227</v>
      </c>
      <c r="C1316">
        <v>620.52919999999995</v>
      </c>
      <c r="D1316">
        <v>0</v>
      </c>
    </row>
    <row r="1317" spans="1:4">
      <c r="A1317" s="270" t="s">
        <v>3229</v>
      </c>
      <c r="B1317" s="267" t="s">
        <v>3227</v>
      </c>
      <c r="C1317">
        <v>672.5575</v>
      </c>
      <c r="D1317">
        <v>0</v>
      </c>
    </row>
    <row r="1318" spans="1:4">
      <c r="A1318" s="270" t="s">
        <v>3230</v>
      </c>
      <c r="B1318" s="267" t="s">
        <v>3227</v>
      </c>
      <c r="C1318">
        <v>1061.414</v>
      </c>
      <c r="D1318">
        <v>0</v>
      </c>
    </row>
    <row r="1319" spans="1:4">
      <c r="A1319" s="270" t="s">
        <v>3231</v>
      </c>
      <c r="B1319" s="267" t="s">
        <v>3232</v>
      </c>
      <c r="C1319">
        <v>710.82230000000004</v>
      </c>
      <c r="D1319">
        <v>0</v>
      </c>
    </row>
    <row r="1320" spans="1:4">
      <c r="A1320" s="270" t="s">
        <v>3233</v>
      </c>
      <c r="B1320" s="267" t="s">
        <v>3234</v>
      </c>
      <c r="C1320">
        <v>410.68689999999998</v>
      </c>
      <c r="D1320">
        <v>0</v>
      </c>
    </row>
    <row r="1321" spans="1:4">
      <c r="A1321" s="270" t="s">
        <v>3235</v>
      </c>
      <c r="B1321" s="267" t="s">
        <v>3236</v>
      </c>
      <c r="C1321">
        <v>62.555599999999998</v>
      </c>
      <c r="D1321">
        <v>0</v>
      </c>
    </row>
    <row r="1322" spans="1:4">
      <c r="A1322" s="270" t="s">
        <v>3237</v>
      </c>
      <c r="B1322" s="267" t="s">
        <v>3238</v>
      </c>
      <c r="C1322">
        <v>1305.4000000000001</v>
      </c>
      <c r="D1322">
        <v>0</v>
      </c>
    </row>
    <row r="1323" spans="1:4">
      <c r="A1323" s="270" t="s">
        <v>3239</v>
      </c>
      <c r="B1323" s="267" t="s">
        <v>3240</v>
      </c>
      <c r="C1323">
        <v>15697.5538</v>
      </c>
      <c r="D1323">
        <v>0</v>
      </c>
    </row>
    <row r="1324" spans="1:4">
      <c r="A1324" s="270" t="s">
        <v>3241</v>
      </c>
      <c r="B1324" s="267" t="s">
        <v>3242</v>
      </c>
      <c r="C1324">
        <v>221.86619999999999</v>
      </c>
      <c r="D1324">
        <v>0</v>
      </c>
    </row>
    <row r="1325" spans="1:4">
      <c r="A1325" s="270" t="s">
        <v>3243</v>
      </c>
      <c r="B1325" s="267" t="s">
        <v>3244</v>
      </c>
      <c r="C1325">
        <v>232.58029999999999</v>
      </c>
      <c r="D1325">
        <v>0</v>
      </c>
    </row>
    <row r="1326" spans="1:4">
      <c r="A1326" s="270" t="s">
        <v>3245</v>
      </c>
      <c r="B1326" s="267" t="s">
        <v>3246</v>
      </c>
      <c r="C1326">
        <v>116.4072</v>
      </c>
      <c r="D1326">
        <v>0</v>
      </c>
    </row>
    <row r="1327" spans="1:4">
      <c r="A1327" s="270" t="s">
        <v>3247</v>
      </c>
      <c r="B1327" s="267" t="s">
        <v>3248</v>
      </c>
      <c r="C1327">
        <v>134.374</v>
      </c>
      <c r="D1327">
        <v>0</v>
      </c>
    </row>
    <row r="1328" spans="1:4">
      <c r="A1328" s="270" t="s">
        <v>3249</v>
      </c>
      <c r="B1328" s="267" t="s">
        <v>3250</v>
      </c>
      <c r="C1328">
        <v>67.489500000000007</v>
      </c>
      <c r="D1328">
        <v>0</v>
      </c>
    </row>
    <row r="1329" spans="1:4">
      <c r="A1329" s="270" t="s">
        <v>3251</v>
      </c>
      <c r="B1329" s="267" t="s">
        <v>3252</v>
      </c>
      <c r="C1329">
        <v>617.82479999999998</v>
      </c>
      <c r="D1329">
        <v>0</v>
      </c>
    </row>
    <row r="1330" spans="1:4">
      <c r="A1330" s="270" t="s">
        <v>3253</v>
      </c>
      <c r="B1330" s="267" t="s">
        <v>3254</v>
      </c>
      <c r="C1330">
        <v>298.71230000000003</v>
      </c>
      <c r="D1330">
        <v>0</v>
      </c>
    </row>
    <row r="1331" spans="1:4">
      <c r="A1331" s="270" t="s">
        <v>3255</v>
      </c>
      <c r="B1331" s="267" t="s">
        <v>3256</v>
      </c>
      <c r="C1331">
        <v>14.6503</v>
      </c>
      <c r="D1331">
        <v>0</v>
      </c>
    </row>
    <row r="1332" spans="1:4">
      <c r="A1332" s="270" t="s">
        <v>3257</v>
      </c>
      <c r="B1332" s="267" t="s">
        <v>3258</v>
      </c>
      <c r="C1332">
        <v>161.25720000000001</v>
      </c>
      <c r="D1332">
        <v>0</v>
      </c>
    </row>
    <row r="1333" spans="1:4">
      <c r="A1333" s="270" t="s">
        <v>3259</v>
      </c>
      <c r="B1333" s="267" t="s">
        <v>3258</v>
      </c>
      <c r="C1333">
        <v>169.6002</v>
      </c>
      <c r="D1333">
        <v>0</v>
      </c>
    </row>
    <row r="1334" spans="1:4">
      <c r="A1334" s="270" t="s">
        <v>3260</v>
      </c>
      <c r="B1334" s="267" t="s">
        <v>3261</v>
      </c>
      <c r="C1334">
        <v>19738.196199999998</v>
      </c>
      <c r="D1334">
        <v>0</v>
      </c>
    </row>
    <row r="1335" spans="1:4">
      <c r="A1335" s="270" t="s">
        <v>3262</v>
      </c>
      <c r="B1335" s="267" t="s">
        <v>3263</v>
      </c>
      <c r="C1335">
        <v>310.0557</v>
      </c>
      <c r="D1335">
        <v>0</v>
      </c>
    </row>
    <row r="1336" spans="1:4">
      <c r="A1336" s="270" t="s">
        <v>3264</v>
      </c>
      <c r="B1336" s="267" t="s">
        <v>3265</v>
      </c>
      <c r="C1336">
        <v>242281.28169999999</v>
      </c>
      <c r="D1336">
        <v>0</v>
      </c>
    </row>
    <row r="1337" spans="1:4">
      <c r="A1337" s="270" t="s">
        <v>3266</v>
      </c>
      <c r="B1337" s="267" t="s">
        <v>3267</v>
      </c>
      <c r="C1337">
        <v>427.54329999999999</v>
      </c>
      <c r="D1337">
        <v>0</v>
      </c>
    </row>
    <row r="1338" spans="1:4">
      <c r="A1338" s="270" t="s">
        <v>3268</v>
      </c>
      <c r="B1338" s="267" t="s">
        <v>3269</v>
      </c>
      <c r="C1338">
        <v>851.77650000000006</v>
      </c>
      <c r="D1338">
        <v>0</v>
      </c>
    </row>
    <row r="1339" spans="1:4">
      <c r="A1339" s="270" t="s">
        <v>3270</v>
      </c>
      <c r="B1339" s="267" t="s">
        <v>3269</v>
      </c>
      <c r="C1339">
        <v>746.99950000000001</v>
      </c>
      <c r="D1339">
        <v>0</v>
      </c>
    </row>
    <row r="1340" spans="1:4">
      <c r="A1340" s="270" t="s">
        <v>3271</v>
      </c>
      <c r="B1340" s="267" t="s">
        <v>3269</v>
      </c>
      <c r="C1340">
        <v>663.36030000000005</v>
      </c>
      <c r="D1340">
        <v>0</v>
      </c>
    </row>
    <row r="1341" spans="1:4">
      <c r="A1341" s="270" t="s">
        <v>3272</v>
      </c>
      <c r="B1341" s="267" t="s">
        <v>3273</v>
      </c>
      <c r="C1341">
        <v>9929.3132999999998</v>
      </c>
      <c r="D1341">
        <v>0</v>
      </c>
    </row>
    <row r="1342" spans="1:4">
      <c r="A1342" s="270" t="s">
        <v>3274</v>
      </c>
      <c r="B1342" s="267" t="s">
        <v>3275</v>
      </c>
      <c r="C1342">
        <v>3445.6</v>
      </c>
      <c r="D1342">
        <v>0</v>
      </c>
    </row>
    <row r="1343" spans="1:4">
      <c r="A1343" s="270" t="s">
        <v>3276</v>
      </c>
      <c r="B1343" s="267" t="s">
        <v>3277</v>
      </c>
      <c r="C1343">
        <v>1512.6767</v>
      </c>
      <c r="D1343">
        <v>0</v>
      </c>
    </row>
    <row r="1344" spans="1:4">
      <c r="A1344" s="270" t="s">
        <v>3278</v>
      </c>
      <c r="B1344" s="267" t="s">
        <v>3279</v>
      </c>
      <c r="C1344">
        <v>239.79220000000001</v>
      </c>
      <c r="D1344">
        <v>0</v>
      </c>
    </row>
    <row r="1345" spans="1:4">
      <c r="A1345" s="270" t="s">
        <v>3280</v>
      </c>
      <c r="B1345" s="267" t="s">
        <v>3281</v>
      </c>
      <c r="C1345">
        <v>1651.9673</v>
      </c>
      <c r="D1345">
        <v>0</v>
      </c>
    </row>
    <row r="1346" spans="1:4">
      <c r="A1346" s="270" t="s">
        <v>3282</v>
      </c>
      <c r="B1346" s="267" t="s">
        <v>3283</v>
      </c>
      <c r="C1346">
        <v>269.89460000000003</v>
      </c>
      <c r="D1346">
        <v>0</v>
      </c>
    </row>
    <row r="1347" spans="1:4">
      <c r="A1347" s="270" t="s">
        <v>3284</v>
      </c>
      <c r="B1347" s="267" t="s">
        <v>3285</v>
      </c>
      <c r="C1347">
        <v>589.72</v>
      </c>
      <c r="D1347">
        <v>0</v>
      </c>
    </row>
    <row r="1348" spans="1:4">
      <c r="A1348" s="270" t="s">
        <v>3286</v>
      </c>
      <c r="B1348" s="267" t="s">
        <v>3285</v>
      </c>
      <c r="C1348">
        <v>589.71939999999995</v>
      </c>
      <c r="D1348">
        <v>0</v>
      </c>
    </row>
    <row r="1349" spans="1:4">
      <c r="A1349" s="270" t="s">
        <v>3287</v>
      </c>
      <c r="B1349" s="267" t="s">
        <v>3288</v>
      </c>
      <c r="C1349">
        <v>544.96590000000003</v>
      </c>
      <c r="D1349">
        <v>0</v>
      </c>
    </row>
    <row r="1350" spans="1:4">
      <c r="A1350" s="270" t="s">
        <v>3289</v>
      </c>
      <c r="B1350" s="267" t="s">
        <v>3290</v>
      </c>
      <c r="C1350">
        <v>81.431899999999999</v>
      </c>
      <c r="D1350">
        <v>0</v>
      </c>
    </row>
    <row r="1351" spans="1:4">
      <c r="A1351" s="270" t="s">
        <v>3291</v>
      </c>
      <c r="B1351" s="267" t="s">
        <v>3292</v>
      </c>
      <c r="C1351">
        <v>715.27499999999998</v>
      </c>
      <c r="D1351">
        <v>0</v>
      </c>
    </row>
    <row r="1352" spans="1:4">
      <c r="A1352" s="270" t="s">
        <v>3293</v>
      </c>
      <c r="B1352" s="267" t="s">
        <v>3294</v>
      </c>
      <c r="C1352">
        <v>1702.6267</v>
      </c>
      <c r="D1352">
        <v>0</v>
      </c>
    </row>
    <row r="1353" spans="1:4">
      <c r="A1353" s="270" t="s">
        <v>3295</v>
      </c>
      <c r="B1353" s="267" t="s">
        <v>3296</v>
      </c>
      <c r="C1353">
        <v>262.4898</v>
      </c>
      <c r="D1353">
        <v>0</v>
      </c>
    </row>
    <row r="1354" spans="1:4">
      <c r="A1354" s="270" t="s">
        <v>3297</v>
      </c>
      <c r="B1354" s="267" t="s">
        <v>3296</v>
      </c>
      <c r="C1354">
        <v>258.05180000000001</v>
      </c>
      <c r="D1354">
        <v>0</v>
      </c>
    </row>
    <row r="1355" spans="1:4">
      <c r="A1355" s="270" t="s">
        <v>3298</v>
      </c>
      <c r="B1355" s="267" t="s">
        <v>3299</v>
      </c>
      <c r="C1355">
        <v>74.499600000000001</v>
      </c>
      <c r="D1355">
        <v>0</v>
      </c>
    </row>
    <row r="1356" spans="1:4">
      <c r="A1356" s="270" t="s">
        <v>3300</v>
      </c>
      <c r="B1356" s="267" t="s">
        <v>3301</v>
      </c>
      <c r="C1356">
        <v>5394.7978000000003</v>
      </c>
      <c r="D1356">
        <v>0</v>
      </c>
    </row>
    <row r="1357" spans="1:4">
      <c r="A1357" s="270" t="s">
        <v>3302</v>
      </c>
      <c r="B1357" s="267" t="s">
        <v>3303</v>
      </c>
      <c r="C1357">
        <v>650.85429999999997</v>
      </c>
      <c r="D1357">
        <v>0</v>
      </c>
    </row>
    <row r="1358" spans="1:4">
      <c r="A1358" s="270" t="s">
        <v>3304</v>
      </c>
      <c r="B1358" s="267" t="s">
        <v>3305</v>
      </c>
      <c r="C1358">
        <v>2972.4632999999999</v>
      </c>
      <c r="D1358">
        <v>0</v>
      </c>
    </row>
    <row r="1359" spans="1:4">
      <c r="A1359" s="270" t="s">
        <v>3306</v>
      </c>
      <c r="B1359" s="267" t="s">
        <v>3307</v>
      </c>
      <c r="C1359">
        <v>209.89019999999999</v>
      </c>
      <c r="D1359">
        <v>0</v>
      </c>
    </row>
    <row r="1360" spans="1:4">
      <c r="A1360" s="270" t="s">
        <v>3308</v>
      </c>
      <c r="B1360" s="267" t="s">
        <v>3309</v>
      </c>
      <c r="C1360">
        <v>55.238599999999998</v>
      </c>
      <c r="D1360">
        <v>0</v>
      </c>
    </row>
    <row r="1361" spans="1:4">
      <c r="A1361" s="270" t="s">
        <v>3310</v>
      </c>
      <c r="B1361" s="267" t="s">
        <v>3311</v>
      </c>
      <c r="C1361">
        <v>203.4683</v>
      </c>
      <c r="D1361">
        <v>0</v>
      </c>
    </row>
    <row r="1362" spans="1:4">
      <c r="A1362" s="270" t="s">
        <v>3312</v>
      </c>
      <c r="B1362" s="267" t="s">
        <v>3313</v>
      </c>
      <c r="C1362">
        <v>121.47190000000001</v>
      </c>
      <c r="D1362">
        <v>0</v>
      </c>
    </row>
    <row r="1363" spans="1:4">
      <c r="A1363" s="270" t="s">
        <v>3314</v>
      </c>
      <c r="B1363" s="267" t="s">
        <v>3315</v>
      </c>
      <c r="C1363">
        <v>117.4973</v>
      </c>
      <c r="D1363">
        <v>0</v>
      </c>
    </row>
    <row r="1364" spans="1:4">
      <c r="A1364" s="270" t="s">
        <v>3316</v>
      </c>
      <c r="B1364" s="267" t="s">
        <v>3317</v>
      </c>
      <c r="C1364">
        <v>14524.358700000001</v>
      </c>
      <c r="D1364">
        <v>0</v>
      </c>
    </row>
    <row r="1365" spans="1:4">
      <c r="A1365" s="270" t="s">
        <v>3318</v>
      </c>
      <c r="B1365" s="267" t="s">
        <v>3319</v>
      </c>
      <c r="C1365">
        <v>1220.6690000000001</v>
      </c>
      <c r="D1365">
        <v>0</v>
      </c>
    </row>
    <row r="1366" spans="1:4">
      <c r="A1366" s="270" t="s">
        <v>3320</v>
      </c>
      <c r="B1366" s="267" t="s">
        <v>3321</v>
      </c>
      <c r="C1366">
        <v>98.4452</v>
      </c>
      <c r="D1366">
        <v>0</v>
      </c>
    </row>
    <row r="1367" spans="1:4">
      <c r="A1367" s="270" t="s">
        <v>3322</v>
      </c>
      <c r="B1367" s="267" t="s">
        <v>3323</v>
      </c>
      <c r="C1367">
        <v>2307.6658000000002</v>
      </c>
      <c r="D1367">
        <v>0</v>
      </c>
    </row>
    <row r="1368" spans="1:4">
      <c r="A1368" s="270" t="s">
        <v>3324</v>
      </c>
      <c r="B1368" s="267" t="s">
        <v>3325</v>
      </c>
      <c r="C1368">
        <v>1515.7349999999999</v>
      </c>
      <c r="D1368">
        <v>0</v>
      </c>
    </row>
    <row r="1369" spans="1:4">
      <c r="A1369" s="270" t="s">
        <v>3326</v>
      </c>
      <c r="B1369" s="267" t="s">
        <v>3327</v>
      </c>
      <c r="C1369">
        <v>799.79020000000003</v>
      </c>
      <c r="D1369">
        <v>0</v>
      </c>
    </row>
    <row r="1370" spans="1:4">
      <c r="A1370" s="270" t="s">
        <v>3328</v>
      </c>
      <c r="B1370" s="267" t="s">
        <v>3329</v>
      </c>
      <c r="C1370">
        <v>467.04</v>
      </c>
      <c r="D1370">
        <v>0</v>
      </c>
    </row>
    <row r="1371" spans="1:4">
      <c r="A1371" s="270" t="s">
        <v>3330</v>
      </c>
      <c r="B1371" s="267" t="s">
        <v>3329</v>
      </c>
      <c r="C1371">
        <v>467.0367</v>
      </c>
      <c r="D1371">
        <v>0</v>
      </c>
    </row>
    <row r="1372" spans="1:4">
      <c r="A1372" s="270" t="s">
        <v>3331</v>
      </c>
      <c r="B1372" s="267" t="s">
        <v>3332</v>
      </c>
      <c r="C1372">
        <v>517.38800000000003</v>
      </c>
      <c r="D1372">
        <v>0</v>
      </c>
    </row>
    <row r="1373" spans="1:4">
      <c r="A1373" s="270" t="s">
        <v>3333</v>
      </c>
      <c r="B1373" s="267" t="s">
        <v>3332</v>
      </c>
      <c r="C1373">
        <v>356.1635</v>
      </c>
      <c r="D1373">
        <v>0</v>
      </c>
    </row>
    <row r="1374" spans="1:4">
      <c r="A1374" s="270" t="s">
        <v>3334</v>
      </c>
      <c r="B1374" s="267" t="s">
        <v>3332</v>
      </c>
      <c r="C1374">
        <v>518.81309999999996</v>
      </c>
      <c r="D1374">
        <v>0</v>
      </c>
    </row>
    <row r="1375" spans="1:4">
      <c r="A1375" s="270" t="s">
        <v>3335</v>
      </c>
      <c r="B1375" s="267" t="s">
        <v>3332</v>
      </c>
      <c r="C1375">
        <v>493.786</v>
      </c>
      <c r="D1375">
        <v>0</v>
      </c>
    </row>
    <row r="1376" spans="1:4">
      <c r="A1376" s="270" t="s">
        <v>3336</v>
      </c>
      <c r="B1376" s="267" t="s">
        <v>3337</v>
      </c>
      <c r="C1376">
        <v>1014.0477</v>
      </c>
      <c r="D1376">
        <v>0</v>
      </c>
    </row>
    <row r="1377" spans="1:4">
      <c r="A1377" s="270" t="s">
        <v>3338</v>
      </c>
      <c r="B1377" s="267" t="s">
        <v>3339</v>
      </c>
      <c r="C1377">
        <v>440.25909999999999</v>
      </c>
      <c r="D1377">
        <v>0</v>
      </c>
    </row>
    <row r="1378" spans="1:4">
      <c r="A1378" s="270" t="s">
        <v>3340</v>
      </c>
      <c r="B1378" s="267" t="s">
        <v>3341</v>
      </c>
      <c r="C1378">
        <v>462.76519999999999</v>
      </c>
      <c r="D1378">
        <v>0</v>
      </c>
    </row>
    <row r="1379" spans="1:4">
      <c r="A1379" s="270" t="s">
        <v>3342</v>
      </c>
      <c r="B1379" s="267" t="s">
        <v>3343</v>
      </c>
      <c r="C1379">
        <v>248906.76089999999</v>
      </c>
      <c r="D1379">
        <v>0</v>
      </c>
    </row>
    <row r="1380" spans="1:4">
      <c r="A1380" s="270" t="s">
        <v>3344</v>
      </c>
      <c r="B1380" s="267" t="s">
        <v>3345</v>
      </c>
      <c r="C1380">
        <v>475.73110000000003</v>
      </c>
      <c r="D1380">
        <v>0</v>
      </c>
    </row>
    <row r="1381" spans="1:4">
      <c r="A1381" s="270" t="s">
        <v>3346</v>
      </c>
      <c r="B1381" s="267" t="s">
        <v>3347</v>
      </c>
      <c r="C1381">
        <v>547.27639999999997</v>
      </c>
      <c r="D1381">
        <v>0</v>
      </c>
    </row>
    <row r="1382" spans="1:4">
      <c r="A1382" s="270" t="s">
        <v>3348</v>
      </c>
      <c r="B1382" s="267" t="s">
        <v>3347</v>
      </c>
      <c r="C1382">
        <v>546.89329999999995</v>
      </c>
      <c r="D1382">
        <v>0</v>
      </c>
    </row>
    <row r="1383" spans="1:4">
      <c r="A1383" s="270" t="s">
        <v>3349</v>
      </c>
      <c r="B1383" s="267" t="s">
        <v>3347</v>
      </c>
      <c r="C1383">
        <v>485.77850000000001</v>
      </c>
      <c r="D1383">
        <v>0</v>
      </c>
    </row>
    <row r="1384" spans="1:4">
      <c r="A1384" s="270" t="s">
        <v>3350</v>
      </c>
      <c r="B1384" s="267" t="s">
        <v>3351</v>
      </c>
      <c r="C1384">
        <v>125.12430000000001</v>
      </c>
      <c r="D1384">
        <v>0</v>
      </c>
    </row>
    <row r="1385" spans="1:4">
      <c r="A1385" s="270" t="s">
        <v>3352</v>
      </c>
      <c r="B1385" s="267" t="s">
        <v>3353</v>
      </c>
      <c r="C1385">
        <v>1125.8475000000001</v>
      </c>
      <c r="D1385">
        <v>0</v>
      </c>
    </row>
    <row r="1386" spans="1:4">
      <c r="A1386" s="270" t="s">
        <v>3354</v>
      </c>
      <c r="B1386" s="267" t="s">
        <v>3355</v>
      </c>
      <c r="C1386">
        <v>15771.6787</v>
      </c>
      <c r="D1386">
        <v>0</v>
      </c>
    </row>
    <row r="1387" spans="1:4">
      <c r="A1387" s="270" t="s">
        <v>3356</v>
      </c>
      <c r="B1387" s="267" t="s">
        <v>3357</v>
      </c>
      <c r="C1387">
        <v>7189.5450000000001</v>
      </c>
      <c r="D1387">
        <v>0</v>
      </c>
    </row>
    <row r="1388" spans="1:4">
      <c r="A1388" s="270" t="s">
        <v>3358</v>
      </c>
      <c r="B1388" s="267" t="s">
        <v>3359</v>
      </c>
      <c r="C1388">
        <v>289.3766</v>
      </c>
      <c r="D1388">
        <v>0</v>
      </c>
    </row>
    <row r="1389" spans="1:4">
      <c r="A1389" s="270" t="s">
        <v>3360</v>
      </c>
      <c r="B1389" s="267" t="s">
        <v>3361</v>
      </c>
      <c r="C1389">
        <v>174.94059999999999</v>
      </c>
      <c r="D1389">
        <v>0</v>
      </c>
    </row>
    <row r="1390" spans="1:4">
      <c r="A1390" s="270" t="s">
        <v>3362</v>
      </c>
      <c r="B1390" s="267" t="s">
        <v>3363</v>
      </c>
      <c r="C1390">
        <v>5481.6382999999996</v>
      </c>
      <c r="D1390">
        <v>0</v>
      </c>
    </row>
    <row r="1391" spans="1:4">
      <c r="A1391" s="270" t="s">
        <v>3364</v>
      </c>
      <c r="B1391" s="267" t="s">
        <v>3363</v>
      </c>
      <c r="C1391">
        <v>5565.5969999999998</v>
      </c>
      <c r="D1391">
        <v>0</v>
      </c>
    </row>
    <row r="1392" spans="1:4">
      <c r="A1392" s="270" t="s">
        <v>3365</v>
      </c>
      <c r="B1392" s="267" t="s">
        <v>3366</v>
      </c>
      <c r="C1392">
        <v>560.01400000000001</v>
      </c>
      <c r="D1392">
        <v>0</v>
      </c>
    </row>
    <row r="1393" spans="1:4">
      <c r="A1393" s="270" t="s">
        <v>3367</v>
      </c>
      <c r="B1393" s="267" t="s">
        <v>3368</v>
      </c>
      <c r="C1393">
        <v>1433.6534999999999</v>
      </c>
      <c r="D1393">
        <v>0</v>
      </c>
    </row>
    <row r="1394" spans="1:4">
      <c r="A1394" s="270" t="s">
        <v>3369</v>
      </c>
      <c r="B1394" s="267" t="s">
        <v>3368</v>
      </c>
      <c r="C1394">
        <v>1433.6534999999999</v>
      </c>
      <c r="D1394">
        <v>0</v>
      </c>
    </row>
    <row r="1395" spans="1:4">
      <c r="A1395" s="270" t="s">
        <v>3370</v>
      </c>
      <c r="B1395" s="267" t="s">
        <v>3371</v>
      </c>
      <c r="C1395">
        <v>1731.51</v>
      </c>
      <c r="D1395">
        <v>0</v>
      </c>
    </row>
    <row r="1396" spans="1:4">
      <c r="A1396" s="270" t="s">
        <v>3372</v>
      </c>
      <c r="B1396" s="267" t="s">
        <v>3373</v>
      </c>
      <c r="C1396">
        <v>176.94300000000001</v>
      </c>
      <c r="D1396">
        <v>0</v>
      </c>
    </row>
    <row r="1397" spans="1:4">
      <c r="A1397" s="270" t="s">
        <v>3374</v>
      </c>
      <c r="B1397" s="267" t="s">
        <v>3375</v>
      </c>
      <c r="C1397">
        <v>772.19</v>
      </c>
      <c r="D1397">
        <v>0</v>
      </c>
    </row>
    <row r="1398" spans="1:4">
      <c r="A1398" s="270" t="s">
        <v>3376</v>
      </c>
      <c r="B1398" s="267" t="s">
        <v>3377</v>
      </c>
      <c r="C1398">
        <v>109.5117</v>
      </c>
      <c r="D1398">
        <v>0</v>
      </c>
    </row>
    <row r="1399" spans="1:4">
      <c r="A1399" s="270" t="s">
        <v>3378</v>
      </c>
      <c r="B1399" s="267" t="s">
        <v>3379</v>
      </c>
      <c r="C1399">
        <v>157.03790000000001</v>
      </c>
      <c r="D1399">
        <v>0</v>
      </c>
    </row>
    <row r="1400" spans="1:4">
      <c r="A1400" s="270" t="s">
        <v>3380</v>
      </c>
      <c r="B1400" s="267" t="s">
        <v>3381</v>
      </c>
      <c r="C1400">
        <v>107930.01059999999</v>
      </c>
      <c r="D1400">
        <v>0</v>
      </c>
    </row>
    <row r="1401" spans="1:4">
      <c r="A1401" s="270" t="s">
        <v>3382</v>
      </c>
      <c r="B1401" s="267" t="s">
        <v>3383</v>
      </c>
      <c r="C1401">
        <v>2470.0500000000002</v>
      </c>
      <c r="D1401">
        <v>0</v>
      </c>
    </row>
    <row r="1402" spans="1:4">
      <c r="A1402" s="270" t="s">
        <v>3384</v>
      </c>
      <c r="B1402" s="267" t="s">
        <v>3385</v>
      </c>
      <c r="C1402">
        <v>110.73220000000001</v>
      </c>
      <c r="D1402">
        <v>0</v>
      </c>
    </row>
    <row r="1403" spans="1:4">
      <c r="A1403" s="270" t="s">
        <v>3386</v>
      </c>
      <c r="B1403" s="267" t="s">
        <v>3387</v>
      </c>
      <c r="C1403">
        <v>149.5059</v>
      </c>
      <c r="D1403">
        <v>0</v>
      </c>
    </row>
    <row r="1404" spans="1:4">
      <c r="A1404" s="270" t="s">
        <v>3388</v>
      </c>
      <c r="B1404" s="267" t="s">
        <v>3387</v>
      </c>
      <c r="C1404">
        <v>195.00909999999999</v>
      </c>
      <c r="D1404">
        <v>0</v>
      </c>
    </row>
    <row r="1405" spans="1:4">
      <c r="A1405" s="270" t="s">
        <v>3389</v>
      </c>
      <c r="B1405" s="267" t="s">
        <v>3390</v>
      </c>
      <c r="C1405">
        <v>3243.9</v>
      </c>
      <c r="D1405">
        <v>0</v>
      </c>
    </row>
    <row r="1406" spans="1:4">
      <c r="A1406" s="270" t="s">
        <v>3391</v>
      </c>
      <c r="B1406" s="267" t="s">
        <v>3392</v>
      </c>
      <c r="C1406">
        <v>1951.3572999999999</v>
      </c>
      <c r="D1406">
        <v>0</v>
      </c>
    </row>
    <row r="1407" spans="1:4">
      <c r="A1407" s="270" t="s">
        <v>3393</v>
      </c>
      <c r="B1407" s="267" t="s">
        <v>3394</v>
      </c>
      <c r="C1407">
        <v>2213.5129999999999</v>
      </c>
      <c r="D1407">
        <v>0</v>
      </c>
    </row>
    <row r="1408" spans="1:4">
      <c r="A1408" s="270" t="s">
        <v>3395</v>
      </c>
      <c r="B1408" s="267" t="s">
        <v>3396</v>
      </c>
      <c r="C1408">
        <v>241.7124</v>
      </c>
      <c r="D1408">
        <v>0</v>
      </c>
    </row>
    <row r="1409" spans="1:4">
      <c r="A1409" s="270" t="s">
        <v>3397</v>
      </c>
      <c r="B1409" s="267" t="s">
        <v>3398</v>
      </c>
      <c r="C1409">
        <v>1867.105</v>
      </c>
      <c r="D1409">
        <v>0</v>
      </c>
    </row>
    <row r="1410" spans="1:4">
      <c r="A1410" s="270" t="s">
        <v>3399</v>
      </c>
      <c r="B1410" s="267" t="s">
        <v>3400</v>
      </c>
      <c r="C1410">
        <v>156.29669999999999</v>
      </c>
      <c r="D1410">
        <v>0</v>
      </c>
    </row>
    <row r="1411" spans="1:4">
      <c r="A1411" s="270" t="s">
        <v>3401</v>
      </c>
      <c r="B1411" s="267" t="s">
        <v>3402</v>
      </c>
      <c r="C1411">
        <v>370.81889999999999</v>
      </c>
      <c r="D1411">
        <v>0</v>
      </c>
    </row>
    <row r="1412" spans="1:4">
      <c r="A1412" s="270" t="s">
        <v>3403</v>
      </c>
      <c r="B1412" s="267" t="s">
        <v>3402</v>
      </c>
      <c r="C1412">
        <v>140.50470000000001</v>
      </c>
      <c r="D1412">
        <v>0</v>
      </c>
    </row>
    <row r="1413" spans="1:4">
      <c r="A1413" s="270" t="s">
        <v>3404</v>
      </c>
      <c r="B1413" s="267" t="s">
        <v>3405</v>
      </c>
      <c r="C1413">
        <v>872.27930000000003</v>
      </c>
      <c r="D1413">
        <v>0</v>
      </c>
    </row>
    <row r="1414" spans="1:4">
      <c r="A1414" s="270" t="s">
        <v>3406</v>
      </c>
      <c r="B1414" s="267" t="s">
        <v>3405</v>
      </c>
      <c r="C1414">
        <v>867.82749999999999</v>
      </c>
      <c r="D1414">
        <v>0</v>
      </c>
    </row>
    <row r="1415" spans="1:4">
      <c r="A1415" s="270" t="s">
        <v>3407</v>
      </c>
      <c r="B1415" s="267" t="s">
        <v>3405</v>
      </c>
      <c r="C1415">
        <v>550.5693</v>
      </c>
      <c r="D1415">
        <v>0</v>
      </c>
    </row>
    <row r="1416" spans="1:4">
      <c r="A1416" s="270" t="s">
        <v>3408</v>
      </c>
      <c r="B1416" s="267" t="s">
        <v>3409</v>
      </c>
      <c r="C1416">
        <v>25406.6842</v>
      </c>
      <c r="D1416">
        <v>0</v>
      </c>
    </row>
    <row r="1417" spans="1:4">
      <c r="A1417" s="270" t="s">
        <v>3410</v>
      </c>
      <c r="B1417" s="267" t="s">
        <v>3411</v>
      </c>
      <c r="C1417">
        <v>657.44119999999998</v>
      </c>
      <c r="D1417">
        <v>0</v>
      </c>
    </row>
    <row r="1418" spans="1:4">
      <c r="A1418" s="270" t="s">
        <v>3412</v>
      </c>
      <c r="B1418" s="267" t="s">
        <v>3411</v>
      </c>
      <c r="C1418">
        <v>658.75049999999999</v>
      </c>
      <c r="D1418">
        <v>0</v>
      </c>
    </row>
    <row r="1419" spans="1:4">
      <c r="A1419" s="270" t="s">
        <v>3413</v>
      </c>
      <c r="B1419" s="267" t="s">
        <v>3414</v>
      </c>
      <c r="C1419">
        <v>1522.0239999999999</v>
      </c>
      <c r="D1419">
        <v>0</v>
      </c>
    </row>
    <row r="1420" spans="1:4">
      <c r="A1420" s="270" t="s">
        <v>3415</v>
      </c>
      <c r="B1420" s="267" t="s">
        <v>3416</v>
      </c>
      <c r="C1420">
        <v>4911.2150000000001</v>
      </c>
      <c r="D1420">
        <v>0</v>
      </c>
    </row>
    <row r="1421" spans="1:4">
      <c r="A1421" s="270" t="s">
        <v>3417</v>
      </c>
      <c r="B1421" s="267" t="s">
        <v>3418</v>
      </c>
      <c r="C1421">
        <v>241.48650000000001</v>
      </c>
      <c r="D1421">
        <v>0</v>
      </c>
    </row>
    <row r="1422" spans="1:4">
      <c r="A1422" s="270" t="s">
        <v>3419</v>
      </c>
      <c r="B1422" s="267" t="s">
        <v>3420</v>
      </c>
      <c r="C1422">
        <v>799.97320000000002</v>
      </c>
      <c r="D1422">
        <v>0</v>
      </c>
    </row>
    <row r="1423" spans="1:4">
      <c r="A1423" s="270" t="s">
        <v>3421</v>
      </c>
      <c r="B1423" s="267" t="s">
        <v>3422</v>
      </c>
      <c r="C1423">
        <v>136.45609999999999</v>
      </c>
      <c r="D1423">
        <v>0</v>
      </c>
    </row>
    <row r="1424" spans="1:4">
      <c r="A1424" s="270" t="s">
        <v>3423</v>
      </c>
      <c r="B1424" s="267" t="s">
        <v>3424</v>
      </c>
      <c r="C1424">
        <v>234.02379999999999</v>
      </c>
      <c r="D1424">
        <v>0</v>
      </c>
    </row>
    <row r="1425" spans="1:4">
      <c r="A1425" s="270" t="s">
        <v>3425</v>
      </c>
      <c r="B1425" s="267" t="s">
        <v>3426</v>
      </c>
      <c r="C1425">
        <v>235.8982</v>
      </c>
      <c r="D1425">
        <v>0</v>
      </c>
    </row>
    <row r="1426" spans="1:4">
      <c r="A1426" s="270" t="s">
        <v>3427</v>
      </c>
      <c r="B1426" s="267" t="s">
        <v>3428</v>
      </c>
      <c r="C1426">
        <v>2423.0360999999998</v>
      </c>
      <c r="D1426">
        <v>0</v>
      </c>
    </row>
    <row r="1427" spans="1:4">
      <c r="A1427" s="270" t="s">
        <v>3429</v>
      </c>
      <c r="B1427" s="267" t="s">
        <v>3430</v>
      </c>
      <c r="C1427">
        <v>444.65370000000001</v>
      </c>
      <c r="D1427">
        <v>0</v>
      </c>
    </row>
    <row r="1428" spans="1:4">
      <c r="A1428" s="270" t="s">
        <v>3431</v>
      </c>
      <c r="B1428" s="267" t="s">
        <v>3432</v>
      </c>
      <c r="C1428">
        <v>65.331199999999995</v>
      </c>
      <c r="D1428">
        <v>0</v>
      </c>
    </row>
    <row r="1429" spans="1:4">
      <c r="A1429" s="270" t="s">
        <v>3433</v>
      </c>
      <c r="B1429" s="267" t="s">
        <v>3434</v>
      </c>
      <c r="C1429">
        <v>5727.7965000000004</v>
      </c>
      <c r="D1429">
        <v>0</v>
      </c>
    </row>
    <row r="1430" spans="1:4">
      <c r="A1430" s="270" t="s">
        <v>3435</v>
      </c>
      <c r="B1430" s="267" t="s">
        <v>3436</v>
      </c>
      <c r="C1430">
        <v>146.21889999999999</v>
      </c>
      <c r="D1430">
        <v>0</v>
      </c>
    </row>
    <row r="1431" spans="1:4">
      <c r="A1431" s="270" t="s">
        <v>3437</v>
      </c>
      <c r="B1431" s="267" t="s">
        <v>3436</v>
      </c>
      <c r="C1431">
        <v>135.9332</v>
      </c>
      <c r="D1431">
        <v>0</v>
      </c>
    </row>
    <row r="1432" spans="1:4">
      <c r="A1432" s="270" t="s">
        <v>3438</v>
      </c>
      <c r="B1432" s="267" t="s">
        <v>3436</v>
      </c>
      <c r="C1432">
        <v>135.9332</v>
      </c>
      <c r="D1432">
        <v>0</v>
      </c>
    </row>
    <row r="1433" spans="1:4">
      <c r="A1433" s="270" t="s">
        <v>3439</v>
      </c>
      <c r="B1433" s="267" t="s">
        <v>3436</v>
      </c>
      <c r="C1433">
        <v>135.9332</v>
      </c>
      <c r="D1433">
        <v>0</v>
      </c>
    </row>
    <row r="1434" spans="1:4">
      <c r="A1434" s="270" t="s">
        <v>3440</v>
      </c>
      <c r="B1434" s="267" t="s">
        <v>3441</v>
      </c>
      <c r="C1434">
        <v>645.8211</v>
      </c>
      <c r="D1434">
        <v>0</v>
      </c>
    </row>
    <row r="1435" spans="1:4">
      <c r="A1435" s="270" t="s">
        <v>3442</v>
      </c>
      <c r="B1435" s="267" t="s">
        <v>3441</v>
      </c>
      <c r="C1435">
        <v>708.1078</v>
      </c>
      <c r="D1435">
        <v>0</v>
      </c>
    </row>
    <row r="1436" spans="1:4">
      <c r="A1436" s="270" t="s">
        <v>3443</v>
      </c>
      <c r="B1436" s="267" t="s">
        <v>3444</v>
      </c>
      <c r="C1436">
        <v>956.36199999999997</v>
      </c>
      <c r="D1436">
        <v>0</v>
      </c>
    </row>
    <row r="1437" spans="1:4">
      <c r="A1437" s="270" t="s">
        <v>3445</v>
      </c>
      <c r="B1437" s="267" t="s">
        <v>3446</v>
      </c>
      <c r="C1437">
        <v>11172.76</v>
      </c>
      <c r="D1437">
        <v>0</v>
      </c>
    </row>
    <row r="1438" spans="1:4">
      <c r="A1438" s="270" t="s">
        <v>3447</v>
      </c>
      <c r="B1438" s="267" t="s">
        <v>3448</v>
      </c>
      <c r="C1438">
        <v>664.87310000000002</v>
      </c>
      <c r="D1438">
        <v>0</v>
      </c>
    </row>
    <row r="1439" spans="1:4">
      <c r="A1439" s="270" t="s">
        <v>3449</v>
      </c>
      <c r="B1439" s="267" t="s">
        <v>3450</v>
      </c>
      <c r="C1439">
        <v>911.33230000000003</v>
      </c>
      <c r="D1439">
        <v>0</v>
      </c>
    </row>
    <row r="1440" spans="1:4">
      <c r="A1440" s="270" t="s">
        <v>3451</v>
      </c>
      <c r="B1440" s="267" t="s">
        <v>3452</v>
      </c>
      <c r="C1440">
        <v>155.0197</v>
      </c>
      <c r="D1440">
        <v>0</v>
      </c>
    </row>
    <row r="1441" spans="1:4">
      <c r="A1441" s="270" t="s">
        <v>3453</v>
      </c>
      <c r="B1441" s="267" t="s">
        <v>3454</v>
      </c>
      <c r="C1441">
        <v>1190.73</v>
      </c>
      <c r="D1441">
        <v>0</v>
      </c>
    </row>
    <row r="1442" spans="1:4">
      <c r="A1442" s="270" t="s">
        <v>3455</v>
      </c>
      <c r="B1442" s="267" t="s">
        <v>3456</v>
      </c>
      <c r="C1442">
        <v>196.1857</v>
      </c>
      <c r="D1442">
        <v>0</v>
      </c>
    </row>
    <row r="1443" spans="1:4">
      <c r="A1443" s="270" t="s">
        <v>3457</v>
      </c>
      <c r="B1443" s="267" t="s">
        <v>3458</v>
      </c>
      <c r="C1443">
        <v>109.29089999999999</v>
      </c>
      <c r="D1443">
        <v>0</v>
      </c>
    </row>
    <row r="1444" spans="1:4">
      <c r="A1444" s="270" t="s">
        <v>3459</v>
      </c>
      <c r="B1444" s="267" t="s">
        <v>3460</v>
      </c>
      <c r="C1444">
        <v>156.2619</v>
      </c>
      <c r="D1444">
        <v>0</v>
      </c>
    </row>
    <row r="1445" spans="1:4">
      <c r="A1445" s="270" t="s">
        <v>3461</v>
      </c>
      <c r="B1445" s="267" t="s">
        <v>3462</v>
      </c>
      <c r="C1445">
        <v>8133.21</v>
      </c>
      <c r="D1445">
        <v>0</v>
      </c>
    </row>
    <row r="1446" spans="1:4">
      <c r="A1446" s="270" t="s">
        <v>3463</v>
      </c>
      <c r="B1446" s="267" t="s">
        <v>3464</v>
      </c>
      <c r="C1446">
        <v>563.41150000000005</v>
      </c>
      <c r="D1446">
        <v>0</v>
      </c>
    </row>
    <row r="1447" spans="1:4">
      <c r="A1447" s="270" t="s">
        <v>3465</v>
      </c>
      <c r="B1447" s="267" t="s">
        <v>3466</v>
      </c>
      <c r="C1447">
        <v>736.22199999999998</v>
      </c>
      <c r="D1447">
        <v>0</v>
      </c>
    </row>
    <row r="1448" spans="1:4">
      <c r="A1448" s="270" t="s">
        <v>3467</v>
      </c>
      <c r="B1448" s="267" t="s">
        <v>3466</v>
      </c>
      <c r="C1448">
        <v>913.03089999999997</v>
      </c>
      <c r="D1448">
        <v>0</v>
      </c>
    </row>
    <row r="1449" spans="1:4">
      <c r="A1449" s="270" t="s">
        <v>3468</v>
      </c>
      <c r="B1449" s="267" t="s">
        <v>3466</v>
      </c>
      <c r="C1449">
        <v>707.04330000000004</v>
      </c>
      <c r="D1449">
        <v>0</v>
      </c>
    </row>
    <row r="1450" spans="1:4">
      <c r="A1450" s="270" t="s">
        <v>3469</v>
      </c>
      <c r="B1450" s="267" t="s">
        <v>3470</v>
      </c>
      <c r="C1450">
        <v>1277.674</v>
      </c>
      <c r="D1450">
        <v>0</v>
      </c>
    </row>
    <row r="1451" spans="1:4">
      <c r="A1451" s="270" t="s">
        <v>3471</v>
      </c>
      <c r="B1451" s="267" t="s">
        <v>3472</v>
      </c>
      <c r="C1451">
        <v>377.00470000000001</v>
      </c>
      <c r="D1451">
        <v>0</v>
      </c>
    </row>
    <row r="1452" spans="1:4">
      <c r="A1452" s="270" t="s">
        <v>3473</v>
      </c>
      <c r="B1452" s="267" t="s">
        <v>3474</v>
      </c>
      <c r="C1452">
        <v>250.94540000000001</v>
      </c>
      <c r="D1452">
        <v>0</v>
      </c>
    </row>
    <row r="1453" spans="1:4">
      <c r="A1453" s="270" t="s">
        <v>3475</v>
      </c>
      <c r="B1453" s="267" t="s">
        <v>3476</v>
      </c>
      <c r="C1453">
        <v>129.41249999999999</v>
      </c>
      <c r="D1453">
        <v>0</v>
      </c>
    </row>
    <row r="1454" spans="1:4">
      <c r="A1454" s="270" t="s">
        <v>3477</v>
      </c>
      <c r="B1454" s="267" t="s">
        <v>3478</v>
      </c>
      <c r="C1454">
        <v>6022.826</v>
      </c>
      <c r="D1454">
        <v>0</v>
      </c>
    </row>
    <row r="1455" spans="1:4">
      <c r="A1455" s="270" t="s">
        <v>3479</v>
      </c>
      <c r="B1455" s="267" t="s">
        <v>3480</v>
      </c>
      <c r="C1455">
        <v>1095.3683000000001</v>
      </c>
      <c r="D1455">
        <v>0</v>
      </c>
    </row>
    <row r="1456" spans="1:4">
      <c r="A1456" s="270" t="s">
        <v>3481</v>
      </c>
      <c r="B1456" s="267" t="s">
        <v>3480</v>
      </c>
      <c r="C1456">
        <v>1087.8589999999999</v>
      </c>
      <c r="D1456">
        <v>0</v>
      </c>
    </row>
    <row r="1457" spans="1:4">
      <c r="A1457" s="270" t="s">
        <v>3482</v>
      </c>
      <c r="B1457" s="267" t="s">
        <v>3480</v>
      </c>
      <c r="C1457">
        <v>950.24639999999999</v>
      </c>
      <c r="D1457">
        <v>0</v>
      </c>
    </row>
    <row r="1458" spans="1:4">
      <c r="A1458" s="270" t="s">
        <v>3483</v>
      </c>
      <c r="B1458" s="267" t="s">
        <v>3484</v>
      </c>
      <c r="C1458">
        <v>213.8116</v>
      </c>
      <c r="D1458">
        <v>0</v>
      </c>
    </row>
    <row r="1459" spans="1:4">
      <c r="A1459" s="270" t="s">
        <v>3485</v>
      </c>
      <c r="B1459" s="267" t="s">
        <v>3486</v>
      </c>
      <c r="C1459">
        <v>496.36489999999998</v>
      </c>
      <c r="D1459">
        <v>0</v>
      </c>
    </row>
    <row r="1460" spans="1:4">
      <c r="A1460" s="270" t="s">
        <v>3487</v>
      </c>
      <c r="B1460" s="267" t="s">
        <v>3486</v>
      </c>
      <c r="C1460">
        <v>493.34730000000002</v>
      </c>
      <c r="D1460">
        <v>0</v>
      </c>
    </row>
    <row r="1461" spans="1:4">
      <c r="A1461" s="270" t="s">
        <v>287</v>
      </c>
      <c r="B1461" s="267" t="s">
        <v>288</v>
      </c>
      <c r="C1461">
        <v>119.23690000000001</v>
      </c>
      <c r="D1461">
        <v>0</v>
      </c>
    </row>
    <row r="1462" spans="1:4">
      <c r="A1462" s="270" t="s">
        <v>3488</v>
      </c>
      <c r="B1462" s="267" t="s">
        <v>288</v>
      </c>
      <c r="C1462">
        <v>147.46029999999999</v>
      </c>
      <c r="D1462">
        <v>0</v>
      </c>
    </row>
    <row r="1463" spans="1:4">
      <c r="A1463" s="270" t="s">
        <v>3489</v>
      </c>
      <c r="B1463" s="267" t="s">
        <v>3490</v>
      </c>
      <c r="C1463">
        <v>273.3116</v>
      </c>
      <c r="D1463">
        <v>0</v>
      </c>
    </row>
    <row r="1464" spans="1:4">
      <c r="A1464" s="270" t="s">
        <v>3491</v>
      </c>
      <c r="B1464" s="267" t="s">
        <v>3492</v>
      </c>
      <c r="C1464">
        <v>11059.37</v>
      </c>
      <c r="D1464">
        <v>0</v>
      </c>
    </row>
    <row r="1465" spans="1:4">
      <c r="A1465" s="270" t="s">
        <v>3493</v>
      </c>
      <c r="B1465" s="267" t="s">
        <v>3494</v>
      </c>
      <c r="C1465">
        <v>550.04840000000002</v>
      </c>
      <c r="D1465">
        <v>0</v>
      </c>
    </row>
    <row r="1466" spans="1:4">
      <c r="A1466" s="270" t="s">
        <v>3495</v>
      </c>
      <c r="B1466" s="267" t="s">
        <v>3494</v>
      </c>
      <c r="C1466">
        <v>404.59129999999999</v>
      </c>
      <c r="D1466">
        <v>0</v>
      </c>
    </row>
    <row r="1467" spans="1:4">
      <c r="A1467" s="270" t="s">
        <v>3496</v>
      </c>
      <c r="B1467" s="267" t="s">
        <v>3497</v>
      </c>
      <c r="C1467">
        <v>924.49369999999999</v>
      </c>
      <c r="D1467">
        <v>0</v>
      </c>
    </row>
    <row r="1468" spans="1:4">
      <c r="A1468" s="270" t="s">
        <v>3498</v>
      </c>
      <c r="B1468" s="267" t="s">
        <v>3499</v>
      </c>
      <c r="C1468">
        <v>2179.5889999999999</v>
      </c>
      <c r="D1468">
        <v>0</v>
      </c>
    </row>
    <row r="1469" spans="1:4">
      <c r="A1469" s="270" t="s">
        <v>3500</v>
      </c>
      <c r="B1469" s="267" t="s">
        <v>3501</v>
      </c>
      <c r="C1469">
        <v>6029.6750000000002</v>
      </c>
      <c r="D1469">
        <v>0</v>
      </c>
    </row>
    <row r="1470" spans="1:4">
      <c r="A1470" s="270" t="s">
        <v>3502</v>
      </c>
      <c r="B1470" s="267" t="s">
        <v>3503</v>
      </c>
      <c r="C1470">
        <v>7993.45</v>
      </c>
      <c r="D1470">
        <v>0</v>
      </c>
    </row>
    <row r="1471" spans="1:4">
      <c r="A1471" s="270" t="s">
        <v>3504</v>
      </c>
      <c r="B1471" s="267" t="s">
        <v>3505</v>
      </c>
      <c r="C1471">
        <v>153.38200000000001</v>
      </c>
      <c r="D1471">
        <v>0</v>
      </c>
    </row>
    <row r="1472" spans="1:4">
      <c r="A1472" s="270" t="s">
        <v>3506</v>
      </c>
      <c r="B1472" s="267" t="s">
        <v>3507</v>
      </c>
      <c r="C1472">
        <v>181.7046</v>
      </c>
      <c r="D1472">
        <v>0</v>
      </c>
    </row>
    <row r="1473" spans="1:4">
      <c r="A1473" s="270" t="s">
        <v>3508</v>
      </c>
      <c r="B1473" s="267" t="s">
        <v>3507</v>
      </c>
      <c r="C1473">
        <v>181.7046</v>
      </c>
      <c r="D1473">
        <v>0</v>
      </c>
    </row>
    <row r="1474" spans="1:4">
      <c r="A1474" s="270" t="s">
        <v>3509</v>
      </c>
      <c r="B1474" s="267" t="s">
        <v>3507</v>
      </c>
      <c r="C1474">
        <v>181.7046</v>
      </c>
      <c r="D1474">
        <v>0</v>
      </c>
    </row>
    <row r="1475" spans="1:4">
      <c r="A1475" s="270" t="s">
        <v>3510</v>
      </c>
      <c r="B1475" s="267" t="s">
        <v>3507</v>
      </c>
      <c r="C1475">
        <v>181.7046</v>
      </c>
      <c r="D1475">
        <v>0</v>
      </c>
    </row>
    <row r="1476" spans="1:4">
      <c r="A1476" s="270" t="s">
        <v>3511</v>
      </c>
      <c r="B1476" s="267" t="s">
        <v>3512</v>
      </c>
      <c r="C1476">
        <v>2704.7995999999998</v>
      </c>
      <c r="D1476">
        <v>0</v>
      </c>
    </row>
    <row r="1477" spans="1:4">
      <c r="A1477" s="270" t="s">
        <v>3513</v>
      </c>
      <c r="B1477" s="267" t="s">
        <v>3514</v>
      </c>
      <c r="C1477">
        <v>2498.2217000000001</v>
      </c>
      <c r="D1477">
        <v>0</v>
      </c>
    </row>
    <row r="1478" spans="1:4">
      <c r="A1478" s="270" t="s">
        <v>3515</v>
      </c>
      <c r="B1478" s="267" t="s">
        <v>3516</v>
      </c>
      <c r="C1478">
        <v>243.08869999999999</v>
      </c>
      <c r="D1478">
        <v>0</v>
      </c>
    </row>
    <row r="1479" spans="1:4">
      <c r="A1479" s="270" t="s">
        <v>3517</v>
      </c>
      <c r="B1479" s="267" t="s">
        <v>3518</v>
      </c>
      <c r="C1479">
        <v>8676.9</v>
      </c>
      <c r="D1479">
        <v>0</v>
      </c>
    </row>
    <row r="1480" spans="1:4">
      <c r="A1480" s="270" t="s">
        <v>3519</v>
      </c>
      <c r="B1480" s="267" t="s">
        <v>3520</v>
      </c>
      <c r="C1480">
        <v>3471.3211000000001</v>
      </c>
      <c r="D1480">
        <v>0</v>
      </c>
    </row>
    <row r="1481" spans="1:4">
      <c r="A1481" s="270" t="s">
        <v>3521</v>
      </c>
      <c r="B1481" s="267" t="s">
        <v>3522</v>
      </c>
      <c r="C1481">
        <v>3952.7332999999999</v>
      </c>
      <c r="D1481">
        <v>0</v>
      </c>
    </row>
    <row r="1482" spans="1:4">
      <c r="A1482" s="270" t="s">
        <v>3523</v>
      </c>
      <c r="B1482" s="267" t="s">
        <v>3524</v>
      </c>
      <c r="C1482">
        <v>206.22130000000001</v>
      </c>
      <c r="D1482">
        <v>0</v>
      </c>
    </row>
    <row r="1483" spans="1:4">
      <c r="A1483" s="270" t="s">
        <v>3525</v>
      </c>
      <c r="B1483" s="267" t="s">
        <v>3526</v>
      </c>
      <c r="C1483">
        <v>118.7093</v>
      </c>
      <c r="D1483">
        <v>0</v>
      </c>
    </row>
    <row r="1484" spans="1:4">
      <c r="A1484" s="270" t="s">
        <v>3527</v>
      </c>
      <c r="B1484" s="267" t="s">
        <v>3528</v>
      </c>
      <c r="C1484">
        <v>985.01819999999998</v>
      </c>
      <c r="D1484">
        <v>0</v>
      </c>
    </row>
    <row r="1485" spans="1:4">
      <c r="A1485" s="270" t="s">
        <v>3529</v>
      </c>
      <c r="B1485" s="267" t="s">
        <v>3530</v>
      </c>
      <c r="C1485">
        <v>132.17500000000001</v>
      </c>
      <c r="D1485">
        <v>0</v>
      </c>
    </row>
    <row r="1486" spans="1:4">
      <c r="A1486" s="270" t="s">
        <v>3531</v>
      </c>
      <c r="B1486" s="267" t="s">
        <v>3532</v>
      </c>
      <c r="C1486">
        <v>381.17599999999999</v>
      </c>
      <c r="D1486">
        <v>0</v>
      </c>
    </row>
    <row r="1487" spans="1:4">
      <c r="A1487" s="270" t="s">
        <v>3533</v>
      </c>
      <c r="B1487" s="267" t="s">
        <v>3534</v>
      </c>
      <c r="C1487">
        <v>124.88500000000001</v>
      </c>
      <c r="D1487">
        <v>0</v>
      </c>
    </row>
    <row r="1488" spans="1:4">
      <c r="A1488" s="270" t="s">
        <v>3535</v>
      </c>
      <c r="B1488" s="267" t="s">
        <v>3536</v>
      </c>
      <c r="C1488">
        <v>370.50080000000003</v>
      </c>
      <c r="D1488">
        <v>0</v>
      </c>
    </row>
    <row r="1489" spans="1:4">
      <c r="A1489" s="270" t="s">
        <v>3537</v>
      </c>
      <c r="B1489" s="267" t="s">
        <v>3538</v>
      </c>
      <c r="C1489">
        <v>323.49059999999997</v>
      </c>
      <c r="D1489">
        <v>0</v>
      </c>
    </row>
    <row r="1490" spans="1:4">
      <c r="A1490" s="270" t="s">
        <v>3539</v>
      </c>
      <c r="B1490" s="267" t="s">
        <v>3540</v>
      </c>
      <c r="C1490">
        <v>150.13300000000001</v>
      </c>
      <c r="D1490">
        <v>0</v>
      </c>
    </row>
    <row r="1491" spans="1:4">
      <c r="A1491" s="270" t="s">
        <v>3541</v>
      </c>
      <c r="B1491" s="267" t="s">
        <v>3542</v>
      </c>
      <c r="C1491">
        <v>83787.730599999995</v>
      </c>
      <c r="D1491">
        <v>0</v>
      </c>
    </row>
    <row r="1492" spans="1:4">
      <c r="A1492" s="270" t="s">
        <v>3543</v>
      </c>
      <c r="B1492" s="267" t="s">
        <v>3544</v>
      </c>
      <c r="C1492">
        <v>2562.6325000000002</v>
      </c>
      <c r="D1492">
        <v>0</v>
      </c>
    </row>
    <row r="1493" spans="1:4">
      <c r="A1493" s="270" t="s">
        <v>3545</v>
      </c>
      <c r="B1493" s="267" t="s">
        <v>3546</v>
      </c>
      <c r="C1493">
        <v>1177.3715</v>
      </c>
      <c r="D1493">
        <v>0</v>
      </c>
    </row>
    <row r="1494" spans="1:4">
      <c r="A1494" s="270" t="s">
        <v>3547</v>
      </c>
      <c r="B1494" s="267" t="s">
        <v>3548</v>
      </c>
      <c r="C1494">
        <v>135.172</v>
      </c>
      <c r="D1494">
        <v>0</v>
      </c>
    </row>
    <row r="1495" spans="1:4">
      <c r="A1495" s="270" t="s">
        <v>3549</v>
      </c>
      <c r="B1495" s="267" t="s">
        <v>3550</v>
      </c>
      <c r="C1495">
        <v>713.245</v>
      </c>
      <c r="D1495">
        <v>0</v>
      </c>
    </row>
    <row r="1496" spans="1:4">
      <c r="A1496" s="270" t="s">
        <v>3551</v>
      </c>
      <c r="B1496" s="267" t="s">
        <v>3552</v>
      </c>
      <c r="C1496">
        <v>134.71729999999999</v>
      </c>
      <c r="D1496">
        <v>0</v>
      </c>
    </row>
    <row r="1497" spans="1:4">
      <c r="A1497" s="270" t="s">
        <v>3553</v>
      </c>
      <c r="B1497" s="267" t="s">
        <v>3554</v>
      </c>
      <c r="C1497">
        <v>224.08850000000001</v>
      </c>
      <c r="D1497">
        <v>0</v>
      </c>
    </row>
    <row r="1498" spans="1:4">
      <c r="A1498" s="270" t="s">
        <v>3555</v>
      </c>
      <c r="B1498" s="267" t="s">
        <v>3556</v>
      </c>
      <c r="C1498">
        <v>1072.7724000000001</v>
      </c>
      <c r="D1498">
        <v>0</v>
      </c>
    </row>
    <row r="1499" spans="1:4">
      <c r="A1499" s="270" t="s">
        <v>3557</v>
      </c>
      <c r="B1499" s="267" t="s">
        <v>3556</v>
      </c>
      <c r="C1499">
        <v>1072.3671999999999</v>
      </c>
      <c r="D1499">
        <v>0</v>
      </c>
    </row>
    <row r="1500" spans="1:4">
      <c r="A1500" s="270" t="s">
        <v>3558</v>
      </c>
      <c r="B1500" s="267" t="s">
        <v>3556</v>
      </c>
      <c r="C1500">
        <v>864.78679999999997</v>
      </c>
      <c r="D1500">
        <v>0</v>
      </c>
    </row>
    <row r="1501" spans="1:4">
      <c r="A1501" s="270" t="s">
        <v>3559</v>
      </c>
      <c r="B1501" s="267" t="s">
        <v>3560</v>
      </c>
      <c r="C1501">
        <v>8299.7099999999991</v>
      </c>
      <c r="D1501">
        <v>0</v>
      </c>
    </row>
    <row r="1502" spans="1:4">
      <c r="A1502" s="270" t="s">
        <v>3561</v>
      </c>
      <c r="B1502" s="267" t="s">
        <v>3562</v>
      </c>
      <c r="C1502">
        <v>1542.1464000000001</v>
      </c>
      <c r="D1502">
        <v>0</v>
      </c>
    </row>
    <row r="1503" spans="1:4">
      <c r="A1503" s="270" t="s">
        <v>3563</v>
      </c>
      <c r="B1503" s="267" t="s">
        <v>3564</v>
      </c>
      <c r="C1503">
        <v>294.7287</v>
      </c>
      <c r="D1503">
        <v>0</v>
      </c>
    </row>
    <row r="1504" spans="1:4">
      <c r="A1504" s="270" t="s">
        <v>3565</v>
      </c>
      <c r="B1504" s="267" t="s">
        <v>3564</v>
      </c>
      <c r="C1504">
        <v>489.65249999999997</v>
      </c>
      <c r="D1504">
        <v>0</v>
      </c>
    </row>
    <row r="1505" spans="1:4">
      <c r="A1505" s="270" t="s">
        <v>3566</v>
      </c>
      <c r="B1505" s="267" t="s">
        <v>3567</v>
      </c>
      <c r="C1505">
        <v>2783.3305</v>
      </c>
      <c r="D1505">
        <v>0</v>
      </c>
    </row>
    <row r="1506" spans="1:4">
      <c r="A1506" s="270" t="s">
        <v>3568</v>
      </c>
      <c r="B1506" s="267" t="s">
        <v>3567</v>
      </c>
      <c r="C1506">
        <v>2945.2620000000002</v>
      </c>
      <c r="D1506">
        <v>0</v>
      </c>
    </row>
    <row r="1507" spans="1:4">
      <c r="A1507" s="270" t="s">
        <v>3569</v>
      </c>
      <c r="B1507" s="267" t="s">
        <v>3567</v>
      </c>
      <c r="C1507">
        <v>2048.6086</v>
      </c>
      <c r="D1507">
        <v>0</v>
      </c>
    </row>
    <row r="1508" spans="1:4">
      <c r="A1508" s="270" t="s">
        <v>3570</v>
      </c>
      <c r="B1508" s="267" t="s">
        <v>3571</v>
      </c>
      <c r="C1508">
        <v>10386.73</v>
      </c>
      <c r="D1508">
        <v>0</v>
      </c>
    </row>
    <row r="1509" spans="1:4">
      <c r="A1509" s="270" t="s">
        <v>3572</v>
      </c>
      <c r="B1509" s="267" t="s">
        <v>3573</v>
      </c>
      <c r="C1509">
        <v>461.19349999999997</v>
      </c>
      <c r="D1509">
        <v>0</v>
      </c>
    </row>
    <row r="1510" spans="1:4">
      <c r="A1510" s="270" t="s">
        <v>3574</v>
      </c>
      <c r="B1510" s="267" t="s">
        <v>3575</v>
      </c>
      <c r="C1510">
        <v>148.61949999999999</v>
      </c>
      <c r="D1510">
        <v>0</v>
      </c>
    </row>
    <row r="1511" spans="1:4">
      <c r="A1511" s="270" t="s">
        <v>3576</v>
      </c>
      <c r="B1511" s="267" t="s">
        <v>3577</v>
      </c>
      <c r="C1511">
        <v>61.828000000000003</v>
      </c>
      <c r="D1511">
        <v>0</v>
      </c>
    </row>
    <row r="1512" spans="1:4">
      <c r="A1512" s="270" t="s">
        <v>3578</v>
      </c>
      <c r="B1512" s="267" t="s">
        <v>3579</v>
      </c>
      <c r="C1512">
        <v>583.9479</v>
      </c>
      <c r="D1512">
        <v>0</v>
      </c>
    </row>
    <row r="1513" spans="1:4">
      <c r="A1513" s="270" t="s">
        <v>3580</v>
      </c>
      <c r="B1513" s="267" t="s">
        <v>3581</v>
      </c>
      <c r="C1513">
        <v>1047.6505</v>
      </c>
      <c r="D1513">
        <v>0</v>
      </c>
    </row>
    <row r="1514" spans="1:4">
      <c r="A1514" s="270" t="s">
        <v>3582</v>
      </c>
      <c r="B1514" s="267" t="s">
        <v>3583</v>
      </c>
      <c r="C1514">
        <v>1653.1267</v>
      </c>
      <c r="D1514">
        <v>0</v>
      </c>
    </row>
    <row r="1515" spans="1:4">
      <c r="A1515" s="270" t="s">
        <v>3584</v>
      </c>
      <c r="B1515" s="267" t="s">
        <v>3585</v>
      </c>
      <c r="C1515">
        <v>236.23830000000001</v>
      </c>
      <c r="D1515">
        <v>0</v>
      </c>
    </row>
    <row r="1516" spans="1:4">
      <c r="A1516" s="270" t="s">
        <v>3586</v>
      </c>
      <c r="B1516" s="267" t="s">
        <v>3587</v>
      </c>
      <c r="C1516">
        <v>1062.0462</v>
      </c>
      <c r="D1516">
        <v>0</v>
      </c>
    </row>
    <row r="1517" spans="1:4">
      <c r="A1517" s="270" t="s">
        <v>3588</v>
      </c>
      <c r="B1517" s="267" t="s">
        <v>3587</v>
      </c>
      <c r="C1517">
        <v>1074.3380999999999</v>
      </c>
      <c r="D1517">
        <v>0</v>
      </c>
    </row>
    <row r="1518" spans="1:4">
      <c r="A1518" s="270" t="s">
        <v>3589</v>
      </c>
      <c r="B1518" s="267" t="s">
        <v>3587</v>
      </c>
      <c r="C1518">
        <v>1075.3801000000001</v>
      </c>
      <c r="D1518">
        <v>0</v>
      </c>
    </row>
    <row r="1519" spans="1:4">
      <c r="A1519" s="270" t="s">
        <v>3590</v>
      </c>
      <c r="B1519" s="267" t="s">
        <v>3591</v>
      </c>
      <c r="C1519">
        <v>153.1875</v>
      </c>
      <c r="D1519">
        <v>0</v>
      </c>
    </row>
    <row r="1520" spans="1:4">
      <c r="A1520" s="270" t="s">
        <v>3592</v>
      </c>
      <c r="B1520" s="267" t="s">
        <v>3593</v>
      </c>
      <c r="C1520">
        <v>8388.8158000000003</v>
      </c>
      <c r="D1520">
        <v>0</v>
      </c>
    </row>
    <row r="1521" spans="1:4">
      <c r="A1521" s="270" t="s">
        <v>3594</v>
      </c>
      <c r="B1521" s="267" t="s">
        <v>3593</v>
      </c>
      <c r="C1521">
        <v>8386.6267000000007</v>
      </c>
      <c r="D1521">
        <v>0</v>
      </c>
    </row>
    <row r="1522" spans="1:4">
      <c r="A1522" s="270" t="s">
        <v>3595</v>
      </c>
      <c r="B1522" s="267" t="s">
        <v>3593</v>
      </c>
      <c r="C1522">
        <v>5931.9687999999996</v>
      </c>
      <c r="D1522">
        <v>0</v>
      </c>
    </row>
    <row r="1523" spans="1:4">
      <c r="A1523" s="270" t="s">
        <v>3596</v>
      </c>
      <c r="B1523" s="267" t="s">
        <v>3597</v>
      </c>
      <c r="C1523">
        <v>574.52380000000005</v>
      </c>
      <c r="D1523">
        <v>0</v>
      </c>
    </row>
    <row r="1524" spans="1:4">
      <c r="A1524" s="270" t="s">
        <v>3598</v>
      </c>
      <c r="B1524" s="267" t="s">
        <v>3597</v>
      </c>
      <c r="C1524">
        <v>576.66459999999995</v>
      </c>
      <c r="D1524">
        <v>0</v>
      </c>
    </row>
    <row r="1525" spans="1:4">
      <c r="A1525" s="270" t="s">
        <v>3599</v>
      </c>
      <c r="B1525" s="267" t="s">
        <v>3597</v>
      </c>
      <c r="C1525">
        <v>577.34079999999994</v>
      </c>
      <c r="D1525">
        <v>0</v>
      </c>
    </row>
    <row r="1526" spans="1:4">
      <c r="A1526" s="270" t="s">
        <v>3600</v>
      </c>
      <c r="B1526" s="267" t="s">
        <v>3601</v>
      </c>
      <c r="C1526">
        <v>312</v>
      </c>
      <c r="D1526">
        <v>0</v>
      </c>
    </row>
    <row r="1527" spans="1:4">
      <c r="A1527" s="270" t="s">
        <v>3602</v>
      </c>
      <c r="B1527" s="267" t="s">
        <v>3603</v>
      </c>
      <c r="C1527">
        <v>208.96979999999999</v>
      </c>
      <c r="D1527">
        <v>0</v>
      </c>
    </row>
    <row r="1528" spans="1:4">
      <c r="A1528" s="270" t="s">
        <v>3604</v>
      </c>
      <c r="B1528" s="267" t="s">
        <v>3605</v>
      </c>
      <c r="C1528">
        <v>1325.5248999999999</v>
      </c>
      <c r="D1528">
        <v>0</v>
      </c>
    </row>
    <row r="1529" spans="1:4">
      <c r="A1529" s="270" t="s">
        <v>3606</v>
      </c>
      <c r="B1529" s="267" t="s">
        <v>3605</v>
      </c>
      <c r="C1529">
        <v>1314.8275000000001</v>
      </c>
      <c r="D1529">
        <v>0</v>
      </c>
    </row>
    <row r="1530" spans="1:4">
      <c r="A1530" s="270" t="s">
        <v>3607</v>
      </c>
      <c r="B1530" s="267" t="s">
        <v>3605</v>
      </c>
      <c r="C1530">
        <v>1303.5443</v>
      </c>
      <c r="D1530">
        <v>0</v>
      </c>
    </row>
    <row r="1531" spans="1:4">
      <c r="A1531" s="270" t="s">
        <v>3608</v>
      </c>
      <c r="B1531" s="267" t="s">
        <v>3609</v>
      </c>
      <c r="C1531">
        <v>236.19290000000001</v>
      </c>
      <c r="D1531">
        <v>0</v>
      </c>
    </row>
    <row r="1532" spans="1:4">
      <c r="A1532" s="270" t="s">
        <v>3610</v>
      </c>
      <c r="B1532" s="267" t="s">
        <v>3611</v>
      </c>
      <c r="C1532">
        <v>936.32320000000004</v>
      </c>
      <c r="D1532">
        <v>0</v>
      </c>
    </row>
    <row r="1533" spans="1:4">
      <c r="A1533" s="270" t="s">
        <v>3612</v>
      </c>
      <c r="B1533" s="267" t="s">
        <v>3611</v>
      </c>
      <c r="C1533">
        <v>931.72940000000006</v>
      </c>
      <c r="D1533">
        <v>0</v>
      </c>
    </row>
    <row r="1534" spans="1:4">
      <c r="A1534" s="270" t="s">
        <v>3613</v>
      </c>
      <c r="B1534" s="267" t="s">
        <v>3611</v>
      </c>
      <c r="C1534">
        <v>606.46550000000002</v>
      </c>
      <c r="D1534">
        <v>0</v>
      </c>
    </row>
    <row r="1535" spans="1:4">
      <c r="A1535" s="270" t="s">
        <v>3614</v>
      </c>
      <c r="B1535" s="267" t="s">
        <v>3615</v>
      </c>
      <c r="C1535">
        <v>142.10849999999999</v>
      </c>
      <c r="D1535">
        <v>0</v>
      </c>
    </row>
    <row r="1536" spans="1:4">
      <c r="A1536" s="270" t="s">
        <v>3616</v>
      </c>
      <c r="B1536" s="267" t="s">
        <v>3617</v>
      </c>
      <c r="C1536">
        <v>535.86149999999998</v>
      </c>
      <c r="D1536">
        <v>0</v>
      </c>
    </row>
    <row r="1537" spans="1:4">
      <c r="A1537" s="270" t="s">
        <v>3618</v>
      </c>
      <c r="B1537" s="267" t="s">
        <v>3619</v>
      </c>
      <c r="C1537">
        <v>58.871099999999998</v>
      </c>
      <c r="D1537">
        <v>0</v>
      </c>
    </row>
    <row r="1538" spans="1:4">
      <c r="A1538" s="270" t="s">
        <v>3620</v>
      </c>
      <c r="B1538" s="267" t="s">
        <v>3621</v>
      </c>
      <c r="C1538">
        <v>2134.7550000000001</v>
      </c>
      <c r="D1538">
        <v>0</v>
      </c>
    </row>
    <row r="1539" spans="1:4">
      <c r="A1539" s="270" t="s">
        <v>3622</v>
      </c>
      <c r="B1539" s="267" t="s">
        <v>3623</v>
      </c>
      <c r="C1539">
        <v>108.0501</v>
      </c>
      <c r="D1539">
        <v>0</v>
      </c>
    </row>
    <row r="1540" spans="1:4">
      <c r="A1540" s="270" t="s">
        <v>3624</v>
      </c>
      <c r="B1540" s="267" t="s">
        <v>3625</v>
      </c>
      <c r="C1540">
        <v>789.07159999999999</v>
      </c>
      <c r="D1540">
        <v>0</v>
      </c>
    </row>
    <row r="1541" spans="1:4">
      <c r="A1541" s="270" t="s">
        <v>3626</v>
      </c>
      <c r="B1541" s="267" t="s">
        <v>3627</v>
      </c>
      <c r="C1541">
        <v>422.3</v>
      </c>
      <c r="D1541">
        <v>0</v>
      </c>
    </row>
    <row r="1542" spans="1:4">
      <c r="A1542" s="270" t="s">
        <v>3628</v>
      </c>
      <c r="B1542" s="267" t="s">
        <v>3627</v>
      </c>
      <c r="C1542">
        <v>422.30439999999999</v>
      </c>
      <c r="D1542">
        <v>0</v>
      </c>
    </row>
    <row r="1543" spans="1:4">
      <c r="A1543" s="270" t="s">
        <v>3629</v>
      </c>
      <c r="B1543" s="267" t="s">
        <v>3630</v>
      </c>
      <c r="C1543">
        <v>225.47829999999999</v>
      </c>
      <c r="D1543">
        <v>0</v>
      </c>
    </row>
    <row r="1544" spans="1:4">
      <c r="A1544" s="270" t="s">
        <v>3631</v>
      </c>
      <c r="B1544" s="267" t="s">
        <v>3632</v>
      </c>
      <c r="C1544">
        <v>961.55319999999995</v>
      </c>
      <c r="D1544">
        <v>0</v>
      </c>
    </row>
    <row r="1545" spans="1:4">
      <c r="A1545" s="270" t="s">
        <v>3633</v>
      </c>
      <c r="B1545" s="267" t="s">
        <v>3632</v>
      </c>
      <c r="C1545">
        <v>703.88300000000004</v>
      </c>
      <c r="D1545">
        <v>0</v>
      </c>
    </row>
    <row r="1546" spans="1:4">
      <c r="A1546" s="270" t="s">
        <v>3634</v>
      </c>
      <c r="B1546" s="267" t="s">
        <v>3632</v>
      </c>
      <c r="C1546">
        <v>570.24749999999995</v>
      </c>
      <c r="D1546">
        <v>0</v>
      </c>
    </row>
    <row r="1547" spans="1:4">
      <c r="A1547" s="270" t="s">
        <v>3635</v>
      </c>
      <c r="B1547" s="267" t="s">
        <v>3632</v>
      </c>
      <c r="C1547">
        <v>927.92</v>
      </c>
      <c r="D1547">
        <v>0</v>
      </c>
    </row>
    <row r="1548" spans="1:4">
      <c r="A1548" s="270" t="s">
        <v>3636</v>
      </c>
      <c r="B1548" s="267" t="s">
        <v>3632</v>
      </c>
      <c r="C1548">
        <v>875.7962</v>
      </c>
      <c r="D1548">
        <v>0</v>
      </c>
    </row>
    <row r="1549" spans="1:4">
      <c r="A1549" s="270" t="s">
        <v>3637</v>
      </c>
      <c r="B1549" s="267" t="s">
        <v>3638</v>
      </c>
      <c r="C1549">
        <v>483.1825</v>
      </c>
      <c r="D1549">
        <v>0</v>
      </c>
    </row>
    <row r="1550" spans="1:4">
      <c r="A1550" s="270" t="s">
        <v>3639</v>
      </c>
      <c r="B1550" s="267" t="s">
        <v>3640</v>
      </c>
      <c r="C1550">
        <v>26336.4156</v>
      </c>
      <c r="D1550">
        <v>0</v>
      </c>
    </row>
    <row r="1551" spans="1:4">
      <c r="A1551" s="270" t="s">
        <v>3641</v>
      </c>
      <c r="B1551" s="267" t="s">
        <v>3640</v>
      </c>
      <c r="C1551">
        <v>26054.508900000001</v>
      </c>
      <c r="D1551">
        <v>0</v>
      </c>
    </row>
    <row r="1552" spans="1:4">
      <c r="A1552" s="270" t="s">
        <v>3642</v>
      </c>
      <c r="B1552" s="267" t="s">
        <v>3640</v>
      </c>
      <c r="C1552">
        <v>19054.813699999999</v>
      </c>
      <c r="D1552">
        <v>0</v>
      </c>
    </row>
    <row r="1553" spans="1:4">
      <c r="A1553" s="270" t="s">
        <v>3643</v>
      </c>
      <c r="B1553" s="267" t="s">
        <v>3644</v>
      </c>
      <c r="C1553">
        <v>51.103299999999997</v>
      </c>
      <c r="D1553">
        <v>0</v>
      </c>
    </row>
    <row r="1554" spans="1:4">
      <c r="A1554" s="270" t="s">
        <v>3645</v>
      </c>
      <c r="B1554" s="267" t="s">
        <v>3646</v>
      </c>
      <c r="C1554">
        <v>228.0446</v>
      </c>
      <c r="D1554">
        <v>0</v>
      </c>
    </row>
    <row r="1555" spans="1:4">
      <c r="A1555" s="270" t="s">
        <v>3647</v>
      </c>
      <c r="B1555" s="267" t="s">
        <v>3648</v>
      </c>
      <c r="C1555">
        <v>2055.7487999999998</v>
      </c>
      <c r="D1555">
        <v>0</v>
      </c>
    </row>
    <row r="1556" spans="1:4">
      <c r="A1556" s="270" t="s">
        <v>3649</v>
      </c>
      <c r="B1556" s="267" t="s">
        <v>3650</v>
      </c>
      <c r="C1556">
        <v>995.42909999999995</v>
      </c>
      <c r="D1556">
        <v>0</v>
      </c>
    </row>
    <row r="1557" spans="1:4">
      <c r="A1557" s="270" t="s">
        <v>3651</v>
      </c>
      <c r="B1557" s="267" t="s">
        <v>3650</v>
      </c>
      <c r="C1557">
        <v>562.90859999999998</v>
      </c>
      <c r="D1557">
        <v>0</v>
      </c>
    </row>
    <row r="1558" spans="1:4">
      <c r="A1558" s="270" t="s">
        <v>3652</v>
      </c>
      <c r="B1558" s="267" t="s">
        <v>3650</v>
      </c>
      <c r="C1558">
        <v>696.47360000000003</v>
      </c>
      <c r="D1558">
        <v>0</v>
      </c>
    </row>
    <row r="1559" spans="1:4">
      <c r="A1559" s="270" t="s">
        <v>3653</v>
      </c>
      <c r="B1559" s="267" t="s">
        <v>3650</v>
      </c>
      <c r="C1559">
        <v>995.73320000000001</v>
      </c>
      <c r="D1559">
        <v>0</v>
      </c>
    </row>
    <row r="1560" spans="1:4">
      <c r="A1560" s="270" t="s">
        <v>3654</v>
      </c>
      <c r="B1560" s="267" t="s">
        <v>3650</v>
      </c>
      <c r="C1560">
        <v>684.30740000000003</v>
      </c>
      <c r="D1560">
        <v>0</v>
      </c>
    </row>
    <row r="1561" spans="1:4">
      <c r="A1561" s="270" t="s">
        <v>3655</v>
      </c>
      <c r="B1561" s="267" t="s">
        <v>3656</v>
      </c>
      <c r="C1561">
        <v>3.3536999999999999</v>
      </c>
      <c r="D1561">
        <v>0</v>
      </c>
    </row>
    <row r="1562" spans="1:4">
      <c r="A1562" s="270" t="s">
        <v>3657</v>
      </c>
      <c r="B1562" s="267" t="s">
        <v>3658</v>
      </c>
      <c r="C1562">
        <v>6488.24</v>
      </c>
      <c r="D1562">
        <v>0</v>
      </c>
    </row>
    <row r="1563" spans="1:4">
      <c r="A1563" s="270" t="s">
        <v>3659</v>
      </c>
      <c r="B1563" s="267" t="s">
        <v>3660</v>
      </c>
      <c r="C1563">
        <v>5563.1535999999996</v>
      </c>
      <c r="D1563">
        <v>0</v>
      </c>
    </row>
    <row r="1564" spans="1:4">
      <c r="A1564" s="270" t="s">
        <v>3661</v>
      </c>
      <c r="B1564" s="267" t="s">
        <v>3662</v>
      </c>
      <c r="C1564">
        <v>509.65780000000001</v>
      </c>
      <c r="D1564">
        <v>0</v>
      </c>
    </row>
    <row r="1565" spans="1:4">
      <c r="A1565" s="270" t="s">
        <v>3663</v>
      </c>
      <c r="B1565" s="267" t="s">
        <v>3664</v>
      </c>
      <c r="C1565">
        <v>152.92519999999999</v>
      </c>
      <c r="D1565">
        <v>0</v>
      </c>
    </row>
    <row r="1566" spans="1:4">
      <c r="A1566" s="270" t="s">
        <v>3665</v>
      </c>
      <c r="B1566" s="267" t="s">
        <v>3666</v>
      </c>
      <c r="C1566">
        <v>5671.4044000000004</v>
      </c>
      <c r="D1566">
        <v>0</v>
      </c>
    </row>
    <row r="1567" spans="1:4">
      <c r="A1567" s="270" t="s">
        <v>3667</v>
      </c>
      <c r="B1567" s="267" t="s">
        <v>3668</v>
      </c>
      <c r="C1567">
        <v>4073.0562</v>
      </c>
      <c r="D1567">
        <v>0</v>
      </c>
    </row>
    <row r="1568" spans="1:4">
      <c r="A1568" s="270" t="s">
        <v>3669</v>
      </c>
      <c r="B1568" s="267" t="s">
        <v>3670</v>
      </c>
      <c r="C1568">
        <v>815.81119999999999</v>
      </c>
      <c r="D1568">
        <v>0</v>
      </c>
    </row>
    <row r="1569" spans="1:4">
      <c r="A1569" s="270" t="s">
        <v>3671</v>
      </c>
      <c r="B1569" s="267" t="s">
        <v>3672</v>
      </c>
      <c r="C1569">
        <v>254.45930000000001</v>
      </c>
      <c r="D1569">
        <v>0</v>
      </c>
    </row>
    <row r="1570" spans="1:4">
      <c r="A1570" s="270" t="s">
        <v>3673</v>
      </c>
      <c r="B1570" s="267" t="s">
        <v>3674</v>
      </c>
      <c r="C1570">
        <v>1158.5578</v>
      </c>
      <c r="D1570">
        <v>0</v>
      </c>
    </row>
    <row r="1571" spans="1:4">
      <c r="A1571" s="270" t="s">
        <v>3675</v>
      </c>
      <c r="B1571" s="267" t="s">
        <v>3674</v>
      </c>
      <c r="C1571">
        <v>1140.616</v>
      </c>
      <c r="D1571">
        <v>0</v>
      </c>
    </row>
    <row r="1572" spans="1:4">
      <c r="A1572" s="270" t="s">
        <v>3676</v>
      </c>
      <c r="B1572" s="267" t="s">
        <v>3674</v>
      </c>
      <c r="C1572">
        <v>1146.8723</v>
      </c>
      <c r="D1572">
        <v>0</v>
      </c>
    </row>
    <row r="1573" spans="1:4">
      <c r="A1573" s="270" t="s">
        <v>3677</v>
      </c>
      <c r="B1573" s="267" t="s">
        <v>3674</v>
      </c>
      <c r="C1573">
        <v>880.63530000000003</v>
      </c>
      <c r="D1573">
        <v>0</v>
      </c>
    </row>
    <row r="1574" spans="1:4">
      <c r="A1574" s="270" t="s">
        <v>3678</v>
      </c>
      <c r="B1574" s="267" t="s">
        <v>3679</v>
      </c>
      <c r="C1574">
        <v>236.37430000000001</v>
      </c>
      <c r="D1574">
        <v>0</v>
      </c>
    </row>
    <row r="1575" spans="1:4">
      <c r="A1575" s="270" t="s">
        <v>3680</v>
      </c>
      <c r="B1575" s="267" t="s">
        <v>3681</v>
      </c>
      <c r="C1575">
        <v>105.1314</v>
      </c>
      <c r="D1575">
        <v>0</v>
      </c>
    </row>
    <row r="1576" spans="1:4">
      <c r="A1576" s="270" t="s">
        <v>3682</v>
      </c>
      <c r="B1576" s="267" t="s">
        <v>3683</v>
      </c>
      <c r="C1576">
        <v>310.77690000000001</v>
      </c>
      <c r="D1576">
        <v>0</v>
      </c>
    </row>
    <row r="1577" spans="1:4">
      <c r="A1577" s="270" t="s">
        <v>3684</v>
      </c>
      <c r="B1577" s="267" t="s">
        <v>3685</v>
      </c>
      <c r="C1577">
        <v>5428.0024999999996</v>
      </c>
      <c r="D1577">
        <v>0</v>
      </c>
    </row>
    <row r="1578" spans="1:4">
      <c r="A1578" s="270" t="s">
        <v>3686</v>
      </c>
      <c r="B1578" s="267" t="s">
        <v>3687</v>
      </c>
      <c r="C1578">
        <v>1189.4359999999999</v>
      </c>
      <c r="D1578">
        <v>0</v>
      </c>
    </row>
    <row r="1579" spans="1:4">
      <c r="A1579" s="270" t="s">
        <v>3688</v>
      </c>
      <c r="B1579" s="267" t="s">
        <v>3687</v>
      </c>
      <c r="C1579">
        <v>1123.8104000000001</v>
      </c>
      <c r="D1579">
        <v>0</v>
      </c>
    </row>
    <row r="1580" spans="1:4">
      <c r="A1580" s="270" t="s">
        <v>3689</v>
      </c>
      <c r="B1580" s="267" t="s">
        <v>3690</v>
      </c>
      <c r="C1580">
        <v>2877.5949999999998</v>
      </c>
      <c r="D1580">
        <v>0</v>
      </c>
    </row>
    <row r="1581" spans="1:4">
      <c r="A1581" s="270" t="s">
        <v>3691</v>
      </c>
      <c r="B1581" s="267" t="s">
        <v>3692</v>
      </c>
      <c r="C1581">
        <v>990.85429999999997</v>
      </c>
      <c r="D1581">
        <v>0</v>
      </c>
    </row>
    <row r="1582" spans="1:4">
      <c r="A1582" s="270" t="s">
        <v>3693</v>
      </c>
      <c r="B1582" s="267" t="s">
        <v>3694</v>
      </c>
      <c r="C1582">
        <v>1455.6242</v>
      </c>
      <c r="D1582">
        <v>0</v>
      </c>
    </row>
    <row r="1583" spans="1:4">
      <c r="A1583" s="270" t="s">
        <v>3695</v>
      </c>
      <c r="B1583" s="267" t="s">
        <v>3696</v>
      </c>
      <c r="C1583">
        <v>4007.1071999999999</v>
      </c>
      <c r="D1583">
        <v>0</v>
      </c>
    </row>
    <row r="1584" spans="1:4">
      <c r="A1584" s="270" t="s">
        <v>3697</v>
      </c>
      <c r="B1584" s="267" t="s">
        <v>3698</v>
      </c>
      <c r="C1584">
        <v>202.30860000000001</v>
      </c>
      <c r="D1584">
        <v>0</v>
      </c>
    </row>
    <row r="1585" spans="1:4">
      <c r="A1585" s="270" t="s">
        <v>3699</v>
      </c>
      <c r="B1585" s="267" t="s">
        <v>3700</v>
      </c>
      <c r="C1585">
        <v>920.88940000000002</v>
      </c>
      <c r="D1585">
        <v>0</v>
      </c>
    </row>
    <row r="1586" spans="1:4">
      <c r="A1586" s="270" t="s">
        <v>3701</v>
      </c>
      <c r="B1586" s="267" t="s">
        <v>3702</v>
      </c>
      <c r="C1586">
        <v>7746.7353000000003</v>
      </c>
      <c r="D1586">
        <v>0</v>
      </c>
    </row>
    <row r="1587" spans="1:4">
      <c r="A1587" s="270" t="s">
        <v>3703</v>
      </c>
      <c r="B1587" s="267" t="s">
        <v>3704</v>
      </c>
      <c r="C1587">
        <v>274.51400000000001</v>
      </c>
      <c r="D1587">
        <v>0</v>
      </c>
    </row>
    <row r="1588" spans="1:4">
      <c r="A1588" s="270" t="s">
        <v>3705</v>
      </c>
      <c r="B1588" s="267" t="s">
        <v>3706</v>
      </c>
      <c r="C1588">
        <v>3298.2114000000001</v>
      </c>
      <c r="D1588">
        <v>0</v>
      </c>
    </row>
    <row r="1589" spans="1:4">
      <c r="A1589" s="270" t="s">
        <v>3707</v>
      </c>
      <c r="B1589" s="267" t="s">
        <v>3708</v>
      </c>
      <c r="C1589">
        <v>271.31310000000002</v>
      </c>
      <c r="D1589">
        <v>0</v>
      </c>
    </row>
    <row r="1590" spans="1:4">
      <c r="A1590" s="270" t="s">
        <v>3709</v>
      </c>
      <c r="B1590" s="267" t="s">
        <v>3710</v>
      </c>
      <c r="C1590">
        <v>125.059</v>
      </c>
      <c r="D1590">
        <v>0</v>
      </c>
    </row>
    <row r="1591" spans="1:4">
      <c r="A1591" s="270" t="s">
        <v>3711</v>
      </c>
      <c r="B1591" s="267" t="s">
        <v>3712</v>
      </c>
      <c r="C1591">
        <v>186.3631</v>
      </c>
      <c r="D1591">
        <v>0</v>
      </c>
    </row>
    <row r="1592" spans="1:4">
      <c r="A1592" s="270" t="s">
        <v>3713</v>
      </c>
      <c r="B1592" s="267" t="s">
        <v>3714</v>
      </c>
      <c r="C1592">
        <v>24.807600000000001</v>
      </c>
      <c r="D1592">
        <v>0</v>
      </c>
    </row>
    <row r="1593" spans="1:4">
      <c r="A1593" s="270" t="s">
        <v>3715</v>
      </c>
      <c r="B1593" s="267" t="s">
        <v>3716</v>
      </c>
      <c r="C1593">
        <v>415.25450000000001</v>
      </c>
      <c r="D1593">
        <v>0</v>
      </c>
    </row>
    <row r="1594" spans="1:4">
      <c r="A1594" s="270" t="s">
        <v>3717</v>
      </c>
      <c r="B1594" s="267" t="s">
        <v>3718</v>
      </c>
      <c r="C1594">
        <v>482.25439999999998</v>
      </c>
      <c r="D1594">
        <v>0</v>
      </c>
    </row>
    <row r="1595" spans="1:4">
      <c r="A1595" s="270" t="s">
        <v>3719</v>
      </c>
      <c r="B1595" s="267" t="s">
        <v>3720</v>
      </c>
      <c r="C1595">
        <v>3224.2455</v>
      </c>
      <c r="D1595">
        <v>0</v>
      </c>
    </row>
    <row r="1596" spans="1:4">
      <c r="A1596" s="270" t="s">
        <v>3721</v>
      </c>
      <c r="B1596" s="267" t="s">
        <v>3722</v>
      </c>
      <c r="C1596">
        <v>465.01690000000002</v>
      </c>
      <c r="D1596">
        <v>0</v>
      </c>
    </row>
    <row r="1597" spans="1:4">
      <c r="A1597" s="270" t="s">
        <v>3723</v>
      </c>
      <c r="B1597" s="267" t="s">
        <v>3724</v>
      </c>
      <c r="C1597">
        <v>255.45869999999999</v>
      </c>
      <c r="D1597">
        <v>0</v>
      </c>
    </row>
    <row r="1598" spans="1:4">
      <c r="A1598" s="270" t="s">
        <v>3725</v>
      </c>
      <c r="B1598" s="267" t="s">
        <v>3726</v>
      </c>
      <c r="C1598">
        <v>2805.12</v>
      </c>
      <c r="D1598">
        <v>0</v>
      </c>
    </row>
    <row r="1599" spans="1:4">
      <c r="A1599" s="270" t="s">
        <v>3727</v>
      </c>
      <c r="B1599" s="267" t="s">
        <v>3728</v>
      </c>
      <c r="C1599">
        <v>14359.157999999999</v>
      </c>
      <c r="D1599">
        <v>0</v>
      </c>
    </row>
    <row r="1600" spans="1:4">
      <c r="A1600" s="270" t="s">
        <v>3729</v>
      </c>
      <c r="B1600" s="267" t="s">
        <v>3730</v>
      </c>
      <c r="C1600">
        <v>503.35759999999999</v>
      </c>
      <c r="D1600">
        <v>0</v>
      </c>
    </row>
    <row r="1601" spans="1:4">
      <c r="A1601" s="270" t="s">
        <v>3731</v>
      </c>
      <c r="B1601" s="267" t="s">
        <v>3732</v>
      </c>
      <c r="C1601">
        <v>701.32749999999999</v>
      </c>
      <c r="D1601">
        <v>0</v>
      </c>
    </row>
    <row r="1602" spans="1:4">
      <c r="A1602" s="270" t="s">
        <v>3733</v>
      </c>
      <c r="B1602" s="267" t="s">
        <v>3734</v>
      </c>
      <c r="C1602">
        <v>162.5231</v>
      </c>
      <c r="D1602">
        <v>0</v>
      </c>
    </row>
    <row r="1603" spans="1:4">
      <c r="A1603" s="270" t="s">
        <v>3735</v>
      </c>
      <c r="B1603" s="267" t="s">
        <v>3736</v>
      </c>
      <c r="C1603">
        <v>166.58109999999999</v>
      </c>
      <c r="D1603">
        <v>0</v>
      </c>
    </row>
    <row r="1604" spans="1:4">
      <c r="A1604" s="270" t="s">
        <v>3737</v>
      </c>
      <c r="B1604" s="267" t="s">
        <v>3738</v>
      </c>
      <c r="C1604">
        <v>0</v>
      </c>
      <c r="D1604">
        <v>0</v>
      </c>
    </row>
    <row r="1605" spans="1:4">
      <c r="A1605" s="270" t="s">
        <v>3739</v>
      </c>
      <c r="B1605" s="267" t="s">
        <v>3740</v>
      </c>
      <c r="C1605">
        <v>6041.95</v>
      </c>
      <c r="D1605">
        <v>0</v>
      </c>
    </row>
    <row r="1606" spans="1:4">
      <c r="A1606" s="270" t="s">
        <v>3741</v>
      </c>
      <c r="B1606" s="267" t="s">
        <v>3742</v>
      </c>
      <c r="C1606">
        <v>296.43090000000001</v>
      </c>
      <c r="D1606">
        <v>0</v>
      </c>
    </row>
    <row r="1607" spans="1:4">
      <c r="A1607" s="270" t="s">
        <v>3743</v>
      </c>
      <c r="B1607" s="267" t="s">
        <v>3744</v>
      </c>
      <c r="C1607">
        <v>258.08819999999997</v>
      </c>
      <c r="D1607">
        <v>0</v>
      </c>
    </row>
    <row r="1608" spans="1:4">
      <c r="A1608" s="270" t="s">
        <v>3745</v>
      </c>
      <c r="B1608" s="267" t="s">
        <v>3746</v>
      </c>
      <c r="C1608">
        <v>286.80779999999999</v>
      </c>
      <c r="D1608">
        <v>0</v>
      </c>
    </row>
    <row r="1609" spans="1:4">
      <c r="A1609" s="270" t="s">
        <v>3747</v>
      </c>
      <c r="B1609" s="267" t="s">
        <v>3748</v>
      </c>
      <c r="C1609">
        <v>166.2578</v>
      </c>
      <c r="D1609">
        <v>0</v>
      </c>
    </row>
    <row r="1610" spans="1:4">
      <c r="A1610" s="270" t="s">
        <v>770</v>
      </c>
      <c r="B1610" s="267" t="s">
        <v>771</v>
      </c>
      <c r="C1610">
        <v>16.22</v>
      </c>
      <c r="D1610">
        <v>0</v>
      </c>
    </row>
    <row r="1611" spans="1:4">
      <c r="A1611" s="270" t="s">
        <v>3749</v>
      </c>
      <c r="B1611" s="267" t="s">
        <v>3750</v>
      </c>
      <c r="C1611">
        <v>22466.831200000001</v>
      </c>
      <c r="D1611">
        <v>0</v>
      </c>
    </row>
    <row r="1612" spans="1:4">
      <c r="A1612" s="270" t="s">
        <v>3751</v>
      </c>
      <c r="B1612" s="267" t="s">
        <v>3752</v>
      </c>
      <c r="C1612">
        <v>360.8295</v>
      </c>
      <c r="D1612">
        <v>0</v>
      </c>
    </row>
    <row r="1613" spans="1:4">
      <c r="A1613" s="270" t="s">
        <v>3753</v>
      </c>
      <c r="B1613" s="267" t="s">
        <v>3754</v>
      </c>
      <c r="C1613">
        <v>1768.1541</v>
      </c>
      <c r="D1613">
        <v>0</v>
      </c>
    </row>
    <row r="1614" spans="1:4">
      <c r="A1614" s="270" t="s">
        <v>3755</v>
      </c>
      <c r="B1614" s="267" t="s">
        <v>3756</v>
      </c>
      <c r="C1614">
        <v>512.44370000000004</v>
      </c>
      <c r="D1614">
        <v>0</v>
      </c>
    </row>
    <row r="1615" spans="1:4">
      <c r="A1615" s="270" t="s">
        <v>3757</v>
      </c>
      <c r="B1615" s="267" t="s">
        <v>3758</v>
      </c>
      <c r="C1615">
        <v>43.289299999999997</v>
      </c>
      <c r="D1615">
        <v>0</v>
      </c>
    </row>
    <row r="1616" spans="1:4">
      <c r="A1616" s="270" t="s">
        <v>3759</v>
      </c>
      <c r="B1616" s="267" t="s">
        <v>3760</v>
      </c>
      <c r="C1616">
        <v>738.19510000000002</v>
      </c>
      <c r="D1616">
        <v>0</v>
      </c>
    </row>
    <row r="1617" spans="1:4">
      <c r="A1617" s="270" t="s">
        <v>3761</v>
      </c>
      <c r="B1617" s="267" t="s">
        <v>3762</v>
      </c>
      <c r="C1617">
        <v>11126.36</v>
      </c>
      <c r="D1617">
        <v>0</v>
      </c>
    </row>
    <row r="1618" spans="1:4">
      <c r="A1618" s="270" t="s">
        <v>3763</v>
      </c>
      <c r="B1618" s="267" t="s">
        <v>3764</v>
      </c>
      <c r="C1618">
        <v>2806.1106</v>
      </c>
      <c r="D1618">
        <v>0</v>
      </c>
    </row>
    <row r="1619" spans="1:4">
      <c r="A1619" s="270" t="s">
        <v>3765</v>
      </c>
      <c r="B1619" s="267" t="s">
        <v>3766</v>
      </c>
      <c r="C1619">
        <v>6429.9966999999997</v>
      </c>
      <c r="D1619">
        <v>0</v>
      </c>
    </row>
    <row r="1620" spans="1:4">
      <c r="A1620" s="270" t="s">
        <v>3767</v>
      </c>
      <c r="B1620" s="267" t="s">
        <v>3768</v>
      </c>
      <c r="C1620">
        <v>774.95029999999997</v>
      </c>
      <c r="D1620">
        <v>0</v>
      </c>
    </row>
    <row r="1621" spans="1:4">
      <c r="A1621" s="270" t="s">
        <v>3769</v>
      </c>
      <c r="B1621" s="267" t="s">
        <v>3768</v>
      </c>
      <c r="C1621">
        <v>735.70860000000005</v>
      </c>
      <c r="D1621">
        <v>0</v>
      </c>
    </row>
    <row r="1622" spans="1:4">
      <c r="A1622" s="270" t="s">
        <v>3770</v>
      </c>
      <c r="B1622" s="267" t="s">
        <v>3768</v>
      </c>
      <c r="C1622">
        <v>753.21630000000005</v>
      </c>
      <c r="D1622">
        <v>0</v>
      </c>
    </row>
    <row r="1623" spans="1:4">
      <c r="A1623" s="270" t="s">
        <v>3771</v>
      </c>
      <c r="B1623" s="267" t="s">
        <v>3768</v>
      </c>
      <c r="C1623">
        <v>906.24540000000002</v>
      </c>
      <c r="D1623">
        <v>0</v>
      </c>
    </row>
    <row r="1624" spans="1:4">
      <c r="A1624" s="270" t="s">
        <v>3772</v>
      </c>
      <c r="B1624" s="267" t="s">
        <v>3773</v>
      </c>
      <c r="C1624">
        <v>5986.4949999999999</v>
      </c>
      <c r="D1624">
        <v>0</v>
      </c>
    </row>
    <row r="1625" spans="1:4">
      <c r="A1625" s="270" t="s">
        <v>3774</v>
      </c>
      <c r="B1625" s="267" t="s">
        <v>3775</v>
      </c>
      <c r="C1625">
        <v>255.06059999999999</v>
      </c>
      <c r="D1625">
        <v>0</v>
      </c>
    </row>
    <row r="1626" spans="1:4">
      <c r="A1626" s="270" t="s">
        <v>3776</v>
      </c>
      <c r="B1626" s="267" t="s">
        <v>3777</v>
      </c>
      <c r="C1626">
        <v>2047.05</v>
      </c>
      <c r="D1626">
        <v>0</v>
      </c>
    </row>
    <row r="1627" spans="1:4">
      <c r="A1627" s="270" t="s">
        <v>767</v>
      </c>
      <c r="B1627" s="267" t="s">
        <v>768</v>
      </c>
      <c r="C1627">
        <v>12.86</v>
      </c>
      <c r="D1627">
        <v>0</v>
      </c>
    </row>
    <row r="1628" spans="1:4">
      <c r="A1628" s="270" t="s">
        <v>3778</v>
      </c>
      <c r="B1628" s="267" t="s">
        <v>3779</v>
      </c>
      <c r="C1628">
        <v>170.9632</v>
      </c>
      <c r="D1628">
        <v>0</v>
      </c>
    </row>
    <row r="1629" spans="1:4">
      <c r="A1629" s="270" t="s">
        <v>3780</v>
      </c>
      <c r="B1629" s="267" t="s">
        <v>3781</v>
      </c>
      <c r="C1629">
        <v>15848.4758</v>
      </c>
      <c r="D1629">
        <v>0</v>
      </c>
    </row>
    <row r="1630" spans="1:4">
      <c r="A1630" s="270" t="s">
        <v>3782</v>
      </c>
      <c r="B1630" s="267" t="s">
        <v>3783</v>
      </c>
      <c r="C1630">
        <v>242.38849999999999</v>
      </c>
      <c r="D1630">
        <v>0</v>
      </c>
    </row>
    <row r="1631" spans="1:4">
      <c r="A1631" s="270" t="s">
        <v>3784</v>
      </c>
      <c r="B1631" s="267" t="s">
        <v>3783</v>
      </c>
      <c r="C1631">
        <v>225.09139999999999</v>
      </c>
      <c r="D1631">
        <v>0</v>
      </c>
    </row>
    <row r="1632" spans="1:4">
      <c r="A1632" s="270" t="s">
        <v>3785</v>
      </c>
      <c r="B1632" s="267" t="s">
        <v>3786</v>
      </c>
      <c r="C1632">
        <v>1322.0199</v>
      </c>
      <c r="D1632">
        <v>0</v>
      </c>
    </row>
    <row r="1633" spans="1:4">
      <c r="A1633" s="270" t="s">
        <v>3787</v>
      </c>
      <c r="B1633" s="267" t="s">
        <v>3788</v>
      </c>
      <c r="C1633">
        <v>2782.0733</v>
      </c>
      <c r="D1633">
        <v>0</v>
      </c>
    </row>
    <row r="1634" spans="1:4">
      <c r="A1634" s="270" t="s">
        <v>3789</v>
      </c>
      <c r="B1634" s="267" t="s">
        <v>3790</v>
      </c>
      <c r="C1634">
        <v>197.31870000000001</v>
      </c>
      <c r="D1634">
        <v>0</v>
      </c>
    </row>
    <row r="1635" spans="1:4">
      <c r="A1635" s="270" t="s">
        <v>3791</v>
      </c>
      <c r="B1635" s="267" t="s">
        <v>3792</v>
      </c>
      <c r="C1635">
        <v>118.282</v>
      </c>
      <c r="D1635">
        <v>0</v>
      </c>
    </row>
    <row r="1636" spans="1:4">
      <c r="A1636" s="270" t="s">
        <v>3793</v>
      </c>
      <c r="B1636" s="267" t="s">
        <v>3794</v>
      </c>
      <c r="C1636">
        <v>107.34</v>
      </c>
      <c r="D1636">
        <v>0</v>
      </c>
    </row>
    <row r="1637" spans="1:4">
      <c r="A1637" s="270" t="s">
        <v>3795</v>
      </c>
      <c r="B1637" s="267" t="s">
        <v>3796</v>
      </c>
      <c r="C1637">
        <v>2719.4333000000001</v>
      </c>
      <c r="D1637">
        <v>0</v>
      </c>
    </row>
    <row r="1638" spans="1:4">
      <c r="A1638" s="270" t="s">
        <v>3797</v>
      </c>
      <c r="B1638" s="267" t="s">
        <v>3798</v>
      </c>
      <c r="C1638">
        <v>449.3125</v>
      </c>
      <c r="D1638">
        <v>0</v>
      </c>
    </row>
    <row r="1639" spans="1:4">
      <c r="A1639" s="270" t="s">
        <v>3799</v>
      </c>
      <c r="B1639" s="267" t="s">
        <v>3800</v>
      </c>
      <c r="C1639">
        <v>409.47879999999998</v>
      </c>
      <c r="D1639">
        <v>0</v>
      </c>
    </row>
    <row r="1640" spans="1:4">
      <c r="A1640" s="270" t="s">
        <v>3801</v>
      </c>
      <c r="B1640" s="267" t="s">
        <v>3802</v>
      </c>
      <c r="C1640">
        <v>1157.9667999999999</v>
      </c>
      <c r="D1640">
        <v>0</v>
      </c>
    </row>
    <row r="1641" spans="1:4">
      <c r="A1641" s="270" t="s">
        <v>3803</v>
      </c>
      <c r="B1641" s="267" t="s">
        <v>3804</v>
      </c>
      <c r="C1641">
        <v>2116.4025000000001</v>
      </c>
      <c r="D1641">
        <v>0</v>
      </c>
    </row>
    <row r="1642" spans="1:4">
      <c r="A1642" s="270" t="s">
        <v>3805</v>
      </c>
      <c r="B1642" s="267" t="s">
        <v>3806</v>
      </c>
      <c r="C1642">
        <v>200.1575</v>
      </c>
      <c r="D1642">
        <v>0</v>
      </c>
    </row>
    <row r="1643" spans="1:4">
      <c r="A1643" s="270" t="s">
        <v>3807</v>
      </c>
      <c r="B1643" s="267" t="s">
        <v>3808</v>
      </c>
      <c r="C1643">
        <v>625.6232</v>
      </c>
      <c r="D1643">
        <v>0</v>
      </c>
    </row>
    <row r="1644" spans="1:4">
      <c r="A1644" s="270" t="s">
        <v>3809</v>
      </c>
      <c r="B1644" s="267" t="s">
        <v>3810</v>
      </c>
      <c r="C1644">
        <v>141202.74</v>
      </c>
      <c r="D1644">
        <v>0</v>
      </c>
    </row>
    <row r="1645" spans="1:4">
      <c r="A1645" s="270" t="s">
        <v>3811</v>
      </c>
      <c r="B1645" s="267" t="s">
        <v>3812</v>
      </c>
      <c r="C1645">
        <v>209.20339999999999</v>
      </c>
      <c r="D1645">
        <v>0</v>
      </c>
    </row>
    <row r="1646" spans="1:4">
      <c r="A1646" s="270" t="s">
        <v>3813</v>
      </c>
      <c r="B1646" s="267" t="s">
        <v>3814</v>
      </c>
      <c r="C1646">
        <v>32.314700000000002</v>
      </c>
      <c r="D1646">
        <v>0</v>
      </c>
    </row>
    <row r="1647" spans="1:4">
      <c r="A1647" s="270" t="s">
        <v>3815</v>
      </c>
      <c r="B1647" s="267" t="s">
        <v>3816</v>
      </c>
      <c r="C1647">
        <v>26345.444599999999</v>
      </c>
      <c r="D1647">
        <v>0</v>
      </c>
    </row>
    <row r="1648" spans="1:4">
      <c r="A1648" s="270" t="s">
        <v>3817</v>
      </c>
      <c r="B1648" s="267" t="s">
        <v>3818</v>
      </c>
      <c r="C1648">
        <v>137.9699</v>
      </c>
      <c r="D1648">
        <v>0</v>
      </c>
    </row>
    <row r="1649" spans="1:4">
      <c r="A1649" s="270" t="s">
        <v>3819</v>
      </c>
      <c r="B1649" s="267" t="s">
        <v>3820</v>
      </c>
      <c r="C1649">
        <v>2774.395</v>
      </c>
      <c r="D1649">
        <v>0</v>
      </c>
    </row>
    <row r="1650" spans="1:4">
      <c r="A1650" s="270" t="s">
        <v>3821</v>
      </c>
      <c r="B1650" s="267" t="s">
        <v>3822</v>
      </c>
      <c r="C1650">
        <v>347.55579999999998</v>
      </c>
      <c r="D1650">
        <v>0</v>
      </c>
    </row>
    <row r="1651" spans="1:4">
      <c r="A1651" s="270" t="s">
        <v>3823</v>
      </c>
      <c r="B1651" s="267" t="s">
        <v>3824</v>
      </c>
      <c r="C1651">
        <v>244.566</v>
      </c>
      <c r="D1651">
        <v>0</v>
      </c>
    </row>
    <row r="1652" spans="1:4">
      <c r="A1652" s="270" t="s">
        <v>3825</v>
      </c>
      <c r="B1652" s="267" t="s">
        <v>3826</v>
      </c>
      <c r="C1652">
        <v>84.502300000000005</v>
      </c>
      <c r="D1652">
        <v>0</v>
      </c>
    </row>
    <row r="1653" spans="1:4">
      <c r="A1653" s="270" t="s">
        <v>3827</v>
      </c>
      <c r="B1653" s="267" t="s">
        <v>3828</v>
      </c>
      <c r="C1653">
        <v>9005.6975000000002</v>
      </c>
      <c r="D1653">
        <v>0</v>
      </c>
    </row>
    <row r="1654" spans="1:4">
      <c r="A1654" s="270" t="s">
        <v>3829</v>
      </c>
      <c r="B1654" s="267" t="s">
        <v>3830</v>
      </c>
      <c r="C1654">
        <v>121.12479999999999</v>
      </c>
      <c r="D1654">
        <v>0</v>
      </c>
    </row>
    <row r="1655" spans="1:4">
      <c r="A1655" s="270" t="s">
        <v>3831</v>
      </c>
      <c r="B1655" s="267" t="s">
        <v>3832</v>
      </c>
      <c r="C1655">
        <v>2824.4692</v>
      </c>
      <c r="D1655">
        <v>0</v>
      </c>
    </row>
    <row r="1656" spans="1:4">
      <c r="A1656" s="270" t="s">
        <v>3833</v>
      </c>
      <c r="B1656" s="267" t="s">
        <v>3834</v>
      </c>
      <c r="C1656">
        <v>1178.79</v>
      </c>
      <c r="D1656">
        <v>0</v>
      </c>
    </row>
    <row r="1657" spans="1:4">
      <c r="A1657" s="270" t="s">
        <v>3835</v>
      </c>
      <c r="B1657" s="267" t="s">
        <v>3836</v>
      </c>
      <c r="C1657">
        <v>133.87909999999999</v>
      </c>
      <c r="D1657">
        <v>0</v>
      </c>
    </row>
    <row r="1658" spans="1:4">
      <c r="A1658" s="270" t="s">
        <v>3837</v>
      </c>
      <c r="B1658" s="267" t="s">
        <v>3838</v>
      </c>
      <c r="C1658">
        <v>19185.66</v>
      </c>
      <c r="D1658">
        <v>0</v>
      </c>
    </row>
    <row r="1659" spans="1:4">
      <c r="A1659" s="270" t="s">
        <v>3839</v>
      </c>
      <c r="B1659" s="267" t="s">
        <v>3840</v>
      </c>
      <c r="C1659">
        <v>356.6825</v>
      </c>
      <c r="D1659">
        <v>0</v>
      </c>
    </row>
    <row r="1660" spans="1:4">
      <c r="A1660" s="270" t="s">
        <v>3841</v>
      </c>
      <c r="B1660" s="267" t="s">
        <v>3842</v>
      </c>
      <c r="C1660">
        <v>4689.0200000000004</v>
      </c>
      <c r="D1660">
        <v>0</v>
      </c>
    </row>
    <row r="1661" spans="1:4">
      <c r="A1661" s="270" t="s">
        <v>3843</v>
      </c>
      <c r="B1661" s="267" t="s">
        <v>3842</v>
      </c>
      <c r="C1661">
        <v>4690.3141999999998</v>
      </c>
      <c r="D1661">
        <v>0</v>
      </c>
    </row>
    <row r="1662" spans="1:4">
      <c r="A1662" s="270" t="s">
        <v>3844</v>
      </c>
      <c r="B1662" s="267" t="s">
        <v>3845</v>
      </c>
      <c r="C1662">
        <v>1304.7788</v>
      </c>
      <c r="D1662">
        <v>0</v>
      </c>
    </row>
    <row r="1663" spans="1:4">
      <c r="A1663" s="270" t="s">
        <v>3846</v>
      </c>
      <c r="B1663" s="267" t="s">
        <v>3847</v>
      </c>
      <c r="C1663">
        <v>2265.7199999999998</v>
      </c>
      <c r="D1663">
        <v>0</v>
      </c>
    </row>
    <row r="1664" spans="1:4">
      <c r="A1664" s="270" t="s">
        <v>3848</v>
      </c>
      <c r="B1664" s="267" t="s">
        <v>3849</v>
      </c>
      <c r="C1664">
        <v>72491.761400000003</v>
      </c>
      <c r="D1664">
        <v>0</v>
      </c>
    </row>
    <row r="1665" spans="1:4">
      <c r="A1665" s="270" t="s">
        <v>3850</v>
      </c>
      <c r="B1665" s="267" t="s">
        <v>3851</v>
      </c>
      <c r="C1665">
        <v>14616.905000000001</v>
      </c>
      <c r="D1665">
        <v>0</v>
      </c>
    </row>
    <row r="1666" spans="1:4">
      <c r="A1666" s="270" t="s">
        <v>3852</v>
      </c>
      <c r="B1666" s="267" t="s">
        <v>3853</v>
      </c>
      <c r="C1666">
        <v>153.16149999999999</v>
      </c>
      <c r="D1666">
        <v>0</v>
      </c>
    </row>
    <row r="1667" spans="1:4">
      <c r="A1667" s="270" t="s">
        <v>3854</v>
      </c>
      <c r="B1667" s="267" t="s">
        <v>3855</v>
      </c>
      <c r="C1667">
        <v>6226.1639999999998</v>
      </c>
      <c r="D1667">
        <v>0</v>
      </c>
    </row>
    <row r="1668" spans="1:4">
      <c r="A1668" s="270" t="s">
        <v>3856</v>
      </c>
      <c r="B1668" s="267" t="s">
        <v>3857</v>
      </c>
      <c r="C1668">
        <v>254.87729999999999</v>
      </c>
      <c r="D1668">
        <v>0</v>
      </c>
    </row>
    <row r="1669" spans="1:4">
      <c r="A1669" s="270" t="s">
        <v>3858</v>
      </c>
      <c r="B1669" s="267" t="s">
        <v>3857</v>
      </c>
      <c r="C1669">
        <v>254.87729999999999</v>
      </c>
      <c r="D1669">
        <v>0</v>
      </c>
    </row>
    <row r="1670" spans="1:4">
      <c r="A1670" s="270" t="s">
        <v>3859</v>
      </c>
      <c r="B1670" s="267" t="s">
        <v>3860</v>
      </c>
      <c r="C1670">
        <v>564.24379999999996</v>
      </c>
      <c r="D1670">
        <v>0</v>
      </c>
    </row>
    <row r="1671" spans="1:4">
      <c r="A1671" s="270" t="s">
        <v>3861</v>
      </c>
      <c r="B1671" s="267" t="s">
        <v>3862</v>
      </c>
      <c r="C1671">
        <v>4040.5369000000001</v>
      </c>
      <c r="D1671">
        <v>0</v>
      </c>
    </row>
    <row r="1672" spans="1:4">
      <c r="A1672" s="270" t="s">
        <v>3863</v>
      </c>
      <c r="B1672" s="267" t="s">
        <v>3864</v>
      </c>
      <c r="C1672">
        <v>221.76329999999999</v>
      </c>
      <c r="D1672">
        <v>0</v>
      </c>
    </row>
    <row r="1673" spans="1:4">
      <c r="A1673" s="270" t="s">
        <v>3865</v>
      </c>
      <c r="B1673" s="267" t="s">
        <v>3866</v>
      </c>
      <c r="C1673">
        <v>161.5522</v>
      </c>
      <c r="D1673">
        <v>0</v>
      </c>
    </row>
    <row r="1674" spans="1:4">
      <c r="A1674" s="270" t="s">
        <v>3867</v>
      </c>
      <c r="B1674" s="267" t="s">
        <v>3866</v>
      </c>
      <c r="C1674">
        <v>127.9941</v>
      </c>
      <c r="D1674">
        <v>0</v>
      </c>
    </row>
    <row r="1675" spans="1:4">
      <c r="A1675" s="270" t="s">
        <v>3868</v>
      </c>
      <c r="B1675" s="267" t="s">
        <v>3866</v>
      </c>
      <c r="C1675">
        <v>147.1249</v>
      </c>
      <c r="D1675">
        <v>0</v>
      </c>
    </row>
    <row r="1676" spans="1:4">
      <c r="A1676" s="270" t="s">
        <v>3869</v>
      </c>
      <c r="B1676" s="267" t="s">
        <v>3870</v>
      </c>
      <c r="C1676">
        <v>341.20569999999998</v>
      </c>
      <c r="D1676">
        <v>0</v>
      </c>
    </row>
    <row r="1677" spans="1:4">
      <c r="A1677" s="270" t="s">
        <v>3871</v>
      </c>
      <c r="B1677" s="267" t="s">
        <v>3872</v>
      </c>
      <c r="C1677">
        <v>2179.0502000000001</v>
      </c>
      <c r="D1677">
        <v>0</v>
      </c>
    </row>
    <row r="1678" spans="1:4">
      <c r="A1678" s="270" t="s">
        <v>3873</v>
      </c>
      <c r="B1678" s="267" t="s">
        <v>3874</v>
      </c>
      <c r="C1678">
        <v>340.61219999999997</v>
      </c>
      <c r="D1678">
        <v>0</v>
      </c>
    </row>
    <row r="1679" spans="1:4">
      <c r="A1679" s="270" t="s">
        <v>3875</v>
      </c>
      <c r="B1679" s="267" t="s">
        <v>3874</v>
      </c>
      <c r="C1679">
        <v>236.50139999999999</v>
      </c>
      <c r="D1679">
        <v>0</v>
      </c>
    </row>
    <row r="1680" spans="1:4">
      <c r="A1680" s="270" t="s">
        <v>3876</v>
      </c>
      <c r="B1680" s="267" t="s">
        <v>3877</v>
      </c>
      <c r="C1680">
        <v>4104.8031000000001</v>
      </c>
      <c r="D1680">
        <v>0</v>
      </c>
    </row>
    <row r="1681" spans="1:4">
      <c r="A1681" s="270" t="s">
        <v>3878</v>
      </c>
      <c r="B1681" s="267" t="s">
        <v>3877</v>
      </c>
      <c r="C1681">
        <v>3092.2399</v>
      </c>
      <c r="D1681">
        <v>0</v>
      </c>
    </row>
    <row r="1682" spans="1:4">
      <c r="A1682" s="270" t="s">
        <v>3879</v>
      </c>
      <c r="B1682" s="267" t="s">
        <v>3877</v>
      </c>
      <c r="C1682">
        <v>3385.9367999999999</v>
      </c>
      <c r="D1682">
        <v>0</v>
      </c>
    </row>
    <row r="1683" spans="1:4">
      <c r="A1683" s="270" t="s">
        <v>3880</v>
      </c>
      <c r="B1683" s="267" t="s">
        <v>3881</v>
      </c>
      <c r="C1683">
        <v>91193.072499999995</v>
      </c>
      <c r="D1683">
        <v>0</v>
      </c>
    </row>
    <row r="1684" spans="1:4">
      <c r="A1684" s="270" t="s">
        <v>3882</v>
      </c>
      <c r="B1684" s="267" t="s">
        <v>3883</v>
      </c>
      <c r="C1684">
        <v>4359.0194000000001</v>
      </c>
      <c r="D1684">
        <v>0</v>
      </c>
    </row>
    <row r="1685" spans="1:4">
      <c r="A1685" s="270" t="s">
        <v>3884</v>
      </c>
      <c r="B1685" s="267" t="s">
        <v>3885</v>
      </c>
      <c r="C1685">
        <v>389.60070000000002</v>
      </c>
      <c r="D1685">
        <v>0</v>
      </c>
    </row>
    <row r="1686" spans="1:4">
      <c r="A1686" s="270" t="s">
        <v>3886</v>
      </c>
      <c r="B1686" s="267" t="s">
        <v>3887</v>
      </c>
      <c r="C1686">
        <v>1904.47</v>
      </c>
      <c r="D1686">
        <v>0</v>
      </c>
    </row>
    <row r="1687" spans="1:4">
      <c r="A1687" s="270" t="s">
        <v>3888</v>
      </c>
      <c r="B1687" s="267" t="s">
        <v>3889</v>
      </c>
      <c r="C1687">
        <v>274.76150000000001</v>
      </c>
      <c r="D1687">
        <v>0</v>
      </c>
    </row>
    <row r="1688" spans="1:4">
      <c r="A1688" s="270" t="s">
        <v>3890</v>
      </c>
      <c r="B1688" s="267" t="s">
        <v>3891</v>
      </c>
      <c r="C1688">
        <v>625.3288</v>
      </c>
      <c r="D1688">
        <v>0</v>
      </c>
    </row>
    <row r="1689" spans="1:4">
      <c r="A1689" s="270" t="s">
        <v>3892</v>
      </c>
      <c r="B1689" s="267" t="s">
        <v>3893</v>
      </c>
      <c r="C1689">
        <v>7663.4236000000001</v>
      </c>
      <c r="D1689">
        <v>0</v>
      </c>
    </row>
    <row r="1690" spans="1:4">
      <c r="A1690" s="270" t="s">
        <v>3894</v>
      </c>
      <c r="B1690" s="267" t="s">
        <v>3895</v>
      </c>
      <c r="C1690">
        <v>240.9298</v>
      </c>
      <c r="D1690">
        <v>0</v>
      </c>
    </row>
    <row r="1691" spans="1:4">
      <c r="A1691" s="270" t="s">
        <v>284</v>
      </c>
      <c r="B1691" s="267" t="s">
        <v>285</v>
      </c>
      <c r="C1691">
        <v>106.78</v>
      </c>
      <c r="D1691">
        <v>0</v>
      </c>
    </row>
    <row r="1692" spans="1:4">
      <c r="A1692" s="270" t="s">
        <v>3896</v>
      </c>
      <c r="B1692" s="267" t="s">
        <v>285</v>
      </c>
      <c r="C1692">
        <v>106.78</v>
      </c>
      <c r="D1692">
        <v>0</v>
      </c>
    </row>
    <row r="1693" spans="1:4">
      <c r="A1693" s="270" t="s">
        <v>3897</v>
      </c>
      <c r="B1693" s="267" t="s">
        <v>3898</v>
      </c>
      <c r="C1693">
        <v>228.8151</v>
      </c>
      <c r="D1693">
        <v>0</v>
      </c>
    </row>
    <row r="1694" spans="1:4">
      <c r="A1694" s="270" t="s">
        <v>3899</v>
      </c>
      <c r="B1694" s="267" t="s">
        <v>3898</v>
      </c>
      <c r="C1694">
        <v>237.34549999999999</v>
      </c>
      <c r="D1694">
        <v>0</v>
      </c>
    </row>
    <row r="1695" spans="1:4">
      <c r="A1695" s="270" t="s">
        <v>3900</v>
      </c>
      <c r="B1695" s="267" t="s">
        <v>3898</v>
      </c>
      <c r="C1695">
        <v>219.55260000000001</v>
      </c>
      <c r="D1695">
        <v>0</v>
      </c>
    </row>
    <row r="1696" spans="1:4">
      <c r="A1696" s="270" t="s">
        <v>3901</v>
      </c>
      <c r="B1696" s="267" t="s">
        <v>3902</v>
      </c>
      <c r="C1696">
        <v>842.59119999999996</v>
      </c>
      <c r="D1696">
        <v>0</v>
      </c>
    </row>
    <row r="1697" spans="1:4">
      <c r="A1697" s="270" t="s">
        <v>3903</v>
      </c>
      <c r="B1697" s="267" t="s">
        <v>3904</v>
      </c>
      <c r="C1697">
        <v>57135.98</v>
      </c>
      <c r="D1697">
        <v>0</v>
      </c>
    </row>
    <row r="1698" spans="1:4">
      <c r="A1698" s="270" t="s">
        <v>3905</v>
      </c>
      <c r="B1698" s="267" t="s">
        <v>3906</v>
      </c>
      <c r="C1698">
        <v>1365.1051</v>
      </c>
      <c r="D1698">
        <v>0</v>
      </c>
    </row>
    <row r="1699" spans="1:4">
      <c r="A1699" s="270" t="s">
        <v>3907</v>
      </c>
      <c r="B1699" s="267" t="s">
        <v>3906</v>
      </c>
      <c r="C1699">
        <v>1338.7129</v>
      </c>
      <c r="D1699">
        <v>0</v>
      </c>
    </row>
    <row r="1700" spans="1:4">
      <c r="A1700" s="270" t="s">
        <v>3908</v>
      </c>
      <c r="B1700" s="267" t="s">
        <v>3909</v>
      </c>
      <c r="C1700">
        <v>135.68170000000001</v>
      </c>
      <c r="D1700">
        <v>0</v>
      </c>
    </row>
    <row r="1701" spans="1:4">
      <c r="A1701" s="270" t="s">
        <v>3910</v>
      </c>
      <c r="B1701" s="267" t="s">
        <v>3909</v>
      </c>
      <c r="C1701">
        <v>127.98009999999999</v>
      </c>
      <c r="D1701">
        <v>0</v>
      </c>
    </row>
    <row r="1702" spans="1:4">
      <c r="A1702" s="270" t="s">
        <v>3911</v>
      </c>
      <c r="B1702" s="267" t="s">
        <v>3909</v>
      </c>
      <c r="C1702">
        <v>135.68170000000001</v>
      </c>
      <c r="D1702">
        <v>0</v>
      </c>
    </row>
    <row r="1703" spans="1:4">
      <c r="A1703" s="270" t="s">
        <v>3912</v>
      </c>
      <c r="B1703" s="267" t="s">
        <v>3913</v>
      </c>
      <c r="C1703">
        <v>111.4149</v>
      </c>
      <c r="D1703">
        <v>0</v>
      </c>
    </row>
    <row r="1704" spans="1:4">
      <c r="A1704" s="270" t="s">
        <v>3914</v>
      </c>
      <c r="B1704" s="267" t="s">
        <v>3915</v>
      </c>
      <c r="C1704">
        <v>385.23989999999998</v>
      </c>
      <c r="D1704">
        <v>0</v>
      </c>
    </row>
    <row r="1705" spans="1:4">
      <c r="A1705" s="270" t="s">
        <v>3916</v>
      </c>
      <c r="B1705" s="267" t="s">
        <v>3917</v>
      </c>
      <c r="C1705">
        <v>7529.9440000000004</v>
      </c>
      <c r="D1705">
        <v>0</v>
      </c>
    </row>
    <row r="1706" spans="1:4">
      <c r="A1706" s="270" t="s">
        <v>3918</v>
      </c>
      <c r="B1706" s="267" t="s">
        <v>3919</v>
      </c>
      <c r="C1706">
        <v>1797.1875</v>
      </c>
      <c r="D1706">
        <v>0</v>
      </c>
    </row>
    <row r="1707" spans="1:4">
      <c r="A1707" s="270" t="s">
        <v>3920</v>
      </c>
      <c r="B1707" s="267" t="s">
        <v>3921</v>
      </c>
      <c r="C1707">
        <v>0</v>
      </c>
      <c r="D1707">
        <v>0</v>
      </c>
    </row>
    <row r="1708" spans="1:4">
      <c r="A1708" s="270" t="s">
        <v>3922</v>
      </c>
      <c r="B1708" s="267" t="s">
        <v>3923</v>
      </c>
      <c r="C1708">
        <v>4262.2340000000004</v>
      </c>
      <c r="D1708">
        <v>0</v>
      </c>
    </row>
    <row r="1709" spans="1:4">
      <c r="A1709" s="270" t="s">
        <v>3924</v>
      </c>
      <c r="B1709" s="267" t="s">
        <v>3923</v>
      </c>
      <c r="C1709">
        <v>3271.7</v>
      </c>
      <c r="D1709">
        <v>0</v>
      </c>
    </row>
    <row r="1710" spans="1:4">
      <c r="A1710" s="270" t="s">
        <v>3925</v>
      </c>
      <c r="B1710" s="267" t="s">
        <v>3926</v>
      </c>
      <c r="C1710">
        <v>47.947800000000001</v>
      </c>
      <c r="D1710">
        <v>0</v>
      </c>
    </row>
    <row r="1711" spans="1:4">
      <c r="A1711" s="270" t="s">
        <v>3927</v>
      </c>
      <c r="B1711" s="267" t="s">
        <v>3928</v>
      </c>
      <c r="C1711">
        <v>128.65090000000001</v>
      </c>
      <c r="D1711">
        <v>0</v>
      </c>
    </row>
    <row r="1712" spans="1:4">
      <c r="A1712" s="270" t="s">
        <v>3929</v>
      </c>
      <c r="B1712" s="267" t="s">
        <v>3930</v>
      </c>
      <c r="C1712">
        <v>341.45800000000003</v>
      </c>
      <c r="D1712">
        <v>0</v>
      </c>
    </row>
    <row r="1713" spans="1:4">
      <c r="A1713" s="270" t="s">
        <v>3931</v>
      </c>
      <c r="B1713" s="267" t="s">
        <v>3932</v>
      </c>
      <c r="C1713">
        <v>376.58609999999999</v>
      </c>
      <c r="D1713">
        <v>0</v>
      </c>
    </row>
    <row r="1714" spans="1:4">
      <c r="A1714" s="270" t="s">
        <v>3933</v>
      </c>
      <c r="B1714" s="267" t="s">
        <v>3934</v>
      </c>
      <c r="C1714">
        <v>178.36080000000001</v>
      </c>
      <c r="D1714">
        <v>0</v>
      </c>
    </row>
    <row r="1715" spans="1:4">
      <c r="A1715" s="270" t="s">
        <v>3935</v>
      </c>
      <c r="B1715" s="267" t="s">
        <v>3936</v>
      </c>
      <c r="C1715">
        <v>288.72559999999999</v>
      </c>
      <c r="D1715">
        <v>0</v>
      </c>
    </row>
    <row r="1716" spans="1:4">
      <c r="A1716" s="270" t="s">
        <v>3937</v>
      </c>
      <c r="B1716" s="267" t="s">
        <v>3938</v>
      </c>
      <c r="C1716">
        <v>178.61850000000001</v>
      </c>
      <c r="D1716">
        <v>0</v>
      </c>
    </row>
    <row r="1717" spans="1:4">
      <c r="A1717" s="270" t="s">
        <v>3939</v>
      </c>
      <c r="B1717" s="267" t="s">
        <v>3940</v>
      </c>
      <c r="C1717">
        <v>59.9208</v>
      </c>
      <c r="D1717">
        <v>0</v>
      </c>
    </row>
    <row r="1718" spans="1:4">
      <c r="A1718" s="270" t="s">
        <v>3941</v>
      </c>
      <c r="B1718" s="267" t="s">
        <v>3942</v>
      </c>
      <c r="C1718">
        <v>1713.885</v>
      </c>
      <c r="D1718">
        <v>0</v>
      </c>
    </row>
    <row r="1719" spans="1:4">
      <c r="A1719" s="270" t="s">
        <v>3943</v>
      </c>
      <c r="B1719" s="267" t="s">
        <v>3944</v>
      </c>
      <c r="C1719">
        <v>483.63499999999999</v>
      </c>
      <c r="D1719">
        <v>0</v>
      </c>
    </row>
    <row r="1720" spans="1:4">
      <c r="A1720" s="270" t="s">
        <v>3945</v>
      </c>
      <c r="B1720" s="267" t="s">
        <v>3946</v>
      </c>
      <c r="C1720">
        <v>507.61369999999999</v>
      </c>
      <c r="D1720">
        <v>0</v>
      </c>
    </row>
    <row r="1721" spans="1:4">
      <c r="A1721" s="270" t="s">
        <v>3947</v>
      </c>
      <c r="B1721" s="267" t="s">
        <v>3948</v>
      </c>
      <c r="C1721">
        <v>432.98599999999999</v>
      </c>
      <c r="D1721">
        <v>0</v>
      </c>
    </row>
    <row r="1722" spans="1:4">
      <c r="A1722" s="270" t="s">
        <v>3949</v>
      </c>
      <c r="B1722" s="267" t="s">
        <v>3950</v>
      </c>
      <c r="C1722">
        <v>3253.3649</v>
      </c>
      <c r="D1722">
        <v>0</v>
      </c>
    </row>
    <row r="1723" spans="1:4">
      <c r="A1723" s="270" t="s">
        <v>3951</v>
      </c>
      <c r="B1723" s="267" t="s">
        <v>3950</v>
      </c>
      <c r="C1723">
        <v>3224.1219999999998</v>
      </c>
      <c r="D1723">
        <v>0</v>
      </c>
    </row>
    <row r="1724" spans="1:4">
      <c r="A1724" s="270" t="s">
        <v>3952</v>
      </c>
      <c r="B1724" s="267" t="s">
        <v>3950</v>
      </c>
      <c r="C1724">
        <v>1518.106</v>
      </c>
      <c r="D1724">
        <v>0</v>
      </c>
    </row>
    <row r="1725" spans="1:4">
      <c r="A1725" s="270" t="s">
        <v>3953</v>
      </c>
      <c r="B1725" s="267" t="s">
        <v>3954</v>
      </c>
      <c r="C1725">
        <v>909.66369999999995</v>
      </c>
      <c r="D1725">
        <v>0</v>
      </c>
    </row>
    <row r="1726" spans="1:4">
      <c r="A1726" s="270" t="s">
        <v>3955</v>
      </c>
      <c r="B1726" s="267" t="s">
        <v>3956</v>
      </c>
      <c r="C1726">
        <v>184.06829999999999</v>
      </c>
      <c r="D1726">
        <v>0</v>
      </c>
    </row>
    <row r="1727" spans="1:4">
      <c r="A1727" s="270" t="s">
        <v>3957</v>
      </c>
      <c r="B1727" s="267" t="s">
        <v>3958</v>
      </c>
      <c r="C1727">
        <v>237.3202</v>
      </c>
      <c r="D1727">
        <v>0</v>
      </c>
    </row>
    <row r="1728" spans="1:4">
      <c r="A1728" s="270" t="s">
        <v>3959</v>
      </c>
      <c r="B1728" s="267" t="s">
        <v>3960</v>
      </c>
      <c r="C1728">
        <v>1450.3870999999999</v>
      </c>
      <c r="D1728">
        <v>0</v>
      </c>
    </row>
    <row r="1729" spans="1:4">
      <c r="A1729" s="270" t="s">
        <v>3961</v>
      </c>
      <c r="B1729" s="267" t="s">
        <v>3962</v>
      </c>
      <c r="C1729">
        <v>12107.5272</v>
      </c>
      <c r="D1729">
        <v>0</v>
      </c>
    </row>
    <row r="1730" spans="1:4">
      <c r="A1730" s="270" t="s">
        <v>3963</v>
      </c>
      <c r="B1730" s="267" t="s">
        <v>3964</v>
      </c>
      <c r="C1730">
        <v>872.51350000000002</v>
      </c>
      <c r="D1730">
        <v>0</v>
      </c>
    </row>
    <row r="1731" spans="1:4">
      <c r="A1731" s="270" t="s">
        <v>3965</v>
      </c>
      <c r="B1731" s="267" t="s">
        <v>3966</v>
      </c>
      <c r="C1731">
        <v>1080.3616999999999</v>
      </c>
      <c r="D1731">
        <v>0</v>
      </c>
    </row>
    <row r="1732" spans="1:4">
      <c r="A1732" s="270" t="s">
        <v>3967</v>
      </c>
      <c r="B1732" s="267" t="s">
        <v>3966</v>
      </c>
      <c r="C1732">
        <v>1072.8864000000001</v>
      </c>
      <c r="D1732">
        <v>0</v>
      </c>
    </row>
    <row r="1733" spans="1:4">
      <c r="A1733" s="270" t="s">
        <v>3968</v>
      </c>
      <c r="B1733" s="267" t="s">
        <v>3966</v>
      </c>
      <c r="C1733">
        <v>882.55439999999999</v>
      </c>
      <c r="D1733">
        <v>0</v>
      </c>
    </row>
    <row r="1734" spans="1:4">
      <c r="A1734" s="270" t="s">
        <v>3969</v>
      </c>
      <c r="B1734" s="267" t="s">
        <v>3970</v>
      </c>
      <c r="C1734">
        <v>140.0772</v>
      </c>
      <c r="D1734">
        <v>0</v>
      </c>
    </row>
    <row r="1735" spans="1:4">
      <c r="A1735" s="270" t="s">
        <v>3971</v>
      </c>
      <c r="B1735" s="267" t="s">
        <v>3972</v>
      </c>
      <c r="C1735">
        <v>67.949600000000004</v>
      </c>
      <c r="D1735">
        <v>0</v>
      </c>
    </row>
    <row r="1736" spans="1:4">
      <c r="A1736" s="270" t="s">
        <v>3973</v>
      </c>
      <c r="B1736" s="267" t="s">
        <v>3974</v>
      </c>
      <c r="C1736">
        <v>290.166</v>
      </c>
      <c r="D1736">
        <v>0</v>
      </c>
    </row>
    <row r="1737" spans="1:4">
      <c r="A1737" s="270" t="s">
        <v>3975</v>
      </c>
      <c r="B1737" s="267" t="s">
        <v>3976</v>
      </c>
      <c r="C1737">
        <v>6514.3122999999996</v>
      </c>
      <c r="D1737">
        <v>0</v>
      </c>
    </row>
    <row r="1738" spans="1:4">
      <c r="A1738" s="270" t="s">
        <v>3977</v>
      </c>
      <c r="B1738" s="267" t="s">
        <v>3978</v>
      </c>
      <c r="C1738">
        <v>460.6506</v>
      </c>
      <c r="D1738">
        <v>0</v>
      </c>
    </row>
    <row r="1739" spans="1:4">
      <c r="A1739" s="270" t="s">
        <v>3979</v>
      </c>
      <c r="B1739" s="267" t="s">
        <v>3980</v>
      </c>
      <c r="C1739">
        <v>124968.7711</v>
      </c>
      <c r="D1739">
        <v>0</v>
      </c>
    </row>
    <row r="1740" spans="1:4">
      <c r="A1740" s="270" t="s">
        <v>3981</v>
      </c>
      <c r="B1740" s="267" t="s">
        <v>3982</v>
      </c>
      <c r="C1740">
        <v>150.01159999999999</v>
      </c>
      <c r="D1740">
        <v>0</v>
      </c>
    </row>
    <row r="1741" spans="1:4">
      <c r="A1741" s="270" t="s">
        <v>3983</v>
      </c>
      <c r="B1741" s="267" t="s">
        <v>3984</v>
      </c>
      <c r="C1741">
        <v>180.8775</v>
      </c>
      <c r="D1741">
        <v>0</v>
      </c>
    </row>
    <row r="1742" spans="1:4">
      <c r="A1742" s="270" t="s">
        <v>3985</v>
      </c>
      <c r="B1742" s="267" t="s">
        <v>3986</v>
      </c>
      <c r="C1742">
        <v>120.0949</v>
      </c>
      <c r="D1742">
        <v>0</v>
      </c>
    </row>
    <row r="1743" spans="1:4">
      <c r="A1743" s="270" t="s">
        <v>3987</v>
      </c>
      <c r="B1743" s="267" t="s">
        <v>3988</v>
      </c>
      <c r="C1743">
        <v>257.23559999999998</v>
      </c>
      <c r="D1743">
        <v>0</v>
      </c>
    </row>
    <row r="1744" spans="1:4">
      <c r="A1744" s="270" t="s">
        <v>3989</v>
      </c>
      <c r="B1744" s="267" t="s">
        <v>3988</v>
      </c>
      <c r="C1744">
        <v>257.23559999999998</v>
      </c>
      <c r="D1744">
        <v>0</v>
      </c>
    </row>
    <row r="1745" spans="1:4">
      <c r="A1745" s="270" t="s">
        <v>3990</v>
      </c>
      <c r="B1745" s="267" t="s">
        <v>3988</v>
      </c>
      <c r="C1745">
        <v>257.23559999999998</v>
      </c>
      <c r="D1745">
        <v>0</v>
      </c>
    </row>
    <row r="1746" spans="1:4">
      <c r="A1746" s="270" t="s">
        <v>3991</v>
      </c>
      <c r="B1746" s="267" t="s">
        <v>3992</v>
      </c>
      <c r="C1746">
        <v>3765.13</v>
      </c>
      <c r="D1746">
        <v>0</v>
      </c>
    </row>
    <row r="1747" spans="1:4">
      <c r="A1747" s="270" t="s">
        <v>3993</v>
      </c>
      <c r="B1747" s="267" t="s">
        <v>3994</v>
      </c>
      <c r="C1747">
        <v>7549.9616999999998</v>
      </c>
      <c r="D1747">
        <v>0</v>
      </c>
    </row>
    <row r="1748" spans="1:4">
      <c r="A1748" s="270" t="s">
        <v>3995</v>
      </c>
      <c r="B1748" s="267" t="s">
        <v>3996</v>
      </c>
      <c r="C1748">
        <v>11121.424999999999</v>
      </c>
      <c r="D1748">
        <v>0</v>
      </c>
    </row>
    <row r="1749" spans="1:4">
      <c r="A1749" s="270" t="s">
        <v>3997</v>
      </c>
      <c r="B1749" s="267" t="s">
        <v>3998</v>
      </c>
      <c r="C1749">
        <v>145.45429999999999</v>
      </c>
      <c r="D1749">
        <v>0</v>
      </c>
    </row>
    <row r="1750" spans="1:4">
      <c r="A1750" s="270" t="s">
        <v>3999</v>
      </c>
      <c r="B1750" s="267" t="s">
        <v>4000</v>
      </c>
      <c r="C1750">
        <v>676.9</v>
      </c>
      <c r="D1750">
        <v>0</v>
      </c>
    </row>
    <row r="1751" spans="1:4">
      <c r="A1751" s="270" t="s">
        <v>4001</v>
      </c>
      <c r="B1751" s="267" t="s">
        <v>4002</v>
      </c>
      <c r="C1751">
        <v>652.56359999999995</v>
      </c>
      <c r="D1751">
        <v>0</v>
      </c>
    </row>
    <row r="1752" spans="1:4">
      <c r="A1752" s="270" t="s">
        <v>4003</v>
      </c>
      <c r="B1752" s="267" t="s">
        <v>4004</v>
      </c>
      <c r="C1752">
        <v>25272.525000000001</v>
      </c>
      <c r="D1752">
        <v>0</v>
      </c>
    </row>
    <row r="1753" spans="1:4">
      <c r="A1753" s="270" t="s">
        <v>4005</v>
      </c>
      <c r="B1753" s="267" t="s">
        <v>4006</v>
      </c>
      <c r="C1753">
        <v>7659.5225</v>
      </c>
      <c r="D1753">
        <v>0</v>
      </c>
    </row>
    <row r="1754" spans="1:4">
      <c r="A1754" s="270" t="s">
        <v>4007</v>
      </c>
      <c r="B1754" s="267" t="s">
        <v>4008</v>
      </c>
      <c r="C1754">
        <v>605.06820000000005</v>
      </c>
      <c r="D1754">
        <v>0</v>
      </c>
    </row>
    <row r="1755" spans="1:4">
      <c r="A1755" s="270" t="s">
        <v>4009</v>
      </c>
      <c r="B1755" s="267" t="s">
        <v>4010</v>
      </c>
      <c r="C1755">
        <v>316.27499999999998</v>
      </c>
      <c r="D1755">
        <v>0</v>
      </c>
    </row>
    <row r="1756" spans="1:4">
      <c r="A1756" s="270" t="s">
        <v>4011</v>
      </c>
      <c r="B1756" s="267" t="s">
        <v>4012</v>
      </c>
      <c r="C1756">
        <v>142.68539999999999</v>
      </c>
      <c r="D1756">
        <v>0</v>
      </c>
    </row>
    <row r="1757" spans="1:4">
      <c r="A1757" s="270" t="s">
        <v>4013</v>
      </c>
      <c r="B1757" s="267" t="s">
        <v>4014</v>
      </c>
      <c r="C1757">
        <v>22160.825000000001</v>
      </c>
      <c r="D1757">
        <v>0</v>
      </c>
    </row>
    <row r="1758" spans="1:4">
      <c r="A1758" s="270" t="s">
        <v>4015</v>
      </c>
      <c r="B1758" s="267" t="s">
        <v>4016</v>
      </c>
      <c r="C1758">
        <v>3693.6552999999999</v>
      </c>
      <c r="D1758">
        <v>0</v>
      </c>
    </row>
    <row r="1759" spans="1:4">
      <c r="A1759" s="270" t="s">
        <v>4017</v>
      </c>
      <c r="B1759" s="267" t="s">
        <v>4018</v>
      </c>
      <c r="C1759">
        <v>550.71579999999994</v>
      </c>
      <c r="D1759">
        <v>0</v>
      </c>
    </row>
    <row r="1760" spans="1:4">
      <c r="A1760" s="270" t="s">
        <v>4019</v>
      </c>
      <c r="B1760" s="267" t="s">
        <v>4020</v>
      </c>
      <c r="C1760">
        <v>578.4375</v>
      </c>
      <c r="D1760">
        <v>0</v>
      </c>
    </row>
    <row r="1761" spans="1:4">
      <c r="A1761" s="270" t="s">
        <v>4021</v>
      </c>
      <c r="B1761" s="267" t="s">
        <v>4020</v>
      </c>
      <c r="C1761">
        <v>496.84230000000002</v>
      </c>
      <c r="D1761">
        <v>0</v>
      </c>
    </row>
    <row r="1762" spans="1:4">
      <c r="A1762" s="270" t="s">
        <v>4022</v>
      </c>
      <c r="B1762" s="267" t="s">
        <v>4023</v>
      </c>
      <c r="C1762">
        <v>3342.1025</v>
      </c>
      <c r="D1762">
        <v>0</v>
      </c>
    </row>
    <row r="1763" spans="1:4">
      <c r="A1763" s="270" t="s">
        <v>4024</v>
      </c>
      <c r="B1763" s="267" t="s">
        <v>4025</v>
      </c>
      <c r="C1763">
        <v>166.65280000000001</v>
      </c>
      <c r="D1763">
        <v>0</v>
      </c>
    </row>
    <row r="1764" spans="1:4">
      <c r="A1764" s="270" t="s">
        <v>4026</v>
      </c>
      <c r="B1764" s="267" t="s">
        <v>4027</v>
      </c>
      <c r="C1764">
        <v>630.69420000000002</v>
      </c>
      <c r="D1764">
        <v>0</v>
      </c>
    </row>
    <row r="1765" spans="1:4">
      <c r="A1765" s="270" t="s">
        <v>4028</v>
      </c>
      <c r="B1765" s="267" t="s">
        <v>4029</v>
      </c>
      <c r="C1765">
        <v>293.0206</v>
      </c>
      <c r="D1765">
        <v>0</v>
      </c>
    </row>
    <row r="1766" spans="1:4">
      <c r="A1766" s="270" t="s">
        <v>4030</v>
      </c>
      <c r="B1766" s="267" t="s">
        <v>4031</v>
      </c>
      <c r="C1766">
        <v>1677.3372999999999</v>
      </c>
      <c r="D1766">
        <v>0</v>
      </c>
    </row>
    <row r="1767" spans="1:4">
      <c r="A1767" s="270" t="s">
        <v>4032</v>
      </c>
      <c r="B1767" s="267" t="s">
        <v>4033</v>
      </c>
      <c r="C1767">
        <v>18205.673299999999</v>
      </c>
      <c r="D1767">
        <v>0</v>
      </c>
    </row>
    <row r="1768" spans="1:4">
      <c r="A1768" s="270" t="s">
        <v>4034</v>
      </c>
      <c r="B1768" s="267" t="s">
        <v>4035</v>
      </c>
      <c r="C1768">
        <v>258.80520000000001</v>
      </c>
      <c r="D1768">
        <v>0</v>
      </c>
    </row>
    <row r="1769" spans="1:4">
      <c r="A1769" s="270" t="s">
        <v>4036</v>
      </c>
      <c r="B1769" s="267" t="s">
        <v>4037</v>
      </c>
      <c r="C1769">
        <v>133.1267</v>
      </c>
      <c r="D1769">
        <v>0</v>
      </c>
    </row>
    <row r="1770" spans="1:4">
      <c r="A1770" s="270" t="s">
        <v>4038</v>
      </c>
      <c r="B1770" s="267" t="s">
        <v>4039</v>
      </c>
      <c r="C1770">
        <v>2272.9027999999998</v>
      </c>
      <c r="D1770">
        <v>0</v>
      </c>
    </row>
    <row r="1771" spans="1:4">
      <c r="A1771" s="270" t="s">
        <v>4040</v>
      </c>
      <c r="B1771" s="267" t="s">
        <v>4041</v>
      </c>
      <c r="C1771">
        <v>194.51300000000001</v>
      </c>
      <c r="D1771">
        <v>0</v>
      </c>
    </row>
    <row r="1772" spans="1:4">
      <c r="A1772" s="270" t="s">
        <v>4042</v>
      </c>
      <c r="B1772" s="267" t="s">
        <v>4043</v>
      </c>
      <c r="C1772">
        <v>201.607</v>
      </c>
      <c r="D1772">
        <v>0</v>
      </c>
    </row>
    <row r="1773" spans="1:4">
      <c r="A1773" s="270" t="s">
        <v>4044</v>
      </c>
      <c r="B1773" s="267" t="s">
        <v>4043</v>
      </c>
      <c r="C1773">
        <v>628.33500000000004</v>
      </c>
      <c r="D1773">
        <v>0</v>
      </c>
    </row>
    <row r="1774" spans="1:4">
      <c r="A1774" s="270" t="s">
        <v>4045</v>
      </c>
      <c r="B1774" s="267" t="s">
        <v>4046</v>
      </c>
      <c r="C1774">
        <v>963.89520000000005</v>
      </c>
      <c r="D1774">
        <v>0</v>
      </c>
    </row>
    <row r="1775" spans="1:4">
      <c r="A1775" s="270" t="s">
        <v>4047</v>
      </c>
      <c r="B1775" s="267" t="s">
        <v>4048</v>
      </c>
      <c r="C1775">
        <v>12421.6481</v>
      </c>
      <c r="D1775">
        <v>0</v>
      </c>
    </row>
    <row r="1776" spans="1:4">
      <c r="A1776" s="270" t="s">
        <v>4049</v>
      </c>
      <c r="B1776" s="267" t="s">
        <v>4050</v>
      </c>
      <c r="C1776">
        <v>63687.189400000003</v>
      </c>
      <c r="D1776">
        <v>0</v>
      </c>
    </row>
    <row r="1777" spans="1:4">
      <c r="A1777" s="270" t="s">
        <v>4051</v>
      </c>
      <c r="B1777" s="267" t="s">
        <v>4052</v>
      </c>
      <c r="C1777">
        <v>321.72919999999999</v>
      </c>
      <c r="D1777">
        <v>0</v>
      </c>
    </row>
    <row r="1778" spans="1:4">
      <c r="A1778" s="270" t="s">
        <v>4053</v>
      </c>
      <c r="B1778" s="267" t="s">
        <v>4054</v>
      </c>
      <c r="C1778">
        <v>982.81</v>
      </c>
      <c r="D1778">
        <v>0</v>
      </c>
    </row>
    <row r="1779" spans="1:4">
      <c r="A1779" s="270" t="s">
        <v>4055</v>
      </c>
      <c r="B1779" s="267" t="s">
        <v>4056</v>
      </c>
      <c r="C1779">
        <v>544.89940000000001</v>
      </c>
      <c r="D1779">
        <v>0</v>
      </c>
    </row>
    <row r="1780" spans="1:4">
      <c r="A1780" s="270" t="s">
        <v>4057</v>
      </c>
      <c r="B1780" s="267" t="s">
        <v>4056</v>
      </c>
      <c r="C1780">
        <v>544.89940000000001</v>
      </c>
      <c r="D1780">
        <v>0</v>
      </c>
    </row>
    <row r="1781" spans="1:4">
      <c r="A1781" s="270" t="s">
        <v>4058</v>
      </c>
      <c r="B1781" s="267" t="s">
        <v>4059</v>
      </c>
      <c r="C1781">
        <v>128.69</v>
      </c>
      <c r="D1781">
        <v>0</v>
      </c>
    </row>
    <row r="1782" spans="1:4">
      <c r="A1782" s="270" t="s">
        <v>4060</v>
      </c>
      <c r="B1782" s="267" t="s">
        <v>4061</v>
      </c>
      <c r="C1782">
        <v>346.98829999999998</v>
      </c>
      <c r="D1782">
        <v>0</v>
      </c>
    </row>
    <row r="1783" spans="1:4">
      <c r="A1783" s="270" t="s">
        <v>4062</v>
      </c>
      <c r="B1783" s="267" t="s">
        <v>4063</v>
      </c>
      <c r="C1783">
        <v>7660.0743000000002</v>
      </c>
      <c r="D1783">
        <v>0</v>
      </c>
    </row>
    <row r="1784" spans="1:4">
      <c r="A1784" s="270" t="s">
        <v>4064</v>
      </c>
      <c r="B1784" s="267" t="s">
        <v>4065</v>
      </c>
      <c r="C1784">
        <v>1982.7076</v>
      </c>
      <c r="D1784">
        <v>0</v>
      </c>
    </row>
    <row r="1785" spans="1:4">
      <c r="A1785" s="270" t="s">
        <v>4066</v>
      </c>
      <c r="B1785" s="267" t="s">
        <v>4067</v>
      </c>
      <c r="C1785">
        <v>199.7073</v>
      </c>
      <c r="D1785">
        <v>0</v>
      </c>
    </row>
    <row r="1786" spans="1:4">
      <c r="A1786" s="270" t="s">
        <v>4068</v>
      </c>
      <c r="B1786" s="267" t="s">
        <v>4069</v>
      </c>
      <c r="C1786">
        <v>794.96659999999997</v>
      </c>
      <c r="D1786">
        <v>0</v>
      </c>
    </row>
    <row r="1787" spans="1:4">
      <c r="A1787" s="270" t="s">
        <v>4070</v>
      </c>
      <c r="B1787" s="267" t="s">
        <v>4069</v>
      </c>
      <c r="C1787">
        <v>792.80669999999998</v>
      </c>
      <c r="D1787">
        <v>0</v>
      </c>
    </row>
    <row r="1788" spans="1:4">
      <c r="A1788" s="270" t="s">
        <v>4071</v>
      </c>
      <c r="B1788" s="267" t="s">
        <v>4069</v>
      </c>
      <c r="C1788">
        <v>850.67769999999996</v>
      </c>
      <c r="D1788">
        <v>0</v>
      </c>
    </row>
    <row r="1789" spans="1:4">
      <c r="A1789" s="270" t="s">
        <v>4072</v>
      </c>
      <c r="B1789" s="267" t="s">
        <v>4069</v>
      </c>
      <c r="C1789">
        <v>793.70039999999995</v>
      </c>
      <c r="D1789">
        <v>0</v>
      </c>
    </row>
    <row r="1790" spans="1:4">
      <c r="A1790" s="270" t="s">
        <v>4073</v>
      </c>
      <c r="B1790" s="267" t="s">
        <v>4069</v>
      </c>
      <c r="C1790">
        <v>771.77610000000004</v>
      </c>
      <c r="D1790">
        <v>0</v>
      </c>
    </row>
    <row r="1791" spans="1:4">
      <c r="A1791" s="270" t="s">
        <v>4074</v>
      </c>
      <c r="B1791" s="267" t="s">
        <v>4075</v>
      </c>
      <c r="C1791">
        <v>3879.194</v>
      </c>
      <c r="D1791">
        <v>0</v>
      </c>
    </row>
    <row r="1792" spans="1:4">
      <c r="A1792" s="270" t="s">
        <v>4076</v>
      </c>
      <c r="B1792" s="267" t="s">
        <v>4077</v>
      </c>
      <c r="C1792">
        <v>1699.9467</v>
      </c>
      <c r="D1792">
        <v>0</v>
      </c>
    </row>
    <row r="1793" spans="1:4">
      <c r="A1793" s="270" t="s">
        <v>4078</v>
      </c>
      <c r="B1793" s="267" t="s">
        <v>4079</v>
      </c>
      <c r="C1793">
        <v>4940.2624999999998</v>
      </c>
      <c r="D1793">
        <v>0</v>
      </c>
    </row>
    <row r="1794" spans="1:4">
      <c r="A1794" s="270" t="s">
        <v>4080</v>
      </c>
      <c r="B1794" s="267" t="s">
        <v>4079</v>
      </c>
      <c r="C1794">
        <v>6054.5016999999998</v>
      </c>
      <c r="D1794">
        <v>0</v>
      </c>
    </row>
    <row r="1795" spans="1:4">
      <c r="A1795" s="270" t="s">
        <v>4081</v>
      </c>
      <c r="B1795" s="267" t="s">
        <v>4082</v>
      </c>
      <c r="C1795">
        <v>414.41890000000001</v>
      </c>
      <c r="D1795">
        <v>0</v>
      </c>
    </row>
    <row r="1796" spans="1:4">
      <c r="A1796" s="270" t="s">
        <v>4083</v>
      </c>
      <c r="B1796" s="267" t="s">
        <v>4084</v>
      </c>
      <c r="C1796">
        <v>393.65719999999999</v>
      </c>
      <c r="D1796">
        <v>0</v>
      </c>
    </row>
    <row r="1797" spans="1:4">
      <c r="A1797" s="270" t="s">
        <v>4085</v>
      </c>
      <c r="B1797" s="267" t="s">
        <v>4086</v>
      </c>
      <c r="C1797">
        <v>1475.6971000000001</v>
      </c>
      <c r="D1797">
        <v>0</v>
      </c>
    </row>
    <row r="1798" spans="1:4">
      <c r="A1798" s="270" t="s">
        <v>4087</v>
      </c>
      <c r="B1798" s="267" t="s">
        <v>4088</v>
      </c>
      <c r="C1798">
        <v>126.9956</v>
      </c>
      <c r="D1798">
        <v>0</v>
      </c>
    </row>
    <row r="1799" spans="1:4">
      <c r="A1799" s="270" t="s">
        <v>4089</v>
      </c>
      <c r="B1799" s="267" t="s">
        <v>4090</v>
      </c>
      <c r="C1799">
        <v>177.49100000000001</v>
      </c>
      <c r="D1799">
        <v>0</v>
      </c>
    </row>
    <row r="1800" spans="1:4">
      <c r="A1800" s="270" t="s">
        <v>4091</v>
      </c>
      <c r="B1800" s="267" t="s">
        <v>4092</v>
      </c>
      <c r="C1800">
        <v>0</v>
      </c>
      <c r="D1800">
        <v>0</v>
      </c>
    </row>
    <row r="1801" spans="1:4">
      <c r="A1801" s="270" t="s">
        <v>4093</v>
      </c>
      <c r="B1801" s="267" t="s">
        <v>4094</v>
      </c>
      <c r="C1801">
        <v>5977.5866999999998</v>
      </c>
      <c r="D1801">
        <v>0</v>
      </c>
    </row>
    <row r="1802" spans="1:4">
      <c r="A1802" s="270" t="s">
        <v>4095</v>
      </c>
      <c r="B1802" s="267" t="s">
        <v>4096</v>
      </c>
      <c r="C1802">
        <v>862.65940000000001</v>
      </c>
      <c r="D1802">
        <v>0</v>
      </c>
    </row>
    <row r="1803" spans="1:4">
      <c r="A1803" s="270" t="s">
        <v>4097</v>
      </c>
      <c r="B1803" s="267" t="s">
        <v>4098</v>
      </c>
      <c r="C1803">
        <v>14503.98</v>
      </c>
      <c r="D1803">
        <v>0</v>
      </c>
    </row>
    <row r="1804" spans="1:4">
      <c r="A1804" s="270" t="s">
        <v>4099</v>
      </c>
      <c r="B1804" s="267" t="s">
        <v>4100</v>
      </c>
      <c r="C1804">
        <v>167.81200000000001</v>
      </c>
      <c r="D1804">
        <v>0</v>
      </c>
    </row>
    <row r="1805" spans="1:4">
      <c r="A1805" s="270" t="s">
        <v>4101</v>
      </c>
      <c r="B1805" s="267" t="s">
        <v>4102</v>
      </c>
      <c r="C1805">
        <v>565.26379999999995</v>
      </c>
      <c r="D1805">
        <v>0</v>
      </c>
    </row>
    <row r="1806" spans="1:4">
      <c r="A1806" s="270" t="s">
        <v>4103</v>
      </c>
      <c r="B1806" s="267" t="s">
        <v>4104</v>
      </c>
      <c r="C1806">
        <v>358.85660000000001</v>
      </c>
      <c r="D1806">
        <v>0</v>
      </c>
    </row>
    <row r="1807" spans="1:4">
      <c r="A1807" s="270" t="s">
        <v>4105</v>
      </c>
      <c r="B1807" s="267" t="s">
        <v>4106</v>
      </c>
      <c r="C1807">
        <v>660.43539999999996</v>
      </c>
      <c r="D1807">
        <v>0</v>
      </c>
    </row>
    <row r="1808" spans="1:4">
      <c r="A1808" s="270" t="s">
        <v>4107</v>
      </c>
      <c r="B1808" s="267" t="s">
        <v>4108</v>
      </c>
      <c r="C1808">
        <v>156.13220000000001</v>
      </c>
      <c r="D1808">
        <v>0</v>
      </c>
    </row>
    <row r="1809" spans="1:4">
      <c r="A1809" s="270" t="s">
        <v>4109</v>
      </c>
      <c r="B1809" s="267" t="s">
        <v>4108</v>
      </c>
      <c r="C1809">
        <v>146.95830000000001</v>
      </c>
      <c r="D1809">
        <v>0</v>
      </c>
    </row>
    <row r="1810" spans="1:4">
      <c r="A1810" s="270" t="s">
        <v>4110</v>
      </c>
      <c r="B1810" s="267" t="s">
        <v>4108</v>
      </c>
      <c r="C1810">
        <v>198.35319999999999</v>
      </c>
      <c r="D1810">
        <v>0</v>
      </c>
    </row>
    <row r="1811" spans="1:4">
      <c r="A1811" s="270" t="s">
        <v>4111</v>
      </c>
      <c r="B1811" s="267" t="s">
        <v>4112</v>
      </c>
      <c r="C1811">
        <v>183.27789999999999</v>
      </c>
      <c r="D1811">
        <v>0</v>
      </c>
    </row>
    <row r="1812" spans="1:4">
      <c r="A1812" s="270" t="s">
        <v>1361</v>
      </c>
      <c r="B1812" s="267" t="s">
        <v>1362</v>
      </c>
      <c r="C1812">
        <v>839.71</v>
      </c>
      <c r="D1812">
        <v>0</v>
      </c>
    </row>
    <row r="1813" spans="1:4">
      <c r="A1813" s="270" t="s">
        <v>994</v>
      </c>
      <c r="B1813" s="267" t="s">
        <v>995</v>
      </c>
      <c r="C1813">
        <v>1172.8150000000001</v>
      </c>
      <c r="D1813">
        <v>0</v>
      </c>
    </row>
    <row r="1814" spans="1:4">
      <c r="A1814" s="270" t="s">
        <v>888</v>
      </c>
      <c r="B1814" s="267" t="s">
        <v>889</v>
      </c>
      <c r="C1814">
        <v>125.43859999999999</v>
      </c>
      <c r="D1814">
        <v>0</v>
      </c>
    </row>
    <row r="1815" spans="1:4">
      <c r="A1815" s="270" t="s">
        <v>864</v>
      </c>
      <c r="B1815" s="267" t="s">
        <v>865</v>
      </c>
      <c r="C1815">
        <v>576.70749999999998</v>
      </c>
      <c r="D1815">
        <v>0</v>
      </c>
    </row>
    <row r="1816" spans="1:4">
      <c r="A1816" s="270" t="s">
        <v>867</v>
      </c>
      <c r="B1816" s="267" t="s">
        <v>868</v>
      </c>
      <c r="C1816">
        <v>576.7056</v>
      </c>
      <c r="D1816">
        <v>0</v>
      </c>
    </row>
    <row r="1817" spans="1:4">
      <c r="A1817" s="270" t="s">
        <v>464</v>
      </c>
      <c r="B1817" s="267" t="s">
        <v>465</v>
      </c>
      <c r="C1817">
        <v>29.61</v>
      </c>
      <c r="D1817">
        <v>0</v>
      </c>
    </row>
    <row r="1818" spans="1:4">
      <c r="A1818" s="270" t="s">
        <v>1067</v>
      </c>
      <c r="B1818" s="267" t="s">
        <v>1068</v>
      </c>
      <c r="C1818">
        <v>10080.69</v>
      </c>
      <c r="D1818">
        <v>0</v>
      </c>
    </row>
    <row r="1819" spans="1:4">
      <c r="A1819" s="270" t="s">
        <v>1083</v>
      </c>
      <c r="B1819" s="267" t="s">
        <v>1084</v>
      </c>
      <c r="C1819">
        <v>2207.83</v>
      </c>
      <c r="D1819">
        <v>0</v>
      </c>
    </row>
    <row r="1820" spans="1:4">
      <c r="A1820" s="270" t="s">
        <v>1063</v>
      </c>
      <c r="B1820" s="267" t="s">
        <v>1064</v>
      </c>
      <c r="C1820">
        <v>1094.885</v>
      </c>
      <c r="D1820">
        <v>0</v>
      </c>
    </row>
    <row r="1821" spans="1:4">
      <c r="A1821" s="270" t="s">
        <v>1079</v>
      </c>
      <c r="B1821" s="267" t="s">
        <v>1080</v>
      </c>
      <c r="C1821">
        <v>2488.48</v>
      </c>
      <c r="D1821">
        <v>0</v>
      </c>
    </row>
    <row r="1822" spans="1:4">
      <c r="A1822" s="270" t="s">
        <v>1232</v>
      </c>
      <c r="B1822" s="267" t="s">
        <v>1233</v>
      </c>
      <c r="C1822">
        <v>545.85</v>
      </c>
      <c r="D1822">
        <v>0</v>
      </c>
    </row>
    <row r="1823" spans="1:4">
      <c r="A1823" s="270" t="s">
        <v>860</v>
      </c>
      <c r="B1823" s="267" t="s">
        <v>861</v>
      </c>
      <c r="C1823">
        <v>1201.99</v>
      </c>
      <c r="D1823">
        <v>0</v>
      </c>
    </row>
    <row r="1824" spans="1:4">
      <c r="A1824" s="270" t="s">
        <v>544</v>
      </c>
      <c r="B1824" s="267" t="s">
        <v>545</v>
      </c>
      <c r="C1824">
        <v>61.57</v>
      </c>
      <c r="D1824">
        <v>0</v>
      </c>
    </row>
    <row r="1825" spans="1:4">
      <c r="A1825" s="270" t="s">
        <v>546</v>
      </c>
      <c r="B1825" s="267" t="s">
        <v>547</v>
      </c>
      <c r="C1825">
        <v>65.84</v>
      </c>
      <c r="D1825">
        <v>0</v>
      </c>
    </row>
    <row r="1826" spans="1:4">
      <c r="A1826" s="270" t="s">
        <v>549</v>
      </c>
      <c r="B1826" s="267" t="s">
        <v>550</v>
      </c>
      <c r="C1826">
        <v>59.97</v>
      </c>
      <c r="D1826">
        <v>0</v>
      </c>
    </row>
    <row r="1827" spans="1:4">
      <c r="A1827" s="270" t="s">
        <v>1587</v>
      </c>
      <c r="B1827" s="267" t="s">
        <v>1588</v>
      </c>
      <c r="C1827">
        <v>76757.62</v>
      </c>
      <c r="D1827">
        <v>0</v>
      </c>
    </row>
    <row r="1828" spans="1:4">
      <c r="A1828" s="270" t="s">
        <v>962</v>
      </c>
      <c r="B1828" s="267" t="s">
        <v>963</v>
      </c>
      <c r="C1828">
        <v>1300.6199999999999</v>
      </c>
      <c r="D1828">
        <v>0</v>
      </c>
    </row>
    <row r="1829" spans="1:4">
      <c r="A1829" s="270" t="s">
        <v>1402</v>
      </c>
      <c r="B1829" s="267" t="s">
        <v>1403</v>
      </c>
      <c r="C1829">
        <v>183.36</v>
      </c>
      <c r="D1829">
        <v>0</v>
      </c>
    </row>
    <row r="1830" spans="1:4">
      <c r="A1830" s="270" t="s">
        <v>1551</v>
      </c>
      <c r="B1830" s="267" t="s">
        <v>1552</v>
      </c>
      <c r="C1830">
        <v>183.84110000000001</v>
      </c>
      <c r="D1830">
        <v>0</v>
      </c>
    </row>
    <row r="1831" spans="1:4">
      <c r="A1831" s="270" t="s">
        <v>1468</v>
      </c>
      <c r="B1831" s="267" t="s">
        <v>1469</v>
      </c>
      <c r="C1831">
        <v>9.6907999999999994</v>
      </c>
      <c r="D1831">
        <v>0</v>
      </c>
    </row>
    <row r="1832" spans="1:4">
      <c r="A1832" s="270" t="s">
        <v>1179</v>
      </c>
      <c r="B1832" s="267" t="s">
        <v>1180</v>
      </c>
      <c r="C1832">
        <v>2.3296000000000001</v>
      </c>
      <c r="D1832">
        <v>0</v>
      </c>
    </row>
    <row r="1833" spans="1:4">
      <c r="A1833" s="270" t="s">
        <v>1177</v>
      </c>
      <c r="B1833" s="267" t="s">
        <v>1178</v>
      </c>
      <c r="C1833">
        <v>2.3294999999999999</v>
      </c>
      <c r="D1833">
        <v>0</v>
      </c>
    </row>
    <row r="1834" spans="1:4">
      <c r="A1834" s="270" t="s">
        <v>4122</v>
      </c>
      <c r="B1834" s="267" t="s">
        <v>4123</v>
      </c>
      <c r="C1834">
        <v>3426.62</v>
      </c>
      <c r="D1834">
        <v>0</v>
      </c>
    </row>
    <row r="1835" spans="1:4">
      <c r="A1835" s="270" t="s">
        <v>1029</v>
      </c>
      <c r="B1835" s="267" t="s">
        <v>1030</v>
      </c>
      <c r="C1835">
        <v>2477.1</v>
      </c>
      <c r="D1835">
        <v>0</v>
      </c>
    </row>
    <row r="1836" spans="1:4">
      <c r="A1836" s="270" t="s">
        <v>1201</v>
      </c>
      <c r="B1836" s="267" t="s">
        <v>1202</v>
      </c>
      <c r="C1836">
        <v>206.02</v>
      </c>
      <c r="D1836">
        <v>0</v>
      </c>
    </row>
    <row r="1837" spans="1:4">
      <c r="A1837" s="270" t="s">
        <v>1553</v>
      </c>
      <c r="B1837" s="267" t="s">
        <v>1554</v>
      </c>
      <c r="C1837">
        <v>495.07</v>
      </c>
      <c r="D1837">
        <v>0</v>
      </c>
    </row>
    <row r="1838" spans="1:4">
      <c r="A1838" s="270" t="s">
        <v>1247</v>
      </c>
      <c r="B1838" s="267" t="s">
        <v>1248</v>
      </c>
      <c r="C1838">
        <v>249.39</v>
      </c>
      <c r="D1838">
        <v>0</v>
      </c>
    </row>
    <row r="1839" spans="1:4">
      <c r="A1839" s="270" t="s">
        <v>1571</v>
      </c>
      <c r="B1839" s="267" t="s">
        <v>1572</v>
      </c>
      <c r="C1839">
        <v>100.9971</v>
      </c>
      <c r="D1839">
        <v>0</v>
      </c>
    </row>
    <row r="1840" spans="1:4">
      <c r="A1840" s="270" t="s">
        <v>1026</v>
      </c>
      <c r="B1840" s="267" t="s">
        <v>1027</v>
      </c>
      <c r="C1840">
        <v>34419.593999999997</v>
      </c>
      <c r="D1840">
        <v>0</v>
      </c>
    </row>
    <row r="1841" spans="1:4">
      <c r="A1841" s="270" t="s">
        <v>794</v>
      </c>
      <c r="B1841" s="267" t="s">
        <v>795</v>
      </c>
      <c r="C1841">
        <v>24.27</v>
      </c>
      <c r="D1841">
        <v>0</v>
      </c>
    </row>
    <row r="1842" spans="1:4">
      <c r="A1842" s="270" t="s">
        <v>559</v>
      </c>
      <c r="B1842" s="267" t="s">
        <v>560</v>
      </c>
      <c r="C1842">
        <v>174.15</v>
      </c>
      <c r="D1842">
        <v>0</v>
      </c>
    </row>
    <row r="1843" spans="1:4">
      <c r="A1843" s="270" t="s">
        <v>1282</v>
      </c>
      <c r="B1843" s="267" t="s">
        <v>1283</v>
      </c>
      <c r="C1843">
        <v>805.78</v>
      </c>
      <c r="D1843">
        <v>0</v>
      </c>
    </row>
    <row r="1844" spans="1:4">
      <c r="A1844" s="270" t="s">
        <v>1448</v>
      </c>
      <c r="B1844" s="267" t="s">
        <v>1449</v>
      </c>
      <c r="C1844">
        <v>109.34</v>
      </c>
      <c r="D1844">
        <v>0</v>
      </c>
    </row>
    <row r="1845" spans="1:4">
      <c r="A1845" s="270" t="s">
        <v>1139</v>
      </c>
      <c r="B1845" s="267" t="s">
        <v>1140</v>
      </c>
      <c r="C1845">
        <v>18210.93</v>
      </c>
      <c r="D1845">
        <v>0</v>
      </c>
    </row>
    <row r="1846" spans="1:4">
      <c r="A1846" s="270" t="s">
        <v>1567</v>
      </c>
      <c r="B1846" s="267" t="s">
        <v>1568</v>
      </c>
      <c r="C1846">
        <v>13.1958</v>
      </c>
      <c r="D1846">
        <v>0</v>
      </c>
    </row>
    <row r="1847" spans="1:4">
      <c r="A1847" s="270" t="s">
        <v>504</v>
      </c>
      <c r="B1847" s="267" t="s">
        <v>505</v>
      </c>
      <c r="C1847">
        <v>1.42</v>
      </c>
      <c r="D1847">
        <v>0</v>
      </c>
    </row>
    <row r="1848" spans="1:4">
      <c r="A1848" s="270" t="s">
        <v>466</v>
      </c>
      <c r="B1848" s="267" t="s">
        <v>467</v>
      </c>
      <c r="C1848">
        <v>101.64</v>
      </c>
      <c r="D1848">
        <v>0</v>
      </c>
    </row>
    <row r="1849" spans="1:4">
      <c r="A1849" s="270" t="s">
        <v>1127</v>
      </c>
      <c r="B1849" s="267" t="s">
        <v>1128</v>
      </c>
      <c r="C1849">
        <v>5231.6499000000003</v>
      </c>
      <c r="D1849">
        <v>0</v>
      </c>
    </row>
    <row r="1850" spans="1:4">
      <c r="A1850" s="270" t="s">
        <v>421</v>
      </c>
      <c r="B1850" s="267" t="s">
        <v>422</v>
      </c>
      <c r="C1850">
        <v>90.349900000000005</v>
      </c>
      <c r="D1850">
        <v>0</v>
      </c>
    </row>
    <row r="1851" spans="1:4">
      <c r="A1851" s="270" t="s">
        <v>435</v>
      </c>
      <c r="B1851" s="267" t="s">
        <v>436</v>
      </c>
      <c r="C1851">
        <v>7.1</v>
      </c>
      <c r="D1851">
        <v>0</v>
      </c>
    </row>
    <row r="1852" spans="1:4">
      <c r="A1852" s="270" t="s">
        <v>1012</v>
      </c>
      <c r="B1852" s="267" t="s">
        <v>1013</v>
      </c>
      <c r="C1852">
        <v>405.01799999999997</v>
      </c>
      <c r="D1852">
        <v>0</v>
      </c>
    </row>
    <row r="1853" spans="1:4">
      <c r="A1853" s="270" t="s">
        <v>1022</v>
      </c>
      <c r="B1853" s="267" t="s">
        <v>1023</v>
      </c>
      <c r="C1853">
        <v>49.85</v>
      </c>
      <c r="D1853">
        <v>0</v>
      </c>
    </row>
    <row r="1854" spans="1:4">
      <c r="A1854" s="270" t="s">
        <v>1390</v>
      </c>
      <c r="B1854" s="267" t="s">
        <v>1391</v>
      </c>
      <c r="C1854">
        <v>0.4</v>
      </c>
      <c r="D1854">
        <v>0</v>
      </c>
    </row>
    <row r="1855" spans="1:4">
      <c r="A1855" s="270" t="s">
        <v>998</v>
      </c>
      <c r="B1855" s="267" t="s">
        <v>999</v>
      </c>
      <c r="C1855">
        <v>4.6459999999999999</v>
      </c>
      <c r="D1855">
        <v>0</v>
      </c>
    </row>
    <row r="1856" spans="1:4">
      <c r="A1856" s="270" t="s">
        <v>1549</v>
      </c>
      <c r="B1856" s="267" t="s">
        <v>1550</v>
      </c>
      <c r="C1856">
        <v>418.16</v>
      </c>
      <c r="D1856">
        <v>0</v>
      </c>
    </row>
    <row r="1857" spans="1:4">
      <c r="A1857" s="270" t="s">
        <v>661</v>
      </c>
      <c r="B1857" s="267" t="s">
        <v>662</v>
      </c>
      <c r="C1857">
        <v>13.38</v>
      </c>
      <c r="D1857">
        <v>0</v>
      </c>
    </row>
    <row r="1858" spans="1:4">
      <c r="A1858" s="270" t="s">
        <v>1517</v>
      </c>
      <c r="B1858" s="267" t="s">
        <v>1518</v>
      </c>
      <c r="C1858">
        <v>363.34500000000003</v>
      </c>
      <c r="D1858">
        <v>0</v>
      </c>
    </row>
    <row r="1859" spans="1:4">
      <c r="A1859" s="270" t="s">
        <v>1515</v>
      </c>
      <c r="B1859" s="267" t="s">
        <v>1516</v>
      </c>
      <c r="C1859">
        <v>630.95000000000005</v>
      </c>
      <c r="D1859">
        <v>0</v>
      </c>
    </row>
    <row r="1860" spans="1:4">
      <c r="A1860" s="270" t="s">
        <v>1513</v>
      </c>
      <c r="B1860" s="267" t="s">
        <v>1514</v>
      </c>
      <c r="C1860">
        <v>1762.3786</v>
      </c>
      <c r="D1860">
        <v>0</v>
      </c>
    </row>
    <row r="1861" spans="1:4">
      <c r="A1861" s="270" t="s">
        <v>1169</v>
      </c>
      <c r="B1861" s="267" t="s">
        <v>1170</v>
      </c>
      <c r="C1861">
        <v>0.42</v>
      </c>
      <c r="D1861">
        <v>0</v>
      </c>
    </row>
    <row r="1862" spans="1:4">
      <c r="A1862" s="270" t="s">
        <v>1181</v>
      </c>
      <c r="B1862" s="267" t="s">
        <v>1182</v>
      </c>
      <c r="C1862">
        <v>1</v>
      </c>
      <c r="D1862">
        <v>0</v>
      </c>
    </row>
    <row r="1863" spans="1:4">
      <c r="A1863" s="270" t="s">
        <v>1348</v>
      </c>
      <c r="B1863" s="267" t="s">
        <v>1349</v>
      </c>
      <c r="C1863">
        <v>765.45</v>
      </c>
      <c r="D1863">
        <v>0</v>
      </c>
    </row>
    <row r="1864" spans="1:4">
      <c r="A1864" s="270" t="s">
        <v>647</v>
      </c>
      <c r="B1864" s="267" t="s">
        <v>648</v>
      </c>
      <c r="C1864">
        <v>137.69999999999999</v>
      </c>
      <c r="D1864">
        <v>0</v>
      </c>
    </row>
    <row r="1865" spans="1:4">
      <c r="A1865" s="270" t="s">
        <v>1441</v>
      </c>
      <c r="B1865" s="267" t="s">
        <v>1442</v>
      </c>
      <c r="C1865">
        <v>380.94810000000001</v>
      </c>
      <c r="D1865">
        <v>0</v>
      </c>
    </row>
    <row r="1866" spans="1:4">
      <c r="A1866" s="270" t="s">
        <v>886</v>
      </c>
      <c r="B1866" s="267" t="s">
        <v>887</v>
      </c>
      <c r="C1866">
        <v>0.68289999999999995</v>
      </c>
      <c r="D1866">
        <v>0</v>
      </c>
    </row>
    <row r="1867" spans="1:4">
      <c r="A1867" s="270" t="s">
        <v>1312</v>
      </c>
      <c r="B1867" s="267" t="s">
        <v>1313</v>
      </c>
      <c r="C1867">
        <v>444.67500000000001</v>
      </c>
      <c r="D1867">
        <v>0</v>
      </c>
    </row>
    <row r="1868" spans="1:4">
      <c r="A1868" s="270" t="s">
        <v>1297</v>
      </c>
      <c r="B1868" s="267" t="s">
        <v>4134</v>
      </c>
      <c r="C1868">
        <v>285.86</v>
      </c>
      <c r="D1868">
        <v>0</v>
      </c>
    </row>
    <row r="1869" spans="1:4">
      <c r="A1869" s="270" t="s">
        <v>1295</v>
      </c>
      <c r="B1869" s="267" t="s">
        <v>4135</v>
      </c>
      <c r="C1869">
        <v>300.38330000000002</v>
      </c>
      <c r="D1869">
        <v>0</v>
      </c>
    </row>
    <row r="1870" spans="1:4">
      <c r="A1870" s="270" t="s">
        <v>365</v>
      </c>
      <c r="B1870" s="267" t="s">
        <v>366</v>
      </c>
      <c r="C1870">
        <v>335.9</v>
      </c>
      <c r="D1870">
        <v>0</v>
      </c>
    </row>
    <row r="1871" spans="1:4">
      <c r="A1871" s="270" t="s">
        <v>367</v>
      </c>
      <c r="B1871" s="267" t="s">
        <v>368</v>
      </c>
      <c r="C1871">
        <v>84.46</v>
      </c>
      <c r="D1871">
        <v>0</v>
      </c>
    </row>
    <row r="1872" spans="1:4">
      <c r="A1872" s="270" t="s">
        <v>361</v>
      </c>
      <c r="B1872" s="267" t="s">
        <v>362</v>
      </c>
      <c r="C1872">
        <v>115.95</v>
      </c>
      <c r="D1872">
        <v>0</v>
      </c>
    </row>
    <row r="1873" spans="1:4">
      <c r="A1873" s="270" t="s">
        <v>1336</v>
      </c>
      <c r="B1873" s="267" t="s">
        <v>1337</v>
      </c>
      <c r="C1873">
        <v>818.35</v>
      </c>
      <c r="D1873">
        <v>0</v>
      </c>
    </row>
    <row r="1874" spans="1:4">
      <c r="A1874" s="270" t="s">
        <v>1609</v>
      </c>
      <c r="B1874" s="267" t="s">
        <v>4137</v>
      </c>
      <c r="C1874">
        <v>620.45249999999999</v>
      </c>
      <c r="D1874">
        <v>0</v>
      </c>
    </row>
    <row r="1875" spans="1:4">
      <c r="A1875" s="270" t="s">
        <v>369</v>
      </c>
      <c r="B1875" s="267" t="s">
        <v>370</v>
      </c>
      <c r="C1875">
        <v>222.45</v>
      </c>
      <c r="D1875">
        <v>0</v>
      </c>
    </row>
    <row r="1876" spans="1:4">
      <c r="A1876" s="270" t="s">
        <v>371</v>
      </c>
      <c r="B1876" s="267" t="s">
        <v>372</v>
      </c>
      <c r="C1876">
        <v>73.400000000000006</v>
      </c>
      <c r="D1876">
        <v>0</v>
      </c>
    </row>
    <row r="1877" spans="1:4">
      <c r="A1877" s="270" t="s">
        <v>363</v>
      </c>
      <c r="B1877" s="267" t="s">
        <v>364</v>
      </c>
      <c r="C1877">
        <v>73.14</v>
      </c>
      <c r="D1877">
        <v>0</v>
      </c>
    </row>
    <row r="1878" spans="1:4">
      <c r="A1878" s="270" t="s">
        <v>439</v>
      </c>
      <c r="B1878" s="267" t="s">
        <v>440</v>
      </c>
      <c r="C1878">
        <v>18.48</v>
      </c>
      <c r="D1878">
        <v>0</v>
      </c>
    </row>
    <row r="1879" spans="1:4">
      <c r="A1879" s="270" t="s">
        <v>688</v>
      </c>
      <c r="B1879" s="267" t="s">
        <v>689</v>
      </c>
      <c r="C1879">
        <v>191.755</v>
      </c>
      <c r="D1879">
        <v>0</v>
      </c>
    </row>
    <row r="1880" spans="1:4">
      <c r="A1880" s="270" t="s">
        <v>1216</v>
      </c>
      <c r="B1880" s="267" t="s">
        <v>1217</v>
      </c>
      <c r="C1880">
        <v>1205.7550000000001</v>
      </c>
      <c r="D1880">
        <v>0</v>
      </c>
    </row>
    <row r="1881" spans="1:4">
      <c r="A1881" s="270" t="s">
        <v>1483</v>
      </c>
      <c r="B1881" s="267" t="s">
        <v>1484</v>
      </c>
      <c r="C1881">
        <v>1834.85</v>
      </c>
      <c r="D1881">
        <v>0</v>
      </c>
    </row>
    <row r="1882" spans="1:4">
      <c r="A1882" s="270" t="s">
        <v>1397</v>
      </c>
      <c r="B1882" s="267" t="s">
        <v>1398</v>
      </c>
      <c r="C1882">
        <v>2506.16</v>
      </c>
      <c r="D1882">
        <v>0</v>
      </c>
    </row>
    <row r="1883" spans="1:4">
      <c r="A1883" s="270" t="s">
        <v>498</v>
      </c>
      <c r="B1883" s="267" t="s">
        <v>4139</v>
      </c>
      <c r="C1883">
        <v>798.95</v>
      </c>
      <c r="D1883">
        <v>0</v>
      </c>
    </row>
    <row r="1884" spans="1:4">
      <c r="A1884" s="270" t="s">
        <v>508</v>
      </c>
      <c r="B1884" s="267" t="s">
        <v>4140</v>
      </c>
      <c r="C1884">
        <v>762.47500000000002</v>
      </c>
      <c r="D1884">
        <v>0</v>
      </c>
    </row>
    <row r="1885" spans="1:4">
      <c r="A1885" s="270" t="s">
        <v>1471</v>
      </c>
      <c r="B1885" s="267" t="s">
        <v>1472</v>
      </c>
      <c r="C1885">
        <v>2599.15</v>
      </c>
      <c r="D1885">
        <v>0</v>
      </c>
    </row>
    <row r="1886" spans="1:4">
      <c r="A1886" s="270" t="s">
        <v>958</v>
      </c>
      <c r="B1886" s="267" t="s">
        <v>959</v>
      </c>
      <c r="C1886">
        <v>504.45249999999999</v>
      </c>
      <c r="D1886">
        <v>0</v>
      </c>
    </row>
    <row r="1887" spans="1:4">
      <c r="A1887" s="270" t="s">
        <v>663</v>
      </c>
      <c r="B1887" s="267" t="s">
        <v>664</v>
      </c>
      <c r="C1887">
        <v>66.545000000000002</v>
      </c>
      <c r="D1887">
        <v>0</v>
      </c>
    </row>
    <row r="1888" spans="1:4">
      <c r="A1888" s="270" t="s">
        <v>1214</v>
      </c>
      <c r="B1888" s="267" t="s">
        <v>1215</v>
      </c>
      <c r="C1888">
        <v>1324.2645</v>
      </c>
      <c r="D1888">
        <v>0</v>
      </c>
    </row>
    <row r="1889" spans="1:4">
      <c r="A1889" s="270" t="s">
        <v>1464</v>
      </c>
      <c r="B1889" s="267" t="s">
        <v>1465</v>
      </c>
      <c r="C1889">
        <v>356.75</v>
      </c>
      <c r="D1889">
        <v>0</v>
      </c>
    </row>
    <row r="1890" spans="1:4">
      <c r="A1890" s="270" t="s">
        <v>312</v>
      </c>
      <c r="B1890" s="267" t="s">
        <v>4142</v>
      </c>
      <c r="C1890">
        <v>663.33500000000004</v>
      </c>
      <c r="D1890">
        <v>0</v>
      </c>
    </row>
    <row r="1891" spans="1:4">
      <c r="A1891" s="270" t="s">
        <v>1287</v>
      </c>
      <c r="B1891" s="267" t="s">
        <v>1288</v>
      </c>
      <c r="C1891">
        <v>979.11</v>
      </c>
      <c r="D1891">
        <v>0</v>
      </c>
    </row>
    <row r="1892" spans="1:4">
      <c r="A1892" s="270" t="s">
        <v>1289</v>
      </c>
      <c r="B1892" s="267" t="s">
        <v>1290</v>
      </c>
      <c r="C1892">
        <v>1008.45</v>
      </c>
      <c r="D1892">
        <v>0</v>
      </c>
    </row>
    <row r="1893" spans="1:4">
      <c r="A1893" s="270" t="s">
        <v>520</v>
      </c>
      <c r="B1893" s="267" t="s">
        <v>521</v>
      </c>
      <c r="C1893">
        <v>539.05999999999995</v>
      </c>
      <c r="D1893">
        <v>0</v>
      </c>
    </row>
    <row r="1894" spans="1:4">
      <c r="A1894" s="270" t="s">
        <v>484</v>
      </c>
      <c r="B1894" s="267" t="s">
        <v>485</v>
      </c>
      <c r="C1894">
        <v>271.35000000000002</v>
      </c>
      <c r="D1894">
        <v>0</v>
      </c>
    </row>
    <row r="1895" spans="1:4">
      <c r="A1895" s="270" t="s">
        <v>952</v>
      </c>
      <c r="B1895" s="267" t="s">
        <v>953</v>
      </c>
      <c r="C1895">
        <v>40.28</v>
      </c>
      <c r="D1895">
        <v>0</v>
      </c>
    </row>
    <row r="1896" spans="1:4">
      <c r="A1896" s="270" t="s">
        <v>954</v>
      </c>
      <c r="B1896" s="267" t="s">
        <v>955</v>
      </c>
      <c r="C1896">
        <v>25.327100000000002</v>
      </c>
      <c r="D1896">
        <v>0</v>
      </c>
    </row>
    <row r="1897" spans="1:4">
      <c r="A1897" s="270" t="s">
        <v>1381</v>
      </c>
      <c r="B1897" s="267" t="s">
        <v>1382</v>
      </c>
      <c r="C1897">
        <v>88.5</v>
      </c>
      <c r="D1897">
        <v>0</v>
      </c>
    </row>
    <row r="1898" spans="1:4">
      <c r="A1898" s="270" t="s">
        <v>500</v>
      </c>
      <c r="B1898" s="267" t="s">
        <v>501</v>
      </c>
      <c r="C1898">
        <v>39.49</v>
      </c>
      <c r="D1898">
        <v>0</v>
      </c>
    </row>
    <row r="1899" spans="1:4">
      <c r="A1899" s="270" t="s">
        <v>606</v>
      </c>
      <c r="B1899" s="267" t="s">
        <v>607</v>
      </c>
      <c r="C1899">
        <v>348.07499999999999</v>
      </c>
      <c r="D1899">
        <v>0</v>
      </c>
    </row>
    <row r="1900" spans="1:4">
      <c r="A1900" s="270" t="s">
        <v>956</v>
      </c>
      <c r="B1900" s="267" t="s">
        <v>957</v>
      </c>
      <c r="C1900">
        <v>673.21249999999998</v>
      </c>
      <c r="D1900">
        <v>0</v>
      </c>
    </row>
    <row r="1901" spans="1:4">
      <c r="A1901" s="270" t="s">
        <v>927</v>
      </c>
      <c r="B1901" s="267" t="s">
        <v>928</v>
      </c>
      <c r="C1901">
        <v>4896.88</v>
      </c>
      <c r="D1901">
        <v>0</v>
      </c>
    </row>
    <row r="1902" spans="1:4">
      <c r="A1902" s="270" t="s">
        <v>1412</v>
      </c>
      <c r="B1902" s="267" t="s">
        <v>1413</v>
      </c>
      <c r="C1902">
        <v>5478.3343999999997</v>
      </c>
      <c r="D1902">
        <v>0</v>
      </c>
    </row>
    <row r="1903" spans="1:4">
      <c r="A1903" s="270" t="s">
        <v>1093</v>
      </c>
      <c r="B1903" s="267" t="s">
        <v>1094</v>
      </c>
      <c r="C1903">
        <v>1211.9793999999999</v>
      </c>
      <c r="D1903">
        <v>0</v>
      </c>
    </row>
    <row r="1904" spans="1:4">
      <c r="A1904" s="270" t="s">
        <v>848</v>
      </c>
      <c r="B1904" s="267" t="s">
        <v>849</v>
      </c>
      <c r="C1904">
        <v>19.059999999999999</v>
      </c>
      <c r="D1904">
        <v>0</v>
      </c>
    </row>
    <row r="1905" spans="1:4">
      <c r="A1905" s="270" t="s">
        <v>908</v>
      </c>
      <c r="B1905" s="267" t="s">
        <v>907</v>
      </c>
      <c r="C1905">
        <v>5675.33</v>
      </c>
      <c r="D1905">
        <v>0</v>
      </c>
    </row>
    <row r="1906" spans="1:4">
      <c r="A1906" s="270" t="s">
        <v>909</v>
      </c>
      <c r="B1906" s="267" t="s">
        <v>907</v>
      </c>
      <c r="C1906">
        <v>4656.8599999999997</v>
      </c>
      <c r="D1906">
        <v>0</v>
      </c>
    </row>
    <row r="1907" spans="1:4">
      <c r="A1907" s="270" t="s">
        <v>667</v>
      </c>
      <c r="B1907" s="267" t="s">
        <v>668</v>
      </c>
      <c r="C1907">
        <v>5.5065</v>
      </c>
      <c r="D1907">
        <v>0</v>
      </c>
    </row>
    <row r="1908" spans="1:4">
      <c r="A1908" s="270" t="s">
        <v>934</v>
      </c>
      <c r="B1908" s="267" t="s">
        <v>935</v>
      </c>
      <c r="C1908">
        <v>72.83</v>
      </c>
      <c r="D1908">
        <v>0</v>
      </c>
    </row>
    <row r="1909" spans="1:4">
      <c r="A1909" s="270" t="s">
        <v>932</v>
      </c>
      <c r="B1909" s="267" t="s">
        <v>933</v>
      </c>
      <c r="C1909">
        <v>628.20000000000005</v>
      </c>
      <c r="D1909">
        <v>0</v>
      </c>
    </row>
    <row r="1910" spans="1:4">
      <c r="A1910" s="270" t="s">
        <v>553</v>
      </c>
      <c r="B1910" s="267" t="s">
        <v>554</v>
      </c>
      <c r="C1910">
        <v>386.89</v>
      </c>
      <c r="D1910">
        <v>0</v>
      </c>
    </row>
    <row r="1911" spans="1:4">
      <c r="A1911" s="270" t="s">
        <v>1137</v>
      </c>
      <c r="B1911" s="267" t="s">
        <v>1138</v>
      </c>
      <c r="C1911">
        <v>296.92500000000001</v>
      </c>
      <c r="D1911">
        <v>0</v>
      </c>
    </row>
    <row r="1912" spans="1:4">
      <c r="A1912" s="270" t="s">
        <v>1087</v>
      </c>
      <c r="B1912" s="267" t="s">
        <v>1088</v>
      </c>
      <c r="C1912">
        <v>1121.6400000000001</v>
      </c>
      <c r="D1912">
        <v>0</v>
      </c>
    </row>
    <row r="1913" spans="1:4">
      <c r="A1913" s="270" t="s">
        <v>1434</v>
      </c>
      <c r="B1913" s="267" t="s">
        <v>1435</v>
      </c>
      <c r="C1913">
        <v>55.501100000000001</v>
      </c>
      <c r="D1913">
        <v>0</v>
      </c>
    </row>
    <row r="1914" spans="1:4">
      <c r="A1914" s="270" t="s">
        <v>730</v>
      </c>
      <c r="B1914" s="267" t="s">
        <v>731</v>
      </c>
      <c r="C1914">
        <v>1783.86</v>
      </c>
      <c r="D1914">
        <v>0</v>
      </c>
    </row>
    <row r="1915" spans="1:4">
      <c r="A1915" s="270" t="s">
        <v>1089</v>
      </c>
      <c r="B1915" s="267" t="s">
        <v>1090</v>
      </c>
      <c r="C1915">
        <v>146.69999999999999</v>
      </c>
      <c r="D1915">
        <v>0</v>
      </c>
    </row>
    <row r="1916" spans="1:4">
      <c r="A1916" s="270" t="s">
        <v>1421</v>
      </c>
      <c r="B1916" s="267" t="s">
        <v>1422</v>
      </c>
      <c r="C1916">
        <v>373.61500000000001</v>
      </c>
      <c r="D1916">
        <v>0</v>
      </c>
    </row>
    <row r="1917" spans="1:4">
      <c r="A1917" s="270" t="s">
        <v>1142</v>
      </c>
      <c r="B1917" s="267" t="s">
        <v>4149</v>
      </c>
      <c r="C1917">
        <v>4415.1265999999996</v>
      </c>
      <c r="D1917">
        <v>0</v>
      </c>
    </row>
    <row r="1918" spans="1:4">
      <c r="A1918" s="270" t="s">
        <v>968</v>
      </c>
      <c r="B1918" s="267" t="s">
        <v>969</v>
      </c>
      <c r="C1918">
        <v>579.08330000000001</v>
      </c>
      <c r="D1918">
        <v>0</v>
      </c>
    </row>
    <row r="1919" spans="1:4">
      <c r="A1919" s="270" t="s">
        <v>314</v>
      </c>
      <c r="B1919" s="267" t="s">
        <v>630</v>
      </c>
      <c r="C1919">
        <v>149.535</v>
      </c>
      <c r="D1919">
        <v>0</v>
      </c>
    </row>
    <row r="1920" spans="1:4">
      <c r="A1920" s="270" t="s">
        <v>316</v>
      </c>
      <c r="B1920" s="267" t="s">
        <v>630</v>
      </c>
      <c r="C1920">
        <v>326.50330000000002</v>
      </c>
      <c r="D1920">
        <v>0</v>
      </c>
    </row>
    <row r="1921" spans="1:4">
      <c r="A1921" s="270" t="s">
        <v>318</v>
      </c>
      <c r="B1921" s="267" t="s">
        <v>630</v>
      </c>
      <c r="C1921">
        <v>48.52</v>
      </c>
      <c r="D1921">
        <v>0</v>
      </c>
    </row>
    <row r="1922" spans="1:4">
      <c r="A1922" s="270" t="s">
        <v>1158</v>
      </c>
      <c r="B1922" s="267" t="s">
        <v>1159</v>
      </c>
      <c r="C1922">
        <v>404</v>
      </c>
      <c r="D1922">
        <v>0</v>
      </c>
    </row>
    <row r="1923" spans="1:4">
      <c r="A1923" s="270" t="s">
        <v>651</v>
      </c>
      <c r="B1923" s="267" t="s">
        <v>652</v>
      </c>
      <c r="C1923">
        <v>280.06</v>
      </c>
      <c r="D1923">
        <v>0</v>
      </c>
    </row>
    <row r="1924" spans="1:4">
      <c r="A1924" s="270" t="s">
        <v>1357</v>
      </c>
      <c r="B1924" s="267" t="s">
        <v>1358</v>
      </c>
      <c r="C1924">
        <v>2441.17</v>
      </c>
      <c r="D1924">
        <v>0</v>
      </c>
    </row>
    <row r="1925" spans="1:4">
      <c r="A1925" s="270" t="s">
        <v>4153</v>
      </c>
      <c r="B1925" s="267" t="s">
        <v>4154</v>
      </c>
      <c r="C1925">
        <v>653.09249999999997</v>
      </c>
      <c r="D1925">
        <v>0</v>
      </c>
    </row>
    <row r="1926" spans="1:4">
      <c r="A1926" s="270" t="s">
        <v>692</v>
      </c>
      <c r="B1926" s="267" t="s">
        <v>693</v>
      </c>
      <c r="C1926">
        <v>97.587699999999998</v>
      </c>
      <c r="D1926">
        <v>0</v>
      </c>
    </row>
    <row r="1927" spans="1:4">
      <c r="A1927" s="270" t="s">
        <v>1003</v>
      </c>
      <c r="B1927" s="267" t="s">
        <v>1004</v>
      </c>
      <c r="C1927">
        <v>7.2725999999999997</v>
      </c>
      <c r="D1927">
        <v>0</v>
      </c>
    </row>
    <row r="1928" spans="1:4">
      <c r="A1928" s="270" t="s">
        <v>1101</v>
      </c>
      <c r="B1928" s="267" t="s">
        <v>1102</v>
      </c>
      <c r="C1928">
        <v>342.25</v>
      </c>
      <c r="D1928">
        <v>0</v>
      </c>
    </row>
    <row r="1929" spans="1:4">
      <c r="A1929" s="270" t="s">
        <v>743</v>
      </c>
      <c r="B1929" s="267" t="s">
        <v>744</v>
      </c>
      <c r="C1929">
        <v>2125.835</v>
      </c>
      <c r="D1929">
        <v>0</v>
      </c>
    </row>
    <row r="1930" spans="1:4">
      <c r="A1930" s="270" t="s">
        <v>734</v>
      </c>
      <c r="B1930" s="267" t="s">
        <v>735</v>
      </c>
      <c r="C1930">
        <v>7515</v>
      </c>
      <c r="D1930">
        <v>0</v>
      </c>
    </row>
    <row r="1931" spans="1:4">
      <c r="A1931" s="270" t="s">
        <v>736</v>
      </c>
      <c r="B1931" s="267" t="s">
        <v>737</v>
      </c>
      <c r="C1931">
        <v>5384.33</v>
      </c>
      <c r="D1931">
        <v>0</v>
      </c>
    </row>
    <row r="1932" spans="1:4">
      <c r="A1932" s="270" t="s">
        <v>320</v>
      </c>
      <c r="B1932" s="267" t="s">
        <v>4158</v>
      </c>
      <c r="C1932">
        <v>6875.22</v>
      </c>
      <c r="D1932">
        <v>0</v>
      </c>
    </row>
    <row r="1933" spans="1:4">
      <c r="A1933" s="270" t="s">
        <v>831</v>
      </c>
      <c r="B1933" s="267" t="s">
        <v>832</v>
      </c>
      <c r="C1933">
        <v>946.70330000000001</v>
      </c>
      <c r="D1933">
        <v>0</v>
      </c>
    </row>
    <row r="1934" spans="1:4">
      <c r="A1934" s="270" t="s">
        <v>833</v>
      </c>
      <c r="B1934" s="267" t="s">
        <v>832</v>
      </c>
      <c r="C1934">
        <v>983.97379999999998</v>
      </c>
      <c r="D1934">
        <v>0</v>
      </c>
    </row>
    <row r="1935" spans="1:4">
      <c r="A1935" s="270" t="s">
        <v>834</v>
      </c>
      <c r="B1935" s="267" t="s">
        <v>835</v>
      </c>
      <c r="C1935">
        <v>1003.49</v>
      </c>
      <c r="D1935">
        <v>0</v>
      </c>
    </row>
    <row r="1936" spans="1:4">
      <c r="A1936" s="270" t="s">
        <v>836</v>
      </c>
      <c r="B1936" s="267" t="s">
        <v>835</v>
      </c>
      <c r="C1936">
        <v>1003.49</v>
      </c>
      <c r="D1936">
        <v>0</v>
      </c>
    </row>
    <row r="1937" spans="1:4">
      <c r="A1937" s="270" t="s">
        <v>375</v>
      </c>
      <c r="B1937" s="267" t="s">
        <v>376</v>
      </c>
      <c r="C1937">
        <v>493.48820000000001</v>
      </c>
      <c r="D1937">
        <v>0</v>
      </c>
    </row>
    <row r="1938" spans="1:4">
      <c r="A1938" s="270" t="s">
        <v>494</v>
      </c>
      <c r="B1938" s="267" t="s">
        <v>495</v>
      </c>
      <c r="C1938">
        <v>55.006</v>
      </c>
      <c r="D1938">
        <v>0</v>
      </c>
    </row>
    <row r="1939" spans="1:4">
      <c r="A1939" s="270" t="s">
        <v>948</v>
      </c>
      <c r="B1939" s="267" t="s">
        <v>949</v>
      </c>
      <c r="C1939">
        <v>2239.5949999999998</v>
      </c>
      <c r="D1939">
        <v>0</v>
      </c>
    </row>
    <row r="1940" spans="1:4">
      <c r="A1940" s="270" t="s">
        <v>946</v>
      </c>
      <c r="B1940" s="267" t="s">
        <v>947</v>
      </c>
      <c r="C1940">
        <v>3941.5</v>
      </c>
      <c r="D1940">
        <v>0</v>
      </c>
    </row>
    <row r="1941" spans="1:4">
      <c r="A1941" s="270" t="s">
        <v>973</v>
      </c>
      <c r="B1941" s="267" t="s">
        <v>974</v>
      </c>
      <c r="C1941">
        <v>958.74</v>
      </c>
      <c r="D1941">
        <v>0</v>
      </c>
    </row>
    <row r="1942" spans="1:4">
      <c r="A1942" s="270" t="s">
        <v>788</v>
      </c>
      <c r="B1942" s="267" t="s">
        <v>789</v>
      </c>
      <c r="C1942">
        <v>2770.8132999999998</v>
      </c>
      <c r="D1942">
        <v>0</v>
      </c>
    </row>
    <row r="1943" spans="1:4">
      <c r="A1943" s="270" t="s">
        <v>786</v>
      </c>
      <c r="B1943" s="267" t="s">
        <v>787</v>
      </c>
      <c r="C1943">
        <v>3518.23</v>
      </c>
      <c r="D1943">
        <v>0</v>
      </c>
    </row>
    <row r="1944" spans="1:4">
      <c r="A1944" s="270" t="s">
        <v>1125</v>
      </c>
      <c r="B1944" s="267" t="s">
        <v>4164</v>
      </c>
      <c r="C1944">
        <v>170.36</v>
      </c>
      <c r="D1944">
        <v>0</v>
      </c>
    </row>
    <row r="1945" spans="1:4">
      <c r="A1945" s="270" t="s">
        <v>337</v>
      </c>
      <c r="B1945" s="267" t="s">
        <v>338</v>
      </c>
      <c r="C1945">
        <v>85.834999999999994</v>
      </c>
      <c r="D1945">
        <v>0</v>
      </c>
    </row>
    <row r="1946" spans="1:4">
      <c r="A1946" s="270" t="s">
        <v>1006</v>
      </c>
      <c r="B1946" s="267" t="s">
        <v>1007</v>
      </c>
      <c r="C1946">
        <v>200.89680000000001</v>
      </c>
      <c r="D1946">
        <v>0</v>
      </c>
    </row>
    <row r="1947" spans="1:4">
      <c r="A1947" s="270" t="s">
        <v>1010</v>
      </c>
      <c r="B1947" s="267" t="s">
        <v>1011</v>
      </c>
      <c r="C1947">
        <v>5662.0366000000004</v>
      </c>
      <c r="D1947">
        <v>0</v>
      </c>
    </row>
    <row r="1948" spans="1:4">
      <c r="A1948" s="270" t="s">
        <v>1375</v>
      </c>
      <c r="B1948" s="267" t="s">
        <v>1376</v>
      </c>
      <c r="C1948">
        <v>162.91999999999999</v>
      </c>
      <c r="D1948">
        <v>0</v>
      </c>
    </row>
    <row r="1949" spans="1:4">
      <c r="A1949" s="270" t="s">
        <v>1489</v>
      </c>
      <c r="B1949" s="267" t="s">
        <v>1490</v>
      </c>
      <c r="C1949">
        <v>11274.31</v>
      </c>
      <c r="D1949">
        <v>0</v>
      </c>
    </row>
    <row r="1950" spans="1:4">
      <c r="A1950" s="270" t="s">
        <v>1492</v>
      </c>
      <c r="B1950" s="267" t="s">
        <v>1493</v>
      </c>
      <c r="C1950">
        <v>24188.3868</v>
      </c>
      <c r="D1950">
        <v>0</v>
      </c>
    </row>
    <row r="1951" spans="1:4">
      <c r="A1951" s="270" t="s">
        <v>983</v>
      </c>
      <c r="B1951" s="267" t="s">
        <v>984</v>
      </c>
      <c r="C1951">
        <v>6490.9032999999999</v>
      </c>
      <c r="D1951">
        <v>0</v>
      </c>
    </row>
    <row r="1952" spans="1:4">
      <c r="A1952" s="270" t="s">
        <v>282</v>
      </c>
      <c r="B1952" s="267" t="s">
        <v>4166</v>
      </c>
      <c r="C1952">
        <v>152.68</v>
      </c>
      <c r="D1952">
        <v>0</v>
      </c>
    </row>
    <row r="1953" spans="1:4">
      <c r="A1953" s="270" t="s">
        <v>741</v>
      </c>
      <c r="B1953" s="267" t="s">
        <v>742</v>
      </c>
      <c r="C1953">
        <v>1617.17</v>
      </c>
      <c r="D1953">
        <v>0</v>
      </c>
    </row>
    <row r="1954" spans="1:4">
      <c r="A1954" s="270" t="s">
        <v>1218</v>
      </c>
      <c r="B1954" s="267" t="s">
        <v>1219</v>
      </c>
      <c r="C1954">
        <v>396.63749999999999</v>
      </c>
      <c r="D1954">
        <v>0</v>
      </c>
    </row>
    <row r="1955" spans="1:4">
      <c r="A1955" s="270" t="s">
        <v>1223</v>
      </c>
      <c r="B1955" s="267" t="s">
        <v>1224</v>
      </c>
      <c r="C1955">
        <v>577.04</v>
      </c>
      <c r="D1955">
        <v>0</v>
      </c>
    </row>
    <row r="1956" spans="1:4">
      <c r="A1956" s="270" t="s">
        <v>1225</v>
      </c>
      <c r="B1956" s="267" t="s">
        <v>1224</v>
      </c>
      <c r="C1956">
        <v>320.63380000000001</v>
      </c>
      <c r="D1956">
        <v>0</v>
      </c>
    </row>
    <row r="1957" spans="1:4">
      <c r="A1957" s="270" t="s">
        <v>1326</v>
      </c>
      <c r="B1957" s="267" t="s">
        <v>1327</v>
      </c>
      <c r="C1957">
        <v>26.55</v>
      </c>
      <c r="D1957">
        <v>0</v>
      </c>
    </row>
    <row r="1958" spans="1:4">
      <c r="A1958" s="270" t="s">
        <v>1315</v>
      </c>
      <c r="B1958" s="267" t="s">
        <v>1316</v>
      </c>
      <c r="C1958">
        <v>223.3305</v>
      </c>
      <c r="D1958">
        <v>0</v>
      </c>
    </row>
    <row r="1959" spans="1:4">
      <c r="A1959" s="270" t="s">
        <v>758</v>
      </c>
      <c r="B1959" s="267" t="s">
        <v>759</v>
      </c>
      <c r="C1959">
        <v>175.30189999999999</v>
      </c>
      <c r="D1959">
        <v>0</v>
      </c>
    </row>
    <row r="1960" spans="1:4">
      <c r="A1960" s="270" t="s">
        <v>1328</v>
      </c>
      <c r="B1960" s="267" t="s">
        <v>1329</v>
      </c>
      <c r="C1960">
        <v>513.09169999999995</v>
      </c>
      <c r="D1960">
        <v>0</v>
      </c>
    </row>
    <row r="1961" spans="1:4">
      <c r="A1961" s="270" t="s">
        <v>1322</v>
      </c>
      <c r="B1961" s="267" t="s">
        <v>1323</v>
      </c>
      <c r="C1961">
        <v>352.38</v>
      </c>
      <c r="D1961">
        <v>0</v>
      </c>
    </row>
    <row r="1962" spans="1:4">
      <c r="A1962" s="270" t="s">
        <v>581</v>
      </c>
      <c r="B1962" s="267" t="s">
        <v>582</v>
      </c>
      <c r="C1962">
        <v>121.48</v>
      </c>
      <c r="D1962">
        <v>0</v>
      </c>
    </row>
    <row r="1963" spans="1:4">
      <c r="A1963" s="270" t="s">
        <v>1462</v>
      </c>
      <c r="B1963" s="267" t="s">
        <v>1463</v>
      </c>
      <c r="C1963">
        <v>2212.125</v>
      </c>
      <c r="D1963">
        <v>0</v>
      </c>
    </row>
    <row r="1964" spans="1:4">
      <c r="A1964" s="270" t="s">
        <v>1240</v>
      </c>
      <c r="B1964" s="267" t="s">
        <v>1241</v>
      </c>
      <c r="C1964">
        <v>202.34</v>
      </c>
      <c r="D1964">
        <v>0</v>
      </c>
    </row>
    <row r="1965" spans="1:4">
      <c r="A1965" s="270" t="s">
        <v>423</v>
      </c>
      <c r="B1965" s="267" t="s">
        <v>424</v>
      </c>
      <c r="C1965">
        <v>8.0730000000000004</v>
      </c>
      <c r="D1965">
        <v>0</v>
      </c>
    </row>
    <row r="1966" spans="1:4">
      <c r="A1966" s="270" t="s">
        <v>623</v>
      </c>
      <c r="B1966" s="267" t="s">
        <v>624</v>
      </c>
      <c r="C1966">
        <v>152.01499999999999</v>
      </c>
      <c r="D1966">
        <v>0</v>
      </c>
    </row>
    <row r="1967" spans="1:4">
      <c r="A1967" s="270" t="s">
        <v>430</v>
      </c>
      <c r="B1967" s="267" t="s">
        <v>431</v>
      </c>
      <c r="C1967">
        <v>35.57</v>
      </c>
      <c r="D1967">
        <v>0</v>
      </c>
    </row>
    <row r="1968" spans="1:4">
      <c r="A1968" s="270" t="s">
        <v>1165</v>
      </c>
      <c r="B1968" s="267" t="s">
        <v>4171</v>
      </c>
      <c r="C1968">
        <v>1175.4702</v>
      </c>
      <c r="D1968">
        <v>0</v>
      </c>
    </row>
    <row r="1969" spans="1:4">
      <c r="A1969" s="270" t="s">
        <v>1319</v>
      </c>
      <c r="B1969" s="267" t="s">
        <v>1320</v>
      </c>
      <c r="C1969">
        <v>273.84249999999997</v>
      </c>
      <c r="D1969">
        <v>0</v>
      </c>
    </row>
    <row r="1970" spans="1:4">
      <c r="A1970" s="270" t="s">
        <v>4172</v>
      </c>
      <c r="B1970" s="267" t="s">
        <v>4172</v>
      </c>
      <c r="C1970">
        <v>5.9141000000000004</v>
      </c>
      <c r="D1970">
        <v>0</v>
      </c>
    </row>
    <row r="1971" spans="1:4">
      <c r="A1971" s="270" t="s">
        <v>1317</v>
      </c>
      <c r="B1971" s="267" t="s">
        <v>1318</v>
      </c>
      <c r="C1971">
        <v>190.19</v>
      </c>
      <c r="D197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J47"/>
  <sheetViews>
    <sheetView showGridLines="0" zoomScale="70" zoomScaleNormal="70" workbookViewId="0">
      <selection activeCell="K1" sqref="K1:L1048576"/>
    </sheetView>
  </sheetViews>
  <sheetFormatPr defaultColWidth="9.42578125" defaultRowHeight="20.100000000000001" customHeight="1"/>
  <cols>
    <col min="1" max="1" width="47.5703125" style="183" bestFit="1" customWidth="1"/>
    <col min="2" max="2" width="28.28515625" style="178" customWidth="1"/>
    <col min="3" max="3" width="26.5703125" style="184" bestFit="1" customWidth="1"/>
    <col min="4" max="4" width="41.42578125" style="184" customWidth="1"/>
    <col min="5" max="5" width="18.42578125" style="184" customWidth="1"/>
    <col min="6" max="6" width="21.42578125" style="184" bestFit="1" customWidth="1"/>
    <col min="7" max="7" width="28.5703125" style="184" customWidth="1"/>
    <col min="8" max="8" width="35.42578125" style="184" customWidth="1"/>
    <col min="9" max="9" width="32.42578125" style="184" customWidth="1"/>
    <col min="10" max="10" width="42" style="184" bestFit="1" customWidth="1"/>
    <col min="11" max="16384" width="9.42578125" style="182"/>
  </cols>
  <sheetData>
    <row r="1" spans="1:10" s="167" customFormat="1" ht="43.35" customHeight="1">
      <c r="A1" s="179" t="s">
        <v>60</v>
      </c>
      <c r="B1" s="180" t="s">
        <v>4213</v>
      </c>
      <c r="C1" s="181" t="s">
        <v>61</v>
      </c>
      <c r="D1" s="181" t="s">
        <v>62</v>
      </c>
      <c r="E1" s="181" t="s">
        <v>4282</v>
      </c>
      <c r="F1" s="181" t="s">
        <v>63</v>
      </c>
      <c r="G1" s="181" t="s">
        <v>64</v>
      </c>
      <c r="H1" s="181" t="s">
        <v>65</v>
      </c>
      <c r="I1" s="181" t="s">
        <v>66</v>
      </c>
      <c r="J1" s="181" t="s">
        <v>67</v>
      </c>
    </row>
    <row r="2" spans="1:10" s="185" customFormat="1" ht="26.85" customHeight="1">
      <c r="A2" s="168" t="s">
        <v>4175</v>
      </c>
      <c r="B2" s="169">
        <v>4189293</v>
      </c>
      <c r="C2" s="171" t="s">
        <v>69</v>
      </c>
      <c r="D2" s="171" t="s">
        <v>4214</v>
      </c>
      <c r="E2" s="171" t="s">
        <v>4215</v>
      </c>
      <c r="F2" s="172">
        <v>6832121025</v>
      </c>
      <c r="G2" s="172" t="s">
        <v>71</v>
      </c>
      <c r="H2" s="229" t="s">
        <v>72</v>
      </c>
      <c r="I2" s="171" t="s">
        <v>73</v>
      </c>
      <c r="J2" s="171" t="s">
        <v>74</v>
      </c>
    </row>
    <row r="3" spans="1:10" s="255" customFormat="1" ht="26.85" customHeight="1">
      <c r="A3" s="168" t="s">
        <v>4176</v>
      </c>
      <c r="B3" s="169">
        <v>73592</v>
      </c>
      <c r="C3" s="171" t="s">
        <v>76</v>
      </c>
      <c r="D3" s="171" t="s">
        <v>4216</v>
      </c>
      <c r="E3" s="171" t="s">
        <v>4217</v>
      </c>
      <c r="F3" s="172" t="s">
        <v>78</v>
      </c>
      <c r="G3" s="172" t="s">
        <v>79</v>
      </c>
      <c r="H3" s="230" t="s">
        <v>80</v>
      </c>
      <c r="I3" s="175" t="s">
        <v>81</v>
      </c>
      <c r="J3" s="171" t="s">
        <v>74</v>
      </c>
    </row>
    <row r="4" spans="1:10" s="187" customFormat="1" ht="26.85" customHeight="1">
      <c r="A4" s="186" t="s">
        <v>4177</v>
      </c>
      <c r="B4" s="169">
        <v>108193</v>
      </c>
      <c r="C4" s="171" t="s">
        <v>83</v>
      </c>
      <c r="D4" s="171" t="s">
        <v>4218</v>
      </c>
      <c r="E4" s="171" t="s">
        <v>4219</v>
      </c>
      <c r="F4" s="172"/>
      <c r="G4" s="172" t="s">
        <v>85</v>
      </c>
      <c r="H4" s="230" t="s">
        <v>86</v>
      </c>
      <c r="I4" s="175" t="s">
        <v>87</v>
      </c>
      <c r="J4" s="171" t="s">
        <v>74</v>
      </c>
    </row>
    <row r="5" spans="1:10" s="185" customFormat="1" ht="26.85" customHeight="1">
      <c r="A5" s="174" t="s">
        <v>88</v>
      </c>
      <c r="B5" s="169"/>
      <c r="C5" s="171" t="s">
        <v>83</v>
      </c>
      <c r="D5" s="171" t="s">
        <v>4220</v>
      </c>
      <c r="E5" s="171" t="s">
        <v>4219</v>
      </c>
      <c r="F5" s="172" t="s">
        <v>90</v>
      </c>
      <c r="G5" s="203" t="s">
        <v>91</v>
      </c>
      <c r="H5" s="230" t="s">
        <v>92</v>
      </c>
      <c r="I5" s="175" t="s">
        <v>93</v>
      </c>
      <c r="J5" s="171" t="s">
        <v>74</v>
      </c>
    </row>
    <row r="6" spans="1:10" s="185" customFormat="1" ht="26.85" customHeight="1">
      <c r="A6" s="168" t="s">
        <v>4178</v>
      </c>
      <c r="B6" s="169">
        <v>135124</v>
      </c>
      <c r="C6" s="171" t="s">
        <v>99</v>
      </c>
      <c r="D6" s="171" t="s">
        <v>4221</v>
      </c>
      <c r="E6" s="171" t="s">
        <v>4222</v>
      </c>
      <c r="F6" s="172">
        <v>4833812000</v>
      </c>
      <c r="G6" s="172" t="s">
        <v>101</v>
      </c>
      <c r="H6" s="230" t="s">
        <v>102</v>
      </c>
      <c r="I6" s="175" t="s">
        <v>103</v>
      </c>
      <c r="J6" s="171" t="s">
        <v>74</v>
      </c>
    </row>
    <row r="7" spans="1:10" s="185" customFormat="1" ht="26.85" customHeight="1">
      <c r="A7" s="186" t="s">
        <v>104</v>
      </c>
      <c r="B7" s="169"/>
      <c r="C7" s="171" t="s">
        <v>83</v>
      </c>
      <c r="D7" s="171" t="s">
        <v>4223</v>
      </c>
      <c r="E7" s="171" t="s">
        <v>4219</v>
      </c>
      <c r="F7" s="172"/>
      <c r="G7" s="172" t="s">
        <v>71</v>
      </c>
      <c r="H7" s="230" t="s">
        <v>106</v>
      </c>
      <c r="I7" s="175" t="s">
        <v>107</v>
      </c>
      <c r="J7" s="171" t="s">
        <v>108</v>
      </c>
    </row>
    <row r="8" spans="1:10" s="185" customFormat="1" ht="26.85" customHeight="1">
      <c r="A8" s="186" t="s">
        <v>4179</v>
      </c>
      <c r="B8" s="169">
        <v>2361300</v>
      </c>
      <c r="C8" s="171" t="s">
        <v>95</v>
      </c>
      <c r="D8" s="171" t="s">
        <v>4224</v>
      </c>
      <c r="E8" s="171" t="s">
        <v>4225</v>
      </c>
      <c r="F8" s="172"/>
      <c r="G8" s="172"/>
      <c r="H8" s="230"/>
      <c r="I8" s="175" t="s">
        <v>97</v>
      </c>
      <c r="J8" s="171" t="s">
        <v>74</v>
      </c>
    </row>
    <row r="9" spans="1:10" s="185" customFormat="1" ht="26.85" customHeight="1">
      <c r="A9" s="168" t="s">
        <v>109</v>
      </c>
      <c r="B9" s="169"/>
      <c r="C9" s="171" t="s">
        <v>99</v>
      </c>
      <c r="D9" s="171" t="s">
        <v>4226</v>
      </c>
      <c r="E9" s="171" t="s">
        <v>4222</v>
      </c>
      <c r="F9" s="172">
        <v>4933244933</v>
      </c>
      <c r="G9" s="172" t="s">
        <v>79</v>
      </c>
      <c r="H9" s="256" t="s">
        <v>111</v>
      </c>
      <c r="I9" s="176" t="s">
        <v>112</v>
      </c>
      <c r="J9" s="171" t="s">
        <v>74</v>
      </c>
    </row>
    <row r="10" spans="1:10" s="185" customFormat="1" ht="26.85" customHeight="1">
      <c r="A10" s="186" t="s">
        <v>113</v>
      </c>
      <c r="B10" s="169"/>
      <c r="C10" s="171" t="s">
        <v>114</v>
      </c>
      <c r="D10" s="171" t="s">
        <v>4227</v>
      </c>
      <c r="E10" s="171" t="s">
        <v>4228</v>
      </c>
      <c r="F10" s="172">
        <v>6434043034</v>
      </c>
      <c r="G10" s="172" t="s">
        <v>101</v>
      </c>
      <c r="H10" s="256" t="s">
        <v>116</v>
      </c>
      <c r="I10" s="176" t="s">
        <v>117</v>
      </c>
      <c r="J10" s="171" t="s">
        <v>74</v>
      </c>
    </row>
    <row r="11" spans="1:10" s="185" customFormat="1" ht="26.85" customHeight="1">
      <c r="A11" s="186" t="s">
        <v>4180</v>
      </c>
      <c r="B11" s="169">
        <v>1965253</v>
      </c>
      <c r="C11" s="171" t="s">
        <v>83</v>
      </c>
      <c r="D11" s="171" t="s">
        <v>4229</v>
      </c>
      <c r="E11" s="171" t="s">
        <v>4219</v>
      </c>
      <c r="F11" s="172" t="s">
        <v>129</v>
      </c>
      <c r="G11" s="172" t="s">
        <v>101</v>
      </c>
      <c r="H11" s="230" t="s">
        <v>130</v>
      </c>
      <c r="I11" s="175" t="s">
        <v>97</v>
      </c>
      <c r="J11" s="171" t="s">
        <v>74</v>
      </c>
    </row>
    <row r="12" spans="1:10" s="185" customFormat="1" ht="26.85" customHeight="1">
      <c r="A12" s="168" t="s">
        <v>118</v>
      </c>
      <c r="B12" s="169"/>
      <c r="C12" s="171" t="s">
        <v>119</v>
      </c>
      <c r="D12" s="171" t="s">
        <v>4230</v>
      </c>
      <c r="E12" s="171" t="s">
        <v>4231</v>
      </c>
      <c r="F12" s="172">
        <v>3421028560</v>
      </c>
      <c r="G12" s="172" t="s">
        <v>101</v>
      </c>
      <c r="H12" s="256" t="s">
        <v>121</v>
      </c>
      <c r="I12" s="171" t="s">
        <v>122</v>
      </c>
      <c r="J12" s="171" t="s">
        <v>74</v>
      </c>
    </row>
    <row r="13" spans="1:10" s="185" customFormat="1" ht="26.85" customHeight="1">
      <c r="A13" s="168" t="s">
        <v>4181</v>
      </c>
      <c r="B13" s="169">
        <v>237147</v>
      </c>
      <c r="C13" s="173" t="s">
        <v>95</v>
      </c>
      <c r="D13" s="171" t="s">
        <v>4232</v>
      </c>
      <c r="E13" s="171" t="s">
        <v>4225</v>
      </c>
      <c r="F13" s="172" t="s">
        <v>123</v>
      </c>
      <c r="G13" s="172" t="s">
        <v>124</v>
      </c>
      <c r="H13" s="258" t="s">
        <v>125</v>
      </c>
      <c r="I13" s="259" t="s">
        <v>126</v>
      </c>
      <c r="J13" s="171" t="s">
        <v>74</v>
      </c>
    </row>
    <row r="14" spans="1:10" s="185" customFormat="1" ht="26.85" customHeight="1">
      <c r="A14" s="186" t="s">
        <v>4182</v>
      </c>
      <c r="B14" s="169">
        <v>196744</v>
      </c>
      <c r="C14" s="171" t="s">
        <v>132</v>
      </c>
      <c r="D14" s="171" t="s">
        <v>4233</v>
      </c>
      <c r="E14" s="171" t="s">
        <v>4234</v>
      </c>
      <c r="F14" s="172">
        <v>8835228806</v>
      </c>
      <c r="G14" s="172" t="s">
        <v>124</v>
      </c>
      <c r="H14" s="230" t="s">
        <v>134</v>
      </c>
      <c r="I14" s="175" t="s">
        <v>135</v>
      </c>
      <c r="J14" s="171" t="s">
        <v>74</v>
      </c>
    </row>
    <row r="15" spans="1:10" s="185" customFormat="1" ht="26.85" customHeight="1">
      <c r="A15" s="186" t="s">
        <v>4183</v>
      </c>
      <c r="B15" s="169">
        <v>2118635</v>
      </c>
      <c r="C15" s="171" t="s">
        <v>137</v>
      </c>
      <c r="D15" s="171" t="s">
        <v>4235</v>
      </c>
      <c r="E15" s="171" t="s">
        <v>4236</v>
      </c>
      <c r="F15" s="172">
        <v>9936216952</v>
      </c>
      <c r="G15" s="172" t="s">
        <v>71</v>
      </c>
      <c r="H15" s="230" t="s">
        <v>139</v>
      </c>
      <c r="I15" s="175" t="s">
        <v>140</v>
      </c>
      <c r="J15" s="171" t="s">
        <v>74</v>
      </c>
    </row>
    <row r="16" spans="1:10" s="185" customFormat="1" ht="26.85" customHeight="1">
      <c r="A16" s="186" t="s">
        <v>4184</v>
      </c>
      <c r="B16" s="169">
        <v>215148</v>
      </c>
      <c r="C16" s="171" t="s">
        <v>76</v>
      </c>
      <c r="D16" s="171" t="s">
        <v>4237</v>
      </c>
      <c r="E16" s="171" t="s">
        <v>4217</v>
      </c>
      <c r="F16" s="172">
        <v>8721011723</v>
      </c>
      <c r="G16" s="172" t="s">
        <v>142</v>
      </c>
      <c r="H16" s="265" t="s">
        <v>143</v>
      </c>
      <c r="I16" s="175" t="s">
        <v>144</v>
      </c>
      <c r="J16" s="171" t="s">
        <v>74</v>
      </c>
    </row>
    <row r="17" spans="1:10" s="185" customFormat="1" ht="26.85" customHeight="1">
      <c r="A17" s="186" t="s">
        <v>4185</v>
      </c>
      <c r="B17" s="169">
        <v>70818</v>
      </c>
      <c r="C17" s="171" t="s">
        <v>146</v>
      </c>
      <c r="D17" s="171" t="s">
        <v>4238</v>
      </c>
      <c r="E17" s="171" t="s">
        <v>4239</v>
      </c>
      <c r="F17" s="172" t="s">
        <v>148</v>
      </c>
      <c r="G17" s="172" t="s">
        <v>149</v>
      </c>
      <c r="H17" s="230" t="s">
        <v>150</v>
      </c>
      <c r="I17" s="175" t="s">
        <v>151</v>
      </c>
      <c r="J17" s="171" t="s">
        <v>74</v>
      </c>
    </row>
    <row r="18" spans="1:10" s="185" customFormat="1" ht="26.85" customHeight="1">
      <c r="A18" s="186" t="s">
        <v>4186</v>
      </c>
      <c r="B18" s="169">
        <v>980161</v>
      </c>
      <c r="C18" s="171" t="s">
        <v>153</v>
      </c>
      <c r="D18" s="171" t="s">
        <v>4240</v>
      </c>
      <c r="E18" s="171" t="s">
        <v>4241</v>
      </c>
      <c r="F18" s="172">
        <v>5532207460</v>
      </c>
      <c r="G18" s="172" t="s">
        <v>101</v>
      </c>
      <c r="H18" s="229" t="s">
        <v>155</v>
      </c>
      <c r="I18" s="171" t="s">
        <v>156</v>
      </c>
      <c r="J18" s="171" t="s">
        <v>74</v>
      </c>
    </row>
    <row r="19" spans="1:10" s="185" customFormat="1" ht="26.85" customHeight="1">
      <c r="A19" s="186" t="s">
        <v>4187</v>
      </c>
      <c r="B19" s="170">
        <v>7260294</v>
      </c>
      <c r="C19" s="171" t="s">
        <v>158</v>
      </c>
      <c r="D19" s="171" t="s">
        <v>4242</v>
      </c>
      <c r="E19" s="171" t="s">
        <v>4243</v>
      </c>
      <c r="F19" s="172">
        <v>6934222582</v>
      </c>
      <c r="G19" s="172" t="s">
        <v>142</v>
      </c>
      <c r="H19" s="229" t="s">
        <v>160</v>
      </c>
      <c r="I19" s="171" t="s">
        <v>161</v>
      </c>
      <c r="J19" s="171" t="s">
        <v>74</v>
      </c>
    </row>
    <row r="20" spans="1:10" s="185" customFormat="1" ht="26.85" customHeight="1">
      <c r="A20" s="168" t="s">
        <v>4188</v>
      </c>
      <c r="B20" s="169">
        <v>10429062</v>
      </c>
      <c r="C20" s="171" t="s">
        <v>76</v>
      </c>
      <c r="D20" s="171" t="s">
        <v>4244</v>
      </c>
      <c r="E20" s="171" t="s">
        <v>4217</v>
      </c>
      <c r="F20" s="172">
        <v>7533219103</v>
      </c>
      <c r="G20" s="172" t="s">
        <v>79</v>
      </c>
      <c r="H20" s="229" t="s">
        <v>164</v>
      </c>
      <c r="I20" s="171" t="s">
        <v>165</v>
      </c>
      <c r="J20" s="171" t="s">
        <v>74</v>
      </c>
    </row>
    <row r="21" spans="1:10" s="185" customFormat="1" ht="26.85" customHeight="1">
      <c r="A21" s="168" t="s">
        <v>4189</v>
      </c>
      <c r="B21" s="169">
        <v>1963253</v>
      </c>
      <c r="C21" s="171" t="s">
        <v>76</v>
      </c>
      <c r="D21" s="171" t="s">
        <v>4245</v>
      </c>
      <c r="E21" s="171" t="s">
        <v>4217</v>
      </c>
      <c r="F21" s="172" t="s">
        <v>168</v>
      </c>
      <c r="G21" s="172" t="s">
        <v>149</v>
      </c>
      <c r="H21" s="229" t="s">
        <v>169</v>
      </c>
      <c r="I21" s="171" t="s">
        <v>170</v>
      </c>
      <c r="J21" s="171" t="s">
        <v>74</v>
      </c>
    </row>
    <row r="22" spans="1:10" s="185" customFormat="1" ht="26.85" customHeight="1">
      <c r="A22" s="168" t="s">
        <v>4190</v>
      </c>
      <c r="B22" s="169">
        <v>4195554</v>
      </c>
      <c r="C22" s="171" t="s">
        <v>119</v>
      </c>
      <c r="D22" s="171" t="s">
        <v>4246</v>
      </c>
      <c r="E22" s="171" t="s">
        <v>4231</v>
      </c>
      <c r="F22" s="172" t="s">
        <v>173</v>
      </c>
      <c r="G22" s="172" t="s">
        <v>149</v>
      </c>
      <c r="H22" s="229" t="s">
        <v>174</v>
      </c>
      <c r="I22" s="171" t="s">
        <v>175</v>
      </c>
      <c r="J22" s="171" t="s">
        <v>74</v>
      </c>
    </row>
    <row r="23" spans="1:10" s="185" customFormat="1" ht="26.85" customHeight="1">
      <c r="A23" s="186" t="s">
        <v>4191</v>
      </c>
      <c r="B23" s="169">
        <v>6082511</v>
      </c>
      <c r="C23" s="171" t="s">
        <v>95</v>
      </c>
      <c r="D23" s="171" t="s">
        <v>4247</v>
      </c>
      <c r="E23" s="171" t="s">
        <v>4225</v>
      </c>
      <c r="F23" s="172"/>
      <c r="G23" s="172" t="s">
        <v>124</v>
      </c>
      <c r="H23" s="229" t="s">
        <v>176</v>
      </c>
      <c r="I23" s="171" t="s">
        <v>177</v>
      </c>
      <c r="J23" s="171" t="s">
        <v>74</v>
      </c>
    </row>
    <row r="24" spans="1:10" s="185" customFormat="1" ht="26.85" customHeight="1">
      <c r="A24" s="186" t="s">
        <v>4192</v>
      </c>
      <c r="B24" s="169">
        <v>6344509</v>
      </c>
      <c r="C24" s="171" t="s">
        <v>132</v>
      </c>
      <c r="D24" s="171" t="s">
        <v>4248</v>
      </c>
      <c r="E24" s="171" t="s">
        <v>4234</v>
      </c>
      <c r="F24" s="172" t="s">
        <v>180</v>
      </c>
      <c r="G24" s="172" t="s">
        <v>101</v>
      </c>
      <c r="H24" s="229" t="s">
        <v>181</v>
      </c>
      <c r="I24" s="171" t="s">
        <v>182</v>
      </c>
      <c r="J24" s="171" t="s">
        <v>74</v>
      </c>
    </row>
    <row r="25" spans="1:10" s="185" customFormat="1" ht="26.85" customHeight="1">
      <c r="A25" s="168" t="s">
        <v>4193</v>
      </c>
      <c r="B25" s="169">
        <v>55394</v>
      </c>
      <c r="C25" s="171" t="s">
        <v>183</v>
      </c>
      <c r="D25" s="171" t="s">
        <v>4249</v>
      </c>
      <c r="E25" s="171" t="s">
        <v>4250</v>
      </c>
      <c r="F25" s="172" t="s">
        <v>184</v>
      </c>
      <c r="G25" s="172" t="s">
        <v>79</v>
      </c>
      <c r="H25" s="229" t="s">
        <v>185</v>
      </c>
      <c r="I25" s="171" t="s">
        <v>186</v>
      </c>
      <c r="J25" s="171" t="s">
        <v>74</v>
      </c>
    </row>
    <row r="26" spans="1:10" s="185" customFormat="1" ht="26.85" customHeight="1">
      <c r="A26" s="186" t="s">
        <v>4194</v>
      </c>
      <c r="B26" s="169">
        <v>79149</v>
      </c>
      <c r="C26" s="171" t="s">
        <v>83</v>
      </c>
      <c r="D26" s="171" t="s">
        <v>4251</v>
      </c>
      <c r="E26" s="171" t="s">
        <v>4219</v>
      </c>
      <c r="F26" s="172" t="s">
        <v>189</v>
      </c>
      <c r="G26" s="172" t="s">
        <v>101</v>
      </c>
      <c r="H26" s="229" t="s">
        <v>190</v>
      </c>
      <c r="I26" s="171" t="s">
        <v>191</v>
      </c>
      <c r="J26" s="171" t="s">
        <v>74</v>
      </c>
    </row>
    <row r="27" spans="1:10" s="185" customFormat="1" ht="26.85" customHeight="1">
      <c r="A27" s="186" t="s">
        <v>4195</v>
      </c>
      <c r="B27" s="169">
        <v>586146</v>
      </c>
      <c r="C27" s="171" t="s">
        <v>193</v>
      </c>
      <c r="D27" s="171" t="s">
        <v>4252</v>
      </c>
      <c r="E27" s="171" t="s">
        <v>4253</v>
      </c>
      <c r="F27" s="172">
        <v>6131203000</v>
      </c>
      <c r="G27" s="172" t="s">
        <v>101</v>
      </c>
      <c r="H27" s="229" t="s">
        <v>195</v>
      </c>
      <c r="I27" s="171" t="s">
        <v>196</v>
      </c>
      <c r="J27" s="171" t="s">
        <v>74</v>
      </c>
    </row>
    <row r="28" spans="1:10" s="185" customFormat="1" ht="26.85" customHeight="1">
      <c r="A28" s="168" t="s">
        <v>4196</v>
      </c>
      <c r="B28" s="169">
        <v>831453</v>
      </c>
      <c r="C28" s="171" t="s">
        <v>197</v>
      </c>
      <c r="D28" s="171" t="s">
        <v>4254</v>
      </c>
      <c r="E28" s="171" t="s">
        <v>4255</v>
      </c>
      <c r="F28" s="172" t="s">
        <v>198</v>
      </c>
      <c r="G28" s="172" t="s">
        <v>101</v>
      </c>
      <c r="H28" s="229" t="s">
        <v>199</v>
      </c>
      <c r="I28" s="171" t="s">
        <v>200</v>
      </c>
      <c r="J28" s="171" t="s">
        <v>74</v>
      </c>
    </row>
    <row r="29" spans="1:10" s="185" customFormat="1" ht="26.85" customHeight="1">
      <c r="A29" s="186" t="s">
        <v>4197</v>
      </c>
      <c r="B29" s="169">
        <v>78206</v>
      </c>
      <c r="C29" s="171" t="s">
        <v>201</v>
      </c>
      <c r="D29" s="171" t="s">
        <v>4256</v>
      </c>
      <c r="E29" s="171" t="s">
        <v>4257</v>
      </c>
      <c r="F29" s="172" t="s">
        <v>202</v>
      </c>
      <c r="G29" s="172" t="s">
        <v>101</v>
      </c>
      <c r="H29" s="229" t="s">
        <v>203</v>
      </c>
      <c r="I29" s="171" t="s">
        <v>204</v>
      </c>
      <c r="J29" s="171" t="s">
        <v>74</v>
      </c>
    </row>
    <row r="30" spans="1:10" s="185" customFormat="1" ht="26.85" customHeight="1">
      <c r="A30" s="168" t="s">
        <v>4198</v>
      </c>
      <c r="B30" s="169">
        <v>71773</v>
      </c>
      <c r="C30" s="171" t="s">
        <v>211</v>
      </c>
      <c r="D30" s="171" t="s">
        <v>4258</v>
      </c>
      <c r="E30" s="171" t="s">
        <v>4259</v>
      </c>
      <c r="F30" s="172" t="s">
        <v>213</v>
      </c>
      <c r="G30" s="172" t="s">
        <v>101</v>
      </c>
      <c r="H30" s="229" t="s">
        <v>214</v>
      </c>
      <c r="I30" s="171" t="s">
        <v>103</v>
      </c>
      <c r="J30" s="171" t="s">
        <v>74</v>
      </c>
    </row>
    <row r="31" spans="1:10" s="185" customFormat="1" ht="26.85" customHeight="1">
      <c r="A31" s="186" t="s">
        <v>4199</v>
      </c>
      <c r="B31" s="169">
        <v>68890</v>
      </c>
      <c r="C31" s="171" t="s">
        <v>215</v>
      </c>
      <c r="D31" s="171" t="s">
        <v>4260</v>
      </c>
      <c r="E31" s="171" t="s">
        <v>4261</v>
      </c>
      <c r="F31" s="172">
        <v>8334212916</v>
      </c>
      <c r="G31" s="172" t="s">
        <v>142</v>
      </c>
      <c r="H31" s="171"/>
      <c r="I31" s="171" t="s">
        <v>216</v>
      </c>
      <c r="J31" s="171" t="s">
        <v>74</v>
      </c>
    </row>
    <row r="32" spans="1:10" s="185" customFormat="1" ht="26.85" customHeight="1">
      <c r="A32" s="168" t="s">
        <v>4200</v>
      </c>
      <c r="B32" s="169">
        <v>59214</v>
      </c>
      <c r="C32" s="171" t="s">
        <v>95</v>
      </c>
      <c r="D32" s="171" t="s">
        <v>4262</v>
      </c>
      <c r="E32" s="171" t="s">
        <v>4225</v>
      </c>
      <c r="F32" s="172" t="s">
        <v>217</v>
      </c>
      <c r="G32" s="172" t="s">
        <v>124</v>
      </c>
      <c r="H32" s="229" t="s">
        <v>218</v>
      </c>
      <c r="I32" s="171" t="s">
        <v>219</v>
      </c>
      <c r="J32" s="171" t="s">
        <v>74</v>
      </c>
    </row>
    <row r="33" spans="1:10" s="185" customFormat="1" ht="26.85" customHeight="1">
      <c r="A33" s="186" t="s">
        <v>4201</v>
      </c>
      <c r="B33" s="169">
        <v>138675</v>
      </c>
      <c r="C33" s="171" t="s">
        <v>220</v>
      </c>
      <c r="D33" s="171" t="s">
        <v>4263</v>
      </c>
      <c r="E33" s="171" t="s">
        <v>4241</v>
      </c>
      <c r="F33" s="172" t="s">
        <v>222</v>
      </c>
      <c r="G33" s="172" t="s">
        <v>85</v>
      </c>
      <c r="H33" s="229" t="s">
        <v>223</v>
      </c>
      <c r="I33" s="171" t="s">
        <v>103</v>
      </c>
      <c r="J33" s="171" t="s">
        <v>74</v>
      </c>
    </row>
    <row r="34" spans="1:10" s="185" customFormat="1" ht="26.85" customHeight="1">
      <c r="A34" s="186" t="s">
        <v>4202</v>
      </c>
      <c r="B34" s="169">
        <v>9948201</v>
      </c>
      <c r="C34" s="171" t="s">
        <v>220</v>
      </c>
      <c r="D34" s="171" t="s">
        <v>4264</v>
      </c>
      <c r="E34" s="171" t="s">
        <v>4241</v>
      </c>
      <c r="F34" s="172" t="s">
        <v>226</v>
      </c>
      <c r="G34" s="172" t="s">
        <v>101</v>
      </c>
      <c r="H34" s="229" t="s">
        <v>227</v>
      </c>
      <c r="I34" s="171" t="s">
        <v>228</v>
      </c>
      <c r="J34" s="171" t="s">
        <v>74</v>
      </c>
    </row>
    <row r="35" spans="1:10" s="185" customFormat="1" ht="26.85" customHeight="1">
      <c r="A35" s="186" t="s">
        <v>4203</v>
      </c>
      <c r="B35" s="169">
        <v>9053310</v>
      </c>
      <c r="C35" s="171" t="s">
        <v>83</v>
      </c>
      <c r="D35" s="171" t="s">
        <v>4265</v>
      </c>
      <c r="E35" s="171" t="s">
        <v>4219</v>
      </c>
      <c r="F35" s="172" t="s">
        <v>231</v>
      </c>
      <c r="G35" s="172" t="s">
        <v>85</v>
      </c>
      <c r="H35" s="229" t="s">
        <v>232</v>
      </c>
      <c r="I35" s="171" t="s">
        <v>233</v>
      </c>
      <c r="J35" s="171" t="s">
        <v>74</v>
      </c>
    </row>
    <row r="36" spans="1:10" s="255" customFormat="1" ht="26.85" customHeight="1">
      <c r="A36" s="186" t="s">
        <v>141</v>
      </c>
      <c r="B36" s="169"/>
      <c r="C36" s="171" t="s">
        <v>83</v>
      </c>
      <c r="D36" s="171" t="s">
        <v>4220</v>
      </c>
      <c r="E36" s="171" t="s">
        <v>4219</v>
      </c>
      <c r="F36" s="172"/>
      <c r="G36" s="172" t="s">
        <v>71</v>
      </c>
      <c r="H36" s="229"/>
      <c r="I36" s="171"/>
      <c r="J36" s="171" t="s">
        <v>108</v>
      </c>
    </row>
    <row r="37" spans="1:10" s="255" customFormat="1" ht="26.85" customHeight="1">
      <c r="A37" s="186" t="s">
        <v>4204</v>
      </c>
      <c r="B37" s="169">
        <v>76654</v>
      </c>
      <c r="C37" s="171" t="s">
        <v>119</v>
      </c>
      <c r="D37" s="171" t="s">
        <v>4266</v>
      </c>
      <c r="E37" s="171" t="s">
        <v>4231</v>
      </c>
      <c r="F37" s="172" t="s">
        <v>236</v>
      </c>
      <c r="G37" s="172" t="s">
        <v>85</v>
      </c>
      <c r="H37" s="229" t="s">
        <v>237</v>
      </c>
      <c r="I37" s="171" t="s">
        <v>238</v>
      </c>
      <c r="J37" s="171" t="s">
        <v>74</v>
      </c>
    </row>
    <row r="38" spans="1:10" s="185" customFormat="1" ht="26.85" customHeight="1">
      <c r="A38" s="186" t="s">
        <v>4205</v>
      </c>
      <c r="B38" s="169">
        <v>72308</v>
      </c>
      <c r="C38" s="171" t="s">
        <v>240</v>
      </c>
      <c r="D38" s="171" t="s">
        <v>4267</v>
      </c>
      <c r="E38" s="171" t="s">
        <v>4268</v>
      </c>
      <c r="F38" s="172" t="s">
        <v>242</v>
      </c>
      <c r="G38" s="172" t="s">
        <v>79</v>
      </c>
      <c r="H38" s="229" t="s">
        <v>243</v>
      </c>
      <c r="I38" s="171" t="s">
        <v>244</v>
      </c>
      <c r="J38" s="171" t="s">
        <v>74</v>
      </c>
    </row>
    <row r="39" spans="1:10" s="185" customFormat="1" ht="26.85" customHeight="1">
      <c r="A39" s="186" t="s">
        <v>4206</v>
      </c>
      <c r="B39" s="169">
        <v>173171</v>
      </c>
      <c r="C39" s="171" t="s">
        <v>215</v>
      </c>
      <c r="D39" s="171" t="s">
        <v>4269</v>
      </c>
      <c r="E39" s="171" t="s">
        <v>4261</v>
      </c>
      <c r="F39" s="172">
        <v>8335158080</v>
      </c>
      <c r="G39" s="172" t="s">
        <v>79</v>
      </c>
      <c r="H39" s="229" t="s">
        <v>247</v>
      </c>
      <c r="I39" s="171" t="s">
        <v>103</v>
      </c>
      <c r="J39" s="171" t="s">
        <v>74</v>
      </c>
    </row>
    <row r="40" spans="1:10" s="185" customFormat="1" ht="26.85" customHeight="1">
      <c r="A40" s="186" t="s">
        <v>4207</v>
      </c>
      <c r="B40" s="169">
        <v>2765891</v>
      </c>
      <c r="C40" s="171" t="s">
        <v>146</v>
      </c>
      <c r="D40" s="171" t="s">
        <v>4270</v>
      </c>
      <c r="E40" s="171" t="s">
        <v>4239</v>
      </c>
      <c r="F40" s="172" t="s">
        <v>250</v>
      </c>
      <c r="G40" s="172" t="s">
        <v>149</v>
      </c>
      <c r="H40" s="256"/>
      <c r="I40" s="171"/>
      <c r="J40" s="171" t="s">
        <v>74</v>
      </c>
    </row>
    <row r="41" spans="1:10" s="185" customFormat="1" ht="26.85" customHeight="1">
      <c r="A41" s="186" t="s">
        <v>4208</v>
      </c>
      <c r="B41" s="169">
        <v>2000186</v>
      </c>
      <c r="C41" s="171" t="s">
        <v>119</v>
      </c>
      <c r="D41" s="171" t="s">
        <v>4271</v>
      </c>
      <c r="E41" s="171" t="s">
        <v>4231</v>
      </c>
      <c r="F41" s="172">
        <v>3321011554</v>
      </c>
      <c r="G41" s="172" t="s">
        <v>149</v>
      </c>
      <c r="H41" s="229" t="s">
        <v>253</v>
      </c>
      <c r="I41" s="176" t="s">
        <v>254</v>
      </c>
      <c r="J41" s="171" t="s">
        <v>74</v>
      </c>
    </row>
    <row r="42" spans="1:10" s="185" customFormat="1" ht="30" customHeight="1">
      <c r="A42" s="186" t="s">
        <v>4209</v>
      </c>
      <c r="B42" s="169">
        <v>807322</v>
      </c>
      <c r="C42" s="171" t="s">
        <v>256</v>
      </c>
      <c r="D42" s="171" t="s">
        <v>4272</v>
      </c>
      <c r="E42" s="171" t="s">
        <v>4273</v>
      </c>
      <c r="F42" s="172">
        <v>2721253465</v>
      </c>
      <c r="G42" s="172" t="s">
        <v>258</v>
      </c>
      <c r="H42" s="229" t="s">
        <v>259</v>
      </c>
      <c r="I42" s="171" t="s">
        <v>260</v>
      </c>
      <c r="J42" s="171" t="s">
        <v>74</v>
      </c>
    </row>
    <row r="43" spans="1:10" s="185" customFormat="1" ht="26.85" customHeight="1">
      <c r="A43" s="192" t="s">
        <v>261</v>
      </c>
      <c r="B43" s="169"/>
      <c r="C43" s="176" t="s">
        <v>262</v>
      </c>
      <c r="D43" s="176" t="s">
        <v>4274</v>
      </c>
      <c r="E43" s="176" t="s">
        <v>4275</v>
      </c>
      <c r="F43" s="177">
        <v>2421089425</v>
      </c>
      <c r="G43" s="177" t="s">
        <v>124</v>
      </c>
      <c r="H43" s="237" t="s">
        <v>263</v>
      </c>
      <c r="I43" s="176" t="s">
        <v>264</v>
      </c>
      <c r="J43" s="171" t="s">
        <v>74</v>
      </c>
    </row>
    <row r="44" spans="1:10" s="185" customFormat="1" ht="65.099999999999994" customHeight="1">
      <c r="A44" s="188" t="s">
        <v>4210</v>
      </c>
      <c r="B44" s="169">
        <v>1055165</v>
      </c>
      <c r="C44" s="176" t="s">
        <v>265</v>
      </c>
      <c r="D44" s="176" t="s">
        <v>4276</v>
      </c>
      <c r="E44" s="176" t="s">
        <v>4277</v>
      </c>
      <c r="F44" s="177"/>
      <c r="G44" s="177" t="s">
        <v>79</v>
      </c>
      <c r="H44" s="266"/>
      <c r="I44" s="176"/>
      <c r="J44" s="176" t="s">
        <v>74</v>
      </c>
    </row>
    <row r="45" spans="1:10" s="185" customFormat="1" ht="26.85" customHeight="1">
      <c r="A45" s="188" t="s">
        <v>4211</v>
      </c>
      <c r="B45" s="169">
        <v>8711683</v>
      </c>
      <c r="C45" s="171" t="s">
        <v>114</v>
      </c>
      <c r="D45" s="171" t="s">
        <v>4278</v>
      </c>
      <c r="E45" s="171" t="s">
        <v>4228</v>
      </c>
      <c r="F45" s="172"/>
      <c r="G45" s="172" t="s">
        <v>101</v>
      </c>
      <c r="H45" s="230" t="s">
        <v>208</v>
      </c>
      <c r="I45" s="175" t="s">
        <v>209</v>
      </c>
      <c r="J45" s="171" t="s">
        <v>74</v>
      </c>
    </row>
    <row r="46" spans="1:10" s="185" customFormat="1" ht="26.85" customHeight="1">
      <c r="A46" s="186" t="s">
        <v>205</v>
      </c>
      <c r="B46" s="169"/>
      <c r="C46" s="171" t="s">
        <v>206</v>
      </c>
      <c r="D46" s="171" t="s">
        <v>4279</v>
      </c>
      <c r="E46" s="171" t="s">
        <v>4280</v>
      </c>
      <c r="F46" s="172"/>
      <c r="G46" s="172" t="s">
        <v>71</v>
      </c>
      <c r="H46" s="229" t="s">
        <v>208</v>
      </c>
      <c r="I46" s="176" t="s">
        <v>209</v>
      </c>
      <c r="J46" s="171" t="s">
        <v>74</v>
      </c>
    </row>
    <row r="47" spans="1:10" ht="20.100000000000001" customHeight="1">
      <c r="A47" s="188" t="s">
        <v>4212</v>
      </c>
      <c r="B47" s="169">
        <v>784149</v>
      </c>
      <c r="C47" s="171" t="s">
        <v>114</v>
      </c>
      <c r="D47" s="171" t="s">
        <v>4281</v>
      </c>
      <c r="E47" s="171" t="s">
        <v>4228</v>
      </c>
      <c r="F47" s="172" t="s">
        <v>268</v>
      </c>
      <c r="G47" s="172" t="s">
        <v>79</v>
      </c>
      <c r="H47" s="229" t="s">
        <v>208</v>
      </c>
      <c r="I47" s="171" t="s">
        <v>269</v>
      </c>
      <c r="J47" s="171" t="s">
        <v>74</v>
      </c>
    </row>
  </sheetData>
  <phoneticPr fontId="0" type="noConversion"/>
  <hyperlinks>
    <hyperlink ref="H2" r:id="rId1" xr:uid="{00000000-0004-0000-0400-000001000000}"/>
    <hyperlink ref="H4" r:id="rId2" xr:uid="{00000000-0004-0000-0400-000003000000}"/>
    <hyperlink ref="H3" r:id="rId3" xr:uid="{00000000-0004-0000-0400-000004000000}"/>
    <hyperlink ref="H5" r:id="rId4" xr:uid="{00000000-0004-0000-0400-000005000000}"/>
    <hyperlink ref="H6" r:id="rId5" xr:uid="{00000000-0004-0000-0400-000006000000}"/>
    <hyperlink ref="H7" r:id="rId6" xr:uid="{00000000-0004-0000-0400-000007000000}"/>
    <hyperlink ref="H13" r:id="rId7" xr:uid="{00000000-0004-0000-0400-000008000000}"/>
    <hyperlink ref="H14" r:id="rId8" xr:uid="{00000000-0004-0000-0400-000009000000}"/>
    <hyperlink ref="H15" r:id="rId9" xr:uid="{00000000-0004-0000-0400-00000A000000}"/>
    <hyperlink ref="H16" r:id="rId10" xr:uid="{00000000-0004-0000-0400-00000B000000}"/>
    <hyperlink ref="H17" r:id="rId11" xr:uid="{00000000-0004-0000-0400-00000C000000}"/>
    <hyperlink ref="H19" r:id="rId12" xr:uid="{00000000-0004-0000-0400-00000D000000}"/>
    <hyperlink ref="H20" r:id="rId13" xr:uid="{00000000-0004-0000-0400-00000E000000}"/>
    <hyperlink ref="H21" r:id="rId14" xr:uid="{00000000-0004-0000-0400-00000F000000}"/>
    <hyperlink ref="H22" r:id="rId15" xr:uid="{00000000-0004-0000-0400-000010000000}"/>
    <hyperlink ref="H23" r:id="rId16" xr:uid="{00000000-0004-0000-0400-000011000000}"/>
    <hyperlink ref="H24" r:id="rId17" xr:uid="{00000000-0004-0000-0400-000012000000}"/>
    <hyperlink ref="H25" r:id="rId18" xr:uid="{00000000-0004-0000-0400-000013000000}"/>
    <hyperlink ref="H11" r:id="rId19" xr:uid="{00000000-0004-0000-0400-000014000000}"/>
    <hyperlink ref="H26" r:id="rId20" xr:uid="{00000000-0004-0000-0400-000015000000}"/>
    <hyperlink ref="H28" r:id="rId21" xr:uid="{00000000-0004-0000-0400-000016000000}"/>
    <hyperlink ref="H29" r:id="rId22" xr:uid="{00000000-0004-0000-0400-000017000000}"/>
    <hyperlink ref="H30" r:id="rId23" xr:uid="{00000000-0004-0000-0400-000019000000}"/>
    <hyperlink ref="H32" r:id="rId24" xr:uid="{00000000-0004-0000-0400-00001A000000}"/>
    <hyperlink ref="H34" r:id="rId25" xr:uid="{00000000-0004-0000-0400-00001B000000}"/>
    <hyperlink ref="H33" r:id="rId26" xr:uid="{00000000-0004-0000-0400-00001C000000}"/>
    <hyperlink ref="H35" r:id="rId27" xr:uid="{00000000-0004-0000-0400-00001D000000}"/>
    <hyperlink ref="H37" r:id="rId28" display="evandro.finamore@grupotreviso.com.br" xr:uid="{00000000-0004-0000-0400-00001E000000}"/>
    <hyperlink ref="H39" r:id="rId29" xr:uid="{00000000-0004-0000-0400-000020000000}"/>
    <hyperlink ref="H38" r:id="rId30" xr:uid="{00000000-0004-0000-0400-000021000000}"/>
    <hyperlink ref="H42" r:id="rId31" xr:uid="{00000000-0004-0000-0400-000022000000}"/>
    <hyperlink ref="H41" r:id="rId32" xr:uid="{00000000-0004-0000-0400-000023000000}"/>
    <hyperlink ref="H18" r:id="rId33" xr:uid="{00000000-0004-0000-0400-000024000000}"/>
    <hyperlink ref="H45" r:id="rId34" xr:uid="{00000000-0004-0000-0400-000026000000}"/>
    <hyperlink ref="H43" r:id="rId35" xr:uid="{00000000-0004-0000-0400-000028000000}"/>
    <hyperlink ref="H27" r:id="rId36" xr:uid="{603A2CF4-E5D6-4FF3-9270-B3DDCA512D90}"/>
  </hyperlinks>
  <pageMargins left="0.78740157499999996" right="0.78740157499999996" top="0.984251969" bottom="0.984251969" header="0.49212598499999999" footer="0.49212598499999999"/>
  <pageSetup paperSize="9" orientation="portrait" horizontalDpi="4294967295" verticalDpi="300" r:id="rId37"/>
  <headerFooter alignWithMargins="0"/>
  <tableParts count="1">
    <tablePart r:id="rId3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4"/>
  <dimension ref="A1:I643"/>
  <sheetViews>
    <sheetView tabSelected="1" topLeftCell="A596" zoomScaleNormal="100" workbookViewId="0">
      <selection activeCell="C636" sqref="C636:D636"/>
    </sheetView>
  </sheetViews>
  <sheetFormatPr defaultColWidth="8.5703125" defaultRowHeight="12.75"/>
  <cols>
    <col min="1" max="1" width="18.5703125" style="165" bestFit="1" customWidth="1"/>
    <col min="2" max="2" width="109.85546875" style="160" customWidth="1"/>
    <col min="3" max="3" width="18.85546875" style="269" customWidth="1"/>
    <col min="4" max="4" width="12.7109375" style="165" customWidth="1"/>
    <col min="5" max="5" width="25.42578125" style="165" customWidth="1"/>
    <col min="6" max="6" width="10.42578125" style="162" customWidth="1"/>
    <col min="7" max="9" width="8.5703125" style="163"/>
    <col min="10" max="10" width="9.42578125" style="163" bestFit="1" customWidth="1"/>
    <col min="11" max="16384" width="8.5703125" style="163"/>
  </cols>
  <sheetData>
    <row r="1" spans="1:9" s="158" customFormat="1" ht="26.1" customHeight="1" thickTop="1">
      <c r="A1" s="154" t="s">
        <v>9</v>
      </c>
      <c r="B1" s="155" t="s">
        <v>270</v>
      </c>
      <c r="C1" s="268" t="s">
        <v>4173</v>
      </c>
      <c r="D1" s="155" t="s">
        <v>4174</v>
      </c>
      <c r="E1" s="156" t="s">
        <v>271</v>
      </c>
      <c r="F1" s="157" t="s">
        <v>272</v>
      </c>
    </row>
    <row r="2" spans="1:9">
      <c r="A2" s="159" t="s">
        <v>273</v>
      </c>
      <c r="B2" s="160" t="s">
        <v>274</v>
      </c>
      <c r="C2" s="269">
        <f>IFERROR(VLOOKUP(Tabela1[[#This Row],[CÓDIGO]],Export_Worksheet[#All],3,FALSE),"")</f>
        <v>714.14</v>
      </c>
      <c r="D2" s="165">
        <f>IFERROR(VLOOKUP(Tabela1[[#This Row],[CÓDIGO]],Export_Worksheet[#All],4,FALSE),"")</f>
        <v>2</v>
      </c>
      <c r="E2" s="161" t="s">
        <v>275</v>
      </c>
      <c r="F2" s="162">
        <v>0.05</v>
      </c>
    </row>
    <row r="3" spans="1:9">
      <c r="A3" s="159" t="s">
        <v>276</v>
      </c>
      <c r="B3" s="160" t="s">
        <v>277</v>
      </c>
      <c r="C3" s="269">
        <f>IFERROR(VLOOKUP(Tabela1[[#This Row],[CÓDIGO]],Export_Worksheet[#All],3,FALSE),"")</f>
        <v>49.191699999999997</v>
      </c>
      <c r="D3" s="165">
        <f>IFERROR(VLOOKUP(Tabela1[[#This Row],[CÓDIGO]],Export_Worksheet[#All],4,FALSE),"")</f>
        <v>6</v>
      </c>
      <c r="E3" s="161" t="s">
        <v>275</v>
      </c>
      <c r="F3" s="162">
        <v>0.05</v>
      </c>
    </row>
    <row r="4" spans="1:9">
      <c r="A4" s="159" t="s">
        <v>278</v>
      </c>
      <c r="B4" s="160" t="s">
        <v>279</v>
      </c>
      <c r="C4" s="269" t="str">
        <f>IFERROR(VLOOKUP(Tabela1[[#This Row],[CÓDIGO]],Export_Worksheet[#All],3,FALSE),"")</f>
        <v/>
      </c>
      <c r="D4" s="165" t="str">
        <f>IFERROR(VLOOKUP(Tabela1[[#This Row],[CÓDIGO]],Export_Worksheet[#All],4,FALSE),"")</f>
        <v/>
      </c>
      <c r="E4" s="161" t="s">
        <v>280</v>
      </c>
      <c r="F4" s="162" t="s">
        <v>281</v>
      </c>
    </row>
    <row r="5" spans="1:9">
      <c r="A5" s="159" t="s">
        <v>282</v>
      </c>
      <c r="B5" s="194" t="s">
        <v>283</v>
      </c>
      <c r="C5" s="269">
        <f>IFERROR(VLOOKUP(Tabela1[[#This Row],[CÓDIGO]],Export_Worksheet[#All],3,FALSE),"")</f>
        <v>152.68</v>
      </c>
      <c r="D5" s="165">
        <f>IFERROR(VLOOKUP(Tabela1[[#This Row],[CÓDIGO]],Export_Worksheet[#All],4,FALSE),"")</f>
        <v>0</v>
      </c>
      <c r="E5" s="161">
        <v>84779000</v>
      </c>
      <c r="F5" s="162">
        <v>0.05</v>
      </c>
    </row>
    <row r="6" spans="1:9">
      <c r="A6" s="159" t="s">
        <v>284</v>
      </c>
      <c r="B6" s="160" t="s">
        <v>285</v>
      </c>
      <c r="C6" s="269">
        <f>IFERROR(VLOOKUP(Tabela1[[#This Row],[CÓDIGO]],Export_Worksheet[#All],3,FALSE),"")</f>
        <v>106.78</v>
      </c>
      <c r="D6" s="165">
        <f>IFERROR(VLOOKUP(Tabela1[[#This Row],[CÓDIGO]],Export_Worksheet[#All],4,FALSE),"")</f>
        <v>0</v>
      </c>
      <c r="E6" s="161" t="s">
        <v>286</v>
      </c>
      <c r="F6" s="162">
        <v>0.15</v>
      </c>
    </row>
    <row r="7" spans="1:9">
      <c r="A7" s="159" t="s">
        <v>287</v>
      </c>
      <c r="B7" s="160" t="s">
        <v>288</v>
      </c>
      <c r="C7" s="269">
        <f>IFERROR(VLOOKUP(Tabela1[[#This Row],[CÓDIGO]],Export_Worksheet[#All],3,FALSE),"")</f>
        <v>119.23690000000001</v>
      </c>
      <c r="D7" s="165">
        <f>IFERROR(VLOOKUP(Tabela1[[#This Row],[CÓDIGO]],Export_Worksheet[#All],4,FALSE),"")</f>
        <v>0</v>
      </c>
      <c r="E7" s="161" t="s">
        <v>286</v>
      </c>
      <c r="F7" s="162">
        <v>0.15</v>
      </c>
    </row>
    <row r="8" spans="1:9">
      <c r="A8" s="159" t="s">
        <v>289</v>
      </c>
      <c r="B8" s="160" t="s">
        <v>290</v>
      </c>
      <c r="C8" s="269">
        <f>IFERROR(VLOOKUP(Tabela1[[#This Row],[CÓDIGO]],Export_Worksheet[#All],3,FALSE),"")</f>
        <v>423.17500000000001</v>
      </c>
      <c r="D8" s="165">
        <f>IFERROR(VLOOKUP(Tabela1[[#This Row],[CÓDIGO]],Export_Worksheet[#All],4,FALSE),"")</f>
        <v>0</v>
      </c>
      <c r="E8" s="161" t="s">
        <v>286</v>
      </c>
      <c r="F8" s="162">
        <v>0.15</v>
      </c>
    </row>
    <row r="9" spans="1:9">
      <c r="A9" s="159" t="s">
        <v>291</v>
      </c>
      <c r="B9" s="160" t="s">
        <v>292</v>
      </c>
      <c r="C9" s="269" t="str">
        <f>IFERROR(VLOOKUP(Tabela1[[#This Row],[CÓDIGO]],Export_Worksheet[#All],3,FALSE),"")</f>
        <v/>
      </c>
      <c r="D9" s="165" t="str">
        <f>IFERROR(VLOOKUP(Tabela1[[#This Row],[CÓDIGO]],Export_Worksheet[#All],4,FALSE),"")</f>
        <v/>
      </c>
      <c r="E9" s="161" t="s">
        <v>280</v>
      </c>
      <c r="F9" s="162" t="s">
        <v>281</v>
      </c>
    </row>
    <row r="10" spans="1:9">
      <c r="A10" s="159" t="s">
        <v>293</v>
      </c>
      <c r="B10" s="160" t="s">
        <v>294</v>
      </c>
      <c r="C10" s="269">
        <f>IFERROR(VLOOKUP(Tabela1[[#This Row],[CÓDIGO]],Export_Worksheet[#All],3,FALSE),"")</f>
        <v>8256.1507999999994</v>
      </c>
      <c r="D10" s="165">
        <f>IFERROR(VLOOKUP(Tabela1[[#This Row],[CÓDIGO]],Export_Worksheet[#All],4,FALSE),"")</f>
        <v>0</v>
      </c>
      <c r="E10" s="161" t="s">
        <v>295</v>
      </c>
      <c r="F10" s="162">
        <v>0.15</v>
      </c>
    </row>
    <row r="11" spans="1:9" ht="13.5" thickBot="1">
      <c r="A11" s="159" t="s">
        <v>296</v>
      </c>
      <c r="B11" s="160" t="s">
        <v>297</v>
      </c>
      <c r="C11" s="269" t="str">
        <f>IFERROR(VLOOKUP(Tabela1[[#This Row],[CÓDIGO]],Export_Worksheet[#All],3,FALSE),"")</f>
        <v/>
      </c>
      <c r="D11" s="165" t="str">
        <f>IFERROR(VLOOKUP(Tabela1[[#This Row],[CÓDIGO]],Export_Worksheet[#All],4,FALSE),"")</f>
        <v/>
      </c>
      <c r="E11" s="161" t="s">
        <v>280</v>
      </c>
      <c r="F11" s="162" t="s">
        <v>281</v>
      </c>
      <c r="I11" s="164"/>
    </row>
    <row r="12" spans="1:9" ht="13.5" thickTop="1">
      <c r="A12" s="159" t="s">
        <v>298</v>
      </c>
      <c r="B12" s="160" t="s">
        <v>299</v>
      </c>
      <c r="C12" s="269">
        <f>IFERROR(VLOOKUP(Tabela1[[#This Row],[CÓDIGO]],Export_Worksheet[#All],3,FALSE),"")</f>
        <v>535</v>
      </c>
      <c r="D12" s="165">
        <f>IFERROR(VLOOKUP(Tabela1[[#This Row],[CÓDIGO]],Export_Worksheet[#All],4,FALSE),"")</f>
        <v>1</v>
      </c>
      <c r="E12" s="161" t="s">
        <v>300</v>
      </c>
      <c r="F12" s="162">
        <v>0.05</v>
      </c>
    </row>
    <row r="13" spans="1:9">
      <c r="A13" s="159" t="s">
        <v>301</v>
      </c>
      <c r="B13" s="160" t="s">
        <v>302</v>
      </c>
      <c r="C13" s="269">
        <f>IFERROR(VLOOKUP(Tabela1[[#This Row],[CÓDIGO]],Export_Worksheet[#All],3,FALSE),"")</f>
        <v>4239.335</v>
      </c>
      <c r="D13" s="165">
        <f>IFERROR(VLOOKUP(Tabela1[[#This Row],[CÓDIGO]],Export_Worksheet[#All],4,FALSE),"")</f>
        <v>1</v>
      </c>
      <c r="E13" s="161" t="s">
        <v>300</v>
      </c>
      <c r="F13" s="162">
        <v>0.05</v>
      </c>
    </row>
    <row r="14" spans="1:9">
      <c r="A14" s="159" t="s">
        <v>303</v>
      </c>
      <c r="B14" s="160" t="s">
        <v>304</v>
      </c>
      <c r="C14" s="269">
        <f>IFERROR(VLOOKUP(Tabela1[[#This Row],[CÓDIGO]],Export_Worksheet[#All],3,FALSE),"")</f>
        <v>6034.13</v>
      </c>
      <c r="D14" s="165">
        <f>IFERROR(VLOOKUP(Tabela1[[#This Row],[CÓDIGO]],Export_Worksheet[#All],4,FALSE),"")</f>
        <v>1</v>
      </c>
      <c r="E14" s="161" t="s">
        <v>305</v>
      </c>
      <c r="F14" s="162">
        <v>0.15</v>
      </c>
    </row>
    <row r="15" spans="1:9">
      <c r="A15" s="159" t="s">
        <v>306</v>
      </c>
      <c r="B15" s="160" t="s">
        <v>307</v>
      </c>
      <c r="C15" s="269">
        <f>IFERROR(VLOOKUP(Tabela1[[#This Row],[CÓDIGO]],Export_Worksheet[#All],3,FALSE),"")</f>
        <v>736.96669999999995</v>
      </c>
      <c r="D15" s="165">
        <f>IFERROR(VLOOKUP(Tabela1[[#This Row],[CÓDIGO]],Export_Worksheet[#All],4,FALSE),"")</f>
        <v>4</v>
      </c>
      <c r="E15" s="161" t="s">
        <v>308</v>
      </c>
      <c r="F15" s="162">
        <v>0.1</v>
      </c>
    </row>
    <row r="16" spans="1:9">
      <c r="A16" s="159" t="s">
        <v>309</v>
      </c>
      <c r="B16" s="160" t="s">
        <v>310</v>
      </c>
      <c r="C16" s="269">
        <f>IFERROR(VLOOKUP(Tabela1[[#This Row],[CÓDIGO]],Export_Worksheet[#All],3,FALSE),"")</f>
        <v>5532.1049999999996</v>
      </c>
      <c r="D16" s="165">
        <f>IFERROR(VLOOKUP(Tabela1[[#This Row],[CÓDIGO]],Export_Worksheet[#All],4,FALSE),"")</f>
        <v>2</v>
      </c>
      <c r="E16" s="161" t="s">
        <v>311</v>
      </c>
      <c r="F16" s="162" t="s">
        <v>281</v>
      </c>
    </row>
    <row r="17" spans="1:6">
      <c r="A17" s="159" t="s">
        <v>312</v>
      </c>
      <c r="B17" s="160" t="s">
        <v>313</v>
      </c>
      <c r="C17" s="269">
        <f>IFERROR(VLOOKUP(Tabela1[[#This Row],[CÓDIGO]],Export_Worksheet[#All],3,FALSE),"")</f>
        <v>663.33500000000004</v>
      </c>
      <c r="D17" s="165">
        <f>IFERROR(VLOOKUP(Tabela1[[#This Row],[CÓDIGO]],Export_Worksheet[#All],4,FALSE),"")</f>
        <v>0</v>
      </c>
      <c r="E17" s="161" t="s">
        <v>300</v>
      </c>
      <c r="F17" s="162">
        <v>0.05</v>
      </c>
    </row>
    <row r="18" spans="1:6">
      <c r="A18" s="159" t="s">
        <v>314</v>
      </c>
      <c r="B18" s="160" t="s">
        <v>315</v>
      </c>
      <c r="C18" s="269">
        <f>IFERROR(VLOOKUP(Tabela1[[#This Row],[CÓDIGO]],Export_Worksheet[#All],3,FALSE),"")</f>
        <v>149.535</v>
      </c>
      <c r="D18" s="165">
        <f>IFERROR(VLOOKUP(Tabela1[[#This Row],[CÓDIGO]],Export_Worksheet[#All],4,FALSE),"")</f>
        <v>0</v>
      </c>
      <c r="E18" s="161" t="s">
        <v>275</v>
      </c>
      <c r="F18" s="162">
        <v>0.05</v>
      </c>
    </row>
    <row r="19" spans="1:6">
      <c r="A19" s="159" t="s">
        <v>316</v>
      </c>
      <c r="B19" s="160" t="s">
        <v>317</v>
      </c>
      <c r="C19" s="269">
        <f>IFERROR(VLOOKUP(Tabela1[[#This Row],[CÓDIGO]],Export_Worksheet[#All],3,FALSE),"")</f>
        <v>326.50330000000002</v>
      </c>
      <c r="D19" s="165">
        <f>IFERROR(VLOOKUP(Tabela1[[#This Row],[CÓDIGO]],Export_Worksheet[#All],4,FALSE),"")</f>
        <v>0</v>
      </c>
      <c r="E19" s="161" t="s">
        <v>275</v>
      </c>
      <c r="F19" s="162">
        <v>0.05</v>
      </c>
    </row>
    <row r="20" spans="1:6">
      <c r="A20" s="159" t="s">
        <v>318</v>
      </c>
      <c r="B20" s="160" t="s">
        <v>319</v>
      </c>
      <c r="C20" s="269">
        <f>IFERROR(VLOOKUP(Tabela1[[#This Row],[CÓDIGO]],Export_Worksheet[#All],3,FALSE),"")</f>
        <v>48.52</v>
      </c>
      <c r="D20" s="165">
        <f>IFERROR(VLOOKUP(Tabela1[[#This Row],[CÓDIGO]],Export_Worksheet[#All],4,FALSE),"")</f>
        <v>0</v>
      </c>
      <c r="E20" s="161" t="s">
        <v>275</v>
      </c>
      <c r="F20" s="162">
        <v>0.05</v>
      </c>
    </row>
    <row r="21" spans="1:6">
      <c r="A21" s="159" t="s">
        <v>320</v>
      </c>
      <c r="B21" s="160" t="s">
        <v>321</v>
      </c>
      <c r="C21" s="269">
        <f>IFERROR(VLOOKUP(Tabela1[[#This Row],[CÓDIGO]],Export_Worksheet[#All],3,FALSE),"")</f>
        <v>6875.22</v>
      </c>
      <c r="D21" s="165">
        <f>IFERROR(VLOOKUP(Tabela1[[#This Row],[CÓDIGO]],Export_Worksheet[#All],4,FALSE),"")</f>
        <v>0</v>
      </c>
      <c r="E21" s="161" t="s">
        <v>300</v>
      </c>
      <c r="F21" s="162">
        <v>0.05</v>
      </c>
    </row>
    <row r="22" spans="1:6">
      <c r="A22" s="159" t="s">
        <v>322</v>
      </c>
      <c r="B22" s="189" t="s">
        <v>323</v>
      </c>
      <c r="C22" s="269">
        <f>IFERROR(VLOOKUP(Tabela1[[#This Row],[CÓDIGO]],Export_Worksheet[#All],3,FALSE),"")</f>
        <v>301.255</v>
      </c>
      <c r="D22" s="165">
        <f>IFERROR(VLOOKUP(Tabela1[[#This Row],[CÓDIGO]],Export_Worksheet[#All],4,FALSE),"")</f>
        <v>2</v>
      </c>
      <c r="E22" s="161" t="s">
        <v>324</v>
      </c>
      <c r="F22" s="162">
        <v>0.15</v>
      </c>
    </row>
    <row r="23" spans="1:6">
      <c r="A23" s="159" t="s">
        <v>325</v>
      </c>
      <c r="B23" s="160" t="s">
        <v>326</v>
      </c>
      <c r="C23" s="269">
        <f>IFERROR(VLOOKUP(Tabela1[[#This Row],[CÓDIGO]],Export_Worksheet[#All],3,FALSE),"")</f>
        <v>5744.9</v>
      </c>
      <c r="D23" s="165">
        <f>IFERROR(VLOOKUP(Tabela1[[#This Row],[CÓDIGO]],Export_Worksheet[#All],4,FALSE),"")</f>
        <v>1</v>
      </c>
      <c r="E23" s="161" t="s">
        <v>300</v>
      </c>
      <c r="F23" s="162">
        <v>0.05</v>
      </c>
    </row>
    <row r="24" spans="1:6">
      <c r="A24" s="159" t="s">
        <v>327</v>
      </c>
      <c r="B24" s="160" t="s">
        <v>328</v>
      </c>
      <c r="C24" s="269">
        <f>IFERROR(VLOOKUP(Tabela1[[#This Row],[CÓDIGO]],Export_Worksheet[#All],3,FALSE),"")</f>
        <v>337.47</v>
      </c>
      <c r="D24" s="165">
        <f>IFERROR(VLOOKUP(Tabela1[[#This Row],[CÓDIGO]],Export_Worksheet[#All],4,FALSE),"")</f>
        <v>1</v>
      </c>
      <c r="E24" s="161" t="s">
        <v>324</v>
      </c>
      <c r="F24" s="162">
        <v>0.15</v>
      </c>
    </row>
    <row r="25" spans="1:6">
      <c r="A25" s="159" t="s">
        <v>329</v>
      </c>
      <c r="B25" s="160" t="s">
        <v>330</v>
      </c>
      <c r="C25" s="269">
        <f>IFERROR(VLOOKUP(Tabela1[[#This Row],[CÓDIGO]],Export_Worksheet[#All],3,FALSE),"")</f>
        <v>563.56500000000005</v>
      </c>
      <c r="D25" s="165">
        <f>IFERROR(VLOOKUP(Tabela1[[#This Row],[CÓDIGO]],Export_Worksheet[#All],4,FALSE),"")</f>
        <v>2</v>
      </c>
      <c r="E25" s="161" t="s">
        <v>300</v>
      </c>
      <c r="F25" s="162">
        <v>0.05</v>
      </c>
    </row>
    <row r="26" spans="1:6">
      <c r="A26" s="159" t="s">
        <v>331</v>
      </c>
      <c r="B26" s="160" t="s">
        <v>332</v>
      </c>
      <c r="C26" s="269">
        <f>IFERROR(VLOOKUP(Tabela1[[#This Row],[CÓDIGO]],Export_Worksheet[#All],3,FALSE),"")</f>
        <v>145.97329999999999</v>
      </c>
      <c r="D26" s="165">
        <f>IFERROR(VLOOKUP(Tabela1[[#This Row],[CÓDIGO]],Export_Worksheet[#All],4,FALSE),"")</f>
        <v>2</v>
      </c>
      <c r="E26" s="161" t="s">
        <v>333</v>
      </c>
      <c r="F26" s="162">
        <v>0.15</v>
      </c>
    </row>
    <row r="27" spans="1:6">
      <c r="A27" s="159" t="s">
        <v>334</v>
      </c>
      <c r="B27" s="160" t="s">
        <v>335</v>
      </c>
      <c r="C27" s="269">
        <f>IFERROR(VLOOKUP(Tabela1[[#This Row],[CÓDIGO]],Export_Worksheet[#All],3,FALSE),"")</f>
        <v>1092.42</v>
      </c>
      <c r="D27" s="165">
        <f>IFERROR(VLOOKUP(Tabela1[[#This Row],[CÓDIGO]],Export_Worksheet[#All],4,FALSE),"")</f>
        <v>1</v>
      </c>
      <c r="E27" s="161" t="s">
        <v>336</v>
      </c>
      <c r="F27" s="162">
        <v>0.05</v>
      </c>
    </row>
    <row r="28" spans="1:6">
      <c r="A28" s="159" t="s">
        <v>337</v>
      </c>
      <c r="B28" s="160" t="s">
        <v>338</v>
      </c>
      <c r="C28" s="269">
        <f>IFERROR(VLOOKUP(Tabela1[[#This Row],[CÓDIGO]],Export_Worksheet[#All],3,FALSE),"")</f>
        <v>85.834999999999994</v>
      </c>
      <c r="D28" s="165">
        <f>IFERROR(VLOOKUP(Tabela1[[#This Row],[CÓDIGO]],Export_Worksheet[#All],4,FALSE),"")</f>
        <v>0</v>
      </c>
      <c r="E28" s="161" t="s">
        <v>300</v>
      </c>
      <c r="F28" s="162">
        <v>0.05</v>
      </c>
    </row>
    <row r="29" spans="1:6">
      <c r="A29" s="159" t="s">
        <v>339</v>
      </c>
      <c r="B29" s="160" t="s">
        <v>340</v>
      </c>
      <c r="C29" s="269">
        <f>IFERROR(VLOOKUP(Tabela1[[#This Row],[CÓDIGO]],Export_Worksheet[#All],3,FALSE),"")</f>
        <v>355.91</v>
      </c>
      <c r="D29" s="165">
        <f>IFERROR(VLOOKUP(Tabela1[[#This Row],[CÓDIGO]],Export_Worksheet[#All],4,FALSE),"")</f>
        <v>1</v>
      </c>
      <c r="E29" s="161" t="s">
        <v>324</v>
      </c>
      <c r="F29" s="162">
        <v>0.15</v>
      </c>
    </row>
    <row r="30" spans="1:6">
      <c r="A30" s="159" t="s">
        <v>341</v>
      </c>
      <c r="B30" s="160" t="s">
        <v>342</v>
      </c>
      <c r="C30" s="269">
        <f>IFERROR(VLOOKUP(Tabela1[[#This Row],[CÓDIGO]],Export_Worksheet[#All],3,FALSE),"")</f>
        <v>5189.6850000000004</v>
      </c>
      <c r="D30" s="165">
        <f>IFERROR(VLOOKUP(Tabela1[[#This Row],[CÓDIGO]],Export_Worksheet[#All],4,FALSE),"")</f>
        <v>1</v>
      </c>
      <c r="E30" s="161" t="s">
        <v>300</v>
      </c>
      <c r="F30" s="162">
        <v>0.05</v>
      </c>
    </row>
    <row r="31" spans="1:6">
      <c r="A31" s="159" t="s">
        <v>343</v>
      </c>
      <c r="B31" s="160" t="s">
        <v>344</v>
      </c>
      <c r="C31" s="269">
        <f>IFERROR(VLOOKUP(Tabela1[[#This Row],[CÓDIGO]],Export_Worksheet[#All],3,FALSE),"")</f>
        <v>0.93</v>
      </c>
      <c r="D31" s="165">
        <f>IFERROR(VLOOKUP(Tabela1[[#This Row],[CÓDIGO]],Export_Worksheet[#All],4,FALSE),"")</f>
        <v>18</v>
      </c>
      <c r="E31" s="161" t="s">
        <v>300</v>
      </c>
      <c r="F31" s="162">
        <v>0.05</v>
      </c>
    </row>
    <row r="32" spans="1:6">
      <c r="A32" s="159" t="s">
        <v>345</v>
      </c>
      <c r="B32" s="160" t="s">
        <v>346</v>
      </c>
      <c r="C32" s="269">
        <f>IFERROR(VLOOKUP(Tabela1[[#This Row],[CÓDIGO]],Export_Worksheet[#All],3,FALSE),"")</f>
        <v>1.58</v>
      </c>
      <c r="D32" s="165">
        <f>IFERROR(VLOOKUP(Tabela1[[#This Row],[CÓDIGO]],Export_Worksheet[#All],4,FALSE),"")</f>
        <v>17</v>
      </c>
      <c r="E32" s="161" t="s">
        <v>300</v>
      </c>
      <c r="F32" s="162">
        <v>0.05</v>
      </c>
    </row>
    <row r="33" spans="1:6">
      <c r="A33" s="159" t="s">
        <v>347</v>
      </c>
      <c r="B33" s="160" t="s">
        <v>348</v>
      </c>
      <c r="C33" s="269">
        <f>IFERROR(VLOOKUP(Tabela1[[#This Row],[CÓDIGO]],Export_Worksheet[#All],3,FALSE),"")</f>
        <v>168</v>
      </c>
      <c r="D33" s="165">
        <f>IFERROR(VLOOKUP(Tabela1[[#This Row],[CÓDIGO]],Export_Worksheet[#All],4,FALSE),"")</f>
        <v>16</v>
      </c>
      <c r="E33" s="161" t="s">
        <v>300</v>
      </c>
      <c r="F33" s="162">
        <v>0.05</v>
      </c>
    </row>
    <row r="34" spans="1:6">
      <c r="A34" s="159" t="s">
        <v>349</v>
      </c>
      <c r="B34" s="160" t="s">
        <v>350</v>
      </c>
      <c r="C34" s="269">
        <f>IFERROR(VLOOKUP(Tabela1[[#This Row],[CÓDIGO]],Export_Worksheet[#All],3,FALSE),"")</f>
        <v>310.35169999999999</v>
      </c>
      <c r="D34" s="165">
        <f>IFERROR(VLOOKUP(Tabela1[[#This Row],[CÓDIGO]],Export_Worksheet[#All],4,FALSE),"")</f>
        <v>5</v>
      </c>
      <c r="E34" s="161">
        <v>84836090</v>
      </c>
      <c r="F34" s="162" t="s">
        <v>281</v>
      </c>
    </row>
    <row r="35" spans="1:6">
      <c r="A35" s="159" t="s">
        <v>351</v>
      </c>
      <c r="B35" s="160" t="s">
        <v>352</v>
      </c>
      <c r="C35" s="269">
        <f>IFERROR(VLOOKUP(Tabela1[[#This Row],[CÓDIGO]],Export_Worksheet[#All],3,FALSE),"")</f>
        <v>249.71619999999999</v>
      </c>
      <c r="D35" s="165">
        <f>IFERROR(VLOOKUP(Tabela1[[#This Row],[CÓDIGO]],Export_Worksheet[#All],4,FALSE),"")</f>
        <v>1</v>
      </c>
      <c r="E35" s="161" t="s">
        <v>300</v>
      </c>
      <c r="F35" s="162">
        <v>0.05</v>
      </c>
    </row>
    <row r="36" spans="1:6">
      <c r="A36" s="159" t="s">
        <v>353</v>
      </c>
      <c r="B36" s="160" t="s">
        <v>354</v>
      </c>
      <c r="C36" s="269">
        <f>IFERROR(VLOOKUP(Tabela1[[#This Row],[CÓDIGO]],Export_Worksheet[#All],3,FALSE),"")</f>
        <v>191.80500000000001</v>
      </c>
      <c r="D36" s="165">
        <f>IFERROR(VLOOKUP(Tabela1[[#This Row],[CÓDIGO]],Export_Worksheet[#All],4,FALSE),"")</f>
        <v>4</v>
      </c>
      <c r="E36" s="161" t="s">
        <v>333</v>
      </c>
      <c r="F36" s="162">
        <v>0.15</v>
      </c>
    </row>
    <row r="37" spans="1:6">
      <c r="A37" s="159" t="s">
        <v>355</v>
      </c>
      <c r="B37" s="160" t="s">
        <v>356</v>
      </c>
      <c r="C37" s="269">
        <f>IFERROR(VLOOKUP(Tabela1[[#This Row],[CÓDIGO]],Export_Worksheet[#All],3,FALSE),"")</f>
        <v>393.24</v>
      </c>
      <c r="D37" s="165">
        <f>IFERROR(VLOOKUP(Tabela1[[#This Row],[CÓDIGO]],Export_Worksheet[#All],4,FALSE),"")</f>
        <v>4</v>
      </c>
      <c r="E37" s="161">
        <v>84836090</v>
      </c>
      <c r="F37" s="162" t="s">
        <v>281</v>
      </c>
    </row>
    <row r="38" spans="1:6">
      <c r="A38" s="159" t="s">
        <v>357</v>
      </c>
      <c r="B38" s="160" t="s">
        <v>358</v>
      </c>
      <c r="C38" s="269">
        <f>IFERROR(VLOOKUP(Tabela1[[#This Row],[CÓDIGO]],Export_Worksheet[#All],3,FALSE),"")</f>
        <v>586.37670000000003</v>
      </c>
      <c r="D38" s="165">
        <f>IFERROR(VLOOKUP(Tabela1[[#This Row],[CÓDIGO]],Export_Worksheet[#All],4,FALSE),"")</f>
        <v>3</v>
      </c>
      <c r="E38" s="161" t="s">
        <v>300</v>
      </c>
      <c r="F38" s="162">
        <v>0.05</v>
      </c>
    </row>
    <row r="39" spans="1:6">
      <c r="A39" s="159" t="s">
        <v>359</v>
      </c>
      <c r="B39" s="160" t="s">
        <v>360</v>
      </c>
      <c r="C39" s="269">
        <f>IFERROR(VLOOKUP(Tabela1[[#This Row],[CÓDIGO]],Export_Worksheet[#All],3,FALSE),"")</f>
        <v>2150.2600000000002</v>
      </c>
      <c r="D39" s="165">
        <f>IFERROR(VLOOKUP(Tabela1[[#This Row],[CÓDIGO]],Export_Worksheet[#All],4,FALSE),"")</f>
        <v>1</v>
      </c>
      <c r="E39" s="161" t="s">
        <v>300</v>
      </c>
      <c r="F39" s="162">
        <v>0.05</v>
      </c>
    </row>
    <row r="40" spans="1:6">
      <c r="A40" s="159" t="s">
        <v>361</v>
      </c>
      <c r="B40" s="160" t="s">
        <v>362</v>
      </c>
      <c r="C40" s="269">
        <f>IFERROR(VLOOKUP(Tabela1[[#This Row],[CÓDIGO]],Export_Worksheet[#All],3,FALSE),"")</f>
        <v>115.95</v>
      </c>
      <c r="D40" s="165">
        <f>IFERROR(VLOOKUP(Tabela1[[#This Row],[CÓDIGO]],Export_Worksheet[#All],4,FALSE),"")</f>
        <v>0</v>
      </c>
      <c r="E40" s="161" t="s">
        <v>300</v>
      </c>
      <c r="F40" s="162">
        <v>0.05</v>
      </c>
    </row>
    <row r="41" spans="1:6">
      <c r="A41" s="159" t="s">
        <v>363</v>
      </c>
      <c r="B41" s="160" t="s">
        <v>364</v>
      </c>
      <c r="C41" s="269">
        <f>IFERROR(VLOOKUP(Tabela1[[#This Row],[CÓDIGO]],Export_Worksheet[#All],3,FALSE),"")</f>
        <v>73.14</v>
      </c>
      <c r="D41" s="165">
        <f>IFERROR(VLOOKUP(Tabela1[[#This Row],[CÓDIGO]],Export_Worksheet[#All],4,FALSE),"")</f>
        <v>0</v>
      </c>
      <c r="E41" s="161" t="s">
        <v>300</v>
      </c>
      <c r="F41" s="162">
        <v>0.05</v>
      </c>
    </row>
    <row r="42" spans="1:6">
      <c r="A42" s="159" t="s">
        <v>365</v>
      </c>
      <c r="B42" s="160" t="s">
        <v>366</v>
      </c>
      <c r="C42" s="269">
        <f>IFERROR(VLOOKUP(Tabela1[[#This Row],[CÓDIGO]],Export_Worksheet[#All],3,FALSE),"")</f>
        <v>335.9</v>
      </c>
      <c r="D42" s="165">
        <f>IFERROR(VLOOKUP(Tabela1[[#This Row],[CÓDIGO]],Export_Worksheet[#All],4,FALSE),"")</f>
        <v>0</v>
      </c>
      <c r="E42" s="161" t="s">
        <v>300</v>
      </c>
      <c r="F42" s="162">
        <v>0.05</v>
      </c>
    </row>
    <row r="43" spans="1:6">
      <c r="A43" s="159" t="s">
        <v>367</v>
      </c>
      <c r="B43" s="160" t="s">
        <v>368</v>
      </c>
      <c r="C43" s="269">
        <f>IFERROR(VLOOKUP(Tabela1[[#This Row],[CÓDIGO]],Export_Worksheet[#All],3,FALSE),"")</f>
        <v>84.46</v>
      </c>
      <c r="D43" s="165">
        <f>IFERROR(VLOOKUP(Tabela1[[#This Row],[CÓDIGO]],Export_Worksheet[#All],4,FALSE),"")</f>
        <v>0</v>
      </c>
      <c r="E43" s="161" t="s">
        <v>300</v>
      </c>
      <c r="F43" s="162">
        <v>0.05</v>
      </c>
    </row>
    <row r="44" spans="1:6">
      <c r="A44" s="159" t="s">
        <v>369</v>
      </c>
      <c r="B44" s="160" t="s">
        <v>370</v>
      </c>
      <c r="C44" s="269">
        <f>IFERROR(VLOOKUP(Tabela1[[#This Row],[CÓDIGO]],Export_Worksheet[#All],3,FALSE),"")</f>
        <v>222.45</v>
      </c>
      <c r="D44" s="165">
        <f>IFERROR(VLOOKUP(Tabela1[[#This Row],[CÓDIGO]],Export_Worksheet[#All],4,FALSE),"")</f>
        <v>0</v>
      </c>
      <c r="E44" s="161" t="s">
        <v>300</v>
      </c>
      <c r="F44" s="162">
        <v>0.05</v>
      </c>
    </row>
    <row r="45" spans="1:6">
      <c r="A45" s="159" t="s">
        <v>371</v>
      </c>
      <c r="B45" s="160" t="s">
        <v>372</v>
      </c>
      <c r="C45" s="269">
        <f>IFERROR(VLOOKUP(Tabela1[[#This Row],[CÓDIGO]],Export_Worksheet[#All],3,FALSE),"")</f>
        <v>73.400000000000006</v>
      </c>
      <c r="D45" s="165">
        <f>IFERROR(VLOOKUP(Tabela1[[#This Row],[CÓDIGO]],Export_Worksheet[#All],4,FALSE),"")</f>
        <v>0</v>
      </c>
      <c r="E45" s="161" t="s">
        <v>300</v>
      </c>
      <c r="F45" s="162">
        <v>0.05</v>
      </c>
    </row>
    <row r="46" spans="1:6">
      <c r="A46" s="159" t="s">
        <v>373</v>
      </c>
      <c r="B46" s="160" t="s">
        <v>374</v>
      </c>
      <c r="C46" s="269">
        <f>IFERROR(VLOOKUP(Tabela1[[#This Row],[CÓDIGO]],Export_Worksheet[#All],3,FALSE),"")</f>
        <v>749.44</v>
      </c>
      <c r="D46" s="165">
        <f>IFERROR(VLOOKUP(Tabela1[[#This Row],[CÓDIGO]],Export_Worksheet[#All],4,FALSE),"")</f>
        <v>1</v>
      </c>
      <c r="E46" s="161" t="s">
        <v>300</v>
      </c>
      <c r="F46" s="162">
        <v>0.05</v>
      </c>
    </row>
    <row r="47" spans="1:6">
      <c r="A47" s="159" t="s">
        <v>375</v>
      </c>
      <c r="B47" s="160" t="s">
        <v>376</v>
      </c>
      <c r="C47" s="269">
        <f>IFERROR(VLOOKUP(Tabela1[[#This Row],[CÓDIGO]],Export_Worksheet[#All],3,FALSE),"")</f>
        <v>493.48820000000001</v>
      </c>
      <c r="D47" s="165">
        <f>IFERROR(VLOOKUP(Tabela1[[#This Row],[CÓDIGO]],Export_Worksheet[#All],4,FALSE),"")</f>
        <v>0</v>
      </c>
      <c r="E47" s="161" t="s">
        <v>300</v>
      </c>
      <c r="F47" s="162">
        <v>0.05</v>
      </c>
    </row>
    <row r="48" spans="1:6">
      <c r="A48" s="159" t="s">
        <v>377</v>
      </c>
      <c r="B48" s="160" t="s">
        <v>378</v>
      </c>
      <c r="C48" s="269">
        <f>IFERROR(VLOOKUP(Tabela1[[#This Row],[CÓDIGO]],Export_Worksheet[#All],3,FALSE),"")</f>
        <v>61.4377</v>
      </c>
      <c r="D48" s="165">
        <f>IFERROR(VLOOKUP(Tabela1[[#This Row],[CÓDIGO]],Export_Worksheet[#All],4,FALSE),"")</f>
        <v>5</v>
      </c>
      <c r="E48" s="161" t="s">
        <v>300</v>
      </c>
      <c r="F48" s="162">
        <v>0.05</v>
      </c>
    </row>
    <row r="49" spans="1:6">
      <c r="A49" s="159" t="s">
        <v>379</v>
      </c>
      <c r="B49" s="160" t="s">
        <v>380</v>
      </c>
      <c r="C49" s="269">
        <f>IFERROR(VLOOKUP(Tabela1[[#This Row],[CÓDIGO]],Export_Worksheet[#All],3,FALSE),"")</f>
        <v>298.38499999999999</v>
      </c>
      <c r="D49" s="165">
        <f>IFERROR(VLOOKUP(Tabela1[[#This Row],[CÓDIGO]],Export_Worksheet[#All],4,FALSE),"")</f>
        <v>2</v>
      </c>
      <c r="E49" s="161" t="s">
        <v>300</v>
      </c>
      <c r="F49" s="162">
        <v>0.05</v>
      </c>
    </row>
    <row r="50" spans="1:6">
      <c r="A50" s="159" t="s">
        <v>381</v>
      </c>
      <c r="B50" s="160" t="s">
        <v>382</v>
      </c>
      <c r="C50" s="269">
        <f>IFERROR(VLOOKUP(Tabela1[[#This Row],[CÓDIGO]],Export_Worksheet[#All],3,FALSE),"")</f>
        <v>5.4622999999999999</v>
      </c>
      <c r="D50" s="165">
        <f>IFERROR(VLOOKUP(Tabela1[[#This Row],[CÓDIGO]],Export_Worksheet[#All],4,FALSE),"")</f>
        <v>3</v>
      </c>
      <c r="E50" s="161" t="s">
        <v>300</v>
      </c>
      <c r="F50" s="162">
        <v>0.05</v>
      </c>
    </row>
    <row r="51" spans="1:6">
      <c r="A51" s="159" t="s">
        <v>383</v>
      </c>
      <c r="B51" s="160" t="s">
        <v>384</v>
      </c>
      <c r="C51" s="269">
        <f>IFERROR(VLOOKUP(Tabela1[[#This Row],[CÓDIGO]],Export_Worksheet[#All],3,FALSE),"")</f>
        <v>11.092499999999999</v>
      </c>
      <c r="D51" s="165">
        <f>IFERROR(VLOOKUP(Tabela1[[#This Row],[CÓDIGO]],Export_Worksheet[#All],4,FALSE),"")</f>
        <v>5</v>
      </c>
      <c r="E51" s="161" t="s">
        <v>300</v>
      </c>
      <c r="F51" s="162">
        <v>0.05</v>
      </c>
    </row>
    <row r="52" spans="1:6">
      <c r="A52" s="159" t="s">
        <v>385</v>
      </c>
      <c r="B52" s="160" t="s">
        <v>386</v>
      </c>
      <c r="C52" s="269">
        <f>IFERROR(VLOOKUP(Tabela1[[#This Row],[CÓDIGO]],Export_Worksheet[#All],3,FALSE),"")</f>
        <v>1.7233000000000001</v>
      </c>
      <c r="D52" s="165">
        <f>IFERROR(VLOOKUP(Tabela1[[#This Row],[CÓDIGO]],Export_Worksheet[#All],4,FALSE),"")</f>
        <v>6</v>
      </c>
      <c r="E52" s="161" t="s">
        <v>387</v>
      </c>
      <c r="F52" s="162">
        <v>0.1</v>
      </c>
    </row>
    <row r="53" spans="1:6">
      <c r="A53" s="159" t="s">
        <v>388</v>
      </c>
      <c r="B53" s="160" t="s">
        <v>389</v>
      </c>
      <c r="C53" s="269">
        <f>IFERROR(VLOOKUP(Tabela1[[#This Row],[CÓDIGO]],Export_Worksheet[#All],3,FALSE),"")</f>
        <v>68.5</v>
      </c>
      <c r="D53" s="165">
        <f>IFERROR(VLOOKUP(Tabela1[[#This Row],[CÓDIGO]],Export_Worksheet[#All],4,FALSE),"")</f>
        <v>2</v>
      </c>
      <c r="E53" s="161" t="s">
        <v>390</v>
      </c>
      <c r="F53" s="162">
        <v>0.08</v>
      </c>
    </row>
    <row r="54" spans="1:6">
      <c r="A54" s="159" t="s">
        <v>391</v>
      </c>
      <c r="B54" s="160" t="s">
        <v>392</v>
      </c>
      <c r="C54" s="269">
        <f>IFERROR(VLOOKUP(Tabela1[[#This Row],[CÓDIGO]],Export_Worksheet[#All],3,FALSE),"")</f>
        <v>1.7233000000000001</v>
      </c>
      <c r="D54" s="165">
        <f>IFERROR(VLOOKUP(Tabela1[[#This Row],[CÓDIGO]],Export_Worksheet[#All],4,FALSE),"")</f>
        <v>6</v>
      </c>
      <c r="E54" s="161" t="s">
        <v>387</v>
      </c>
      <c r="F54" s="162">
        <v>0.1</v>
      </c>
    </row>
    <row r="55" spans="1:6">
      <c r="A55" s="159" t="s">
        <v>393</v>
      </c>
      <c r="B55" s="160" t="s">
        <v>394</v>
      </c>
      <c r="C55" s="269">
        <f>IFERROR(VLOOKUP(Tabela1[[#This Row],[CÓDIGO]],Export_Worksheet[#All],3,FALSE),"")</f>
        <v>4.4932999999999996</v>
      </c>
      <c r="D55" s="165">
        <f>IFERROR(VLOOKUP(Tabela1[[#This Row],[CÓDIGO]],Export_Worksheet[#All],4,FALSE),"")</f>
        <v>6</v>
      </c>
      <c r="E55" s="161" t="s">
        <v>387</v>
      </c>
      <c r="F55" s="162">
        <v>0.1</v>
      </c>
    </row>
    <row r="56" spans="1:6">
      <c r="A56" s="159" t="s">
        <v>395</v>
      </c>
      <c r="B56" s="160" t="s">
        <v>396</v>
      </c>
      <c r="C56" s="269">
        <f>IFERROR(VLOOKUP(Tabela1[[#This Row],[CÓDIGO]],Export_Worksheet[#All],3,FALSE),"")</f>
        <v>35.755000000000003</v>
      </c>
      <c r="D56" s="165">
        <f>IFERROR(VLOOKUP(Tabela1[[#This Row],[CÓDIGO]],Export_Worksheet[#All],4,FALSE),"")</f>
        <v>4</v>
      </c>
      <c r="E56" s="161" t="s">
        <v>387</v>
      </c>
      <c r="F56" s="162">
        <v>0.1</v>
      </c>
    </row>
    <row r="57" spans="1:6">
      <c r="A57" s="159" t="s">
        <v>397</v>
      </c>
      <c r="B57" s="160" t="s">
        <v>398</v>
      </c>
      <c r="C57" s="269">
        <f>IFERROR(VLOOKUP(Tabela1[[#This Row],[CÓDIGO]],Export_Worksheet[#All],3,FALSE),"")</f>
        <v>4.3600000000000003</v>
      </c>
      <c r="D57" s="165">
        <f>IFERROR(VLOOKUP(Tabela1[[#This Row],[CÓDIGO]],Export_Worksheet[#All],4,FALSE),"")</f>
        <v>5</v>
      </c>
      <c r="E57" s="161" t="s">
        <v>387</v>
      </c>
      <c r="F57" s="162">
        <v>0.1</v>
      </c>
    </row>
    <row r="58" spans="1:6">
      <c r="A58" s="159" t="s">
        <v>399</v>
      </c>
      <c r="B58" s="160" t="s">
        <v>400</v>
      </c>
      <c r="C58" s="269">
        <f>IFERROR(VLOOKUP(Tabela1[[#This Row],[CÓDIGO]],Export_Worksheet[#All],3,FALSE),"")</f>
        <v>48.642499999999998</v>
      </c>
      <c r="D58" s="165">
        <f>IFERROR(VLOOKUP(Tabela1[[#This Row],[CÓDIGO]],Export_Worksheet[#All],4,FALSE),"")</f>
        <v>12</v>
      </c>
      <c r="E58" s="161" t="s">
        <v>387</v>
      </c>
      <c r="F58" s="162">
        <v>0.1</v>
      </c>
    </row>
    <row r="59" spans="1:6">
      <c r="A59" s="159" t="s">
        <v>401</v>
      </c>
      <c r="B59" s="160" t="s">
        <v>402</v>
      </c>
      <c r="C59" s="269">
        <f>IFERROR(VLOOKUP(Tabela1[[#This Row],[CÓDIGO]],Export_Worksheet[#All],3,FALSE),"")</f>
        <v>44.648299999999999</v>
      </c>
      <c r="D59" s="165">
        <f>IFERROR(VLOOKUP(Tabela1[[#This Row],[CÓDIGO]],Export_Worksheet[#All],4,FALSE),"")</f>
        <v>5</v>
      </c>
      <c r="E59" s="161" t="s">
        <v>387</v>
      </c>
      <c r="F59" s="162">
        <v>0.1</v>
      </c>
    </row>
    <row r="60" spans="1:6">
      <c r="A60" s="159" t="s">
        <v>403</v>
      </c>
      <c r="B60" s="160" t="s">
        <v>404</v>
      </c>
      <c r="C60" s="269">
        <f>IFERROR(VLOOKUP(Tabela1[[#This Row],[CÓDIGO]],Export_Worksheet[#All],3,FALSE),"")</f>
        <v>7.2142999999999997</v>
      </c>
      <c r="D60" s="165">
        <f>IFERROR(VLOOKUP(Tabela1[[#This Row],[CÓDIGO]],Export_Worksheet[#All],4,FALSE),"")</f>
        <v>1</v>
      </c>
      <c r="E60" s="161" t="s">
        <v>390</v>
      </c>
      <c r="F60" s="162">
        <v>0.08</v>
      </c>
    </row>
    <row r="61" spans="1:6">
      <c r="A61" s="159" t="s">
        <v>405</v>
      </c>
      <c r="B61" s="160" t="s">
        <v>406</v>
      </c>
      <c r="C61" s="269">
        <f>IFERROR(VLOOKUP(Tabela1[[#This Row],[CÓDIGO]],Export_Worksheet[#All],3,FALSE),"")</f>
        <v>21.071400000000001</v>
      </c>
      <c r="D61" s="165">
        <f>IFERROR(VLOOKUP(Tabela1[[#This Row],[CÓDIGO]],Export_Worksheet[#All],4,FALSE),"")</f>
        <v>1</v>
      </c>
      <c r="E61" s="161" t="s">
        <v>390</v>
      </c>
      <c r="F61" s="162">
        <v>0.08</v>
      </c>
    </row>
    <row r="62" spans="1:6">
      <c r="A62" s="159" t="s">
        <v>407</v>
      </c>
      <c r="B62" s="160" t="s">
        <v>408</v>
      </c>
      <c r="C62" s="269">
        <f>IFERROR(VLOOKUP(Tabela1[[#This Row],[CÓDIGO]],Export_Worksheet[#All],3,FALSE),"")</f>
        <v>4.4504000000000001</v>
      </c>
      <c r="D62" s="165">
        <f>IFERROR(VLOOKUP(Tabela1[[#This Row],[CÓDIGO]],Export_Worksheet[#All],4,FALSE),"")</f>
        <v>10</v>
      </c>
      <c r="E62" s="161" t="s">
        <v>300</v>
      </c>
      <c r="F62" s="162">
        <v>0.05</v>
      </c>
    </row>
    <row r="63" spans="1:6">
      <c r="A63" s="159" t="s">
        <v>409</v>
      </c>
      <c r="B63" s="160" t="s">
        <v>410</v>
      </c>
      <c r="C63" s="269">
        <f>IFERROR(VLOOKUP(Tabela1[[#This Row],[CÓDIGO]],Export_Worksheet[#All],3,FALSE),"")</f>
        <v>4711.22</v>
      </c>
      <c r="D63" s="165">
        <f>IFERROR(VLOOKUP(Tabela1[[#This Row],[CÓDIGO]],Export_Worksheet[#All],4,FALSE),"")</f>
        <v>1</v>
      </c>
      <c r="E63" s="161" t="s">
        <v>300</v>
      </c>
      <c r="F63" s="162">
        <v>0.05</v>
      </c>
    </row>
    <row r="64" spans="1:6">
      <c r="A64" s="159" t="s">
        <v>411</v>
      </c>
      <c r="B64" s="160" t="s">
        <v>412</v>
      </c>
      <c r="C64" s="269">
        <f>IFERROR(VLOOKUP(Tabela1[[#This Row],[CÓDIGO]],Export_Worksheet[#All],3,FALSE),"")</f>
        <v>5399.5</v>
      </c>
      <c r="D64" s="165">
        <f>IFERROR(VLOOKUP(Tabela1[[#This Row],[CÓDIGO]],Export_Worksheet[#All],4,FALSE),"")</f>
        <v>1</v>
      </c>
      <c r="E64" s="161" t="s">
        <v>300</v>
      </c>
      <c r="F64" s="162">
        <v>0.05</v>
      </c>
    </row>
    <row r="65" spans="1:6">
      <c r="A65" s="159" t="s">
        <v>413</v>
      </c>
      <c r="B65" s="160" t="s">
        <v>414</v>
      </c>
      <c r="C65" s="269">
        <f>IFERROR(VLOOKUP(Tabela1[[#This Row],[CÓDIGO]],Export_Worksheet[#All],3,FALSE),"")</f>
        <v>6067.55</v>
      </c>
      <c r="D65" s="165">
        <f>IFERROR(VLOOKUP(Tabela1[[#This Row],[CÓDIGO]],Export_Worksheet[#All],4,FALSE),"")</f>
        <v>1</v>
      </c>
      <c r="E65" s="161" t="s">
        <v>300</v>
      </c>
      <c r="F65" s="162">
        <v>0.05</v>
      </c>
    </row>
    <row r="66" spans="1:6">
      <c r="A66" s="159" t="s">
        <v>415</v>
      </c>
      <c r="B66" s="160" t="s">
        <v>416</v>
      </c>
      <c r="C66" s="269">
        <f>IFERROR(VLOOKUP(Tabela1[[#This Row],[CÓDIGO]],Export_Worksheet[#All],3,FALSE),"")</f>
        <v>28.57</v>
      </c>
      <c r="D66" s="165">
        <f>IFERROR(VLOOKUP(Tabela1[[#This Row],[CÓDIGO]],Export_Worksheet[#All],4,FALSE),"")</f>
        <v>1</v>
      </c>
      <c r="E66" s="161" t="s">
        <v>300</v>
      </c>
      <c r="F66" s="162">
        <v>0.05</v>
      </c>
    </row>
    <row r="67" spans="1:6">
      <c r="A67" s="159" t="s">
        <v>417</v>
      </c>
      <c r="B67" s="160" t="s">
        <v>418</v>
      </c>
      <c r="C67" s="269">
        <f>IFERROR(VLOOKUP(Tabela1[[#This Row],[CÓDIGO]],Export_Worksheet[#All],3,FALSE),"")</f>
        <v>3.59</v>
      </c>
      <c r="D67" s="165">
        <f>IFERROR(VLOOKUP(Tabela1[[#This Row],[CÓDIGO]],Export_Worksheet[#All],4,FALSE),"")</f>
        <v>1</v>
      </c>
      <c r="E67" s="161" t="s">
        <v>300</v>
      </c>
      <c r="F67" s="162">
        <v>0.05</v>
      </c>
    </row>
    <row r="68" spans="1:6">
      <c r="A68" s="159" t="s">
        <v>419</v>
      </c>
      <c r="B68" s="160" t="s">
        <v>420</v>
      </c>
      <c r="C68" s="269">
        <f>IFERROR(VLOOKUP(Tabela1[[#This Row],[CÓDIGO]],Export_Worksheet[#All],3,FALSE),"")</f>
        <v>3.82</v>
      </c>
      <c r="D68" s="165">
        <f>IFERROR(VLOOKUP(Tabela1[[#This Row],[CÓDIGO]],Export_Worksheet[#All],4,FALSE),"")</f>
        <v>1</v>
      </c>
      <c r="E68" s="161" t="s">
        <v>300</v>
      </c>
      <c r="F68" s="162">
        <v>0.05</v>
      </c>
    </row>
    <row r="69" spans="1:6">
      <c r="A69" s="159" t="s">
        <v>421</v>
      </c>
      <c r="B69" s="160" t="s">
        <v>422</v>
      </c>
      <c r="C69" s="269">
        <f>IFERROR(VLOOKUP(Tabela1[[#This Row],[CÓDIGO]],Export_Worksheet[#All],3,FALSE),"")</f>
        <v>90.349900000000005</v>
      </c>
      <c r="D69" s="165">
        <f>IFERROR(VLOOKUP(Tabela1[[#This Row],[CÓDIGO]],Export_Worksheet[#All],4,FALSE),"")</f>
        <v>0</v>
      </c>
      <c r="E69" s="161" t="s">
        <v>300</v>
      </c>
      <c r="F69" s="162">
        <v>0.05</v>
      </c>
    </row>
    <row r="70" spans="1:6">
      <c r="A70" s="159" t="s">
        <v>423</v>
      </c>
      <c r="B70" s="160" t="s">
        <v>424</v>
      </c>
      <c r="C70" s="269">
        <f>IFERROR(VLOOKUP(Tabela1[[#This Row],[CÓDIGO]],Export_Worksheet[#All],3,FALSE),"")</f>
        <v>8.0730000000000004</v>
      </c>
      <c r="D70" s="165">
        <f>IFERROR(VLOOKUP(Tabela1[[#This Row],[CÓDIGO]],Export_Worksheet[#All],4,FALSE),"")</f>
        <v>0</v>
      </c>
      <c r="E70" s="161" t="s">
        <v>425</v>
      </c>
      <c r="F70" s="162">
        <v>0.15</v>
      </c>
    </row>
    <row r="71" spans="1:6">
      <c r="A71" s="159" t="s">
        <v>426</v>
      </c>
      <c r="B71" s="160" t="s">
        <v>427</v>
      </c>
      <c r="C71" s="269">
        <f>IFERROR(VLOOKUP(Tabela1[[#This Row],[CÓDIGO]],Export_Worksheet[#All],3,FALSE),"")</f>
        <v>53.954000000000001</v>
      </c>
      <c r="D71" s="165">
        <f>IFERROR(VLOOKUP(Tabela1[[#This Row],[CÓDIGO]],Export_Worksheet[#All],4,FALSE),"")</f>
        <v>5</v>
      </c>
      <c r="E71" s="161" t="s">
        <v>425</v>
      </c>
      <c r="F71" s="162">
        <v>0.15</v>
      </c>
    </row>
    <row r="72" spans="1:6">
      <c r="A72" s="159" t="s">
        <v>428</v>
      </c>
      <c r="B72" s="160" t="s">
        <v>429</v>
      </c>
      <c r="C72" s="269">
        <f>IFERROR(VLOOKUP(Tabela1[[#This Row],[CÓDIGO]],Export_Worksheet[#All],3,FALSE),"")</f>
        <v>148.91</v>
      </c>
      <c r="D72" s="165">
        <f>IFERROR(VLOOKUP(Tabela1[[#This Row],[CÓDIGO]],Export_Worksheet[#All],4,FALSE),"")</f>
        <v>1</v>
      </c>
      <c r="E72" s="161" t="s">
        <v>300</v>
      </c>
      <c r="F72" s="162">
        <v>0.05</v>
      </c>
    </row>
    <row r="73" spans="1:6">
      <c r="A73" s="159" t="s">
        <v>430</v>
      </c>
      <c r="B73" s="160" t="s">
        <v>431</v>
      </c>
      <c r="C73" s="269">
        <f>IFERROR(VLOOKUP(Tabela1[[#This Row],[CÓDIGO]],Export_Worksheet[#All],3,FALSE),"")</f>
        <v>35.57</v>
      </c>
      <c r="D73" s="165">
        <f>IFERROR(VLOOKUP(Tabela1[[#This Row],[CÓDIGO]],Export_Worksheet[#All],4,FALSE),"")</f>
        <v>0</v>
      </c>
      <c r="E73" s="161" t="s">
        <v>300</v>
      </c>
      <c r="F73" s="162">
        <v>0.05</v>
      </c>
    </row>
    <row r="74" spans="1:6">
      <c r="A74" s="159" t="s">
        <v>432</v>
      </c>
      <c r="B74" s="160" t="s">
        <v>433</v>
      </c>
      <c r="C74" s="269">
        <f>IFERROR(VLOOKUP(Tabela1[[#This Row],[CÓDIGO]],Export_Worksheet[#All],3,FALSE),"")</f>
        <v>14.0318</v>
      </c>
      <c r="D74" s="165">
        <f>IFERROR(VLOOKUP(Tabela1[[#This Row],[CÓDIGO]],Export_Worksheet[#All],4,FALSE),"")</f>
        <v>15</v>
      </c>
      <c r="E74" s="161" t="s">
        <v>434</v>
      </c>
      <c r="F74" s="162">
        <v>0.15</v>
      </c>
    </row>
    <row r="75" spans="1:6">
      <c r="A75" s="159" t="s">
        <v>435</v>
      </c>
      <c r="B75" s="160" t="s">
        <v>436</v>
      </c>
      <c r="C75" s="269">
        <f>IFERROR(VLOOKUP(Tabela1[[#This Row],[CÓDIGO]],Export_Worksheet[#All],3,FALSE),"")</f>
        <v>7.1</v>
      </c>
      <c r="D75" s="165">
        <f>IFERROR(VLOOKUP(Tabela1[[#This Row],[CÓDIGO]],Export_Worksheet[#All],4,FALSE),"")</f>
        <v>0</v>
      </c>
      <c r="E75" s="161" t="s">
        <v>300</v>
      </c>
      <c r="F75" s="162">
        <v>0.05</v>
      </c>
    </row>
    <row r="76" spans="1:6">
      <c r="A76" s="159" t="s">
        <v>437</v>
      </c>
      <c r="B76" s="160" t="s">
        <v>438</v>
      </c>
      <c r="C76" s="269">
        <f>IFERROR(VLOOKUP(Tabela1[[#This Row],[CÓDIGO]],Export_Worksheet[#All],3,FALSE),"")</f>
        <v>11</v>
      </c>
      <c r="D76" s="165">
        <f>IFERROR(VLOOKUP(Tabela1[[#This Row],[CÓDIGO]],Export_Worksheet[#All],4,FALSE),"")</f>
        <v>1</v>
      </c>
      <c r="E76" s="161" t="s">
        <v>300</v>
      </c>
      <c r="F76" s="162">
        <v>0.05</v>
      </c>
    </row>
    <row r="77" spans="1:6">
      <c r="A77" s="159" t="s">
        <v>439</v>
      </c>
      <c r="B77" s="160" t="s">
        <v>440</v>
      </c>
      <c r="C77" s="269">
        <f>IFERROR(VLOOKUP(Tabela1[[#This Row],[CÓDIGO]],Export_Worksheet[#All],3,FALSE),"")</f>
        <v>18.48</v>
      </c>
      <c r="D77" s="165">
        <f>IFERROR(VLOOKUP(Tabela1[[#This Row],[CÓDIGO]],Export_Worksheet[#All],4,FALSE),"")</f>
        <v>0</v>
      </c>
      <c r="E77" s="161" t="s">
        <v>300</v>
      </c>
      <c r="F77" s="162">
        <v>0.05</v>
      </c>
    </row>
    <row r="78" spans="1:6">
      <c r="A78" s="159" t="s">
        <v>441</v>
      </c>
      <c r="B78" s="160" t="s">
        <v>442</v>
      </c>
      <c r="C78" s="269">
        <f>IFERROR(VLOOKUP(Tabela1[[#This Row],[CÓDIGO]],Export_Worksheet[#All],3,FALSE),"")</f>
        <v>83.253500000000003</v>
      </c>
      <c r="D78" s="165">
        <f>IFERROR(VLOOKUP(Tabela1[[#This Row],[CÓDIGO]],Export_Worksheet[#All],4,FALSE),"")</f>
        <v>8</v>
      </c>
      <c r="E78" s="161" t="s">
        <v>300</v>
      </c>
      <c r="F78" s="162">
        <v>0.05</v>
      </c>
    </row>
    <row r="79" spans="1:6">
      <c r="A79" s="159" t="s">
        <v>443</v>
      </c>
      <c r="B79" s="160" t="s">
        <v>444</v>
      </c>
      <c r="C79" s="269">
        <f>IFERROR(VLOOKUP(Tabela1[[#This Row],[CÓDIGO]],Export_Worksheet[#All],3,FALSE),"")</f>
        <v>4617.07</v>
      </c>
      <c r="D79" s="165">
        <f>IFERROR(VLOOKUP(Tabela1[[#This Row],[CÓDIGO]],Export_Worksheet[#All],4,FALSE),"")</f>
        <v>1</v>
      </c>
      <c r="E79" s="161" t="s">
        <v>445</v>
      </c>
      <c r="F79" s="162">
        <v>0.05</v>
      </c>
    </row>
    <row r="80" spans="1:6">
      <c r="A80" s="159" t="s">
        <v>446</v>
      </c>
      <c r="B80" s="160" t="s">
        <v>447</v>
      </c>
      <c r="C80" s="269">
        <f>IFERROR(VLOOKUP(Tabela1[[#This Row],[CÓDIGO]],Export_Worksheet[#All],3,FALSE),"")</f>
        <v>506.94</v>
      </c>
      <c r="D80" s="165">
        <f>IFERROR(VLOOKUP(Tabela1[[#This Row],[CÓDIGO]],Export_Worksheet[#All],4,FALSE),"")</f>
        <v>1</v>
      </c>
      <c r="E80" s="161" t="s">
        <v>300</v>
      </c>
      <c r="F80" s="162">
        <v>0.05</v>
      </c>
    </row>
    <row r="81" spans="1:6">
      <c r="A81" s="159" t="s">
        <v>448</v>
      </c>
      <c r="B81" s="160" t="s">
        <v>449</v>
      </c>
      <c r="C81" s="269">
        <f>IFERROR(VLOOKUP(Tabela1[[#This Row],[CÓDIGO]],Export_Worksheet[#All],3,FALSE),"")</f>
        <v>5.48</v>
      </c>
      <c r="D81" s="165">
        <f>IFERROR(VLOOKUP(Tabela1[[#This Row],[CÓDIGO]],Export_Worksheet[#All],4,FALSE),"")</f>
        <v>30</v>
      </c>
      <c r="E81" s="161" t="s">
        <v>300</v>
      </c>
      <c r="F81" s="162">
        <v>0.05</v>
      </c>
    </row>
    <row r="82" spans="1:6">
      <c r="A82" s="159" t="s">
        <v>450</v>
      </c>
      <c r="B82" s="160" t="s">
        <v>451</v>
      </c>
      <c r="C82" s="269">
        <f>IFERROR(VLOOKUP(Tabela1[[#This Row],[CÓDIGO]],Export_Worksheet[#All],3,FALSE),"")</f>
        <v>5.48</v>
      </c>
      <c r="D82" s="165">
        <f>IFERROR(VLOOKUP(Tabela1[[#This Row],[CÓDIGO]],Export_Worksheet[#All],4,FALSE),"")</f>
        <v>40</v>
      </c>
      <c r="E82" s="161" t="s">
        <v>300</v>
      </c>
      <c r="F82" s="162">
        <v>0.05</v>
      </c>
    </row>
    <row r="83" spans="1:6">
      <c r="A83" s="159" t="s">
        <v>452</v>
      </c>
      <c r="B83" s="160" t="s">
        <v>453</v>
      </c>
      <c r="C83" s="269">
        <f>IFERROR(VLOOKUP(Tabela1[[#This Row],[CÓDIGO]],Export_Worksheet[#All],3,FALSE),"")</f>
        <v>576</v>
      </c>
      <c r="D83" s="165">
        <f>IFERROR(VLOOKUP(Tabela1[[#This Row],[CÓDIGO]],Export_Worksheet[#All],4,FALSE),"")</f>
        <v>8</v>
      </c>
      <c r="E83" s="161" t="s">
        <v>300</v>
      </c>
      <c r="F83" s="162">
        <v>0.05</v>
      </c>
    </row>
    <row r="84" spans="1:6">
      <c r="A84" s="159" t="s">
        <v>454</v>
      </c>
      <c r="B84" s="160" t="s">
        <v>455</v>
      </c>
      <c r="C84" s="269">
        <f>IFERROR(VLOOKUP(Tabela1[[#This Row],[CÓDIGO]],Export_Worksheet[#All],3,FALSE),"")</f>
        <v>6.65</v>
      </c>
      <c r="D84" s="165">
        <f>IFERROR(VLOOKUP(Tabela1[[#This Row],[CÓDIGO]],Export_Worksheet[#All],4,FALSE),"")</f>
        <v>1</v>
      </c>
      <c r="E84" s="161" t="s">
        <v>300</v>
      </c>
      <c r="F84" s="162">
        <v>0.05</v>
      </c>
    </row>
    <row r="85" spans="1:6">
      <c r="A85" s="159" t="s">
        <v>456</v>
      </c>
      <c r="B85" s="160" t="s">
        <v>457</v>
      </c>
      <c r="C85" s="269">
        <f>IFERROR(VLOOKUP(Tabela1[[#This Row],[CÓDIGO]],Export_Worksheet[#All],3,FALSE),"")</f>
        <v>39.18</v>
      </c>
      <c r="D85" s="165">
        <f>IFERROR(VLOOKUP(Tabela1[[#This Row],[CÓDIGO]],Export_Worksheet[#All],4,FALSE),"")</f>
        <v>1</v>
      </c>
      <c r="E85" s="161" t="s">
        <v>300</v>
      </c>
      <c r="F85" s="162">
        <v>0.05</v>
      </c>
    </row>
    <row r="86" spans="1:6">
      <c r="A86" s="159" t="s">
        <v>458</v>
      </c>
      <c r="B86" s="160" t="s">
        <v>459</v>
      </c>
      <c r="C86" s="269">
        <f>IFERROR(VLOOKUP(Tabela1[[#This Row],[CÓDIGO]],Export_Worksheet[#All],3,FALSE),"")</f>
        <v>146.70650000000001</v>
      </c>
      <c r="D86" s="165">
        <f>IFERROR(VLOOKUP(Tabela1[[#This Row],[CÓDIGO]],Export_Worksheet[#All],4,FALSE),"")</f>
        <v>4</v>
      </c>
      <c r="E86" s="161" t="s">
        <v>324</v>
      </c>
      <c r="F86" s="162">
        <v>0.15</v>
      </c>
    </row>
    <row r="87" spans="1:6">
      <c r="A87" s="159" t="s">
        <v>460</v>
      </c>
      <c r="B87" s="160" t="s">
        <v>461</v>
      </c>
      <c r="C87" s="269">
        <f>IFERROR(VLOOKUP(Tabela1[[#This Row],[CÓDIGO]],Export_Worksheet[#All],3,FALSE),"")</f>
        <v>160.11089999999999</v>
      </c>
      <c r="D87" s="165">
        <f>IFERROR(VLOOKUP(Tabela1[[#This Row],[CÓDIGO]],Export_Worksheet[#All],4,FALSE),"")</f>
        <v>4</v>
      </c>
      <c r="E87" s="161" t="s">
        <v>324</v>
      </c>
      <c r="F87" s="162">
        <v>0.15</v>
      </c>
    </row>
    <row r="88" spans="1:6">
      <c r="A88" s="159" t="s">
        <v>462</v>
      </c>
      <c r="B88" s="160" t="s">
        <v>463</v>
      </c>
      <c r="C88" s="269">
        <f>IFERROR(VLOOKUP(Tabela1[[#This Row],[CÓDIGO]],Export_Worksheet[#All],3,FALSE),"")</f>
        <v>22.358000000000001</v>
      </c>
      <c r="D88" s="165">
        <f>IFERROR(VLOOKUP(Tabela1[[#This Row],[CÓDIGO]],Export_Worksheet[#All],4,FALSE),"")</f>
        <v>4</v>
      </c>
      <c r="E88" s="161" t="s">
        <v>300</v>
      </c>
      <c r="F88" s="162">
        <v>0.05</v>
      </c>
    </row>
    <row r="89" spans="1:6">
      <c r="A89" s="159" t="s">
        <v>464</v>
      </c>
      <c r="B89" s="160" t="s">
        <v>465</v>
      </c>
      <c r="C89" s="269">
        <f>IFERROR(VLOOKUP(Tabela1[[#This Row],[CÓDIGO]],Export_Worksheet[#All],3,FALSE),"")</f>
        <v>29.61</v>
      </c>
      <c r="D89" s="165">
        <f>IFERROR(VLOOKUP(Tabela1[[#This Row],[CÓDIGO]],Export_Worksheet[#All],4,FALSE),"")</f>
        <v>0</v>
      </c>
      <c r="E89" s="161" t="s">
        <v>300</v>
      </c>
      <c r="F89" s="162">
        <v>0.05</v>
      </c>
    </row>
    <row r="90" spans="1:6">
      <c r="A90" s="159" t="s">
        <v>466</v>
      </c>
      <c r="B90" s="160" t="s">
        <v>467</v>
      </c>
      <c r="C90" s="269">
        <f>IFERROR(VLOOKUP(Tabela1[[#This Row],[CÓDIGO]],Export_Worksheet[#All],3,FALSE),"")</f>
        <v>101.64</v>
      </c>
      <c r="D90" s="165">
        <f>IFERROR(VLOOKUP(Tabela1[[#This Row],[CÓDIGO]],Export_Worksheet[#All],4,FALSE),"")</f>
        <v>0</v>
      </c>
      <c r="E90" s="161" t="s">
        <v>300</v>
      </c>
      <c r="F90" s="162">
        <v>0.05</v>
      </c>
    </row>
    <row r="91" spans="1:6">
      <c r="A91" s="159" t="s">
        <v>468</v>
      </c>
      <c r="B91" s="160" t="s">
        <v>469</v>
      </c>
      <c r="C91" s="269">
        <f>IFERROR(VLOOKUP(Tabela1[[#This Row],[CÓDIGO]],Export_Worksheet[#All],3,FALSE),"")</f>
        <v>87.54</v>
      </c>
      <c r="D91" s="165">
        <f>IFERROR(VLOOKUP(Tabela1[[#This Row],[CÓDIGO]],Export_Worksheet[#All],4,FALSE),"")</f>
        <v>1</v>
      </c>
      <c r="E91" s="161" t="s">
        <v>333</v>
      </c>
      <c r="F91" s="162">
        <v>0.15</v>
      </c>
    </row>
    <row r="92" spans="1:6">
      <c r="A92" s="159" t="s">
        <v>470</v>
      </c>
      <c r="B92" s="160" t="s">
        <v>471</v>
      </c>
      <c r="C92" s="269">
        <f>IFERROR(VLOOKUP(Tabela1[[#This Row],[CÓDIGO]],Export_Worksheet[#All],3,FALSE),"")</f>
        <v>23.96</v>
      </c>
      <c r="D92" s="165">
        <f>IFERROR(VLOOKUP(Tabela1[[#This Row],[CÓDIGO]],Export_Worksheet[#All],4,FALSE),"")</f>
        <v>22</v>
      </c>
      <c r="E92" s="161" t="s">
        <v>472</v>
      </c>
      <c r="F92" s="162">
        <v>0.12</v>
      </c>
    </row>
    <row r="93" spans="1:6">
      <c r="A93" s="159" t="s">
        <v>473</v>
      </c>
      <c r="B93" s="160" t="s">
        <v>474</v>
      </c>
      <c r="C93" s="269">
        <f>IFERROR(VLOOKUP(Tabela1[[#This Row],[CÓDIGO]],Export_Worksheet[#All],3,FALSE),"")</f>
        <v>19.850000000000001</v>
      </c>
      <c r="D93" s="165">
        <f>IFERROR(VLOOKUP(Tabela1[[#This Row],[CÓDIGO]],Export_Worksheet[#All],4,FALSE),"")</f>
        <v>20</v>
      </c>
      <c r="E93" s="161" t="s">
        <v>300</v>
      </c>
      <c r="F93" s="162">
        <v>0.05</v>
      </c>
    </row>
    <row r="94" spans="1:6">
      <c r="A94" s="159" t="s">
        <v>475</v>
      </c>
      <c r="B94" s="160" t="s">
        <v>476</v>
      </c>
      <c r="C94" s="269">
        <f>IFERROR(VLOOKUP(Tabela1[[#This Row],[CÓDIGO]],Export_Worksheet[#All],3,FALSE),"")</f>
        <v>55</v>
      </c>
      <c r="D94" s="165">
        <f>IFERROR(VLOOKUP(Tabela1[[#This Row],[CÓDIGO]],Export_Worksheet[#All],4,FALSE),"")</f>
        <v>5</v>
      </c>
      <c r="E94" s="161" t="s">
        <v>300</v>
      </c>
      <c r="F94" s="162">
        <v>0.05</v>
      </c>
    </row>
    <row r="95" spans="1:6">
      <c r="A95" s="159" t="s">
        <v>477</v>
      </c>
      <c r="B95" s="160" t="s">
        <v>478</v>
      </c>
      <c r="C95" s="269">
        <f>IFERROR(VLOOKUP(Tabela1[[#This Row],[CÓDIGO]],Export_Worksheet[#All],3,FALSE),"")</f>
        <v>155.74690000000001</v>
      </c>
      <c r="D95" s="165">
        <f>IFERROR(VLOOKUP(Tabela1[[#This Row],[CÓDIGO]],Export_Worksheet[#All],4,FALSE),"")</f>
        <v>2</v>
      </c>
      <c r="E95" s="161" t="s">
        <v>479</v>
      </c>
      <c r="F95" s="162">
        <v>0.15</v>
      </c>
    </row>
    <row r="96" spans="1:6">
      <c r="A96" s="159" t="s">
        <v>480</v>
      </c>
      <c r="B96" s="160" t="s">
        <v>481</v>
      </c>
      <c r="C96" s="269">
        <f>IFERROR(VLOOKUP(Tabela1[[#This Row],[CÓDIGO]],Export_Worksheet[#All],3,FALSE),"")</f>
        <v>66.459999999999994</v>
      </c>
      <c r="D96" s="165">
        <f>IFERROR(VLOOKUP(Tabela1[[#This Row],[CÓDIGO]],Export_Worksheet[#All],4,FALSE),"")</f>
        <v>1</v>
      </c>
      <c r="E96" s="161" t="s">
        <v>434</v>
      </c>
      <c r="F96" s="162">
        <v>0.15</v>
      </c>
    </row>
    <row r="97" spans="1:6">
      <c r="A97" s="159" t="s">
        <v>482</v>
      </c>
      <c r="B97" s="160" t="s">
        <v>483</v>
      </c>
      <c r="C97" s="269">
        <f>IFERROR(VLOOKUP(Tabela1[[#This Row],[CÓDIGO]],Export_Worksheet[#All],3,FALSE),"")</f>
        <v>40.369999999999997</v>
      </c>
      <c r="D97" s="165">
        <f>IFERROR(VLOOKUP(Tabela1[[#This Row],[CÓDIGO]],Export_Worksheet[#All],4,FALSE),"")</f>
        <v>300</v>
      </c>
      <c r="E97" s="161" t="s">
        <v>300</v>
      </c>
      <c r="F97" s="162">
        <v>0.05</v>
      </c>
    </row>
    <row r="98" spans="1:6">
      <c r="A98" s="159" t="s">
        <v>484</v>
      </c>
      <c r="B98" s="160" t="s">
        <v>485</v>
      </c>
      <c r="C98" s="269">
        <f>IFERROR(VLOOKUP(Tabela1[[#This Row],[CÓDIGO]],Export_Worksheet[#All],3,FALSE),"")</f>
        <v>271.35000000000002</v>
      </c>
      <c r="D98" s="165">
        <f>IFERROR(VLOOKUP(Tabela1[[#This Row],[CÓDIGO]],Export_Worksheet[#All],4,FALSE),"")</f>
        <v>0</v>
      </c>
      <c r="E98" s="161" t="s">
        <v>300</v>
      </c>
      <c r="F98" s="162">
        <v>0.05</v>
      </c>
    </row>
    <row r="99" spans="1:6">
      <c r="A99" s="159" t="s">
        <v>486</v>
      </c>
      <c r="B99" s="160" t="s">
        <v>487</v>
      </c>
      <c r="C99" s="269">
        <f>IFERROR(VLOOKUP(Tabela1[[#This Row],[CÓDIGO]],Export_Worksheet[#All],3,FALSE),"")</f>
        <v>366.12</v>
      </c>
      <c r="D99" s="165">
        <f>IFERROR(VLOOKUP(Tabela1[[#This Row],[CÓDIGO]],Export_Worksheet[#All],4,FALSE),"")</f>
        <v>1</v>
      </c>
      <c r="E99" s="161" t="s">
        <v>300</v>
      </c>
      <c r="F99" s="162">
        <v>0.05</v>
      </c>
    </row>
    <row r="100" spans="1:6">
      <c r="A100" s="159" t="s">
        <v>488</v>
      </c>
      <c r="B100" s="160" t="s">
        <v>489</v>
      </c>
      <c r="C100" s="269">
        <f>IFERROR(VLOOKUP(Tabela1[[#This Row],[CÓDIGO]],Export_Worksheet[#All],3,FALSE),"")</f>
        <v>28.475000000000001</v>
      </c>
      <c r="D100" s="165">
        <f>IFERROR(VLOOKUP(Tabela1[[#This Row],[CÓDIGO]],Export_Worksheet[#All],4,FALSE),"")</f>
        <v>1</v>
      </c>
      <c r="E100" s="161" t="s">
        <v>490</v>
      </c>
      <c r="F100" s="162">
        <v>0.05</v>
      </c>
    </row>
    <row r="101" spans="1:6">
      <c r="A101" s="159" t="s">
        <v>491</v>
      </c>
      <c r="B101" s="160" t="s">
        <v>492</v>
      </c>
      <c r="C101" s="269">
        <f>IFERROR(VLOOKUP(Tabela1[[#This Row],[CÓDIGO]],Export_Worksheet[#All],3,FALSE),"")</f>
        <v>248.8733</v>
      </c>
      <c r="D101" s="165">
        <f>IFERROR(VLOOKUP(Tabela1[[#This Row],[CÓDIGO]],Export_Worksheet[#All],4,FALSE),"")</f>
        <v>6</v>
      </c>
      <c r="E101" s="161" t="s">
        <v>493</v>
      </c>
      <c r="F101" s="162">
        <v>0.05</v>
      </c>
    </row>
    <row r="102" spans="1:6">
      <c r="A102" s="159" t="s">
        <v>494</v>
      </c>
      <c r="B102" s="160" t="s">
        <v>495</v>
      </c>
      <c r="C102" s="269">
        <f>IFERROR(VLOOKUP(Tabela1[[#This Row],[CÓDIGO]],Export_Worksheet[#All],3,FALSE),"")</f>
        <v>55.006</v>
      </c>
      <c r="D102" s="165">
        <f>IFERROR(VLOOKUP(Tabela1[[#This Row],[CÓDIGO]],Export_Worksheet[#All],4,FALSE),"")</f>
        <v>0</v>
      </c>
      <c r="E102" s="161" t="s">
        <v>300</v>
      </c>
      <c r="F102" s="162">
        <v>0.05</v>
      </c>
    </row>
    <row r="103" spans="1:6">
      <c r="A103" s="159" t="s">
        <v>496</v>
      </c>
      <c r="B103" s="160" t="s">
        <v>497</v>
      </c>
      <c r="C103" s="269">
        <f>IFERROR(VLOOKUP(Tabela1[[#This Row],[CÓDIGO]],Export_Worksheet[#All],3,FALSE),"")</f>
        <v>49.793300000000002</v>
      </c>
      <c r="D103" s="165">
        <f>IFERROR(VLOOKUP(Tabela1[[#This Row],[CÓDIGO]],Export_Worksheet[#All],4,FALSE),"")</f>
        <v>2</v>
      </c>
      <c r="E103" s="161" t="s">
        <v>300</v>
      </c>
      <c r="F103" s="162">
        <v>0.05</v>
      </c>
    </row>
    <row r="104" spans="1:6">
      <c r="A104" s="159" t="s">
        <v>498</v>
      </c>
      <c r="B104" s="160" t="s">
        <v>499</v>
      </c>
      <c r="C104" s="269">
        <f>IFERROR(VLOOKUP(Tabela1[[#This Row],[CÓDIGO]],Export_Worksheet[#All],3,FALSE),"")</f>
        <v>798.95</v>
      </c>
      <c r="D104" s="165">
        <f>IFERROR(VLOOKUP(Tabela1[[#This Row],[CÓDIGO]],Export_Worksheet[#All],4,FALSE),"")</f>
        <v>0</v>
      </c>
      <c r="E104" s="161" t="s">
        <v>490</v>
      </c>
      <c r="F104" s="162">
        <v>0.05</v>
      </c>
    </row>
    <row r="105" spans="1:6">
      <c r="A105" s="159" t="s">
        <v>500</v>
      </c>
      <c r="B105" s="160" t="s">
        <v>501</v>
      </c>
      <c r="C105" s="269">
        <f>IFERROR(VLOOKUP(Tabela1[[#This Row],[CÓDIGO]],Export_Worksheet[#All],3,FALSE),"")</f>
        <v>39.49</v>
      </c>
      <c r="D105" s="165">
        <f>IFERROR(VLOOKUP(Tabela1[[#This Row],[CÓDIGO]],Export_Worksheet[#All],4,FALSE),"")</f>
        <v>0</v>
      </c>
      <c r="E105" s="161" t="s">
        <v>490</v>
      </c>
      <c r="F105" s="162">
        <v>0.05</v>
      </c>
    </row>
    <row r="106" spans="1:6">
      <c r="A106" s="159" t="s">
        <v>502</v>
      </c>
      <c r="B106" s="160" t="s">
        <v>503</v>
      </c>
      <c r="C106" s="269">
        <f>IFERROR(VLOOKUP(Tabela1[[#This Row],[CÓDIGO]],Export_Worksheet[#All],3,FALSE),"")</f>
        <v>72.448999999999998</v>
      </c>
      <c r="D106" s="165">
        <f>IFERROR(VLOOKUP(Tabela1[[#This Row],[CÓDIGO]],Export_Worksheet[#All],4,FALSE),"")</f>
        <v>1</v>
      </c>
      <c r="E106" s="161" t="s">
        <v>490</v>
      </c>
      <c r="F106" s="162">
        <v>0.05</v>
      </c>
    </row>
    <row r="107" spans="1:6">
      <c r="A107" s="159" t="s">
        <v>504</v>
      </c>
      <c r="B107" s="160" t="s">
        <v>505</v>
      </c>
      <c r="C107" s="269">
        <f>IFERROR(VLOOKUP(Tabela1[[#This Row],[CÓDIGO]],Export_Worksheet[#All],3,FALSE),"")</f>
        <v>1.42</v>
      </c>
      <c r="D107" s="165">
        <f>IFERROR(VLOOKUP(Tabela1[[#This Row],[CÓDIGO]],Export_Worksheet[#All],4,FALSE),"")</f>
        <v>0</v>
      </c>
      <c r="E107" s="161" t="s">
        <v>300</v>
      </c>
      <c r="F107" s="162">
        <v>0.05</v>
      </c>
    </row>
    <row r="108" spans="1:6">
      <c r="A108" s="159" t="s">
        <v>506</v>
      </c>
      <c r="B108" s="160" t="s">
        <v>507</v>
      </c>
      <c r="C108" s="269">
        <f>IFERROR(VLOOKUP(Tabela1[[#This Row],[CÓDIGO]],Export_Worksheet[#All],3,FALSE),"")</f>
        <v>412.79</v>
      </c>
      <c r="D108" s="165">
        <f>IFERROR(VLOOKUP(Tabela1[[#This Row],[CÓDIGO]],Export_Worksheet[#All],4,FALSE),"")</f>
        <v>5</v>
      </c>
      <c r="E108" s="161" t="s">
        <v>490</v>
      </c>
      <c r="F108" s="162">
        <v>0.05</v>
      </c>
    </row>
    <row r="109" spans="1:6">
      <c r="A109" s="159" t="s">
        <v>508</v>
      </c>
      <c r="B109" s="160" t="s">
        <v>509</v>
      </c>
      <c r="C109" s="269">
        <f>IFERROR(VLOOKUP(Tabela1[[#This Row],[CÓDIGO]],Export_Worksheet[#All],3,FALSE),"")</f>
        <v>762.47500000000002</v>
      </c>
      <c r="D109" s="165">
        <f>IFERROR(VLOOKUP(Tabela1[[#This Row],[CÓDIGO]],Export_Worksheet[#All],4,FALSE),"")</f>
        <v>0</v>
      </c>
      <c r="E109" s="161" t="s">
        <v>490</v>
      </c>
      <c r="F109" s="162">
        <v>0.05</v>
      </c>
    </row>
    <row r="110" spans="1:6">
      <c r="A110" s="159" t="s">
        <v>510</v>
      </c>
      <c r="B110" s="160" t="s">
        <v>511</v>
      </c>
      <c r="C110" s="269">
        <f>IFERROR(VLOOKUP(Tabela1[[#This Row],[CÓDIGO]],Export_Worksheet[#All],3,FALSE),"")</f>
        <v>122.73</v>
      </c>
      <c r="D110" s="165">
        <f>IFERROR(VLOOKUP(Tabela1[[#This Row],[CÓDIGO]],Export_Worksheet[#All],4,FALSE),"")</f>
        <v>2</v>
      </c>
      <c r="E110" s="161" t="s">
        <v>300</v>
      </c>
      <c r="F110" s="162">
        <v>0.05</v>
      </c>
    </row>
    <row r="111" spans="1:6">
      <c r="A111" s="159" t="s">
        <v>512</v>
      </c>
      <c r="B111" s="160" t="s">
        <v>513</v>
      </c>
      <c r="C111" s="269">
        <f>IFERROR(VLOOKUP(Tabela1[[#This Row],[CÓDIGO]],Export_Worksheet[#All],3,FALSE),"")</f>
        <v>256.20330000000001</v>
      </c>
      <c r="D111" s="165">
        <f>IFERROR(VLOOKUP(Tabela1[[#This Row],[CÓDIGO]],Export_Worksheet[#All],4,FALSE),"")</f>
        <v>1</v>
      </c>
      <c r="E111" s="161" t="s">
        <v>300</v>
      </c>
      <c r="F111" s="162">
        <v>0.05</v>
      </c>
    </row>
    <row r="112" spans="1:6">
      <c r="A112" s="159" t="s">
        <v>514</v>
      </c>
      <c r="B112" s="160" t="s">
        <v>515</v>
      </c>
      <c r="C112" s="269">
        <f>IFERROR(VLOOKUP(Tabela1[[#This Row],[CÓDIGO]],Export_Worksheet[#All],3,FALSE),"")</f>
        <v>9.0500000000000007</v>
      </c>
      <c r="D112" s="165">
        <f>IFERROR(VLOOKUP(Tabela1[[#This Row],[CÓDIGO]],Export_Worksheet[#All],4,FALSE),"")</f>
        <v>1</v>
      </c>
      <c r="E112" s="161" t="s">
        <v>300</v>
      </c>
      <c r="F112" s="162">
        <v>0.05</v>
      </c>
    </row>
    <row r="113" spans="1:6">
      <c r="A113" s="159" t="s">
        <v>516</v>
      </c>
      <c r="B113" s="160" t="s">
        <v>517</v>
      </c>
      <c r="C113" s="269">
        <f>IFERROR(VLOOKUP(Tabela1[[#This Row],[CÓDIGO]],Export_Worksheet[#All],3,FALSE),"")</f>
        <v>14.87</v>
      </c>
      <c r="D113" s="165">
        <f>IFERROR(VLOOKUP(Tabela1[[#This Row],[CÓDIGO]],Export_Worksheet[#All],4,FALSE),"")</f>
        <v>1</v>
      </c>
      <c r="E113" s="161" t="s">
        <v>300</v>
      </c>
      <c r="F113" s="162">
        <v>0.05</v>
      </c>
    </row>
    <row r="114" spans="1:6">
      <c r="A114" s="159" t="s">
        <v>518</v>
      </c>
      <c r="B114" s="160" t="s">
        <v>519</v>
      </c>
      <c r="C114" s="269">
        <f>IFERROR(VLOOKUP(Tabela1[[#This Row],[CÓDIGO]],Export_Worksheet[#All],3,FALSE),"")</f>
        <v>62</v>
      </c>
      <c r="D114" s="165">
        <f>IFERROR(VLOOKUP(Tabela1[[#This Row],[CÓDIGO]],Export_Worksheet[#All],4,FALSE),"")</f>
        <v>6</v>
      </c>
      <c r="E114" s="161" t="s">
        <v>300</v>
      </c>
      <c r="F114" s="162">
        <v>0.05</v>
      </c>
    </row>
    <row r="115" spans="1:6">
      <c r="A115" s="159" t="s">
        <v>520</v>
      </c>
      <c r="B115" s="160" t="s">
        <v>521</v>
      </c>
      <c r="C115" s="269">
        <f>IFERROR(VLOOKUP(Tabela1[[#This Row],[CÓDIGO]],Export_Worksheet[#All],3,FALSE),"")</f>
        <v>539.05999999999995</v>
      </c>
      <c r="D115" s="165">
        <f>IFERROR(VLOOKUP(Tabela1[[#This Row],[CÓDIGO]],Export_Worksheet[#All],4,FALSE),"")</f>
        <v>0</v>
      </c>
      <c r="E115" s="161" t="s">
        <v>300</v>
      </c>
      <c r="F115" s="162">
        <v>0.05</v>
      </c>
    </row>
    <row r="116" spans="1:6">
      <c r="A116" s="159" t="s">
        <v>522</v>
      </c>
      <c r="B116" s="160" t="s">
        <v>523</v>
      </c>
      <c r="C116" s="269">
        <f>IFERROR(VLOOKUP(Tabela1[[#This Row],[CÓDIGO]],Export_Worksheet[#All],3,FALSE),"")</f>
        <v>50.24</v>
      </c>
      <c r="D116" s="165">
        <f>IFERROR(VLOOKUP(Tabela1[[#This Row],[CÓDIGO]],Export_Worksheet[#All],4,FALSE),"")</f>
        <v>3</v>
      </c>
      <c r="E116" s="161" t="s">
        <v>300</v>
      </c>
      <c r="F116" s="162">
        <v>0.05</v>
      </c>
    </row>
    <row r="117" spans="1:6">
      <c r="A117" s="159" t="s">
        <v>524</v>
      </c>
      <c r="B117" s="160" t="s">
        <v>525</v>
      </c>
      <c r="C117" s="269">
        <f>IFERROR(VLOOKUP(Tabela1[[#This Row],[CÓDIGO]],Export_Worksheet[#All],3,FALSE),"")</f>
        <v>1798.9176</v>
      </c>
      <c r="D117" s="165">
        <f>IFERROR(VLOOKUP(Tabela1[[#This Row],[CÓDIGO]],Export_Worksheet[#All],4,FALSE),"")</f>
        <v>1</v>
      </c>
      <c r="E117" s="161" t="s">
        <v>526</v>
      </c>
      <c r="F117" s="162">
        <v>0.1</v>
      </c>
    </row>
    <row r="118" spans="1:6">
      <c r="A118" s="159" t="s">
        <v>527</v>
      </c>
      <c r="B118" s="160" t="s">
        <v>528</v>
      </c>
      <c r="C118" s="269">
        <f>IFERROR(VLOOKUP(Tabela1[[#This Row],[CÓDIGO]],Export_Worksheet[#All],3,FALSE),"")</f>
        <v>269.565</v>
      </c>
      <c r="D118" s="165">
        <f>IFERROR(VLOOKUP(Tabela1[[#This Row],[CÓDIGO]],Export_Worksheet[#All],4,FALSE),"")</f>
        <v>1</v>
      </c>
      <c r="E118" s="161" t="s">
        <v>526</v>
      </c>
      <c r="F118" s="162">
        <v>0.1</v>
      </c>
    </row>
    <row r="119" spans="1:6">
      <c r="A119" s="159" t="s">
        <v>529</v>
      </c>
      <c r="B119" s="160" t="s">
        <v>530</v>
      </c>
      <c r="C119" s="269">
        <f>IFERROR(VLOOKUP(Tabela1[[#This Row],[CÓDIGO]],Export_Worksheet[#All],3,FALSE),"")</f>
        <v>1158.9764</v>
      </c>
      <c r="D119" s="165">
        <f>IFERROR(VLOOKUP(Tabela1[[#This Row],[CÓDIGO]],Export_Worksheet[#All],4,FALSE),"")</f>
        <v>1</v>
      </c>
      <c r="E119" s="161" t="s">
        <v>531</v>
      </c>
      <c r="F119" s="162">
        <v>0.15</v>
      </c>
    </row>
    <row r="120" spans="1:6">
      <c r="A120" s="159" t="s">
        <v>532</v>
      </c>
      <c r="B120" s="160" t="s">
        <v>533</v>
      </c>
      <c r="C120" s="269">
        <f>IFERROR(VLOOKUP(Tabela1[[#This Row],[CÓDIGO]],Export_Worksheet[#All],3,FALSE),"")</f>
        <v>1642.2713000000001</v>
      </c>
      <c r="D120" s="165">
        <f>IFERROR(VLOOKUP(Tabela1[[#This Row],[CÓDIGO]],Export_Worksheet[#All],4,FALSE),"")</f>
        <v>3</v>
      </c>
      <c r="E120" s="161" t="s">
        <v>534</v>
      </c>
      <c r="F120" s="162">
        <v>0.05</v>
      </c>
    </row>
    <row r="121" spans="1:6">
      <c r="A121" s="159" t="s">
        <v>535</v>
      </c>
      <c r="B121" s="160" t="s">
        <v>536</v>
      </c>
      <c r="C121" s="269" t="str">
        <f>IFERROR(VLOOKUP(Tabela1[[#This Row],[CÓDIGO]],Export_Worksheet[#All],3,FALSE),"")</f>
        <v/>
      </c>
      <c r="D121" s="165" t="str">
        <f>IFERROR(VLOOKUP(Tabela1[[#This Row],[CÓDIGO]],Export_Worksheet[#All],4,FALSE),"")</f>
        <v/>
      </c>
      <c r="E121" s="161" t="s">
        <v>537</v>
      </c>
      <c r="F121" s="162">
        <v>0.02</v>
      </c>
    </row>
    <row r="122" spans="1:6">
      <c r="A122" s="159" t="s">
        <v>538</v>
      </c>
      <c r="B122" s="160" t="s">
        <v>539</v>
      </c>
      <c r="C122" s="269">
        <f>IFERROR(VLOOKUP(Tabela1[[#This Row],[CÓDIGO]],Export_Worksheet[#All],3,FALSE),"")</f>
        <v>60.52</v>
      </c>
      <c r="D122" s="165">
        <f>IFERROR(VLOOKUP(Tabela1[[#This Row],[CÓDIGO]],Export_Worksheet[#All],4,FALSE),"")</f>
        <v>5</v>
      </c>
      <c r="E122" s="161" t="s">
        <v>300</v>
      </c>
      <c r="F122" s="162">
        <v>0.05</v>
      </c>
    </row>
    <row r="123" spans="1:6">
      <c r="A123" s="159" t="s">
        <v>540</v>
      </c>
      <c r="B123" s="160" t="s">
        <v>541</v>
      </c>
      <c r="C123" s="269">
        <f>IFERROR(VLOOKUP(Tabela1[[#This Row],[CÓDIGO]],Export_Worksheet[#All],3,FALSE),"")</f>
        <v>59.98</v>
      </c>
      <c r="D123" s="165">
        <f>IFERROR(VLOOKUP(Tabela1[[#This Row],[CÓDIGO]],Export_Worksheet[#All],4,FALSE),"")</f>
        <v>2</v>
      </c>
      <c r="E123" s="161" t="s">
        <v>300</v>
      </c>
      <c r="F123" s="162">
        <v>0.05</v>
      </c>
    </row>
    <row r="124" spans="1:6">
      <c r="A124" s="159" t="s">
        <v>542</v>
      </c>
      <c r="B124" s="160" t="s">
        <v>543</v>
      </c>
      <c r="C124" s="269">
        <f>IFERROR(VLOOKUP(Tabela1[[#This Row],[CÓDIGO]],Export_Worksheet[#All],3,FALSE),"")</f>
        <v>63.11</v>
      </c>
      <c r="D124" s="165">
        <f>IFERROR(VLOOKUP(Tabela1[[#This Row],[CÓDIGO]],Export_Worksheet[#All],4,FALSE),"")</f>
        <v>4</v>
      </c>
      <c r="E124" s="161" t="s">
        <v>300</v>
      </c>
      <c r="F124" s="162">
        <v>0.05</v>
      </c>
    </row>
    <row r="125" spans="1:6">
      <c r="A125" s="159" t="s">
        <v>544</v>
      </c>
      <c r="B125" s="160" t="s">
        <v>545</v>
      </c>
      <c r="C125" s="269">
        <f>IFERROR(VLOOKUP(Tabela1[[#This Row],[CÓDIGO]],Export_Worksheet[#All],3,FALSE),"")</f>
        <v>61.57</v>
      </c>
      <c r="D125" s="165">
        <f>IFERROR(VLOOKUP(Tabela1[[#This Row],[CÓDIGO]],Export_Worksheet[#All],4,FALSE),"")</f>
        <v>0</v>
      </c>
      <c r="E125" s="161" t="s">
        <v>300</v>
      </c>
      <c r="F125" s="162">
        <v>0.05</v>
      </c>
    </row>
    <row r="126" spans="1:6">
      <c r="A126" s="159" t="s">
        <v>546</v>
      </c>
      <c r="B126" s="160" t="s">
        <v>547</v>
      </c>
      <c r="C126" s="269">
        <f>IFERROR(VLOOKUP(Tabela1[[#This Row],[CÓDIGO]],Export_Worksheet[#All],3,FALSE),"")</f>
        <v>65.84</v>
      </c>
      <c r="D126" s="165">
        <f>IFERROR(VLOOKUP(Tabela1[[#This Row],[CÓDIGO]],Export_Worksheet[#All],4,FALSE),"")</f>
        <v>0</v>
      </c>
      <c r="E126" s="161" t="s">
        <v>548</v>
      </c>
      <c r="F126" s="162">
        <v>0.08</v>
      </c>
    </row>
    <row r="127" spans="1:6">
      <c r="A127" s="159" t="s">
        <v>549</v>
      </c>
      <c r="B127" s="160" t="s">
        <v>550</v>
      </c>
      <c r="C127" s="269">
        <f>IFERROR(VLOOKUP(Tabela1[[#This Row],[CÓDIGO]],Export_Worksheet[#All],3,FALSE),"")</f>
        <v>59.97</v>
      </c>
      <c r="D127" s="165">
        <f>IFERROR(VLOOKUP(Tabela1[[#This Row],[CÓDIGO]],Export_Worksheet[#All],4,FALSE),"")</f>
        <v>0</v>
      </c>
      <c r="E127" s="161" t="s">
        <v>300</v>
      </c>
      <c r="F127" s="162">
        <v>0.05</v>
      </c>
    </row>
    <row r="128" spans="1:6">
      <c r="A128" s="159" t="s">
        <v>551</v>
      </c>
      <c r="B128" s="160" t="s">
        <v>552</v>
      </c>
      <c r="C128" s="269">
        <f>IFERROR(VLOOKUP(Tabela1[[#This Row],[CÓDIGO]],Export_Worksheet[#All],3,FALSE),"")</f>
        <v>50.927500000000002</v>
      </c>
      <c r="D128" s="165">
        <f>IFERROR(VLOOKUP(Tabela1[[#This Row],[CÓDIGO]],Export_Worksheet[#All],4,FALSE),"")</f>
        <v>4</v>
      </c>
      <c r="E128" s="161" t="s">
        <v>324</v>
      </c>
      <c r="F128" s="162">
        <v>0.15</v>
      </c>
    </row>
    <row r="129" spans="1:6">
      <c r="A129" s="159" t="s">
        <v>553</v>
      </c>
      <c r="B129" s="160" t="s">
        <v>554</v>
      </c>
      <c r="C129" s="269">
        <f>IFERROR(VLOOKUP(Tabela1[[#This Row],[CÓDIGO]],Export_Worksheet[#All],3,FALSE),"")</f>
        <v>386.89</v>
      </c>
      <c r="D129" s="165">
        <f>IFERROR(VLOOKUP(Tabela1[[#This Row],[CÓDIGO]],Export_Worksheet[#All],4,FALSE),"")</f>
        <v>0</v>
      </c>
      <c r="E129" s="161" t="s">
        <v>275</v>
      </c>
      <c r="F129" s="162">
        <v>0.05</v>
      </c>
    </row>
    <row r="130" spans="1:6">
      <c r="A130" s="159" t="s">
        <v>555</v>
      </c>
      <c r="B130" s="160" t="s">
        <v>556</v>
      </c>
      <c r="C130" s="269">
        <f>IFERROR(VLOOKUP(Tabela1[[#This Row],[CÓDIGO]],Export_Worksheet[#All],3,FALSE),"")</f>
        <v>100</v>
      </c>
      <c r="D130" s="165">
        <f>IFERROR(VLOOKUP(Tabela1[[#This Row],[CÓDIGO]],Export_Worksheet[#All],4,FALSE),"")</f>
        <v>7</v>
      </c>
      <c r="E130" s="161" t="s">
        <v>300</v>
      </c>
      <c r="F130" s="162">
        <v>0.05</v>
      </c>
    </row>
    <row r="131" spans="1:6">
      <c r="A131" s="159" t="s">
        <v>557</v>
      </c>
      <c r="B131" s="160" t="s">
        <v>558</v>
      </c>
      <c r="C131" s="269">
        <f>IFERROR(VLOOKUP(Tabela1[[#This Row],[CÓDIGO]],Export_Worksheet[#All],3,FALSE),"")</f>
        <v>10</v>
      </c>
      <c r="D131" s="165">
        <f>IFERROR(VLOOKUP(Tabela1[[#This Row],[CÓDIGO]],Export_Worksheet[#All],4,FALSE),"")</f>
        <v>1</v>
      </c>
      <c r="E131" s="161" t="s">
        <v>300</v>
      </c>
      <c r="F131" s="162">
        <v>0.05</v>
      </c>
    </row>
    <row r="132" spans="1:6">
      <c r="A132" s="159" t="s">
        <v>559</v>
      </c>
      <c r="B132" s="160" t="s">
        <v>560</v>
      </c>
      <c r="C132" s="269">
        <f>IFERROR(VLOOKUP(Tabela1[[#This Row],[CÓDIGO]],Export_Worksheet[#All],3,FALSE),"")</f>
        <v>174.15</v>
      </c>
      <c r="D132" s="165">
        <f>IFERROR(VLOOKUP(Tabela1[[#This Row],[CÓDIGO]],Export_Worksheet[#All],4,FALSE),"")</f>
        <v>0</v>
      </c>
      <c r="E132" s="161" t="s">
        <v>300</v>
      </c>
      <c r="F132" s="162">
        <v>0.05</v>
      </c>
    </row>
    <row r="133" spans="1:6">
      <c r="A133" s="159" t="s">
        <v>561</v>
      </c>
      <c r="B133" s="160" t="s">
        <v>562</v>
      </c>
      <c r="C133" s="269">
        <f>IFERROR(VLOOKUP(Tabela1[[#This Row],[CÓDIGO]],Export_Worksheet[#All],3,FALSE),"")</f>
        <v>186.24170000000001</v>
      </c>
      <c r="D133" s="165">
        <f>IFERROR(VLOOKUP(Tabela1[[#This Row],[CÓDIGO]],Export_Worksheet[#All],4,FALSE),"")</f>
        <v>3</v>
      </c>
      <c r="E133" s="161" t="s">
        <v>563</v>
      </c>
      <c r="F133" s="162" t="s">
        <v>281</v>
      </c>
    </row>
    <row r="134" spans="1:6">
      <c r="A134" s="159" t="s">
        <v>564</v>
      </c>
      <c r="B134" s="160" t="s">
        <v>565</v>
      </c>
      <c r="C134" s="269">
        <f>IFERROR(VLOOKUP(Tabela1[[#This Row],[CÓDIGO]],Export_Worksheet[#All],3,FALSE),"")</f>
        <v>465.27499999999998</v>
      </c>
      <c r="D134" s="165">
        <f>IFERROR(VLOOKUP(Tabela1[[#This Row],[CÓDIGO]],Export_Worksheet[#All],4,FALSE),"")</f>
        <v>2</v>
      </c>
      <c r="E134" s="161" t="s">
        <v>563</v>
      </c>
      <c r="F134" s="162" t="s">
        <v>281</v>
      </c>
    </row>
    <row r="135" spans="1:6">
      <c r="A135" s="159" t="s">
        <v>566</v>
      </c>
      <c r="B135" s="160" t="s">
        <v>567</v>
      </c>
      <c r="C135" s="269">
        <f>IFERROR(VLOOKUP(Tabela1[[#This Row],[CÓDIGO]],Export_Worksheet[#All],3,FALSE),"")</f>
        <v>537.51670000000001</v>
      </c>
      <c r="D135" s="165">
        <f>IFERROR(VLOOKUP(Tabela1[[#This Row],[CÓDIGO]],Export_Worksheet[#All],4,FALSE),"")</f>
        <v>1</v>
      </c>
      <c r="E135" s="161" t="s">
        <v>563</v>
      </c>
      <c r="F135" s="162" t="s">
        <v>281</v>
      </c>
    </row>
    <row r="136" spans="1:6">
      <c r="A136" s="159" t="s">
        <v>568</v>
      </c>
      <c r="B136" s="160" t="s">
        <v>569</v>
      </c>
      <c r="C136" s="269">
        <f>IFERROR(VLOOKUP(Tabela1[[#This Row],[CÓDIGO]],Export_Worksheet[#All],3,FALSE),"")</f>
        <v>704.47500000000002</v>
      </c>
      <c r="D136" s="165">
        <f>IFERROR(VLOOKUP(Tabela1[[#This Row],[CÓDIGO]],Export_Worksheet[#All],4,FALSE),"")</f>
        <v>1</v>
      </c>
      <c r="E136" s="161" t="s">
        <v>563</v>
      </c>
      <c r="F136" s="162" t="s">
        <v>281</v>
      </c>
    </row>
    <row r="137" spans="1:6">
      <c r="A137" s="159" t="s">
        <v>570</v>
      </c>
      <c r="B137" s="160" t="s">
        <v>571</v>
      </c>
      <c r="C137" s="269">
        <f>IFERROR(VLOOKUP(Tabela1[[#This Row],[CÓDIGO]],Export_Worksheet[#All],3,FALSE),"")</f>
        <v>207.69499999999999</v>
      </c>
      <c r="D137" s="165">
        <f>IFERROR(VLOOKUP(Tabela1[[#This Row],[CÓDIGO]],Export_Worksheet[#All],4,FALSE),"")</f>
        <v>1</v>
      </c>
      <c r="E137" s="161" t="s">
        <v>563</v>
      </c>
      <c r="F137" s="162" t="s">
        <v>281</v>
      </c>
    </row>
    <row r="138" spans="1:6">
      <c r="A138" s="159" t="s">
        <v>572</v>
      </c>
      <c r="B138" s="160" t="s">
        <v>573</v>
      </c>
      <c r="C138" s="269">
        <f>IFERROR(VLOOKUP(Tabela1[[#This Row],[CÓDIGO]],Export_Worksheet[#All],3,FALSE),"")</f>
        <v>12850</v>
      </c>
      <c r="D138" s="165">
        <f>IFERROR(VLOOKUP(Tabela1[[#This Row],[CÓDIGO]],Export_Worksheet[#All],4,FALSE),"")</f>
        <v>1</v>
      </c>
      <c r="E138" s="161" t="s">
        <v>300</v>
      </c>
      <c r="F138" s="162">
        <v>0.05</v>
      </c>
    </row>
    <row r="139" spans="1:6">
      <c r="A139" s="159" t="s">
        <v>574</v>
      </c>
      <c r="B139" s="160" t="s">
        <v>575</v>
      </c>
      <c r="C139" s="269">
        <f>IFERROR(VLOOKUP(Tabela1[[#This Row],[CÓDIGO]],Export_Worksheet[#All],3,FALSE),"")</f>
        <v>1482.25</v>
      </c>
      <c r="D139" s="165">
        <f>IFERROR(VLOOKUP(Tabela1[[#This Row],[CÓDIGO]],Export_Worksheet[#All],4,FALSE),"")</f>
        <v>2</v>
      </c>
      <c r="E139" s="161" t="s">
        <v>300</v>
      </c>
      <c r="F139" s="162">
        <v>0.05</v>
      </c>
    </row>
    <row r="140" spans="1:6">
      <c r="A140" s="159" t="s">
        <v>576</v>
      </c>
      <c r="B140" s="160" t="s">
        <v>577</v>
      </c>
      <c r="C140" s="269">
        <f>IFERROR(VLOOKUP(Tabela1[[#This Row],[CÓDIGO]],Export_Worksheet[#All],3,FALSE),"")</f>
        <v>771.08</v>
      </c>
      <c r="D140" s="165">
        <f>IFERROR(VLOOKUP(Tabela1[[#This Row],[CÓDIGO]],Export_Worksheet[#All],4,FALSE),"")</f>
        <v>4</v>
      </c>
      <c r="E140" s="161" t="s">
        <v>300</v>
      </c>
      <c r="F140" s="162">
        <v>0.05</v>
      </c>
    </row>
    <row r="141" spans="1:6">
      <c r="A141" s="159" t="s">
        <v>578</v>
      </c>
      <c r="B141" s="160" t="s">
        <v>579</v>
      </c>
      <c r="C141" s="269">
        <f>IFERROR(VLOOKUP(Tabela1[[#This Row],[CÓDIGO]],Export_Worksheet[#All],3,FALSE),"")</f>
        <v>1001.3467000000001</v>
      </c>
      <c r="D141" s="165">
        <f>IFERROR(VLOOKUP(Tabela1[[#This Row],[CÓDIGO]],Export_Worksheet[#All],4,FALSE),"")</f>
        <v>1</v>
      </c>
      <c r="E141" s="161" t="s">
        <v>580</v>
      </c>
      <c r="F141" s="162">
        <v>0.05</v>
      </c>
    </row>
    <row r="142" spans="1:6">
      <c r="A142" s="159" t="s">
        <v>581</v>
      </c>
      <c r="B142" s="160" t="s">
        <v>582</v>
      </c>
      <c r="C142" s="269">
        <f>IFERROR(VLOOKUP(Tabela1[[#This Row],[CÓDIGO]],Export_Worksheet[#All],3,FALSE),"")</f>
        <v>121.48</v>
      </c>
      <c r="D142" s="165">
        <f>IFERROR(VLOOKUP(Tabela1[[#This Row],[CÓDIGO]],Export_Worksheet[#All],4,FALSE),"")</f>
        <v>0</v>
      </c>
      <c r="E142" s="161" t="s">
        <v>300</v>
      </c>
      <c r="F142" s="162">
        <v>0.05</v>
      </c>
    </row>
    <row r="143" spans="1:6">
      <c r="A143" s="159" t="s">
        <v>583</v>
      </c>
      <c r="B143" s="160" t="s">
        <v>584</v>
      </c>
      <c r="C143" s="269">
        <f>IFERROR(VLOOKUP(Tabela1[[#This Row],[CÓDIGO]],Export_Worksheet[#All],3,FALSE),"")</f>
        <v>54.2151</v>
      </c>
      <c r="D143" s="165">
        <f>IFERROR(VLOOKUP(Tabela1[[#This Row],[CÓDIGO]],Export_Worksheet[#All],4,FALSE),"")</f>
        <v>3</v>
      </c>
      <c r="E143" s="161" t="s">
        <v>305</v>
      </c>
      <c r="F143" s="162">
        <v>0.15</v>
      </c>
    </row>
    <row r="144" spans="1:6">
      <c r="A144" s="159" t="s">
        <v>585</v>
      </c>
      <c r="B144" s="160" t="s">
        <v>586</v>
      </c>
      <c r="C144" s="269">
        <f>IFERROR(VLOOKUP(Tabela1[[#This Row],[CÓDIGO]],Export_Worksheet[#All],3,FALSE),"")</f>
        <v>51.32</v>
      </c>
      <c r="D144" s="165">
        <f>IFERROR(VLOOKUP(Tabela1[[#This Row],[CÓDIGO]],Export_Worksheet[#All],4,FALSE),"")</f>
        <v>2</v>
      </c>
      <c r="E144" s="161" t="s">
        <v>300</v>
      </c>
      <c r="F144" s="162">
        <v>0.05</v>
      </c>
    </row>
    <row r="145" spans="1:6">
      <c r="A145" s="159" t="s">
        <v>587</v>
      </c>
      <c r="B145" s="160" t="s">
        <v>588</v>
      </c>
      <c r="C145" s="269">
        <f>IFERROR(VLOOKUP(Tabela1[[#This Row],[CÓDIGO]],Export_Worksheet[#All],3,FALSE),"")</f>
        <v>10.273199999999999</v>
      </c>
      <c r="D145" s="165">
        <f>IFERROR(VLOOKUP(Tabela1[[#This Row],[CÓDIGO]],Export_Worksheet[#All],4,FALSE),"")</f>
        <v>1</v>
      </c>
      <c r="E145" s="161" t="s">
        <v>589</v>
      </c>
      <c r="F145" s="162">
        <v>0.15</v>
      </c>
    </row>
    <row r="146" spans="1:6">
      <c r="A146" s="159" t="s">
        <v>590</v>
      </c>
      <c r="B146" s="160" t="s">
        <v>591</v>
      </c>
      <c r="C146" s="269">
        <f>IFERROR(VLOOKUP(Tabela1[[#This Row],[CÓDIGO]],Export_Worksheet[#All],3,FALSE),"")</f>
        <v>2.5587</v>
      </c>
      <c r="D146" s="165">
        <f>IFERROR(VLOOKUP(Tabela1[[#This Row],[CÓDIGO]],Export_Worksheet[#All],4,FALSE),"")</f>
        <v>1</v>
      </c>
      <c r="E146" s="161" t="s">
        <v>589</v>
      </c>
      <c r="F146" s="162">
        <v>0.15</v>
      </c>
    </row>
    <row r="147" spans="1:6">
      <c r="A147" s="159" t="s">
        <v>592</v>
      </c>
      <c r="B147" s="160" t="s">
        <v>593</v>
      </c>
      <c r="C147" s="269">
        <f>IFERROR(VLOOKUP(Tabela1[[#This Row],[CÓDIGO]],Export_Worksheet[#All],3,FALSE),"")</f>
        <v>1.7122999999999999</v>
      </c>
      <c r="D147" s="165">
        <f>IFERROR(VLOOKUP(Tabela1[[#This Row],[CÓDIGO]],Export_Worksheet[#All],4,FALSE),"")</f>
        <v>1</v>
      </c>
      <c r="E147" s="161" t="s">
        <v>589</v>
      </c>
      <c r="F147" s="162">
        <v>0.15</v>
      </c>
    </row>
    <row r="148" spans="1:6">
      <c r="A148" s="159" t="s">
        <v>594</v>
      </c>
      <c r="B148" s="160" t="s">
        <v>595</v>
      </c>
      <c r="C148" s="269">
        <f>IFERROR(VLOOKUP(Tabela1[[#This Row],[CÓDIGO]],Export_Worksheet[#All],3,FALSE),"")</f>
        <v>6.74</v>
      </c>
      <c r="D148" s="165">
        <f>IFERROR(VLOOKUP(Tabela1[[#This Row],[CÓDIGO]],Export_Worksheet[#All],4,FALSE),"")</f>
        <v>1</v>
      </c>
      <c r="E148" s="161" t="s">
        <v>589</v>
      </c>
      <c r="F148" s="162">
        <v>0.15</v>
      </c>
    </row>
    <row r="149" spans="1:6">
      <c r="A149" s="159" t="s">
        <v>596</v>
      </c>
      <c r="B149" s="160" t="s">
        <v>597</v>
      </c>
      <c r="C149" s="269">
        <f>IFERROR(VLOOKUP(Tabela1[[#This Row],[CÓDIGO]],Export_Worksheet[#All],3,FALSE),"")</f>
        <v>4.4913999999999996</v>
      </c>
      <c r="D149" s="165">
        <f>IFERROR(VLOOKUP(Tabela1[[#This Row],[CÓDIGO]],Export_Worksheet[#All],4,FALSE),"")</f>
        <v>46</v>
      </c>
      <c r="E149" s="161" t="s">
        <v>300</v>
      </c>
      <c r="F149" s="162">
        <v>0.05</v>
      </c>
    </row>
    <row r="150" spans="1:6">
      <c r="A150" s="159" t="s">
        <v>598</v>
      </c>
      <c r="B150" s="160" t="s">
        <v>599</v>
      </c>
      <c r="C150" s="269">
        <f>IFERROR(VLOOKUP(Tabela1[[#This Row],[CÓDIGO]],Export_Worksheet[#All],3,FALSE),"")</f>
        <v>221.42750000000001</v>
      </c>
      <c r="D150" s="165">
        <f>IFERROR(VLOOKUP(Tabela1[[#This Row],[CÓDIGO]],Export_Worksheet[#All],4,FALSE),"")</f>
        <v>1</v>
      </c>
      <c r="E150" s="161" t="s">
        <v>300</v>
      </c>
      <c r="F150" s="162">
        <v>0.05</v>
      </c>
    </row>
    <row r="151" spans="1:6">
      <c r="A151" s="159" t="s">
        <v>600</v>
      </c>
      <c r="B151" s="160" t="s">
        <v>601</v>
      </c>
      <c r="C151" s="269">
        <f>IFERROR(VLOOKUP(Tabela1[[#This Row],[CÓDIGO]],Export_Worksheet[#All],3,FALSE),"")</f>
        <v>328.2183</v>
      </c>
      <c r="D151" s="165">
        <f>IFERROR(VLOOKUP(Tabela1[[#This Row],[CÓDIGO]],Export_Worksheet[#All],4,FALSE),"")</f>
        <v>2</v>
      </c>
      <c r="E151" s="161" t="s">
        <v>300</v>
      </c>
      <c r="F151" s="162">
        <v>0.05</v>
      </c>
    </row>
    <row r="152" spans="1:6">
      <c r="A152" s="159" t="s">
        <v>602</v>
      </c>
      <c r="B152" s="160" t="s">
        <v>603</v>
      </c>
      <c r="C152" s="269">
        <f>IFERROR(VLOOKUP(Tabela1[[#This Row],[CÓDIGO]],Export_Worksheet[#All],3,FALSE),"")</f>
        <v>174.33600000000001</v>
      </c>
      <c r="D152" s="165">
        <f>IFERROR(VLOOKUP(Tabela1[[#This Row],[CÓDIGO]],Export_Worksheet[#All],4,FALSE),"")</f>
        <v>2</v>
      </c>
      <c r="E152" s="161" t="s">
        <v>300</v>
      </c>
      <c r="F152" s="162">
        <v>0.05</v>
      </c>
    </row>
    <row r="153" spans="1:6">
      <c r="A153" s="159" t="s">
        <v>604</v>
      </c>
      <c r="B153" s="160" t="s">
        <v>605</v>
      </c>
      <c r="C153" s="269">
        <f>IFERROR(VLOOKUP(Tabela1[[#This Row],[CÓDIGO]],Export_Worksheet[#All],3,FALSE),"")</f>
        <v>1861.53</v>
      </c>
      <c r="D153" s="165">
        <f>IFERROR(VLOOKUP(Tabela1[[#This Row],[CÓDIGO]],Export_Worksheet[#All],4,FALSE),"")</f>
        <v>1</v>
      </c>
      <c r="E153" s="161" t="s">
        <v>300</v>
      </c>
      <c r="F153" s="162">
        <v>0.05</v>
      </c>
    </row>
    <row r="154" spans="1:6">
      <c r="A154" s="159" t="s">
        <v>606</v>
      </c>
      <c r="B154" s="160" t="s">
        <v>607</v>
      </c>
      <c r="C154" s="269">
        <f>IFERROR(VLOOKUP(Tabela1[[#This Row],[CÓDIGO]],Export_Worksheet[#All],3,FALSE),"")</f>
        <v>348.07499999999999</v>
      </c>
      <c r="D154" s="165">
        <f>IFERROR(VLOOKUP(Tabela1[[#This Row],[CÓDIGO]],Export_Worksheet[#All],4,FALSE),"")</f>
        <v>0</v>
      </c>
      <c r="E154" s="161" t="s">
        <v>300</v>
      </c>
      <c r="F154" s="162">
        <v>0.05</v>
      </c>
    </row>
    <row r="155" spans="1:6">
      <c r="A155" s="159" t="s">
        <v>608</v>
      </c>
      <c r="B155" s="160" t="s">
        <v>609</v>
      </c>
      <c r="C155" s="269">
        <f>IFERROR(VLOOKUP(Tabela1[[#This Row],[CÓDIGO]],Export_Worksheet[#All],3,FALSE),"")</f>
        <v>486.3356</v>
      </c>
      <c r="D155" s="165">
        <f>IFERROR(VLOOKUP(Tabela1[[#This Row],[CÓDIGO]],Export_Worksheet[#All],4,FALSE),"")</f>
        <v>1</v>
      </c>
      <c r="E155" s="161" t="s">
        <v>275</v>
      </c>
      <c r="F155" s="162">
        <v>0.05</v>
      </c>
    </row>
    <row r="156" spans="1:6">
      <c r="A156" s="159" t="s">
        <v>610</v>
      </c>
      <c r="B156" s="160" t="s">
        <v>611</v>
      </c>
      <c r="C156" s="269">
        <f>IFERROR(VLOOKUP(Tabela1[[#This Row],[CÓDIGO]],Export_Worksheet[#All],3,FALSE),"")</f>
        <v>135.52500000000001</v>
      </c>
      <c r="D156" s="165">
        <f>IFERROR(VLOOKUP(Tabela1[[#This Row],[CÓDIGO]],Export_Worksheet[#All],4,FALSE),"")</f>
        <v>2</v>
      </c>
      <c r="E156" s="161" t="s">
        <v>300</v>
      </c>
      <c r="F156" s="162">
        <v>0.05</v>
      </c>
    </row>
    <row r="157" spans="1:6">
      <c r="A157" s="159" t="s">
        <v>612</v>
      </c>
      <c r="B157" s="160" t="s">
        <v>613</v>
      </c>
      <c r="C157" s="269">
        <f>IFERROR(VLOOKUP(Tabela1[[#This Row],[CÓDIGO]],Export_Worksheet[#All],3,FALSE),"")</f>
        <v>46.875999999999998</v>
      </c>
      <c r="D157" s="165">
        <f>IFERROR(VLOOKUP(Tabela1[[#This Row],[CÓDIGO]],Export_Worksheet[#All],4,FALSE),"")</f>
        <v>3</v>
      </c>
      <c r="E157" s="161" t="s">
        <v>300</v>
      </c>
      <c r="F157" s="162">
        <v>0.05</v>
      </c>
    </row>
    <row r="158" spans="1:6">
      <c r="A158" s="159" t="s">
        <v>614</v>
      </c>
      <c r="B158" s="160" t="s">
        <v>615</v>
      </c>
      <c r="C158" s="269">
        <f>IFERROR(VLOOKUP(Tabela1[[#This Row],[CÓDIGO]],Export_Worksheet[#All],3,FALSE),"")</f>
        <v>39.69</v>
      </c>
      <c r="D158" s="165">
        <f>IFERROR(VLOOKUP(Tabela1[[#This Row],[CÓDIGO]],Export_Worksheet[#All],4,FALSE),"")</f>
        <v>1</v>
      </c>
      <c r="E158" s="161" t="s">
        <v>300</v>
      </c>
      <c r="F158" s="162">
        <v>0.05</v>
      </c>
    </row>
    <row r="159" spans="1:6">
      <c r="A159" s="159" t="s">
        <v>616</v>
      </c>
      <c r="B159" s="160" t="s">
        <v>617</v>
      </c>
      <c r="C159" s="269">
        <f>IFERROR(VLOOKUP(Tabela1[[#This Row],[CÓDIGO]],Export_Worksheet[#All],3,FALSE),"")</f>
        <v>75.48</v>
      </c>
      <c r="D159" s="165">
        <f>IFERROR(VLOOKUP(Tabela1[[#This Row],[CÓDIGO]],Export_Worksheet[#All],4,FALSE),"")</f>
        <v>1</v>
      </c>
      <c r="E159" s="161" t="s">
        <v>300</v>
      </c>
      <c r="F159" s="162">
        <v>0.05</v>
      </c>
    </row>
    <row r="160" spans="1:6">
      <c r="A160" s="159" t="s">
        <v>618</v>
      </c>
      <c r="B160" s="160" t="s">
        <v>619</v>
      </c>
      <c r="C160" s="269">
        <f>IFERROR(VLOOKUP(Tabela1[[#This Row],[CÓDIGO]],Export_Worksheet[#All],3,FALSE),"")</f>
        <v>19.53</v>
      </c>
      <c r="D160" s="165">
        <f>IFERROR(VLOOKUP(Tabela1[[#This Row],[CÓDIGO]],Export_Worksheet[#All],4,FALSE),"")</f>
        <v>3</v>
      </c>
      <c r="E160" s="161" t="s">
        <v>275</v>
      </c>
      <c r="F160" s="162">
        <v>0.05</v>
      </c>
    </row>
    <row r="161" spans="1:6">
      <c r="A161" s="159" t="s">
        <v>620</v>
      </c>
      <c r="B161" s="160" t="s">
        <v>619</v>
      </c>
      <c r="C161" s="269">
        <f>IFERROR(VLOOKUP(Tabela1[[#This Row],[CÓDIGO]],Export_Worksheet[#All],3,FALSE),"")</f>
        <v>38.81</v>
      </c>
      <c r="D161" s="165">
        <f>IFERROR(VLOOKUP(Tabela1[[#This Row],[CÓDIGO]],Export_Worksheet[#All],4,FALSE),"")</f>
        <v>3</v>
      </c>
      <c r="E161" s="161" t="s">
        <v>275</v>
      </c>
      <c r="F161" s="162">
        <v>0.05</v>
      </c>
    </row>
    <row r="162" spans="1:6">
      <c r="A162" s="159" t="s">
        <v>621</v>
      </c>
      <c r="B162" s="160" t="s">
        <v>622</v>
      </c>
      <c r="C162" s="269">
        <f>IFERROR(VLOOKUP(Tabela1[[#This Row],[CÓDIGO]],Export_Worksheet[#All],3,FALSE),"")</f>
        <v>212.14</v>
      </c>
      <c r="D162" s="165">
        <f>IFERROR(VLOOKUP(Tabela1[[#This Row],[CÓDIGO]],Export_Worksheet[#All],4,FALSE),"")</f>
        <v>2</v>
      </c>
      <c r="E162" s="161" t="s">
        <v>300</v>
      </c>
      <c r="F162" s="162">
        <v>0.05</v>
      </c>
    </row>
    <row r="163" spans="1:6">
      <c r="A163" s="159" t="s">
        <v>623</v>
      </c>
      <c r="B163" s="160" t="s">
        <v>624</v>
      </c>
      <c r="C163" s="269">
        <f>IFERROR(VLOOKUP(Tabela1[[#This Row],[CÓDIGO]],Export_Worksheet[#All],3,FALSE),"")</f>
        <v>152.01499999999999</v>
      </c>
      <c r="D163" s="165">
        <f>IFERROR(VLOOKUP(Tabela1[[#This Row],[CÓDIGO]],Export_Worksheet[#All],4,FALSE),"")</f>
        <v>0</v>
      </c>
      <c r="E163" s="161" t="s">
        <v>275</v>
      </c>
      <c r="F163" s="162">
        <v>0.05</v>
      </c>
    </row>
    <row r="164" spans="1:6">
      <c r="A164" s="159" t="s">
        <v>625</v>
      </c>
      <c r="B164" s="160" t="s">
        <v>626</v>
      </c>
      <c r="C164" s="269">
        <f>IFERROR(VLOOKUP(Tabela1[[#This Row],[CÓDIGO]],Export_Worksheet[#All],3,FALSE),"")</f>
        <v>183.465</v>
      </c>
      <c r="D164" s="165">
        <f>IFERROR(VLOOKUP(Tabela1[[#This Row],[CÓDIGO]],Export_Worksheet[#All],4,FALSE),"")</f>
        <v>1</v>
      </c>
      <c r="E164" s="161" t="s">
        <v>275</v>
      </c>
      <c r="F164" s="162">
        <v>0.05</v>
      </c>
    </row>
    <row r="165" spans="1:6">
      <c r="A165" s="159" t="s">
        <v>627</v>
      </c>
      <c r="B165" s="160" t="s">
        <v>628</v>
      </c>
      <c r="C165" s="269">
        <f>IFERROR(VLOOKUP(Tabela1[[#This Row],[CÓDIGO]],Export_Worksheet[#All],3,FALSE),"")</f>
        <v>85.874200000000002</v>
      </c>
      <c r="D165" s="165">
        <f>IFERROR(VLOOKUP(Tabela1[[#This Row],[CÓDIGO]],Export_Worksheet[#All],4,FALSE),"")</f>
        <v>2</v>
      </c>
      <c r="E165" s="161" t="s">
        <v>275</v>
      </c>
      <c r="F165" s="162">
        <v>0.05</v>
      </c>
    </row>
    <row r="166" spans="1:6">
      <c r="A166" s="159" t="s">
        <v>629</v>
      </c>
      <c r="B166" s="160" t="s">
        <v>630</v>
      </c>
      <c r="C166" s="269">
        <f>IFERROR(VLOOKUP(Tabela1[[#This Row],[CÓDIGO]],Export_Worksheet[#All],3,FALSE),"")</f>
        <v>36.4283</v>
      </c>
      <c r="D166" s="165">
        <f>IFERROR(VLOOKUP(Tabela1[[#This Row],[CÓDIGO]],Export_Worksheet[#All],4,FALSE),"")</f>
        <v>5</v>
      </c>
      <c r="E166" s="161" t="s">
        <v>275</v>
      </c>
      <c r="F166" s="162">
        <v>0.05</v>
      </c>
    </row>
    <row r="167" spans="1:6">
      <c r="A167" s="159" t="s">
        <v>631</v>
      </c>
      <c r="B167" s="160" t="s">
        <v>632</v>
      </c>
      <c r="C167" s="269">
        <f>IFERROR(VLOOKUP(Tabela1[[#This Row],[CÓDIGO]],Export_Worksheet[#All],3,FALSE),"")</f>
        <v>39.645000000000003</v>
      </c>
      <c r="D167" s="165">
        <f>IFERROR(VLOOKUP(Tabela1[[#This Row],[CÓDIGO]],Export_Worksheet[#All],4,FALSE),"")</f>
        <v>1</v>
      </c>
      <c r="E167" s="161" t="s">
        <v>300</v>
      </c>
      <c r="F167" s="162">
        <v>0.05</v>
      </c>
    </row>
    <row r="168" spans="1:6">
      <c r="A168" s="159" t="s">
        <v>633</v>
      </c>
      <c r="B168" s="160" t="s">
        <v>634</v>
      </c>
      <c r="C168" s="269">
        <f>IFERROR(VLOOKUP(Tabela1[[#This Row],[CÓDIGO]],Export_Worksheet[#All],3,FALSE),"")</f>
        <v>49.07</v>
      </c>
      <c r="D168" s="165">
        <f>IFERROR(VLOOKUP(Tabela1[[#This Row],[CÓDIGO]],Export_Worksheet[#All],4,FALSE),"")</f>
        <v>1</v>
      </c>
      <c r="E168" s="161" t="s">
        <v>300</v>
      </c>
      <c r="F168" s="162">
        <v>0.05</v>
      </c>
    </row>
    <row r="169" spans="1:6">
      <c r="A169" s="159" t="s">
        <v>635</v>
      </c>
      <c r="B169" s="160" t="s">
        <v>636</v>
      </c>
      <c r="C169" s="269">
        <f>IFERROR(VLOOKUP(Tabela1[[#This Row],[CÓDIGO]],Export_Worksheet[#All],3,FALSE),"")</f>
        <v>57.414999999999999</v>
      </c>
      <c r="D169" s="165">
        <f>IFERROR(VLOOKUP(Tabela1[[#This Row],[CÓDIGO]],Export_Worksheet[#All],4,FALSE),"")</f>
        <v>1</v>
      </c>
      <c r="E169" s="161" t="s">
        <v>300</v>
      </c>
      <c r="F169" s="162">
        <v>0.05</v>
      </c>
    </row>
    <row r="170" spans="1:6">
      <c r="A170" s="159" t="s">
        <v>637</v>
      </c>
      <c r="B170" s="160" t="s">
        <v>638</v>
      </c>
      <c r="C170" s="269">
        <f>IFERROR(VLOOKUP(Tabela1[[#This Row],[CÓDIGO]],Export_Worksheet[#All],3,FALSE),"")</f>
        <v>271.88670000000002</v>
      </c>
      <c r="D170" s="165">
        <f>IFERROR(VLOOKUP(Tabela1[[#This Row],[CÓDIGO]],Export_Worksheet[#All],4,FALSE),"")</f>
        <v>1</v>
      </c>
      <c r="E170" s="161" t="s">
        <v>300</v>
      </c>
      <c r="F170" s="162">
        <v>0.05</v>
      </c>
    </row>
    <row r="171" spans="1:6">
      <c r="A171" s="159" t="s">
        <v>639</v>
      </c>
      <c r="B171" s="160" t="s">
        <v>640</v>
      </c>
      <c r="C171" s="269">
        <f>IFERROR(VLOOKUP(Tabela1[[#This Row],[CÓDIGO]],Export_Worksheet[#All],3,FALSE),"")</f>
        <v>393.505</v>
      </c>
      <c r="D171" s="165">
        <f>IFERROR(VLOOKUP(Tabela1[[#This Row],[CÓDIGO]],Export_Worksheet[#All],4,FALSE),"")</f>
        <v>1</v>
      </c>
      <c r="E171" s="161" t="s">
        <v>300</v>
      </c>
      <c r="F171" s="162">
        <v>0.05</v>
      </c>
    </row>
    <row r="172" spans="1:6">
      <c r="A172" s="159" t="s">
        <v>641</v>
      </c>
      <c r="B172" s="160" t="s">
        <v>642</v>
      </c>
      <c r="C172" s="269">
        <f>IFERROR(VLOOKUP(Tabela1[[#This Row],[CÓDIGO]],Export_Worksheet[#All],3,FALSE),"")</f>
        <v>223.86</v>
      </c>
      <c r="D172" s="165">
        <f>IFERROR(VLOOKUP(Tabela1[[#This Row],[CÓDIGO]],Export_Worksheet[#All],4,FALSE),"")</f>
        <v>1</v>
      </c>
      <c r="E172" s="161" t="s">
        <v>300</v>
      </c>
      <c r="F172" s="162">
        <v>0.05</v>
      </c>
    </row>
    <row r="173" spans="1:6">
      <c r="A173" s="159" t="s">
        <v>643</v>
      </c>
      <c r="B173" s="160" t="s">
        <v>644</v>
      </c>
      <c r="C173" s="269">
        <f>IFERROR(VLOOKUP(Tabela1[[#This Row],[CÓDIGO]],Export_Worksheet[#All],3,FALSE),"")</f>
        <v>575.79999999999995</v>
      </c>
      <c r="D173" s="165">
        <f>IFERROR(VLOOKUP(Tabela1[[#This Row],[CÓDIGO]],Export_Worksheet[#All],4,FALSE),"")</f>
        <v>3</v>
      </c>
      <c r="E173" s="161" t="s">
        <v>300</v>
      </c>
      <c r="F173" s="162">
        <v>0.05</v>
      </c>
    </row>
    <row r="174" spans="1:6">
      <c r="A174" s="159" t="s">
        <v>645</v>
      </c>
      <c r="B174" s="160" t="s">
        <v>646</v>
      </c>
      <c r="C174" s="269">
        <f>IFERROR(VLOOKUP(Tabela1[[#This Row],[CÓDIGO]],Export_Worksheet[#All],3,FALSE),"")</f>
        <v>105.8425</v>
      </c>
      <c r="D174" s="165">
        <f>IFERROR(VLOOKUP(Tabela1[[#This Row],[CÓDIGO]],Export_Worksheet[#All],4,FALSE),"")</f>
        <v>2</v>
      </c>
      <c r="E174" s="161" t="s">
        <v>300</v>
      </c>
      <c r="F174" s="162">
        <v>0.05</v>
      </c>
    </row>
    <row r="175" spans="1:6">
      <c r="A175" s="159" t="s">
        <v>647</v>
      </c>
      <c r="B175" s="160" t="s">
        <v>648</v>
      </c>
      <c r="C175" s="269">
        <f>IFERROR(VLOOKUP(Tabela1[[#This Row],[CÓDIGO]],Export_Worksheet[#All],3,FALSE),"")</f>
        <v>137.69999999999999</v>
      </c>
      <c r="D175" s="165">
        <f>IFERROR(VLOOKUP(Tabela1[[#This Row],[CÓDIGO]],Export_Worksheet[#All],4,FALSE),"")</f>
        <v>0</v>
      </c>
      <c r="E175" s="161" t="s">
        <v>300</v>
      </c>
      <c r="F175" s="162">
        <v>0.05</v>
      </c>
    </row>
    <row r="176" spans="1:6">
      <c r="A176" s="159" t="s">
        <v>649</v>
      </c>
      <c r="B176" s="160" t="s">
        <v>650</v>
      </c>
      <c r="C176" s="269">
        <f>IFERROR(VLOOKUP(Tabela1[[#This Row],[CÓDIGO]],Export_Worksheet[#All],3,FALSE),"")</f>
        <v>228.05250000000001</v>
      </c>
      <c r="D176" s="165">
        <f>IFERROR(VLOOKUP(Tabela1[[#This Row],[CÓDIGO]],Export_Worksheet[#All],4,FALSE),"")</f>
        <v>3</v>
      </c>
      <c r="E176" s="161" t="s">
        <v>300</v>
      </c>
      <c r="F176" s="162">
        <v>0.05</v>
      </c>
    </row>
    <row r="177" spans="1:6">
      <c r="A177" s="159" t="s">
        <v>651</v>
      </c>
      <c r="B177" s="160" t="s">
        <v>652</v>
      </c>
      <c r="C177" s="269">
        <f>IFERROR(VLOOKUP(Tabela1[[#This Row],[CÓDIGO]],Export_Worksheet[#All],3,FALSE),"")</f>
        <v>280.06</v>
      </c>
      <c r="D177" s="165">
        <f>IFERROR(VLOOKUP(Tabela1[[#This Row],[CÓDIGO]],Export_Worksheet[#All],4,FALSE),"")</f>
        <v>0</v>
      </c>
      <c r="E177" s="161" t="s">
        <v>300</v>
      </c>
      <c r="F177" s="162">
        <v>0.05</v>
      </c>
    </row>
    <row r="178" spans="1:6">
      <c r="A178" s="159" t="s">
        <v>653</v>
      </c>
      <c r="B178" s="160" t="s">
        <v>654</v>
      </c>
      <c r="C178" s="269">
        <f>IFERROR(VLOOKUP(Tabela1[[#This Row],[CÓDIGO]],Export_Worksheet[#All],3,FALSE),"")</f>
        <v>3046.13</v>
      </c>
      <c r="D178" s="165">
        <f>IFERROR(VLOOKUP(Tabela1[[#This Row],[CÓDIGO]],Export_Worksheet[#All],4,FALSE),"")</f>
        <v>1</v>
      </c>
      <c r="E178" s="161" t="s">
        <v>300</v>
      </c>
      <c r="F178" s="162">
        <v>0.05</v>
      </c>
    </row>
    <row r="179" spans="1:6">
      <c r="A179" s="159" t="s">
        <v>655</v>
      </c>
      <c r="B179" s="160" t="s">
        <v>656</v>
      </c>
      <c r="C179" s="269">
        <f>IFERROR(VLOOKUP(Tabela1[[#This Row],[CÓDIGO]],Export_Worksheet[#All],3,FALSE),"")</f>
        <v>1943.5214000000001</v>
      </c>
      <c r="D179" s="165">
        <f>IFERROR(VLOOKUP(Tabela1[[#This Row],[CÓDIGO]],Export_Worksheet[#All],4,FALSE),"")</f>
        <v>1</v>
      </c>
      <c r="E179" s="161" t="s">
        <v>657</v>
      </c>
      <c r="F179" s="162">
        <v>0.15</v>
      </c>
    </row>
    <row r="180" spans="1:6">
      <c r="A180" s="159" t="s">
        <v>658</v>
      </c>
      <c r="B180" s="160" t="s">
        <v>659</v>
      </c>
      <c r="C180" s="269">
        <f>IFERROR(VLOOKUP(Tabela1[[#This Row],[CÓDIGO]],Export_Worksheet[#All],3,FALSE),"")</f>
        <v>13855.51</v>
      </c>
      <c r="D180" s="165">
        <f>IFERROR(VLOOKUP(Tabela1[[#This Row],[CÓDIGO]],Export_Worksheet[#All],4,FALSE),"")</f>
        <v>1</v>
      </c>
      <c r="E180" s="161" t="s">
        <v>660</v>
      </c>
      <c r="F180" s="162">
        <v>0.15</v>
      </c>
    </row>
    <row r="181" spans="1:6">
      <c r="A181" s="159" t="s">
        <v>661</v>
      </c>
      <c r="B181" s="160" t="s">
        <v>662</v>
      </c>
      <c r="C181" s="269">
        <f>IFERROR(VLOOKUP(Tabela1[[#This Row],[CÓDIGO]],Export_Worksheet[#All],3,FALSE),"")</f>
        <v>13.38</v>
      </c>
      <c r="D181" s="165">
        <f>IFERROR(VLOOKUP(Tabela1[[#This Row],[CÓDIGO]],Export_Worksheet[#All],4,FALSE),"")</f>
        <v>0</v>
      </c>
      <c r="E181" s="161" t="s">
        <v>300</v>
      </c>
      <c r="F181" s="162">
        <v>0.05</v>
      </c>
    </row>
    <row r="182" spans="1:6">
      <c r="A182" s="159" t="s">
        <v>663</v>
      </c>
      <c r="B182" s="160" t="s">
        <v>664</v>
      </c>
      <c r="C182" s="269">
        <f>IFERROR(VLOOKUP(Tabela1[[#This Row],[CÓDIGO]],Export_Worksheet[#All],3,FALSE),"")</f>
        <v>66.545000000000002</v>
      </c>
      <c r="D182" s="165">
        <f>IFERROR(VLOOKUP(Tabela1[[#This Row],[CÓDIGO]],Export_Worksheet[#All],4,FALSE),"")</f>
        <v>0</v>
      </c>
      <c r="E182" s="161" t="s">
        <v>300</v>
      </c>
      <c r="F182" s="162">
        <v>0.05</v>
      </c>
    </row>
    <row r="183" spans="1:6">
      <c r="A183" s="159" t="s">
        <v>665</v>
      </c>
      <c r="B183" s="160" t="s">
        <v>666</v>
      </c>
      <c r="C183" s="269">
        <f>IFERROR(VLOOKUP(Tabela1[[#This Row],[CÓDIGO]],Export_Worksheet[#All],3,FALSE),"")</f>
        <v>12.749000000000001</v>
      </c>
      <c r="D183" s="165">
        <f>IFERROR(VLOOKUP(Tabela1[[#This Row],[CÓDIGO]],Export_Worksheet[#All],4,FALSE),"")</f>
        <v>99</v>
      </c>
      <c r="E183" s="161" t="s">
        <v>300</v>
      </c>
      <c r="F183" s="162">
        <v>0.05</v>
      </c>
    </row>
    <row r="184" spans="1:6">
      <c r="A184" s="159" t="s">
        <v>667</v>
      </c>
      <c r="B184" s="160" t="s">
        <v>668</v>
      </c>
      <c r="C184" s="269">
        <f>IFERROR(VLOOKUP(Tabela1[[#This Row],[CÓDIGO]],Export_Worksheet[#All],3,FALSE),"")</f>
        <v>5.5065</v>
      </c>
      <c r="D184" s="165">
        <f>IFERROR(VLOOKUP(Tabela1[[#This Row],[CÓDIGO]],Export_Worksheet[#All],4,FALSE),"")</f>
        <v>0</v>
      </c>
      <c r="E184" s="161" t="s">
        <v>669</v>
      </c>
      <c r="F184" s="162">
        <v>0.05</v>
      </c>
    </row>
    <row r="185" spans="1:6">
      <c r="A185" s="159" t="s">
        <v>670</v>
      </c>
      <c r="B185" s="160" t="s">
        <v>671</v>
      </c>
      <c r="C185" s="269">
        <f>IFERROR(VLOOKUP(Tabela1[[#This Row],[CÓDIGO]],Export_Worksheet[#All],3,FALSE),"")</f>
        <v>17143.843099999998</v>
      </c>
      <c r="D185" s="165">
        <f>IFERROR(VLOOKUP(Tabela1[[#This Row],[CÓDIGO]],Export_Worksheet[#All],4,FALSE),"")</f>
        <v>1</v>
      </c>
      <c r="E185" s="161" t="s">
        <v>672</v>
      </c>
      <c r="F185" s="162">
        <v>0.15</v>
      </c>
    </row>
    <row r="186" spans="1:6">
      <c r="A186" s="159" t="s">
        <v>673</v>
      </c>
      <c r="B186" s="160" t="s">
        <v>674</v>
      </c>
      <c r="C186" s="269">
        <f>IFERROR(VLOOKUP(Tabela1[[#This Row],[CÓDIGO]],Export_Worksheet[#All],3,FALSE),"")</f>
        <v>3938.1797000000001</v>
      </c>
      <c r="D186" s="165">
        <f>IFERROR(VLOOKUP(Tabela1[[#This Row],[CÓDIGO]],Export_Worksheet[#All],4,FALSE),"")</f>
        <v>4</v>
      </c>
      <c r="E186" s="161" t="s">
        <v>672</v>
      </c>
      <c r="F186" s="162">
        <v>0.15</v>
      </c>
    </row>
    <row r="187" spans="1:6">
      <c r="A187" s="159" t="s">
        <v>675</v>
      </c>
      <c r="B187" s="160" t="s">
        <v>676</v>
      </c>
      <c r="C187" s="269">
        <f>IFERROR(VLOOKUP(Tabela1[[#This Row],[CÓDIGO]],Export_Worksheet[#All],3,FALSE),"")</f>
        <v>471.48750000000001</v>
      </c>
      <c r="D187" s="165">
        <f>IFERROR(VLOOKUP(Tabela1[[#This Row],[CÓDIGO]],Export_Worksheet[#All],4,FALSE),"")</f>
        <v>1</v>
      </c>
      <c r="E187" s="161">
        <v>85365090</v>
      </c>
      <c r="F187" s="162">
        <v>0.15</v>
      </c>
    </row>
    <row r="188" spans="1:6">
      <c r="A188" s="159" t="s">
        <v>677</v>
      </c>
      <c r="B188" s="160" t="s">
        <v>678</v>
      </c>
      <c r="C188" s="269">
        <f>IFERROR(VLOOKUP(Tabela1[[#This Row],[CÓDIGO]],Export_Worksheet[#All],3,FALSE),"")</f>
        <v>1360.415</v>
      </c>
      <c r="D188" s="165">
        <f>IFERROR(VLOOKUP(Tabela1[[#This Row],[CÓDIGO]],Export_Worksheet[#All],4,FALSE),"")</f>
        <v>1</v>
      </c>
      <c r="E188" s="161" t="s">
        <v>324</v>
      </c>
      <c r="F188" s="162">
        <v>0.15</v>
      </c>
    </row>
    <row r="189" spans="1:6">
      <c r="A189" s="159" t="s">
        <v>679</v>
      </c>
      <c r="B189" s="160" t="s">
        <v>680</v>
      </c>
      <c r="C189" s="269">
        <f>IFERROR(VLOOKUP(Tabela1[[#This Row],[CÓDIGO]],Export_Worksheet[#All],3,FALSE),"")</f>
        <v>307.70670000000001</v>
      </c>
      <c r="D189" s="165">
        <f>IFERROR(VLOOKUP(Tabela1[[#This Row],[CÓDIGO]],Export_Worksheet[#All],4,FALSE),"")</f>
        <v>3</v>
      </c>
      <c r="E189" s="161" t="s">
        <v>681</v>
      </c>
      <c r="F189" s="162">
        <v>0.1</v>
      </c>
    </row>
    <row r="190" spans="1:6">
      <c r="A190" s="159" t="s">
        <v>682</v>
      </c>
      <c r="B190" s="160" t="s">
        <v>683</v>
      </c>
      <c r="C190" s="269">
        <f>IFERROR(VLOOKUP(Tabela1[[#This Row],[CÓDIGO]],Export_Worksheet[#All],3,FALSE),"")</f>
        <v>854.7</v>
      </c>
      <c r="D190" s="165">
        <f>IFERROR(VLOOKUP(Tabela1[[#This Row],[CÓDIGO]],Export_Worksheet[#All],4,FALSE),"")</f>
        <v>1</v>
      </c>
      <c r="E190" s="161" t="s">
        <v>324</v>
      </c>
      <c r="F190" s="162">
        <v>0.15</v>
      </c>
    </row>
    <row r="191" spans="1:6">
      <c r="A191" s="159" t="s">
        <v>684</v>
      </c>
      <c r="B191" s="160" t="s">
        <v>685</v>
      </c>
      <c r="C191" s="269">
        <f>IFERROR(VLOOKUP(Tabela1[[#This Row],[CÓDIGO]],Export_Worksheet[#All],3,FALSE),"")</f>
        <v>170.45</v>
      </c>
      <c r="D191" s="165">
        <f>IFERROR(VLOOKUP(Tabela1[[#This Row],[CÓDIGO]],Export_Worksheet[#All],4,FALSE),"")</f>
        <v>1</v>
      </c>
      <c r="E191" s="161" t="s">
        <v>300</v>
      </c>
      <c r="F191" s="162">
        <v>0.05</v>
      </c>
    </row>
    <row r="192" spans="1:6">
      <c r="A192" s="159" t="s">
        <v>686</v>
      </c>
      <c r="B192" s="160" t="s">
        <v>687</v>
      </c>
      <c r="C192" s="269">
        <f>IFERROR(VLOOKUP(Tabela1[[#This Row],[CÓDIGO]],Export_Worksheet[#All],3,FALSE),"")</f>
        <v>306.43</v>
      </c>
      <c r="D192" s="165">
        <f>IFERROR(VLOOKUP(Tabela1[[#This Row],[CÓDIGO]],Export_Worksheet[#All],4,FALSE),"")</f>
        <v>5</v>
      </c>
      <c r="E192" s="161" t="s">
        <v>300</v>
      </c>
      <c r="F192" s="162">
        <v>0.05</v>
      </c>
    </row>
    <row r="193" spans="1:6">
      <c r="A193" s="159" t="s">
        <v>688</v>
      </c>
      <c r="B193" s="160" t="s">
        <v>689</v>
      </c>
      <c r="C193" s="269">
        <f>IFERROR(VLOOKUP(Tabela1[[#This Row],[CÓDIGO]],Export_Worksheet[#All],3,FALSE),"")</f>
        <v>191.755</v>
      </c>
      <c r="D193" s="165">
        <f>IFERROR(VLOOKUP(Tabela1[[#This Row],[CÓDIGO]],Export_Worksheet[#All],4,FALSE),"")</f>
        <v>0</v>
      </c>
      <c r="E193" s="161" t="s">
        <v>324</v>
      </c>
      <c r="F193" s="162">
        <v>0.15</v>
      </c>
    </row>
    <row r="194" spans="1:6">
      <c r="A194" s="159" t="s">
        <v>690</v>
      </c>
      <c r="B194" s="160" t="s">
        <v>691</v>
      </c>
      <c r="C194" s="269">
        <f>IFERROR(VLOOKUP(Tabela1[[#This Row],[CÓDIGO]],Export_Worksheet[#All],3,FALSE),"")</f>
        <v>93.107500000000002</v>
      </c>
      <c r="D194" s="165">
        <f>IFERROR(VLOOKUP(Tabela1[[#This Row],[CÓDIGO]],Export_Worksheet[#All],4,FALSE),"")</f>
        <v>4</v>
      </c>
      <c r="E194" s="161" t="s">
        <v>300</v>
      </c>
      <c r="F194" s="162">
        <v>0.05</v>
      </c>
    </row>
    <row r="195" spans="1:6">
      <c r="A195" s="159" t="s">
        <v>692</v>
      </c>
      <c r="B195" s="160" t="s">
        <v>693</v>
      </c>
      <c r="C195" s="269">
        <f>IFERROR(VLOOKUP(Tabela1[[#This Row],[CÓDIGO]],Export_Worksheet[#All],3,FALSE),"")</f>
        <v>97.587699999999998</v>
      </c>
      <c r="D195" s="165">
        <f>IFERROR(VLOOKUP(Tabela1[[#This Row],[CÓDIGO]],Export_Worksheet[#All],4,FALSE),"")</f>
        <v>0</v>
      </c>
      <c r="E195" s="161" t="s">
        <v>324</v>
      </c>
      <c r="F195" s="162">
        <v>0.15</v>
      </c>
    </row>
    <row r="196" spans="1:6">
      <c r="A196" s="159" t="s">
        <v>694</v>
      </c>
      <c r="B196" s="160" t="s">
        <v>695</v>
      </c>
      <c r="C196" s="269">
        <f>IFERROR(VLOOKUP(Tabela1[[#This Row],[CÓDIGO]],Export_Worksheet[#All],3,FALSE),"")</f>
        <v>60.734999999999999</v>
      </c>
      <c r="D196" s="165">
        <f>IFERROR(VLOOKUP(Tabela1[[#This Row],[CÓDIGO]],Export_Worksheet[#All],4,FALSE),"")</f>
        <v>1</v>
      </c>
      <c r="E196" s="161" t="s">
        <v>300</v>
      </c>
      <c r="F196" s="162">
        <v>0.05</v>
      </c>
    </row>
    <row r="197" spans="1:6">
      <c r="A197" s="159" t="s">
        <v>696</v>
      </c>
      <c r="B197" s="160" t="s">
        <v>697</v>
      </c>
      <c r="C197" s="269">
        <f>IFERROR(VLOOKUP(Tabela1[[#This Row],[CÓDIGO]],Export_Worksheet[#All],3,FALSE),"")</f>
        <v>187.8278</v>
      </c>
      <c r="D197" s="165">
        <f>IFERROR(VLOOKUP(Tabela1[[#This Row],[CÓDIGO]],Export_Worksheet[#All],4,FALSE),"")</f>
        <v>3</v>
      </c>
      <c r="E197" s="161" t="s">
        <v>300</v>
      </c>
      <c r="F197" s="162">
        <v>0.05</v>
      </c>
    </row>
    <row r="198" spans="1:6">
      <c r="A198" s="159" t="s">
        <v>698</v>
      </c>
      <c r="B198" s="160" t="s">
        <v>699</v>
      </c>
      <c r="C198" s="269">
        <f>IFERROR(VLOOKUP(Tabela1[[#This Row],[CÓDIGO]],Export_Worksheet[#All],3,FALSE),"")</f>
        <v>142.94669999999999</v>
      </c>
      <c r="D198" s="165">
        <f>IFERROR(VLOOKUP(Tabela1[[#This Row],[CÓDIGO]],Export_Worksheet[#All],4,FALSE),"")</f>
        <v>7</v>
      </c>
      <c r="E198" s="161" t="s">
        <v>300</v>
      </c>
      <c r="F198" s="162">
        <v>0.05</v>
      </c>
    </row>
    <row r="199" spans="1:6">
      <c r="A199" s="159" t="s">
        <v>700</v>
      </c>
      <c r="B199" s="160" t="s">
        <v>701</v>
      </c>
      <c r="C199" s="269">
        <f>IFERROR(VLOOKUP(Tabela1[[#This Row],[CÓDIGO]],Export_Worksheet[#All],3,FALSE),"")</f>
        <v>93.632000000000005</v>
      </c>
      <c r="D199" s="165">
        <f>IFERROR(VLOOKUP(Tabela1[[#This Row],[CÓDIGO]],Export_Worksheet[#All],4,FALSE),"")</f>
        <v>5</v>
      </c>
      <c r="E199" s="161" t="s">
        <v>300</v>
      </c>
      <c r="F199" s="162">
        <v>0.05</v>
      </c>
    </row>
    <row r="200" spans="1:6">
      <c r="A200" s="159" t="s">
        <v>702</v>
      </c>
      <c r="B200" s="160" t="s">
        <v>703</v>
      </c>
      <c r="C200" s="269">
        <f>IFERROR(VLOOKUP(Tabela1[[#This Row],[CÓDIGO]],Export_Worksheet[#All],3,FALSE),"")</f>
        <v>1136.6133</v>
      </c>
      <c r="D200" s="165">
        <f>IFERROR(VLOOKUP(Tabela1[[#This Row],[CÓDIGO]],Export_Worksheet[#All],4,FALSE),"")</f>
        <v>3</v>
      </c>
      <c r="E200" s="161" t="s">
        <v>704</v>
      </c>
      <c r="F200" s="162">
        <v>0.1</v>
      </c>
    </row>
    <row r="201" spans="1:6">
      <c r="A201" s="159" t="s">
        <v>705</v>
      </c>
      <c r="B201" s="160" t="s">
        <v>706</v>
      </c>
      <c r="C201" s="269">
        <f>IFERROR(VLOOKUP(Tabela1[[#This Row],[CÓDIGO]],Export_Worksheet[#All],3,FALSE),"")</f>
        <v>259.58670000000001</v>
      </c>
      <c r="D201" s="165">
        <f>IFERROR(VLOOKUP(Tabela1[[#This Row],[CÓDIGO]],Export_Worksheet[#All],4,FALSE),"")</f>
        <v>4</v>
      </c>
      <c r="E201" s="161" t="s">
        <v>324</v>
      </c>
      <c r="F201" s="162">
        <v>0.15</v>
      </c>
    </row>
    <row r="202" spans="1:6">
      <c r="A202" s="159" t="s">
        <v>707</v>
      </c>
      <c r="B202" s="160" t="s">
        <v>708</v>
      </c>
      <c r="C202" s="269">
        <f>IFERROR(VLOOKUP(Tabela1[[#This Row],[CÓDIGO]],Export_Worksheet[#All],3,FALSE),"")</f>
        <v>88.2</v>
      </c>
      <c r="D202" s="165">
        <f>IFERROR(VLOOKUP(Tabela1[[#This Row],[CÓDIGO]],Export_Worksheet[#All],4,FALSE),"")</f>
        <v>2</v>
      </c>
      <c r="E202" s="161" t="s">
        <v>300</v>
      </c>
      <c r="F202" s="162">
        <v>0.05</v>
      </c>
    </row>
    <row r="203" spans="1:6">
      <c r="A203" s="159" t="s">
        <v>709</v>
      </c>
      <c r="B203" s="160" t="s">
        <v>710</v>
      </c>
      <c r="C203" s="269">
        <f>IFERROR(VLOOKUP(Tabela1[[#This Row],[CÓDIGO]],Export_Worksheet[#All],3,FALSE),"")</f>
        <v>179.995</v>
      </c>
      <c r="D203" s="165">
        <f>IFERROR(VLOOKUP(Tabela1[[#This Row],[CÓDIGO]],Export_Worksheet[#All],4,FALSE),"")</f>
        <v>2</v>
      </c>
      <c r="E203" s="161" t="s">
        <v>711</v>
      </c>
      <c r="F203" s="162">
        <v>0.1</v>
      </c>
    </row>
    <row r="204" spans="1:6">
      <c r="A204" s="159" t="s">
        <v>712</v>
      </c>
      <c r="B204" s="160" t="s">
        <v>713</v>
      </c>
      <c r="C204" s="269">
        <f>IFERROR(VLOOKUP(Tabela1[[#This Row],[CÓDIGO]],Export_Worksheet[#All],3,FALSE),"")</f>
        <v>108.0367</v>
      </c>
      <c r="D204" s="165">
        <f>IFERROR(VLOOKUP(Tabela1[[#This Row],[CÓDIGO]],Export_Worksheet[#All],4,FALSE),"")</f>
        <v>1</v>
      </c>
      <c r="E204" s="161" t="s">
        <v>300</v>
      </c>
      <c r="F204" s="162">
        <v>0.05</v>
      </c>
    </row>
    <row r="205" spans="1:6">
      <c r="A205" s="159" t="s">
        <v>714</v>
      </c>
      <c r="B205" s="160" t="s">
        <v>715</v>
      </c>
      <c r="C205" s="269">
        <f>IFERROR(VLOOKUP(Tabela1[[#This Row],[CÓDIGO]],Export_Worksheet[#All],3,FALSE),"")</f>
        <v>173.23249999999999</v>
      </c>
      <c r="D205" s="165">
        <f>IFERROR(VLOOKUP(Tabela1[[#This Row],[CÓDIGO]],Export_Worksheet[#All],4,FALSE),"")</f>
        <v>1</v>
      </c>
      <c r="E205" s="161" t="s">
        <v>711</v>
      </c>
      <c r="F205" s="162">
        <v>0.1</v>
      </c>
    </row>
    <row r="206" spans="1:6">
      <c r="A206" s="159" t="s">
        <v>716</v>
      </c>
      <c r="B206" s="160" t="s">
        <v>717</v>
      </c>
      <c r="C206" s="269">
        <f>IFERROR(VLOOKUP(Tabela1[[#This Row],[CÓDIGO]],Export_Worksheet[#All],3,FALSE),"")</f>
        <v>473.04</v>
      </c>
      <c r="D206" s="165">
        <f>IFERROR(VLOOKUP(Tabela1[[#This Row],[CÓDIGO]],Export_Worksheet[#All],4,FALSE),"")</f>
        <v>1</v>
      </c>
      <c r="E206" s="161" t="s">
        <v>300</v>
      </c>
      <c r="F206" s="162">
        <v>0.05</v>
      </c>
    </row>
    <row r="207" spans="1:6">
      <c r="A207" s="159" t="s">
        <v>718</v>
      </c>
      <c r="B207" s="160" t="s">
        <v>719</v>
      </c>
      <c r="C207" s="269">
        <f>IFERROR(VLOOKUP(Tabela1[[#This Row],[CÓDIGO]],Export_Worksheet[#All],3,FALSE),"")</f>
        <v>325.62</v>
      </c>
      <c r="D207" s="165">
        <f>IFERROR(VLOOKUP(Tabela1[[#This Row],[CÓDIGO]],Export_Worksheet[#All],4,FALSE),"")</f>
        <v>1</v>
      </c>
      <c r="E207" s="161" t="s">
        <v>720</v>
      </c>
      <c r="F207" s="162">
        <v>0.15</v>
      </c>
    </row>
    <row r="208" spans="1:6">
      <c r="A208" s="159" t="s">
        <v>721</v>
      </c>
      <c r="B208" s="160" t="s">
        <v>722</v>
      </c>
      <c r="C208" s="269">
        <f>IFERROR(VLOOKUP(Tabela1[[#This Row],[CÓDIGO]],Export_Worksheet[#All],3,FALSE),"")</f>
        <v>342.63</v>
      </c>
      <c r="D208" s="165">
        <f>IFERROR(VLOOKUP(Tabela1[[#This Row],[CÓDIGO]],Export_Worksheet[#All],4,FALSE),"")</f>
        <v>2</v>
      </c>
      <c r="E208" s="161" t="s">
        <v>720</v>
      </c>
      <c r="F208" s="162">
        <v>0.15</v>
      </c>
    </row>
    <row r="209" spans="1:6">
      <c r="A209" s="159" t="s">
        <v>723</v>
      </c>
      <c r="B209" s="160" t="s">
        <v>724</v>
      </c>
      <c r="C209" s="269">
        <f>IFERROR(VLOOKUP(Tabela1[[#This Row],[CÓDIGO]],Export_Worksheet[#All],3,FALSE),"")</f>
        <v>53.195</v>
      </c>
      <c r="D209" s="165">
        <f>IFERROR(VLOOKUP(Tabela1[[#This Row],[CÓDIGO]],Export_Worksheet[#All],4,FALSE),"")</f>
        <v>1</v>
      </c>
      <c r="E209" s="161" t="s">
        <v>300</v>
      </c>
      <c r="F209" s="162">
        <v>0.05</v>
      </c>
    </row>
    <row r="210" spans="1:6">
      <c r="A210" s="159" t="s">
        <v>725</v>
      </c>
      <c r="B210" s="160" t="s">
        <v>726</v>
      </c>
      <c r="C210" s="269">
        <f>IFERROR(VLOOKUP(Tabela1[[#This Row],[CÓDIGO]],Export_Worksheet[#All],3,FALSE),"")</f>
        <v>139.3981</v>
      </c>
      <c r="D210" s="165">
        <f>IFERROR(VLOOKUP(Tabela1[[#This Row],[CÓDIGO]],Export_Worksheet[#All],4,FALSE),"")</f>
        <v>1</v>
      </c>
      <c r="E210" s="161" t="s">
        <v>324</v>
      </c>
      <c r="F210" s="162">
        <v>0.15</v>
      </c>
    </row>
    <row r="211" spans="1:6">
      <c r="A211" s="159" t="s">
        <v>727</v>
      </c>
      <c r="B211" s="160" t="s">
        <v>728</v>
      </c>
      <c r="C211" s="269" t="str">
        <f>IFERROR(VLOOKUP(Tabela1[[#This Row],[CÓDIGO]],Export_Worksheet[#All],3,FALSE),"")</f>
        <v/>
      </c>
      <c r="D211" s="165" t="str">
        <f>IFERROR(VLOOKUP(Tabela1[[#This Row],[CÓDIGO]],Export_Worksheet[#All],4,FALSE),"")</f>
        <v/>
      </c>
      <c r="E211" s="161" t="s">
        <v>729</v>
      </c>
      <c r="F211" s="162">
        <v>0.05</v>
      </c>
    </row>
    <row r="212" spans="1:6">
      <c r="A212" s="159" t="s">
        <v>730</v>
      </c>
      <c r="B212" s="160" t="s">
        <v>731</v>
      </c>
      <c r="C212" s="269">
        <f>IFERROR(VLOOKUP(Tabela1[[#This Row],[CÓDIGO]],Export_Worksheet[#All],3,FALSE),"")</f>
        <v>1783.86</v>
      </c>
      <c r="D212" s="165">
        <f>IFERROR(VLOOKUP(Tabela1[[#This Row],[CÓDIGO]],Export_Worksheet[#All],4,FALSE),"")</f>
        <v>0</v>
      </c>
      <c r="E212" s="161">
        <v>85044029</v>
      </c>
      <c r="F212" s="162">
        <v>0.05</v>
      </c>
    </row>
    <row r="213" spans="1:6">
      <c r="A213" s="159" t="s">
        <v>732</v>
      </c>
      <c r="B213" s="160" t="s">
        <v>733</v>
      </c>
      <c r="C213" s="269">
        <f>IFERROR(VLOOKUP(Tabela1[[#This Row],[CÓDIGO]],Export_Worksheet[#All],3,FALSE),"")</f>
        <v>131.98779999999999</v>
      </c>
      <c r="D213" s="165">
        <f>IFERROR(VLOOKUP(Tabela1[[#This Row],[CÓDIGO]],Export_Worksheet[#All],4,FALSE),"")</f>
        <v>2</v>
      </c>
      <c r="E213" s="161" t="s">
        <v>490</v>
      </c>
      <c r="F213" s="162">
        <v>0.05</v>
      </c>
    </row>
    <row r="214" spans="1:6">
      <c r="A214" s="159" t="s">
        <v>734</v>
      </c>
      <c r="B214" s="160" t="s">
        <v>735</v>
      </c>
      <c r="C214" s="269">
        <f>IFERROR(VLOOKUP(Tabela1[[#This Row],[CÓDIGO]],Export_Worksheet[#All],3,FALSE),"")</f>
        <v>7515</v>
      </c>
      <c r="D214" s="165">
        <f>IFERROR(VLOOKUP(Tabela1[[#This Row],[CÓDIGO]],Export_Worksheet[#All],4,FALSE),"")</f>
        <v>0</v>
      </c>
      <c r="E214" s="161" t="s">
        <v>657</v>
      </c>
      <c r="F214" s="162">
        <v>0.15</v>
      </c>
    </row>
    <row r="215" spans="1:6">
      <c r="A215" s="159" t="s">
        <v>736</v>
      </c>
      <c r="B215" s="160" t="s">
        <v>737</v>
      </c>
      <c r="C215" s="269">
        <f>IFERROR(VLOOKUP(Tabela1[[#This Row],[CÓDIGO]],Export_Worksheet[#All],3,FALSE),"")</f>
        <v>5384.33</v>
      </c>
      <c r="D215" s="165">
        <f>IFERROR(VLOOKUP(Tabela1[[#This Row],[CÓDIGO]],Export_Worksheet[#All],4,FALSE),"")</f>
        <v>0</v>
      </c>
      <c r="E215" s="161" t="s">
        <v>657</v>
      </c>
      <c r="F215" s="162">
        <v>0.15</v>
      </c>
    </row>
    <row r="216" spans="1:6">
      <c r="A216" s="159" t="s">
        <v>738</v>
      </c>
      <c r="B216" s="160" t="s">
        <v>739</v>
      </c>
      <c r="C216" s="269">
        <f>IFERROR(VLOOKUP(Tabela1[[#This Row],[CÓDIGO]],Export_Worksheet[#All],3,FALSE),"")</f>
        <v>8589.1144000000004</v>
      </c>
      <c r="D216" s="165">
        <f>IFERROR(VLOOKUP(Tabela1[[#This Row],[CÓDIGO]],Export_Worksheet[#All],4,FALSE),"")</f>
        <v>1</v>
      </c>
      <c r="E216" s="161" t="s">
        <v>740</v>
      </c>
      <c r="F216" s="162">
        <v>0.15</v>
      </c>
    </row>
    <row r="217" spans="1:6">
      <c r="A217" s="159" t="s">
        <v>741</v>
      </c>
      <c r="B217" s="160" t="s">
        <v>742</v>
      </c>
      <c r="C217" s="269">
        <f>IFERROR(VLOOKUP(Tabela1[[#This Row],[CÓDIGO]],Export_Worksheet[#All],3,FALSE),"")</f>
        <v>1617.17</v>
      </c>
      <c r="D217" s="165">
        <f>IFERROR(VLOOKUP(Tabela1[[#This Row],[CÓDIGO]],Export_Worksheet[#All],4,FALSE),"")</f>
        <v>0</v>
      </c>
      <c r="E217" s="161" t="s">
        <v>300</v>
      </c>
      <c r="F217" s="162">
        <v>0.05</v>
      </c>
    </row>
    <row r="218" spans="1:6">
      <c r="A218" s="159" t="s">
        <v>743</v>
      </c>
      <c r="B218" s="160" t="s">
        <v>744</v>
      </c>
      <c r="C218" s="269">
        <f>IFERROR(VLOOKUP(Tabela1[[#This Row],[CÓDIGO]],Export_Worksheet[#All],3,FALSE),"")</f>
        <v>2125.835</v>
      </c>
      <c r="D218" s="165">
        <f>IFERROR(VLOOKUP(Tabela1[[#This Row],[CÓDIGO]],Export_Worksheet[#All],4,FALSE),"")</f>
        <v>0</v>
      </c>
      <c r="E218" s="161" t="s">
        <v>745</v>
      </c>
      <c r="F218" s="162" t="s">
        <v>281</v>
      </c>
    </row>
    <row r="219" spans="1:6">
      <c r="A219" s="159" t="s">
        <v>746</v>
      </c>
      <c r="B219" s="160" t="s">
        <v>747</v>
      </c>
      <c r="C219" s="269">
        <f>IFERROR(VLOOKUP(Tabela1[[#This Row],[CÓDIGO]],Export_Worksheet[#All],3,FALSE),"")</f>
        <v>744.15</v>
      </c>
      <c r="D219" s="165">
        <f>IFERROR(VLOOKUP(Tabela1[[#This Row],[CÓDIGO]],Export_Worksheet[#All],4,FALSE),"")</f>
        <v>1</v>
      </c>
      <c r="E219" s="161" t="s">
        <v>300</v>
      </c>
      <c r="F219" s="162">
        <v>0.05</v>
      </c>
    </row>
    <row r="220" spans="1:6">
      <c r="A220" s="159" t="s">
        <v>748</v>
      </c>
      <c r="B220" s="160" t="s">
        <v>749</v>
      </c>
      <c r="C220" s="269">
        <f>IFERROR(VLOOKUP(Tabela1[[#This Row],[CÓDIGO]],Export_Worksheet[#All],3,FALSE),"")</f>
        <v>132.69499999999999</v>
      </c>
      <c r="D220" s="165">
        <f>IFERROR(VLOOKUP(Tabela1[[#This Row],[CÓDIGO]],Export_Worksheet[#All],4,FALSE),"")</f>
        <v>2</v>
      </c>
      <c r="E220" s="161" t="s">
        <v>300</v>
      </c>
      <c r="F220" s="162">
        <v>0.05</v>
      </c>
    </row>
    <row r="221" spans="1:6">
      <c r="A221" s="159" t="s">
        <v>750</v>
      </c>
      <c r="B221" s="160" t="s">
        <v>751</v>
      </c>
      <c r="C221" s="269">
        <f>IFERROR(VLOOKUP(Tabela1[[#This Row],[CÓDIGO]],Export_Worksheet[#All],3,FALSE),"")</f>
        <v>125.5617</v>
      </c>
      <c r="D221" s="165">
        <f>IFERROR(VLOOKUP(Tabela1[[#This Row],[CÓDIGO]],Export_Worksheet[#All],4,FALSE),"")</f>
        <v>3</v>
      </c>
      <c r="E221" s="161" t="s">
        <v>300</v>
      </c>
      <c r="F221" s="162">
        <v>0.05</v>
      </c>
    </row>
    <row r="222" spans="1:6">
      <c r="A222" s="159" t="s">
        <v>752</v>
      </c>
      <c r="B222" s="160" t="s">
        <v>753</v>
      </c>
      <c r="C222" s="269">
        <f>IFERROR(VLOOKUP(Tabela1[[#This Row],[CÓDIGO]],Export_Worksheet[#All],3,FALSE),"")</f>
        <v>1260</v>
      </c>
      <c r="D222" s="165">
        <f>IFERROR(VLOOKUP(Tabela1[[#This Row],[CÓDIGO]],Export_Worksheet[#All],4,FALSE),"")</f>
        <v>1</v>
      </c>
      <c r="E222" s="161" t="s">
        <v>300</v>
      </c>
      <c r="F222" s="162">
        <v>0.05</v>
      </c>
    </row>
    <row r="223" spans="1:6">
      <c r="A223" s="159" t="s">
        <v>754</v>
      </c>
      <c r="B223" s="160" t="s">
        <v>755</v>
      </c>
      <c r="C223" s="269">
        <f>IFERROR(VLOOKUP(Tabela1[[#This Row],[CÓDIGO]],Export_Worksheet[#All],3,FALSE),"")</f>
        <v>19.536000000000001</v>
      </c>
      <c r="D223" s="165">
        <f>IFERROR(VLOOKUP(Tabela1[[#This Row],[CÓDIGO]],Export_Worksheet[#All],4,FALSE),"")</f>
        <v>1</v>
      </c>
      <c r="E223" s="161" t="s">
        <v>300</v>
      </c>
      <c r="F223" s="162">
        <v>0.05</v>
      </c>
    </row>
    <row r="224" spans="1:6">
      <c r="A224" s="159" t="s">
        <v>756</v>
      </c>
      <c r="B224" s="160" t="s">
        <v>757</v>
      </c>
      <c r="C224" s="269">
        <f>IFERROR(VLOOKUP(Tabela1[[#This Row],[CÓDIGO]],Export_Worksheet[#All],3,FALSE),"")</f>
        <v>572.11670000000004</v>
      </c>
      <c r="D224" s="165">
        <f>IFERROR(VLOOKUP(Tabela1[[#This Row],[CÓDIGO]],Export_Worksheet[#All],4,FALSE),"")</f>
        <v>3</v>
      </c>
      <c r="E224" s="161" t="s">
        <v>300</v>
      </c>
      <c r="F224" s="162">
        <v>0.05</v>
      </c>
    </row>
    <row r="225" spans="1:6">
      <c r="A225" s="159" t="s">
        <v>758</v>
      </c>
      <c r="B225" s="160" t="s">
        <v>759</v>
      </c>
      <c r="C225" s="269">
        <f>IFERROR(VLOOKUP(Tabela1[[#This Row],[CÓDIGO]],Export_Worksheet[#All],3,FALSE),"")</f>
        <v>175.30189999999999</v>
      </c>
      <c r="D225" s="165">
        <f>IFERROR(VLOOKUP(Tabela1[[#This Row],[CÓDIGO]],Export_Worksheet[#All],4,FALSE),"")</f>
        <v>0</v>
      </c>
      <c r="E225" s="161" t="s">
        <v>760</v>
      </c>
      <c r="F225" s="162">
        <v>0.12</v>
      </c>
    </row>
    <row r="226" spans="1:6">
      <c r="A226" s="159" t="s">
        <v>761</v>
      </c>
      <c r="B226" s="160" t="s">
        <v>762</v>
      </c>
      <c r="C226" s="269">
        <f>IFERROR(VLOOKUP(Tabela1[[#This Row],[CÓDIGO]],Export_Worksheet[#All],3,FALSE),"")</f>
        <v>3824.79</v>
      </c>
      <c r="D226" s="165">
        <f>IFERROR(VLOOKUP(Tabela1[[#This Row],[CÓDIGO]],Export_Worksheet[#All],4,FALSE),"")</f>
        <v>1</v>
      </c>
      <c r="E226" s="161" t="s">
        <v>763</v>
      </c>
      <c r="F226" s="162">
        <v>0.05</v>
      </c>
    </row>
    <row r="227" spans="1:6">
      <c r="A227" s="159" t="s">
        <v>764</v>
      </c>
      <c r="B227" s="160" t="s">
        <v>765</v>
      </c>
      <c r="C227" s="269">
        <f>IFERROR(VLOOKUP(Tabela1[[#This Row],[CÓDIGO]],Export_Worksheet[#All],3,FALSE),"")</f>
        <v>710.6</v>
      </c>
      <c r="D227" s="165">
        <f>IFERROR(VLOOKUP(Tabela1[[#This Row],[CÓDIGO]],Export_Worksheet[#All],4,FALSE),"")</f>
        <v>1</v>
      </c>
      <c r="E227" s="161" t="s">
        <v>766</v>
      </c>
      <c r="F227" s="162" t="s">
        <v>281</v>
      </c>
    </row>
    <row r="228" spans="1:6">
      <c r="A228" s="159" t="s">
        <v>767</v>
      </c>
      <c r="B228" s="160" t="s">
        <v>768</v>
      </c>
      <c r="C228" s="269">
        <f>IFERROR(VLOOKUP(Tabela1[[#This Row],[CÓDIGO]],Export_Worksheet[#All],3,FALSE),"")</f>
        <v>12.86</v>
      </c>
      <c r="D228" s="165">
        <f>IFERROR(VLOOKUP(Tabela1[[#This Row],[CÓDIGO]],Export_Worksheet[#All],4,FALSE),"")</f>
        <v>0</v>
      </c>
      <c r="E228" s="161" t="s">
        <v>769</v>
      </c>
      <c r="F228" s="162">
        <v>0.18</v>
      </c>
    </row>
    <row r="229" spans="1:6">
      <c r="A229" s="159" t="s">
        <v>770</v>
      </c>
      <c r="B229" s="160" t="s">
        <v>771</v>
      </c>
      <c r="C229" s="269">
        <f>IFERROR(VLOOKUP(Tabela1[[#This Row],[CÓDIGO]],Export_Worksheet[#All],3,FALSE),"")</f>
        <v>16.22</v>
      </c>
      <c r="D229" s="165">
        <f>IFERROR(VLOOKUP(Tabela1[[#This Row],[CÓDIGO]],Export_Worksheet[#All],4,FALSE),"")</f>
        <v>0</v>
      </c>
      <c r="E229" s="161" t="s">
        <v>769</v>
      </c>
      <c r="F229" s="162">
        <v>0.18</v>
      </c>
    </row>
    <row r="230" spans="1:6">
      <c r="A230" s="159" t="s">
        <v>772</v>
      </c>
      <c r="B230" s="160" t="s">
        <v>773</v>
      </c>
      <c r="C230" s="269">
        <f>IFERROR(VLOOKUP(Tabela1[[#This Row],[CÓDIGO]],Export_Worksheet[#All],3,FALSE),"")</f>
        <v>20.399999999999999</v>
      </c>
      <c r="D230" s="165">
        <f>IFERROR(VLOOKUP(Tabela1[[#This Row],[CÓDIGO]],Export_Worksheet[#All],4,FALSE),"")</f>
        <v>0</v>
      </c>
      <c r="E230" s="161" t="s">
        <v>769</v>
      </c>
      <c r="F230" s="162">
        <v>0.18</v>
      </c>
    </row>
    <row r="231" spans="1:6">
      <c r="A231" s="159" t="s">
        <v>774</v>
      </c>
      <c r="B231" s="160" t="s">
        <v>775</v>
      </c>
      <c r="C231" s="269">
        <f>IFERROR(VLOOKUP(Tabela1[[#This Row],[CÓDIGO]],Export_Worksheet[#All],3,FALSE),"")</f>
        <v>17.27</v>
      </c>
      <c r="D231" s="165">
        <f>IFERROR(VLOOKUP(Tabela1[[#This Row],[CÓDIGO]],Export_Worksheet[#All],4,FALSE),"")</f>
        <v>0</v>
      </c>
      <c r="E231" s="161" t="s">
        <v>769</v>
      </c>
      <c r="F231" s="162">
        <v>0.18</v>
      </c>
    </row>
    <row r="232" spans="1:6">
      <c r="A232" s="159" t="s">
        <v>776</v>
      </c>
      <c r="B232" s="160" t="s">
        <v>777</v>
      </c>
      <c r="C232" s="269">
        <f>IFERROR(VLOOKUP(Tabela1[[#This Row],[CÓDIGO]],Export_Worksheet[#All],3,FALSE),"")</f>
        <v>18.79</v>
      </c>
      <c r="D232" s="165">
        <f>IFERROR(VLOOKUP(Tabela1[[#This Row],[CÓDIGO]],Export_Worksheet[#All],4,FALSE),"")</f>
        <v>0</v>
      </c>
      <c r="E232" s="161" t="s">
        <v>769</v>
      </c>
      <c r="F232" s="162">
        <v>0.18</v>
      </c>
    </row>
    <row r="233" spans="1:6">
      <c r="A233" s="159" t="s">
        <v>778</v>
      </c>
      <c r="B233" s="160" t="s">
        <v>779</v>
      </c>
      <c r="C233" s="269">
        <f>IFERROR(VLOOKUP(Tabela1[[#This Row],[CÓDIGO]],Export_Worksheet[#All],3,FALSE),"")</f>
        <v>23.39</v>
      </c>
      <c r="D233" s="165">
        <f>IFERROR(VLOOKUP(Tabela1[[#This Row],[CÓDIGO]],Export_Worksheet[#All],4,FALSE),"")</f>
        <v>0</v>
      </c>
      <c r="E233" s="161" t="s">
        <v>769</v>
      </c>
      <c r="F233" s="162">
        <v>0.18</v>
      </c>
    </row>
    <row r="234" spans="1:6">
      <c r="A234" s="159" t="s">
        <v>780</v>
      </c>
      <c r="B234" s="160" t="s">
        <v>781</v>
      </c>
      <c r="C234" s="269">
        <f>IFERROR(VLOOKUP(Tabela1[[#This Row],[CÓDIGO]],Export_Worksheet[#All],3,FALSE),"")</f>
        <v>4365.01</v>
      </c>
      <c r="D234" s="165">
        <f>IFERROR(VLOOKUP(Tabela1[[#This Row],[CÓDIGO]],Export_Worksheet[#All],4,FALSE),"")</f>
        <v>1</v>
      </c>
      <c r="E234" s="161" t="s">
        <v>782</v>
      </c>
      <c r="F234" s="162">
        <v>0.1</v>
      </c>
    </row>
    <row r="235" spans="1:6">
      <c r="A235" s="159" t="s">
        <v>783</v>
      </c>
      <c r="B235" s="160" t="s">
        <v>784</v>
      </c>
      <c r="C235" s="269">
        <f>IFERROR(VLOOKUP(Tabela1[[#This Row],[CÓDIGO]],Export_Worksheet[#All],3,FALSE),"")</f>
        <v>1171.9649999999999</v>
      </c>
      <c r="D235" s="165">
        <f>IFERROR(VLOOKUP(Tabela1[[#This Row],[CÓDIGO]],Export_Worksheet[#All],4,FALSE),"")</f>
        <v>1</v>
      </c>
      <c r="E235" s="161" t="s">
        <v>785</v>
      </c>
      <c r="F235" s="162">
        <v>0.15</v>
      </c>
    </row>
    <row r="236" spans="1:6">
      <c r="A236" s="159" t="s">
        <v>786</v>
      </c>
      <c r="B236" s="160" t="s">
        <v>787</v>
      </c>
      <c r="C236" s="269">
        <f>IFERROR(VLOOKUP(Tabela1[[#This Row],[CÓDIGO]],Export_Worksheet[#All],3,FALSE),"")</f>
        <v>3518.23</v>
      </c>
      <c r="D236" s="165">
        <f>IFERROR(VLOOKUP(Tabela1[[#This Row],[CÓDIGO]],Export_Worksheet[#All],4,FALSE),"")</f>
        <v>0</v>
      </c>
      <c r="E236" s="161" t="s">
        <v>300</v>
      </c>
      <c r="F236" s="162">
        <v>0.05</v>
      </c>
    </row>
    <row r="237" spans="1:6">
      <c r="A237" s="159" t="s">
        <v>788</v>
      </c>
      <c r="B237" s="160" t="s">
        <v>789</v>
      </c>
      <c r="C237" s="269">
        <f>IFERROR(VLOOKUP(Tabela1[[#This Row],[CÓDIGO]],Export_Worksheet[#All],3,FALSE),"")</f>
        <v>2770.8132999999998</v>
      </c>
      <c r="D237" s="165">
        <f>IFERROR(VLOOKUP(Tabela1[[#This Row],[CÓDIGO]],Export_Worksheet[#All],4,FALSE),"")</f>
        <v>0</v>
      </c>
      <c r="E237" s="161" t="s">
        <v>300</v>
      </c>
      <c r="F237" s="162">
        <v>0.05</v>
      </c>
    </row>
    <row r="238" spans="1:6">
      <c r="A238" s="159" t="s">
        <v>790</v>
      </c>
      <c r="B238" s="160" t="s">
        <v>791</v>
      </c>
      <c r="C238" s="269">
        <f>IFERROR(VLOOKUP(Tabela1[[#This Row],[CÓDIGO]],Export_Worksheet[#All],3,FALSE),"")</f>
        <v>734.84</v>
      </c>
      <c r="D238" s="165">
        <f>IFERROR(VLOOKUP(Tabela1[[#This Row],[CÓDIGO]],Export_Worksheet[#All],4,FALSE),"")</f>
        <v>1</v>
      </c>
      <c r="E238" s="161" t="s">
        <v>580</v>
      </c>
      <c r="F238" s="162">
        <v>0.05</v>
      </c>
    </row>
    <row r="239" spans="1:6">
      <c r="A239" s="159" t="s">
        <v>792</v>
      </c>
      <c r="B239" s="160" t="s">
        <v>793</v>
      </c>
      <c r="C239" s="269">
        <f>IFERROR(VLOOKUP(Tabela1[[#This Row],[CÓDIGO]],Export_Worksheet[#All],3,FALSE),"")</f>
        <v>1265.92</v>
      </c>
      <c r="D239" s="165">
        <f>IFERROR(VLOOKUP(Tabela1[[#This Row],[CÓDIGO]],Export_Worksheet[#All],4,FALSE),"")</f>
        <v>1</v>
      </c>
      <c r="E239" s="161" t="s">
        <v>580</v>
      </c>
      <c r="F239" s="162">
        <v>0.05</v>
      </c>
    </row>
    <row r="240" spans="1:6">
      <c r="A240" s="159" t="s">
        <v>794</v>
      </c>
      <c r="B240" s="160" t="s">
        <v>795</v>
      </c>
      <c r="C240" s="269">
        <f>IFERROR(VLOOKUP(Tabela1[[#This Row],[CÓDIGO]],Export_Worksheet[#All],3,FALSE),"")</f>
        <v>24.27</v>
      </c>
      <c r="D240" s="165">
        <f>IFERROR(VLOOKUP(Tabela1[[#This Row],[CÓDIGO]],Export_Worksheet[#All],4,FALSE),"")</f>
        <v>0</v>
      </c>
      <c r="E240" s="161" t="s">
        <v>300</v>
      </c>
      <c r="F240" s="162">
        <v>0.05</v>
      </c>
    </row>
    <row r="241" spans="1:6">
      <c r="A241" s="159" t="s">
        <v>796</v>
      </c>
      <c r="B241" s="160" t="s">
        <v>797</v>
      </c>
      <c r="C241" s="269">
        <f>IFERROR(VLOOKUP(Tabela1[[#This Row],[CÓDIGO]],Export_Worksheet[#All],3,FALSE),"")</f>
        <v>17.89</v>
      </c>
      <c r="D241" s="165">
        <f>IFERROR(VLOOKUP(Tabela1[[#This Row],[CÓDIGO]],Export_Worksheet[#All],4,FALSE),"")</f>
        <v>15</v>
      </c>
      <c r="E241" s="161" t="s">
        <v>798</v>
      </c>
      <c r="F241" s="162">
        <v>0.05</v>
      </c>
    </row>
    <row r="242" spans="1:6">
      <c r="A242" s="159" t="s">
        <v>799</v>
      </c>
      <c r="B242" s="160" t="s">
        <v>800</v>
      </c>
      <c r="C242" s="269">
        <f>IFERROR(VLOOKUP(Tabela1[[#This Row],[CÓDIGO]],Export_Worksheet[#All],3,FALSE),"")</f>
        <v>11.99</v>
      </c>
      <c r="D242" s="165">
        <f>IFERROR(VLOOKUP(Tabela1[[#This Row],[CÓDIGO]],Export_Worksheet[#All],4,FALSE),"")</f>
        <v>13</v>
      </c>
      <c r="E242" s="161" t="s">
        <v>798</v>
      </c>
      <c r="F242" s="162">
        <v>0.05</v>
      </c>
    </row>
    <row r="243" spans="1:6">
      <c r="A243" s="159" t="s">
        <v>43</v>
      </c>
      <c r="B243" s="160" t="s">
        <v>801</v>
      </c>
      <c r="C243" s="269">
        <f>IFERROR(VLOOKUP(Tabela1[[#This Row],[CÓDIGO]],Export_Worksheet[#All],3,FALSE),"")</f>
        <v>51.299500000000002</v>
      </c>
      <c r="D243" s="165">
        <f>IFERROR(VLOOKUP(Tabela1[[#This Row],[CÓDIGO]],Export_Worksheet[#All],4,FALSE),"")</f>
        <v>17</v>
      </c>
      <c r="E243" s="161" t="s">
        <v>802</v>
      </c>
      <c r="F243" s="162">
        <v>0.15</v>
      </c>
    </row>
    <row r="244" spans="1:6">
      <c r="A244" s="159" t="s">
        <v>803</v>
      </c>
      <c r="B244" s="160" t="s">
        <v>804</v>
      </c>
      <c r="C244" s="269">
        <f>IFERROR(VLOOKUP(Tabela1[[#This Row],[CÓDIGO]],Export_Worksheet[#All],3,FALSE),"")</f>
        <v>571.72</v>
      </c>
      <c r="D244" s="165">
        <f>IFERROR(VLOOKUP(Tabela1[[#This Row],[CÓDIGO]],Export_Worksheet[#All],4,FALSE),"")</f>
        <v>1</v>
      </c>
      <c r="E244" s="161" t="s">
        <v>300</v>
      </c>
      <c r="F244" s="162">
        <v>0.05</v>
      </c>
    </row>
    <row r="245" spans="1:6">
      <c r="A245" s="159" t="s">
        <v>805</v>
      </c>
      <c r="B245" s="160" t="s">
        <v>806</v>
      </c>
      <c r="C245" s="269">
        <f>IFERROR(VLOOKUP(Tabela1[[#This Row],[CÓDIGO]],Export_Worksheet[#All],3,FALSE),"")</f>
        <v>544.5</v>
      </c>
      <c r="D245" s="165">
        <f>IFERROR(VLOOKUP(Tabela1[[#This Row],[CÓDIGO]],Export_Worksheet[#All],4,FALSE),"")</f>
        <v>1</v>
      </c>
      <c r="E245" s="161" t="s">
        <v>300</v>
      </c>
      <c r="F245" s="162">
        <v>0.05</v>
      </c>
    </row>
    <row r="246" spans="1:6">
      <c r="A246" s="159" t="s">
        <v>807</v>
      </c>
      <c r="B246" s="160" t="s">
        <v>808</v>
      </c>
      <c r="C246" s="269">
        <f>IFERROR(VLOOKUP(Tabela1[[#This Row],[CÓDIGO]],Export_Worksheet[#All],3,FALSE),"")</f>
        <v>10.6</v>
      </c>
      <c r="D246" s="165">
        <f>IFERROR(VLOOKUP(Tabela1[[#This Row],[CÓDIGO]],Export_Worksheet[#All],4,FALSE),"")</f>
        <v>200</v>
      </c>
      <c r="E246" s="161" t="s">
        <v>300</v>
      </c>
      <c r="F246" s="162">
        <v>0.05</v>
      </c>
    </row>
    <row r="247" spans="1:6">
      <c r="A247" s="159" t="s">
        <v>809</v>
      </c>
      <c r="B247" s="160" t="s">
        <v>810</v>
      </c>
      <c r="C247" s="269">
        <f>IFERROR(VLOOKUP(Tabela1[[#This Row],[CÓDIGO]],Export_Worksheet[#All],3,FALSE),"")</f>
        <v>21.073799999999999</v>
      </c>
      <c r="D247" s="165">
        <f>IFERROR(VLOOKUP(Tabela1[[#This Row],[CÓDIGO]],Export_Worksheet[#All],4,FALSE),"")</f>
        <v>3</v>
      </c>
      <c r="E247" s="161" t="s">
        <v>811</v>
      </c>
      <c r="F247" s="162">
        <v>0.02</v>
      </c>
    </row>
    <row r="248" spans="1:6">
      <c r="A248" s="159" t="s">
        <v>812</v>
      </c>
      <c r="B248" s="160" t="s">
        <v>813</v>
      </c>
      <c r="C248" s="269">
        <f>IFERROR(VLOOKUP(Tabela1[[#This Row],[CÓDIGO]],Export_Worksheet[#All],3,FALSE),"")</f>
        <v>313.63189999999997</v>
      </c>
      <c r="D248" s="165">
        <f>IFERROR(VLOOKUP(Tabela1[[#This Row],[CÓDIGO]],Export_Worksheet[#All],4,FALSE),"")</f>
        <v>9</v>
      </c>
      <c r="E248" s="161" t="s">
        <v>300</v>
      </c>
      <c r="F248" s="162">
        <v>0.05</v>
      </c>
    </row>
    <row r="249" spans="1:6">
      <c r="A249" s="159" t="s">
        <v>814</v>
      </c>
      <c r="B249" s="160" t="s">
        <v>815</v>
      </c>
      <c r="C249" s="269" t="str">
        <f>IFERROR(VLOOKUP(Tabela1[[#This Row],[CÓDIGO]],Export_Worksheet[#All],3,FALSE),"")</f>
        <v/>
      </c>
      <c r="D249" s="165" t="str">
        <f>IFERROR(VLOOKUP(Tabela1[[#This Row],[CÓDIGO]],Export_Worksheet[#All],4,FALSE),"")</f>
        <v/>
      </c>
      <c r="E249" s="161" t="s">
        <v>816</v>
      </c>
      <c r="F249" s="162" t="s">
        <v>281</v>
      </c>
    </row>
    <row r="250" spans="1:6">
      <c r="A250" s="159" t="s">
        <v>817</v>
      </c>
      <c r="B250" s="160" t="s">
        <v>818</v>
      </c>
      <c r="C250" s="269">
        <f>IFERROR(VLOOKUP(Tabela1[[#This Row],[CÓDIGO]],Export_Worksheet[#All],3,FALSE),"")</f>
        <v>268.39</v>
      </c>
      <c r="D250" s="165">
        <f>IFERROR(VLOOKUP(Tabela1[[#This Row],[CÓDIGO]],Export_Worksheet[#All],4,FALSE),"")</f>
        <v>2</v>
      </c>
      <c r="E250" s="161" t="s">
        <v>300</v>
      </c>
      <c r="F250" s="162">
        <v>0.05</v>
      </c>
    </row>
    <row r="251" spans="1:6">
      <c r="A251" s="159" t="s">
        <v>819</v>
      </c>
      <c r="B251" s="160" t="s">
        <v>820</v>
      </c>
      <c r="C251" s="269">
        <f>IFERROR(VLOOKUP(Tabela1[[#This Row],[CÓDIGO]],Export_Worksheet[#All],3,FALSE),"")</f>
        <v>8463.0400000000009</v>
      </c>
      <c r="D251" s="165">
        <f>IFERROR(VLOOKUP(Tabela1[[#This Row],[CÓDIGO]],Export_Worksheet[#All],4,FALSE),"")</f>
        <v>1</v>
      </c>
      <c r="E251" s="161" t="s">
        <v>821</v>
      </c>
      <c r="F251" s="162">
        <v>0.05</v>
      </c>
    </row>
    <row r="252" spans="1:6">
      <c r="A252" s="159" t="s">
        <v>822</v>
      </c>
      <c r="B252" s="160" t="s">
        <v>823</v>
      </c>
      <c r="C252" s="269">
        <f>IFERROR(VLOOKUP(Tabela1[[#This Row],[CÓDIGO]],Export_Worksheet[#All],3,FALSE),"")</f>
        <v>1642.57</v>
      </c>
      <c r="D252" s="165">
        <f>IFERROR(VLOOKUP(Tabela1[[#This Row],[CÓDIGO]],Export_Worksheet[#All],4,FALSE),"")</f>
        <v>1</v>
      </c>
      <c r="E252" s="161" t="s">
        <v>300</v>
      </c>
      <c r="F252" s="162">
        <v>0.05</v>
      </c>
    </row>
    <row r="253" spans="1:6">
      <c r="A253" s="159" t="s">
        <v>824</v>
      </c>
      <c r="B253" s="160" t="s">
        <v>825</v>
      </c>
      <c r="C253" s="269">
        <f>IFERROR(VLOOKUP(Tabela1[[#This Row],[CÓDIGO]],Export_Worksheet[#All],3,FALSE),"")</f>
        <v>1642.57</v>
      </c>
      <c r="D253" s="165">
        <f>IFERROR(VLOOKUP(Tabela1[[#This Row],[CÓDIGO]],Export_Worksheet[#All],4,FALSE),"")</f>
        <v>1</v>
      </c>
      <c r="E253" s="161" t="s">
        <v>300</v>
      </c>
      <c r="F253" s="162">
        <v>0.05</v>
      </c>
    </row>
    <row r="254" spans="1:6">
      <c r="A254" s="159" t="s">
        <v>826</v>
      </c>
      <c r="B254" s="160" t="s">
        <v>827</v>
      </c>
      <c r="C254" s="269">
        <f>IFERROR(VLOOKUP(Tabela1[[#This Row],[CÓDIGO]],Export_Worksheet[#All],3,FALSE),"")</f>
        <v>1536.57</v>
      </c>
      <c r="D254" s="165">
        <f>IFERROR(VLOOKUP(Tabela1[[#This Row],[CÓDIGO]],Export_Worksheet[#All],4,FALSE),"")</f>
        <v>2</v>
      </c>
      <c r="E254" s="161" t="s">
        <v>300</v>
      </c>
      <c r="F254" s="162">
        <v>0.05</v>
      </c>
    </row>
    <row r="255" spans="1:6">
      <c r="A255" s="159" t="s">
        <v>828</v>
      </c>
      <c r="B255" s="160" t="s">
        <v>829</v>
      </c>
      <c r="C255" s="269">
        <f>IFERROR(VLOOKUP(Tabela1[[#This Row],[CÓDIGO]],Export_Worksheet[#All],3,FALSE),"")</f>
        <v>733.06</v>
      </c>
      <c r="D255" s="165">
        <f>IFERROR(VLOOKUP(Tabela1[[#This Row],[CÓDIGO]],Export_Worksheet[#All],4,FALSE),"")</f>
        <v>1</v>
      </c>
      <c r="E255" s="161" t="s">
        <v>300</v>
      </c>
      <c r="F255" s="162">
        <v>0.05</v>
      </c>
    </row>
    <row r="256" spans="1:6">
      <c r="A256" s="159" t="s">
        <v>830</v>
      </c>
      <c r="B256" s="160" t="s">
        <v>829</v>
      </c>
      <c r="C256" s="269">
        <f>IFERROR(VLOOKUP(Tabela1[[#This Row],[CÓDIGO]],Export_Worksheet[#All],3,FALSE),"")</f>
        <v>733.06</v>
      </c>
      <c r="D256" s="165">
        <f>IFERROR(VLOOKUP(Tabela1[[#This Row],[CÓDIGO]],Export_Worksheet[#All],4,FALSE),"")</f>
        <v>1</v>
      </c>
      <c r="E256" s="161" t="s">
        <v>300</v>
      </c>
      <c r="F256" s="162">
        <v>0.05</v>
      </c>
    </row>
    <row r="257" spans="1:6">
      <c r="A257" s="159" t="s">
        <v>831</v>
      </c>
      <c r="B257" s="160" t="s">
        <v>832</v>
      </c>
      <c r="C257" s="269">
        <f>IFERROR(VLOOKUP(Tabela1[[#This Row],[CÓDIGO]],Export_Worksheet[#All],3,FALSE),"")</f>
        <v>946.70330000000001</v>
      </c>
      <c r="D257" s="165">
        <f>IFERROR(VLOOKUP(Tabela1[[#This Row],[CÓDIGO]],Export_Worksheet[#All],4,FALSE),"")</f>
        <v>0</v>
      </c>
      <c r="E257" s="161" t="s">
        <v>300</v>
      </c>
      <c r="F257" s="162">
        <v>0.05</v>
      </c>
    </row>
    <row r="258" spans="1:6">
      <c r="A258" s="159" t="s">
        <v>833</v>
      </c>
      <c r="B258" s="160" t="s">
        <v>832</v>
      </c>
      <c r="C258" s="269">
        <f>IFERROR(VLOOKUP(Tabela1[[#This Row],[CÓDIGO]],Export_Worksheet[#All],3,FALSE),"")</f>
        <v>983.97379999999998</v>
      </c>
      <c r="D258" s="165">
        <f>IFERROR(VLOOKUP(Tabela1[[#This Row],[CÓDIGO]],Export_Worksheet[#All],4,FALSE),"")</f>
        <v>0</v>
      </c>
      <c r="E258" s="161" t="s">
        <v>300</v>
      </c>
      <c r="F258" s="162">
        <v>0.05</v>
      </c>
    </row>
    <row r="259" spans="1:6">
      <c r="A259" s="159" t="s">
        <v>834</v>
      </c>
      <c r="B259" s="160" t="s">
        <v>835</v>
      </c>
      <c r="C259" s="269">
        <f>IFERROR(VLOOKUP(Tabela1[[#This Row],[CÓDIGO]],Export_Worksheet[#All],3,FALSE),"")</f>
        <v>1003.49</v>
      </c>
      <c r="D259" s="165">
        <f>IFERROR(VLOOKUP(Tabela1[[#This Row],[CÓDIGO]],Export_Worksheet[#All],4,FALSE),"")</f>
        <v>0</v>
      </c>
      <c r="E259" s="161" t="s">
        <v>300</v>
      </c>
      <c r="F259" s="162">
        <v>0.05</v>
      </c>
    </row>
    <row r="260" spans="1:6">
      <c r="A260" s="159" t="s">
        <v>836</v>
      </c>
      <c r="B260" s="160" t="s">
        <v>835</v>
      </c>
      <c r="C260" s="269">
        <f>IFERROR(VLOOKUP(Tabela1[[#This Row],[CÓDIGO]],Export_Worksheet[#All],3,FALSE),"")</f>
        <v>1003.49</v>
      </c>
      <c r="D260" s="165">
        <f>IFERROR(VLOOKUP(Tabela1[[#This Row],[CÓDIGO]],Export_Worksheet[#All],4,FALSE),"")</f>
        <v>0</v>
      </c>
      <c r="E260" s="161">
        <v>84779000</v>
      </c>
      <c r="F260" s="162">
        <v>0.05</v>
      </c>
    </row>
    <row r="261" spans="1:6">
      <c r="A261" s="159" t="s">
        <v>837</v>
      </c>
      <c r="B261" s="160" t="s">
        <v>838</v>
      </c>
      <c r="C261" s="269">
        <f>IFERROR(VLOOKUP(Tabela1[[#This Row],[CÓDIGO]],Export_Worksheet[#All],3,FALSE),"")</f>
        <v>192.39</v>
      </c>
      <c r="D261" s="165">
        <f>IFERROR(VLOOKUP(Tabela1[[#This Row],[CÓDIGO]],Export_Worksheet[#All],4,FALSE),"")</f>
        <v>1</v>
      </c>
      <c r="E261" s="161" t="s">
        <v>300</v>
      </c>
      <c r="F261" s="162">
        <v>0.05</v>
      </c>
    </row>
    <row r="262" spans="1:6">
      <c r="A262" s="159" t="s">
        <v>839</v>
      </c>
      <c r="B262" s="160" t="s">
        <v>840</v>
      </c>
      <c r="C262" s="269">
        <f>IFERROR(VLOOKUP(Tabela1[[#This Row],[CÓDIGO]],Export_Worksheet[#All],3,FALSE),"")</f>
        <v>208.8433</v>
      </c>
      <c r="D262" s="165">
        <f>IFERROR(VLOOKUP(Tabela1[[#This Row],[CÓDIGO]],Export_Worksheet[#All],4,FALSE),"")</f>
        <v>3</v>
      </c>
      <c r="E262" s="161" t="s">
        <v>841</v>
      </c>
      <c r="F262" s="162" t="s">
        <v>281</v>
      </c>
    </row>
    <row r="263" spans="1:6">
      <c r="A263" s="159" t="s">
        <v>842</v>
      </c>
      <c r="B263" s="160" t="s">
        <v>843</v>
      </c>
      <c r="C263" s="269">
        <f>IFERROR(VLOOKUP(Tabela1[[#This Row],[CÓDIGO]],Export_Worksheet[#All],3,FALSE),"")</f>
        <v>123.92</v>
      </c>
      <c r="D263" s="165">
        <f>IFERROR(VLOOKUP(Tabela1[[#This Row],[CÓDIGO]],Export_Worksheet[#All],4,FALSE),"")</f>
        <v>2</v>
      </c>
      <c r="E263" s="161">
        <v>85365090</v>
      </c>
      <c r="F263" s="162">
        <v>0.15</v>
      </c>
    </row>
    <row r="264" spans="1:6">
      <c r="A264" s="159" t="s">
        <v>844</v>
      </c>
      <c r="B264" s="160" t="s">
        <v>845</v>
      </c>
      <c r="C264" s="269">
        <f>IFERROR(VLOOKUP(Tabela1[[#This Row],[CÓDIGO]],Export_Worksheet[#All],3,FALSE),"")</f>
        <v>75.346699999999998</v>
      </c>
      <c r="D264" s="165">
        <f>IFERROR(VLOOKUP(Tabela1[[#This Row],[CÓDIGO]],Export_Worksheet[#All],4,FALSE),"")</f>
        <v>3</v>
      </c>
      <c r="E264" s="161" t="s">
        <v>300</v>
      </c>
      <c r="F264" s="162">
        <v>0.05</v>
      </c>
    </row>
    <row r="265" spans="1:6">
      <c r="A265" s="159" t="s">
        <v>846</v>
      </c>
      <c r="B265" s="160" t="s">
        <v>847</v>
      </c>
      <c r="C265" s="269">
        <f>IFERROR(VLOOKUP(Tabela1[[#This Row],[CÓDIGO]],Export_Worksheet[#All],3,FALSE),"")</f>
        <v>54.09</v>
      </c>
      <c r="D265" s="165">
        <f>IFERROR(VLOOKUP(Tabela1[[#This Row],[CÓDIGO]],Export_Worksheet[#All],4,FALSE),"")</f>
        <v>42</v>
      </c>
      <c r="E265" s="161" t="s">
        <v>300</v>
      </c>
      <c r="F265" s="162">
        <v>0.05</v>
      </c>
    </row>
    <row r="266" spans="1:6">
      <c r="A266" s="159" t="s">
        <v>848</v>
      </c>
      <c r="B266" s="160" t="s">
        <v>849</v>
      </c>
      <c r="C266" s="269">
        <f>IFERROR(VLOOKUP(Tabela1[[#This Row],[CÓDIGO]],Export_Worksheet[#All],3,FALSE),"")</f>
        <v>19.059999999999999</v>
      </c>
      <c r="D266" s="165">
        <f>IFERROR(VLOOKUP(Tabela1[[#This Row],[CÓDIGO]],Export_Worksheet[#All],4,FALSE),"")</f>
        <v>0</v>
      </c>
      <c r="E266" s="161" t="s">
        <v>300</v>
      </c>
      <c r="F266" s="162">
        <v>0.05</v>
      </c>
    </row>
    <row r="267" spans="1:6">
      <c r="A267" s="159" t="s">
        <v>850</v>
      </c>
      <c r="B267" s="160" t="s">
        <v>851</v>
      </c>
      <c r="C267" s="269">
        <f>IFERROR(VLOOKUP(Tabela1[[#This Row],[CÓDIGO]],Export_Worksheet[#All],3,FALSE),"")</f>
        <v>18.82</v>
      </c>
      <c r="D267" s="165">
        <f>IFERROR(VLOOKUP(Tabela1[[#This Row],[CÓDIGO]],Export_Worksheet[#All],4,FALSE),"")</f>
        <v>13</v>
      </c>
      <c r="E267" s="161" t="s">
        <v>300</v>
      </c>
      <c r="F267" s="162">
        <v>0.05</v>
      </c>
    </row>
    <row r="268" spans="1:6">
      <c r="A268" s="159" t="s">
        <v>852</v>
      </c>
      <c r="B268" s="160" t="s">
        <v>853</v>
      </c>
      <c r="C268" s="269">
        <f>IFERROR(VLOOKUP(Tabela1[[#This Row],[CÓDIGO]],Export_Worksheet[#All],3,FALSE),"")</f>
        <v>1198.42</v>
      </c>
      <c r="D268" s="165">
        <f>IFERROR(VLOOKUP(Tabela1[[#This Row],[CÓDIGO]],Export_Worksheet[#All],4,FALSE),"")</f>
        <v>2</v>
      </c>
      <c r="E268" s="161" t="s">
        <v>300</v>
      </c>
      <c r="F268" s="162">
        <v>0.05</v>
      </c>
    </row>
    <row r="269" spans="1:6">
      <c r="A269" s="159" t="s">
        <v>854</v>
      </c>
      <c r="B269" s="160" t="s">
        <v>855</v>
      </c>
      <c r="C269" s="269">
        <f>IFERROR(VLOOKUP(Tabela1[[#This Row],[CÓDIGO]],Export_Worksheet[#All],3,FALSE),"")</f>
        <v>1129.22</v>
      </c>
      <c r="D269" s="165">
        <f>IFERROR(VLOOKUP(Tabela1[[#This Row],[CÓDIGO]],Export_Worksheet[#All],4,FALSE),"")</f>
        <v>4</v>
      </c>
      <c r="E269" s="161" t="s">
        <v>300</v>
      </c>
      <c r="F269" s="162">
        <v>0.05</v>
      </c>
    </row>
    <row r="270" spans="1:6">
      <c r="A270" s="159" t="s">
        <v>856</v>
      </c>
      <c r="B270" s="160" t="s">
        <v>857</v>
      </c>
      <c r="C270" s="269">
        <f>IFERROR(VLOOKUP(Tabela1[[#This Row],[CÓDIGO]],Export_Worksheet[#All],3,FALSE),"")</f>
        <v>1174.3800000000001</v>
      </c>
      <c r="D270" s="165">
        <f>IFERROR(VLOOKUP(Tabela1[[#This Row],[CÓDIGO]],Export_Worksheet[#All],4,FALSE),"")</f>
        <v>2</v>
      </c>
      <c r="E270" s="161" t="s">
        <v>300</v>
      </c>
      <c r="F270" s="162">
        <v>0.05</v>
      </c>
    </row>
    <row r="271" spans="1:6">
      <c r="A271" s="159" t="s">
        <v>858</v>
      </c>
      <c r="B271" s="160" t="s">
        <v>859</v>
      </c>
      <c r="C271" s="269">
        <f>IFERROR(VLOOKUP(Tabela1[[#This Row],[CÓDIGO]],Export_Worksheet[#All],3,FALSE),"")</f>
        <v>1827.26</v>
      </c>
      <c r="D271" s="165">
        <f>IFERROR(VLOOKUP(Tabela1[[#This Row],[CÓDIGO]],Export_Worksheet[#All],4,FALSE),"")</f>
        <v>2</v>
      </c>
      <c r="E271" s="161" t="s">
        <v>300</v>
      </c>
      <c r="F271" s="162">
        <v>0.05</v>
      </c>
    </row>
    <row r="272" spans="1:6">
      <c r="A272" s="159" t="s">
        <v>860</v>
      </c>
      <c r="B272" s="160" t="s">
        <v>861</v>
      </c>
      <c r="C272" s="269">
        <f>IFERROR(VLOOKUP(Tabela1[[#This Row],[CÓDIGO]],Export_Worksheet[#All],3,FALSE),"")</f>
        <v>1201.99</v>
      </c>
      <c r="D272" s="165">
        <f>IFERROR(VLOOKUP(Tabela1[[#This Row],[CÓDIGO]],Export_Worksheet[#All],4,FALSE),"")</f>
        <v>0</v>
      </c>
      <c r="E272" s="161" t="s">
        <v>300</v>
      </c>
      <c r="F272" s="162">
        <v>0.05</v>
      </c>
    </row>
    <row r="273" spans="1:6">
      <c r="A273" s="159" t="s">
        <v>862</v>
      </c>
      <c r="B273" s="160" t="s">
        <v>863</v>
      </c>
      <c r="C273" s="269">
        <f>IFERROR(VLOOKUP(Tabela1[[#This Row],[CÓDIGO]],Export_Worksheet[#All],3,FALSE),"")</f>
        <v>1230.5999999999999</v>
      </c>
      <c r="D273" s="165">
        <f>IFERROR(VLOOKUP(Tabela1[[#This Row],[CÓDIGO]],Export_Worksheet[#All],4,FALSE),"")</f>
        <v>14</v>
      </c>
      <c r="E273" s="161" t="s">
        <v>300</v>
      </c>
      <c r="F273" s="162">
        <v>0.05</v>
      </c>
    </row>
    <row r="274" spans="1:6">
      <c r="A274" s="159" t="s">
        <v>864</v>
      </c>
      <c r="B274" s="160" t="s">
        <v>865</v>
      </c>
      <c r="C274" s="269">
        <f>IFERROR(VLOOKUP(Tabela1[[#This Row],[CÓDIGO]],Export_Worksheet[#All],3,FALSE),"")</f>
        <v>576.70749999999998</v>
      </c>
      <c r="D274" s="165">
        <f>IFERROR(VLOOKUP(Tabela1[[#This Row],[CÓDIGO]],Export_Worksheet[#All],4,FALSE),"")</f>
        <v>0</v>
      </c>
      <c r="E274" s="161" t="s">
        <v>866</v>
      </c>
      <c r="F274" s="162" t="s">
        <v>281</v>
      </c>
    </row>
    <row r="275" spans="1:6">
      <c r="A275" s="159" t="s">
        <v>867</v>
      </c>
      <c r="B275" s="160" t="s">
        <v>868</v>
      </c>
      <c r="C275" s="269">
        <f>IFERROR(VLOOKUP(Tabela1[[#This Row],[CÓDIGO]],Export_Worksheet[#All],3,FALSE),"")</f>
        <v>576.7056</v>
      </c>
      <c r="D275" s="165">
        <f>IFERROR(VLOOKUP(Tabela1[[#This Row],[CÓDIGO]],Export_Worksheet[#All],4,FALSE),"")</f>
        <v>0</v>
      </c>
      <c r="E275" s="161" t="s">
        <v>866</v>
      </c>
      <c r="F275" s="162" t="s">
        <v>281</v>
      </c>
    </row>
    <row r="276" spans="1:6">
      <c r="A276" s="159" t="s">
        <v>869</v>
      </c>
      <c r="B276" s="160" t="s">
        <v>870</v>
      </c>
      <c r="C276" s="269">
        <f>IFERROR(VLOOKUP(Tabela1[[#This Row],[CÓDIGO]],Export_Worksheet[#All],3,FALSE),"")</f>
        <v>69.263300000000001</v>
      </c>
      <c r="D276" s="165">
        <f>IFERROR(VLOOKUP(Tabela1[[#This Row],[CÓDIGO]],Export_Worksheet[#All],4,FALSE),"")</f>
        <v>1</v>
      </c>
      <c r="E276" s="161" t="s">
        <v>660</v>
      </c>
      <c r="F276" s="162">
        <v>0.15</v>
      </c>
    </row>
    <row r="277" spans="1:6">
      <c r="A277" s="159" t="s">
        <v>871</v>
      </c>
      <c r="B277" s="160" t="s">
        <v>872</v>
      </c>
      <c r="C277" s="269">
        <f>IFERROR(VLOOKUP(Tabela1[[#This Row],[CÓDIGO]],Export_Worksheet[#All],3,FALSE),"")</f>
        <v>909.59500000000003</v>
      </c>
      <c r="D277" s="165">
        <f>IFERROR(VLOOKUP(Tabela1[[#This Row],[CÓDIGO]],Export_Worksheet[#All],4,FALSE),"")</f>
        <v>1</v>
      </c>
      <c r="E277" s="161" t="s">
        <v>660</v>
      </c>
      <c r="F277" s="162">
        <v>0.15</v>
      </c>
    </row>
    <row r="278" spans="1:6">
      <c r="A278" s="159" t="s">
        <v>873</v>
      </c>
      <c r="B278" s="160" t="s">
        <v>874</v>
      </c>
      <c r="C278" s="269">
        <f>IFERROR(VLOOKUP(Tabela1[[#This Row],[CÓDIGO]],Export_Worksheet[#All],3,FALSE),"")</f>
        <v>1936.835</v>
      </c>
      <c r="D278" s="165">
        <f>IFERROR(VLOOKUP(Tabela1[[#This Row],[CÓDIGO]],Export_Worksheet[#All],4,FALSE),"")</f>
        <v>3</v>
      </c>
      <c r="E278" s="161" t="s">
        <v>300</v>
      </c>
      <c r="F278" s="162">
        <v>0.05</v>
      </c>
    </row>
    <row r="279" spans="1:6">
      <c r="A279" s="159" t="s">
        <v>875</v>
      </c>
      <c r="B279" s="160" t="s">
        <v>876</v>
      </c>
      <c r="C279" s="269">
        <f>IFERROR(VLOOKUP(Tabela1[[#This Row],[CÓDIGO]],Export_Worksheet[#All],3,FALSE),"")</f>
        <v>1385.43</v>
      </c>
      <c r="D279" s="165">
        <f>IFERROR(VLOOKUP(Tabela1[[#This Row],[CÓDIGO]],Export_Worksheet[#All],4,FALSE),"")</f>
        <v>1</v>
      </c>
      <c r="E279" s="161" t="s">
        <v>877</v>
      </c>
      <c r="F279" s="162">
        <v>0.05</v>
      </c>
    </row>
    <row r="280" spans="1:6">
      <c r="A280" s="159" t="s">
        <v>878</v>
      </c>
      <c r="B280" s="160" t="s">
        <v>879</v>
      </c>
      <c r="C280" s="269">
        <f>IFERROR(VLOOKUP(Tabela1[[#This Row],[CÓDIGO]],Export_Worksheet[#All],3,FALSE),"")</f>
        <v>339.25380000000001</v>
      </c>
      <c r="D280" s="165">
        <f>IFERROR(VLOOKUP(Tabela1[[#This Row],[CÓDIGO]],Export_Worksheet[#All],4,FALSE),"")</f>
        <v>1</v>
      </c>
      <c r="E280" s="161" t="s">
        <v>324</v>
      </c>
      <c r="F280" s="162">
        <v>0.15</v>
      </c>
    </row>
    <row r="281" spans="1:6">
      <c r="A281" s="159" t="s">
        <v>880</v>
      </c>
      <c r="B281" s="160" t="s">
        <v>881</v>
      </c>
      <c r="C281" s="269">
        <f>IFERROR(VLOOKUP(Tabela1[[#This Row],[CÓDIGO]],Export_Worksheet[#All],3,FALSE),"")</f>
        <v>313.12670000000003</v>
      </c>
      <c r="D281" s="165">
        <f>IFERROR(VLOOKUP(Tabela1[[#This Row],[CÓDIGO]],Export_Worksheet[#All],4,FALSE),"")</f>
        <v>3</v>
      </c>
      <c r="E281" s="161" t="s">
        <v>324</v>
      </c>
      <c r="F281" s="162">
        <v>0.15</v>
      </c>
    </row>
    <row r="282" spans="1:6">
      <c r="A282" s="159" t="s">
        <v>882</v>
      </c>
      <c r="B282" s="160" t="s">
        <v>883</v>
      </c>
      <c r="C282" s="269">
        <f>IFERROR(VLOOKUP(Tabela1[[#This Row],[CÓDIGO]],Export_Worksheet[#All],3,FALSE),"")</f>
        <v>3.29</v>
      </c>
      <c r="D282" s="165">
        <f>IFERROR(VLOOKUP(Tabela1[[#This Row],[CÓDIGO]],Export_Worksheet[#All],4,FALSE),"")</f>
        <v>85</v>
      </c>
      <c r="E282" s="161" t="s">
        <v>300</v>
      </c>
      <c r="F282" s="162">
        <v>0.05</v>
      </c>
    </row>
    <row r="283" spans="1:6">
      <c r="A283" s="159" t="s">
        <v>884</v>
      </c>
      <c r="B283" s="160" t="s">
        <v>885</v>
      </c>
      <c r="C283" s="269">
        <f>IFERROR(VLOOKUP(Tabela1[[#This Row],[CÓDIGO]],Export_Worksheet[#All],3,FALSE),"")</f>
        <v>3.29</v>
      </c>
      <c r="D283" s="165">
        <f>IFERROR(VLOOKUP(Tabela1[[#This Row],[CÓDIGO]],Export_Worksheet[#All],4,FALSE),"")</f>
        <v>5</v>
      </c>
      <c r="E283" s="161" t="s">
        <v>300</v>
      </c>
      <c r="F283" s="162">
        <v>0.05</v>
      </c>
    </row>
    <row r="284" spans="1:6">
      <c r="A284" s="159" t="s">
        <v>886</v>
      </c>
      <c r="B284" s="160" t="s">
        <v>887</v>
      </c>
      <c r="C284" s="269">
        <f>IFERROR(VLOOKUP(Tabela1[[#This Row],[CÓDIGO]],Export_Worksheet[#All],3,FALSE),"")</f>
        <v>0.68289999999999995</v>
      </c>
      <c r="D284" s="165">
        <f>IFERROR(VLOOKUP(Tabela1[[#This Row],[CÓDIGO]],Export_Worksheet[#All],4,FALSE),"")</f>
        <v>0</v>
      </c>
      <c r="E284" s="161" t="s">
        <v>300</v>
      </c>
      <c r="F284" s="162">
        <v>0.05</v>
      </c>
    </row>
    <row r="285" spans="1:6">
      <c r="A285" s="159" t="s">
        <v>888</v>
      </c>
      <c r="B285" s="160" t="s">
        <v>889</v>
      </c>
      <c r="C285" s="269">
        <f>IFERROR(VLOOKUP(Tabela1[[#This Row],[CÓDIGO]],Export_Worksheet[#All],3,FALSE),"")</f>
        <v>125.43859999999999</v>
      </c>
      <c r="D285" s="165">
        <f>IFERROR(VLOOKUP(Tabela1[[#This Row],[CÓDIGO]],Export_Worksheet[#All],4,FALSE),"")</f>
        <v>0</v>
      </c>
      <c r="E285" s="161" t="s">
        <v>300</v>
      </c>
      <c r="F285" s="162">
        <v>0.05</v>
      </c>
    </row>
    <row r="286" spans="1:6">
      <c r="A286" s="159" t="s">
        <v>890</v>
      </c>
      <c r="B286" s="160" t="s">
        <v>891</v>
      </c>
      <c r="C286" s="269">
        <f>IFERROR(VLOOKUP(Tabela1[[#This Row],[CÓDIGO]],Export_Worksheet[#All],3,FALSE),"")</f>
        <v>6.2972000000000001</v>
      </c>
      <c r="D286" s="165">
        <f>IFERROR(VLOOKUP(Tabela1[[#This Row],[CÓDIGO]],Export_Worksheet[#All],4,FALSE),"")</f>
        <v>7</v>
      </c>
      <c r="E286" s="161" t="s">
        <v>300</v>
      </c>
      <c r="F286" s="162">
        <v>0.05</v>
      </c>
    </row>
    <row r="287" spans="1:6">
      <c r="A287" s="159" t="s">
        <v>892</v>
      </c>
      <c r="B287" s="160" t="s">
        <v>893</v>
      </c>
      <c r="C287" s="269">
        <f>IFERROR(VLOOKUP(Tabela1[[#This Row],[CÓDIGO]],Export_Worksheet[#All],3,FALSE),"")</f>
        <v>61.255000000000003</v>
      </c>
      <c r="D287" s="165">
        <f>IFERROR(VLOOKUP(Tabela1[[#This Row],[CÓDIGO]],Export_Worksheet[#All],4,FALSE),"")</f>
        <v>3</v>
      </c>
      <c r="E287" s="161" t="s">
        <v>720</v>
      </c>
      <c r="F287" s="162">
        <v>0.15</v>
      </c>
    </row>
    <row r="288" spans="1:6">
      <c r="A288" s="159" t="s">
        <v>894</v>
      </c>
      <c r="B288" s="160" t="s">
        <v>895</v>
      </c>
      <c r="C288" s="269">
        <f>IFERROR(VLOOKUP(Tabela1[[#This Row],[CÓDIGO]],Export_Worksheet[#All],3,FALSE),"")</f>
        <v>3.9683000000000002</v>
      </c>
      <c r="D288" s="165">
        <f>IFERROR(VLOOKUP(Tabela1[[#This Row],[CÓDIGO]],Export_Worksheet[#All],4,FALSE),"")</f>
        <v>50</v>
      </c>
      <c r="E288" s="161" t="s">
        <v>300</v>
      </c>
      <c r="F288" s="162">
        <v>0.05</v>
      </c>
    </row>
    <row r="289" spans="1:6">
      <c r="A289" s="159" t="s">
        <v>896</v>
      </c>
      <c r="B289" s="160" t="s">
        <v>897</v>
      </c>
      <c r="C289" s="269">
        <f>IFERROR(VLOOKUP(Tabela1[[#This Row],[CÓDIGO]],Export_Worksheet[#All],3,FALSE),"")</f>
        <v>9.173</v>
      </c>
      <c r="D289" s="165">
        <f>IFERROR(VLOOKUP(Tabela1[[#This Row],[CÓDIGO]],Export_Worksheet[#All],4,FALSE),"")</f>
        <v>11</v>
      </c>
      <c r="E289" s="161" t="s">
        <v>720</v>
      </c>
      <c r="F289" s="162">
        <v>0.15</v>
      </c>
    </row>
    <row r="290" spans="1:6">
      <c r="A290" s="159" t="s">
        <v>898</v>
      </c>
      <c r="B290" s="160" t="s">
        <v>899</v>
      </c>
      <c r="C290" s="269">
        <f>IFERROR(VLOOKUP(Tabela1[[#This Row],[CÓDIGO]],Export_Worksheet[#All],3,FALSE),"")</f>
        <v>55.517499999999998</v>
      </c>
      <c r="D290" s="165">
        <f>IFERROR(VLOOKUP(Tabela1[[#This Row],[CÓDIGO]],Export_Worksheet[#All],4,FALSE),"")</f>
        <v>6</v>
      </c>
      <c r="E290" s="161" t="s">
        <v>300</v>
      </c>
      <c r="F290" s="162">
        <v>0.05</v>
      </c>
    </row>
    <row r="291" spans="1:6">
      <c r="A291" s="159" t="s">
        <v>900</v>
      </c>
      <c r="B291" s="160" t="s">
        <v>901</v>
      </c>
      <c r="C291" s="269">
        <f>IFERROR(VLOOKUP(Tabela1[[#This Row],[CÓDIGO]],Export_Worksheet[#All],3,FALSE),"")</f>
        <v>9.7119</v>
      </c>
      <c r="D291" s="165">
        <f>IFERROR(VLOOKUP(Tabela1[[#This Row],[CÓDIGO]],Export_Worksheet[#All],4,FALSE),"")</f>
        <v>3</v>
      </c>
      <c r="E291" s="161" t="s">
        <v>720</v>
      </c>
      <c r="F291" s="162">
        <v>0.15</v>
      </c>
    </row>
    <row r="292" spans="1:6">
      <c r="A292" s="159" t="s">
        <v>902</v>
      </c>
      <c r="B292" s="160" t="s">
        <v>903</v>
      </c>
      <c r="C292" s="269">
        <f>IFERROR(VLOOKUP(Tabela1[[#This Row],[CÓDIGO]],Export_Worksheet[#All],3,FALSE),"")</f>
        <v>144.7664</v>
      </c>
      <c r="D292" s="165">
        <f>IFERROR(VLOOKUP(Tabela1[[#This Row],[CÓDIGO]],Export_Worksheet[#All],4,FALSE),"")</f>
        <v>4</v>
      </c>
      <c r="E292" s="161" t="s">
        <v>720</v>
      </c>
      <c r="F292" s="162">
        <v>0.15</v>
      </c>
    </row>
    <row r="293" spans="1:6">
      <c r="A293" s="159" t="s">
        <v>904</v>
      </c>
      <c r="B293" s="160" t="s">
        <v>905</v>
      </c>
      <c r="C293" s="269">
        <f>IFERROR(VLOOKUP(Tabela1[[#This Row],[CÓDIGO]],Export_Worksheet[#All],3,FALSE),"")</f>
        <v>34.798299999999998</v>
      </c>
      <c r="D293" s="165">
        <f>IFERROR(VLOOKUP(Tabela1[[#This Row],[CÓDIGO]],Export_Worksheet[#All],4,FALSE),"")</f>
        <v>3</v>
      </c>
      <c r="E293" s="161" t="s">
        <v>720</v>
      </c>
      <c r="F293" s="162">
        <v>0.15</v>
      </c>
    </row>
    <row r="294" spans="1:6">
      <c r="A294" s="159" t="s">
        <v>906</v>
      </c>
      <c r="B294" s="160" t="s">
        <v>907</v>
      </c>
      <c r="C294" s="269">
        <f>IFERROR(VLOOKUP(Tabela1[[#This Row],[CÓDIGO]],Export_Worksheet[#All],3,FALSE),"")</f>
        <v>7276.35</v>
      </c>
      <c r="D294" s="165">
        <f>IFERROR(VLOOKUP(Tabela1[[#This Row],[CÓDIGO]],Export_Worksheet[#All],4,FALSE),"")</f>
        <v>1</v>
      </c>
      <c r="E294" s="161">
        <v>84831090</v>
      </c>
      <c r="F294" s="162" t="s">
        <v>281</v>
      </c>
    </row>
    <row r="295" spans="1:6">
      <c r="A295" s="159" t="s">
        <v>908</v>
      </c>
      <c r="B295" s="160" t="s">
        <v>907</v>
      </c>
      <c r="C295" s="269">
        <f>IFERROR(VLOOKUP(Tabela1[[#This Row],[CÓDIGO]],Export_Worksheet[#All],3,FALSE),"")</f>
        <v>5675.33</v>
      </c>
      <c r="D295" s="165">
        <f>IFERROR(VLOOKUP(Tabela1[[#This Row],[CÓDIGO]],Export_Worksheet[#All],4,FALSE),"")</f>
        <v>0</v>
      </c>
      <c r="E295" s="161" t="s">
        <v>866</v>
      </c>
      <c r="F295" s="162" t="s">
        <v>281</v>
      </c>
    </row>
    <row r="296" spans="1:6">
      <c r="A296" s="159" t="s">
        <v>909</v>
      </c>
      <c r="B296" s="160" t="s">
        <v>907</v>
      </c>
      <c r="C296" s="269">
        <f>IFERROR(VLOOKUP(Tabela1[[#This Row],[CÓDIGO]],Export_Worksheet[#All],3,FALSE),"")</f>
        <v>4656.8599999999997</v>
      </c>
      <c r="D296" s="165">
        <f>IFERROR(VLOOKUP(Tabela1[[#This Row],[CÓDIGO]],Export_Worksheet[#All],4,FALSE),"")</f>
        <v>0</v>
      </c>
      <c r="E296" s="161" t="s">
        <v>866</v>
      </c>
      <c r="F296" s="162" t="s">
        <v>281</v>
      </c>
    </row>
    <row r="297" spans="1:6">
      <c r="A297" s="159" t="s">
        <v>910</v>
      </c>
      <c r="B297" s="160" t="s">
        <v>911</v>
      </c>
      <c r="C297" s="269">
        <f>IFERROR(VLOOKUP(Tabela1[[#This Row],[CÓDIGO]],Export_Worksheet[#All],3,FALSE),"")</f>
        <v>8797.7999999999993</v>
      </c>
      <c r="D297" s="165">
        <f>IFERROR(VLOOKUP(Tabela1[[#This Row],[CÓDIGO]],Export_Worksheet[#All],4,FALSE),"")</f>
        <v>1</v>
      </c>
      <c r="E297" s="161" t="s">
        <v>866</v>
      </c>
      <c r="F297" s="162" t="s">
        <v>281</v>
      </c>
    </row>
    <row r="298" spans="1:6">
      <c r="A298" s="159" t="s">
        <v>912</v>
      </c>
      <c r="B298" s="160" t="s">
        <v>913</v>
      </c>
      <c r="C298" s="269">
        <f>IFERROR(VLOOKUP(Tabela1[[#This Row],[CÓDIGO]],Export_Worksheet[#All],3,FALSE),"")</f>
        <v>5916.93</v>
      </c>
      <c r="D298" s="165">
        <f>IFERROR(VLOOKUP(Tabela1[[#This Row],[CÓDIGO]],Export_Worksheet[#All],4,FALSE),"")</f>
        <v>2</v>
      </c>
      <c r="E298" s="161" t="s">
        <v>866</v>
      </c>
      <c r="F298" s="162" t="s">
        <v>281</v>
      </c>
    </row>
    <row r="299" spans="1:6">
      <c r="A299" s="159" t="s">
        <v>914</v>
      </c>
      <c r="B299" s="160" t="s">
        <v>915</v>
      </c>
      <c r="C299" s="269">
        <f>IFERROR(VLOOKUP(Tabela1[[#This Row],[CÓDIGO]],Export_Worksheet[#All],3,FALSE),"")</f>
        <v>309.20999999999998</v>
      </c>
      <c r="D299" s="165">
        <f>IFERROR(VLOOKUP(Tabela1[[#This Row],[CÓDIGO]],Export_Worksheet[#All],4,FALSE),"")</f>
        <v>1</v>
      </c>
      <c r="E299" s="161" t="s">
        <v>300</v>
      </c>
      <c r="F299" s="162">
        <v>0.05</v>
      </c>
    </row>
    <row r="300" spans="1:6">
      <c r="A300" s="159" t="s">
        <v>916</v>
      </c>
      <c r="B300" s="160" t="s">
        <v>917</v>
      </c>
      <c r="C300" s="269">
        <f>IFERROR(VLOOKUP(Tabela1[[#This Row],[CÓDIGO]],Export_Worksheet[#All],3,FALSE),"")</f>
        <v>420</v>
      </c>
      <c r="D300" s="165">
        <f>IFERROR(VLOOKUP(Tabela1[[#This Row],[CÓDIGO]],Export_Worksheet[#All],4,FALSE),"")</f>
        <v>2</v>
      </c>
      <c r="E300" s="161" t="s">
        <v>300</v>
      </c>
      <c r="F300" s="162">
        <v>0.05</v>
      </c>
    </row>
    <row r="301" spans="1:6">
      <c r="A301" s="159" t="s">
        <v>918</v>
      </c>
      <c r="B301" s="160" t="s">
        <v>919</v>
      </c>
      <c r="C301" s="269">
        <f>IFERROR(VLOOKUP(Tabela1[[#This Row],[CÓDIGO]],Export_Worksheet[#All],3,FALSE),"")</f>
        <v>300.63</v>
      </c>
      <c r="D301" s="165">
        <f>IFERROR(VLOOKUP(Tabela1[[#This Row],[CÓDIGO]],Export_Worksheet[#All],4,FALSE),"")</f>
        <v>2</v>
      </c>
      <c r="E301" s="161" t="s">
        <v>300</v>
      </c>
      <c r="F301" s="162">
        <v>0.05</v>
      </c>
    </row>
    <row r="302" spans="1:6">
      <c r="A302" s="159" t="s">
        <v>920</v>
      </c>
      <c r="B302" s="160" t="s">
        <v>921</v>
      </c>
      <c r="C302" s="269">
        <f>IFERROR(VLOOKUP(Tabela1[[#This Row],[CÓDIGO]],Export_Worksheet[#All],3,FALSE),"")</f>
        <v>1303.1500000000001</v>
      </c>
      <c r="D302" s="165">
        <f>IFERROR(VLOOKUP(Tabela1[[#This Row],[CÓDIGO]],Export_Worksheet[#All],4,FALSE),"")</f>
        <v>2</v>
      </c>
      <c r="E302" s="161" t="s">
        <v>300</v>
      </c>
      <c r="F302" s="162">
        <v>0.05</v>
      </c>
    </row>
    <row r="303" spans="1:6">
      <c r="A303" s="159" t="s">
        <v>922</v>
      </c>
      <c r="B303" s="160" t="s">
        <v>923</v>
      </c>
      <c r="C303" s="269">
        <f>IFERROR(VLOOKUP(Tabela1[[#This Row],[CÓDIGO]],Export_Worksheet[#All],3,FALSE),"")</f>
        <v>490</v>
      </c>
      <c r="D303" s="165">
        <f>IFERROR(VLOOKUP(Tabela1[[#This Row],[CÓDIGO]],Export_Worksheet[#All],4,FALSE),"")</f>
        <v>6</v>
      </c>
      <c r="E303" s="161" t="s">
        <v>924</v>
      </c>
      <c r="F303" s="162" t="s">
        <v>281</v>
      </c>
    </row>
    <row r="304" spans="1:6">
      <c r="A304" s="159" t="s">
        <v>925</v>
      </c>
      <c r="B304" s="160" t="s">
        <v>926</v>
      </c>
      <c r="C304" s="269">
        <f>IFERROR(VLOOKUP(Tabela1[[#This Row],[CÓDIGO]],Export_Worksheet[#All],3,FALSE),"")</f>
        <v>640.57000000000005</v>
      </c>
      <c r="D304" s="165">
        <f>IFERROR(VLOOKUP(Tabela1[[#This Row],[CÓDIGO]],Export_Worksheet[#All],4,FALSE),"")</f>
        <v>5</v>
      </c>
      <c r="E304" s="161" t="s">
        <v>300</v>
      </c>
      <c r="F304" s="162">
        <v>0.05</v>
      </c>
    </row>
    <row r="305" spans="1:6">
      <c r="A305" s="159" t="s">
        <v>927</v>
      </c>
      <c r="B305" s="160" t="s">
        <v>928</v>
      </c>
      <c r="C305" s="269">
        <f>IFERROR(VLOOKUP(Tabela1[[#This Row],[CÓDIGO]],Export_Worksheet[#All],3,FALSE),"")</f>
        <v>4896.88</v>
      </c>
      <c r="D305" s="165">
        <f>IFERROR(VLOOKUP(Tabela1[[#This Row],[CÓDIGO]],Export_Worksheet[#All],4,FALSE),"")</f>
        <v>0</v>
      </c>
      <c r="E305" s="161" t="s">
        <v>434</v>
      </c>
      <c r="F305" s="162">
        <v>0.15</v>
      </c>
    </row>
    <row r="306" spans="1:6">
      <c r="A306" s="159" t="s">
        <v>929</v>
      </c>
      <c r="B306" s="160" t="s">
        <v>930</v>
      </c>
      <c r="C306" s="269" t="str">
        <f>IFERROR(VLOOKUP(Tabela1[[#This Row],[CÓDIGO]],Export_Worksheet[#All],3,FALSE),"")</f>
        <v/>
      </c>
      <c r="D306" s="165" t="str">
        <f>IFERROR(VLOOKUP(Tabela1[[#This Row],[CÓDIGO]],Export_Worksheet[#All],4,FALSE),"")</f>
        <v/>
      </c>
      <c r="E306" s="161" t="s">
        <v>931</v>
      </c>
      <c r="F306" s="162" t="s">
        <v>281</v>
      </c>
    </row>
    <row r="307" spans="1:6">
      <c r="A307" s="159" t="s">
        <v>932</v>
      </c>
      <c r="B307" s="160" t="s">
        <v>933</v>
      </c>
      <c r="C307" s="269">
        <f>IFERROR(VLOOKUP(Tabela1[[#This Row],[CÓDIGO]],Export_Worksheet[#All],3,FALSE),"")</f>
        <v>628.20000000000005</v>
      </c>
      <c r="D307" s="165">
        <f>IFERROR(VLOOKUP(Tabela1[[#This Row],[CÓDIGO]],Export_Worksheet[#All],4,FALSE),"")</f>
        <v>0</v>
      </c>
      <c r="E307" s="161" t="s">
        <v>300</v>
      </c>
      <c r="F307" s="162">
        <v>0.05</v>
      </c>
    </row>
    <row r="308" spans="1:6">
      <c r="A308" s="159" t="s">
        <v>934</v>
      </c>
      <c r="B308" s="160" t="s">
        <v>935</v>
      </c>
      <c r="C308" s="269">
        <f>IFERROR(VLOOKUP(Tabela1[[#This Row],[CÓDIGO]],Export_Worksheet[#All],3,FALSE),"")</f>
        <v>72.83</v>
      </c>
      <c r="D308" s="165">
        <f>IFERROR(VLOOKUP(Tabela1[[#This Row],[CÓDIGO]],Export_Worksheet[#All],4,FALSE),"")</f>
        <v>0</v>
      </c>
      <c r="E308" s="161" t="s">
        <v>300</v>
      </c>
      <c r="F308" s="162">
        <v>0.05</v>
      </c>
    </row>
    <row r="309" spans="1:6">
      <c r="A309" s="159" t="s">
        <v>936</v>
      </c>
      <c r="B309" s="160" t="s">
        <v>937</v>
      </c>
      <c r="C309" s="269">
        <f>IFERROR(VLOOKUP(Tabela1[[#This Row],[CÓDIGO]],Export_Worksheet[#All],3,FALSE),"")</f>
        <v>5152.55</v>
      </c>
      <c r="D309" s="165">
        <f>IFERROR(VLOOKUP(Tabela1[[#This Row],[CÓDIGO]],Export_Worksheet[#All],4,FALSE),"")</f>
        <v>2</v>
      </c>
      <c r="E309" s="161" t="s">
        <v>938</v>
      </c>
      <c r="F309" s="162">
        <v>0.15</v>
      </c>
    </row>
    <row r="310" spans="1:6">
      <c r="A310" s="159" t="s">
        <v>939</v>
      </c>
      <c r="B310" s="160" t="s">
        <v>940</v>
      </c>
      <c r="C310" s="269">
        <f>IFERROR(VLOOKUP(Tabela1[[#This Row],[CÓDIGO]],Export_Worksheet[#All],3,FALSE),"")</f>
        <v>13508.27</v>
      </c>
      <c r="D310" s="165">
        <f>IFERROR(VLOOKUP(Tabela1[[#This Row],[CÓDIGO]],Export_Worksheet[#All],4,FALSE),"")</f>
        <v>1</v>
      </c>
      <c r="E310" s="161" t="s">
        <v>672</v>
      </c>
      <c r="F310" s="162">
        <v>0.15</v>
      </c>
    </row>
    <row r="311" spans="1:6">
      <c r="A311" s="159" t="s">
        <v>941</v>
      </c>
      <c r="B311" s="160" t="s">
        <v>942</v>
      </c>
      <c r="C311" s="269">
        <f>IFERROR(VLOOKUP(Tabela1[[#This Row],[CÓDIGO]],Export_Worksheet[#All],3,FALSE),"")</f>
        <v>54.426600000000001</v>
      </c>
      <c r="D311" s="165">
        <f>IFERROR(VLOOKUP(Tabela1[[#This Row],[CÓDIGO]],Export_Worksheet[#All],4,FALSE),"")</f>
        <v>17</v>
      </c>
      <c r="E311" s="161" t="s">
        <v>943</v>
      </c>
      <c r="F311" s="162">
        <v>0.05</v>
      </c>
    </row>
    <row r="312" spans="1:6">
      <c r="A312" s="159" t="s">
        <v>944</v>
      </c>
      <c r="B312" s="160" t="s">
        <v>945</v>
      </c>
      <c r="C312" s="269">
        <f>IFERROR(VLOOKUP(Tabela1[[#This Row],[CÓDIGO]],Export_Worksheet[#All],3,FALSE),"")</f>
        <v>41.616700000000002</v>
      </c>
      <c r="D312" s="165">
        <f>IFERROR(VLOOKUP(Tabela1[[#This Row],[CÓDIGO]],Export_Worksheet[#All],4,FALSE),"")</f>
        <v>6</v>
      </c>
      <c r="E312" s="161" t="s">
        <v>300</v>
      </c>
      <c r="F312" s="162">
        <v>0.05</v>
      </c>
    </row>
    <row r="313" spans="1:6">
      <c r="A313" s="159" t="s">
        <v>946</v>
      </c>
      <c r="B313" s="160" t="s">
        <v>947</v>
      </c>
      <c r="C313" s="269">
        <f>IFERROR(VLOOKUP(Tabela1[[#This Row],[CÓDIGO]],Export_Worksheet[#All],3,FALSE),"")</f>
        <v>3941.5</v>
      </c>
      <c r="D313" s="165">
        <f>IFERROR(VLOOKUP(Tabela1[[#This Row],[CÓDIGO]],Export_Worksheet[#All],4,FALSE),"")</f>
        <v>0</v>
      </c>
      <c r="E313" s="161" t="s">
        <v>657</v>
      </c>
      <c r="F313" s="162">
        <v>0.15</v>
      </c>
    </row>
    <row r="314" spans="1:6">
      <c r="A314" s="159" t="s">
        <v>948</v>
      </c>
      <c r="B314" s="160" t="s">
        <v>949</v>
      </c>
      <c r="C314" s="269">
        <f>IFERROR(VLOOKUP(Tabela1[[#This Row],[CÓDIGO]],Export_Worksheet[#All],3,FALSE),"")</f>
        <v>2239.5949999999998</v>
      </c>
      <c r="D314" s="165">
        <f>IFERROR(VLOOKUP(Tabela1[[#This Row],[CÓDIGO]],Export_Worksheet[#All],4,FALSE),"")</f>
        <v>0</v>
      </c>
      <c r="E314" s="161" t="s">
        <v>657</v>
      </c>
      <c r="F314" s="162">
        <v>0.15</v>
      </c>
    </row>
    <row r="315" spans="1:6">
      <c r="A315" s="159" t="s">
        <v>950</v>
      </c>
      <c r="B315" s="160" t="s">
        <v>951</v>
      </c>
      <c r="C315" s="269">
        <f>IFERROR(VLOOKUP(Tabela1[[#This Row],[CÓDIGO]],Export_Worksheet[#All],3,FALSE),"")</f>
        <v>40.28</v>
      </c>
      <c r="D315" s="165">
        <f>IFERROR(VLOOKUP(Tabela1[[#This Row],[CÓDIGO]],Export_Worksheet[#All],4,FALSE),"")</f>
        <v>4</v>
      </c>
      <c r="E315" s="161" t="s">
        <v>300</v>
      </c>
      <c r="F315" s="162">
        <v>0.05</v>
      </c>
    </row>
    <row r="316" spans="1:6">
      <c r="A316" s="159" t="s">
        <v>952</v>
      </c>
      <c r="B316" s="160" t="s">
        <v>953</v>
      </c>
      <c r="C316" s="269">
        <f>IFERROR(VLOOKUP(Tabela1[[#This Row],[CÓDIGO]],Export_Worksheet[#All],3,FALSE),"")</f>
        <v>40.28</v>
      </c>
      <c r="D316" s="165">
        <f>IFERROR(VLOOKUP(Tabela1[[#This Row],[CÓDIGO]],Export_Worksheet[#All],4,FALSE),"")</f>
        <v>0</v>
      </c>
      <c r="E316" s="161" t="s">
        <v>300</v>
      </c>
      <c r="F316" s="162">
        <v>0.05</v>
      </c>
    </row>
    <row r="317" spans="1:6">
      <c r="A317" s="159" t="s">
        <v>954</v>
      </c>
      <c r="B317" s="160" t="s">
        <v>955</v>
      </c>
      <c r="C317" s="269">
        <f>IFERROR(VLOOKUP(Tabela1[[#This Row],[CÓDIGO]],Export_Worksheet[#All],3,FALSE),"")</f>
        <v>25.327100000000002</v>
      </c>
      <c r="D317" s="165">
        <f>IFERROR(VLOOKUP(Tabela1[[#This Row],[CÓDIGO]],Export_Worksheet[#All],4,FALSE),"")</f>
        <v>0</v>
      </c>
      <c r="E317" s="161" t="s">
        <v>300</v>
      </c>
      <c r="F317" s="162">
        <v>0.05</v>
      </c>
    </row>
    <row r="318" spans="1:6">
      <c r="A318" s="159" t="s">
        <v>956</v>
      </c>
      <c r="B318" s="160" t="s">
        <v>957</v>
      </c>
      <c r="C318" s="269">
        <f>IFERROR(VLOOKUP(Tabela1[[#This Row],[CÓDIGO]],Export_Worksheet[#All],3,FALSE),"")</f>
        <v>673.21249999999998</v>
      </c>
      <c r="D318" s="165">
        <f>IFERROR(VLOOKUP(Tabela1[[#This Row],[CÓDIGO]],Export_Worksheet[#All],4,FALSE),"")</f>
        <v>0</v>
      </c>
      <c r="E318" s="161" t="s">
        <v>300</v>
      </c>
      <c r="F318" s="162">
        <v>0.05</v>
      </c>
    </row>
    <row r="319" spans="1:6">
      <c r="A319" s="159" t="s">
        <v>958</v>
      </c>
      <c r="B319" s="160" t="s">
        <v>959</v>
      </c>
      <c r="C319" s="269">
        <f>IFERROR(VLOOKUP(Tabela1[[#This Row],[CÓDIGO]],Export_Worksheet[#All],3,FALSE),"")</f>
        <v>504.45249999999999</v>
      </c>
      <c r="D319" s="165">
        <f>IFERROR(VLOOKUP(Tabela1[[#This Row],[CÓDIGO]],Export_Worksheet[#All],4,FALSE),"")</f>
        <v>0</v>
      </c>
      <c r="E319" s="161" t="s">
        <v>324</v>
      </c>
      <c r="F319" s="162">
        <v>0.15</v>
      </c>
    </row>
    <row r="320" spans="1:6">
      <c r="A320" s="159" t="s">
        <v>960</v>
      </c>
      <c r="B320" s="160" t="s">
        <v>961</v>
      </c>
      <c r="C320" s="269">
        <f>IFERROR(VLOOKUP(Tabela1[[#This Row],[CÓDIGO]],Export_Worksheet[#All],3,FALSE),"")</f>
        <v>10.760999999999999</v>
      </c>
      <c r="D320" s="165">
        <f>IFERROR(VLOOKUP(Tabela1[[#This Row],[CÓDIGO]],Export_Worksheet[#All],4,FALSE),"")</f>
        <v>8</v>
      </c>
      <c r="E320" s="161" t="s">
        <v>589</v>
      </c>
      <c r="F320" s="162">
        <v>0.15</v>
      </c>
    </row>
    <row r="321" spans="1:6">
      <c r="A321" s="159" t="s">
        <v>962</v>
      </c>
      <c r="B321" s="160" t="s">
        <v>963</v>
      </c>
      <c r="C321" s="269">
        <f>IFERROR(VLOOKUP(Tabela1[[#This Row],[CÓDIGO]],Export_Worksheet[#All],3,FALSE),"")</f>
        <v>1300.6199999999999</v>
      </c>
      <c r="D321" s="165">
        <f>IFERROR(VLOOKUP(Tabela1[[#This Row],[CÓDIGO]],Export_Worksheet[#All],4,FALSE),"")</f>
        <v>0</v>
      </c>
      <c r="E321" s="161" t="s">
        <v>390</v>
      </c>
      <c r="F321" s="162">
        <v>0.08</v>
      </c>
    </row>
    <row r="322" spans="1:6">
      <c r="A322" s="159" t="s">
        <v>964</v>
      </c>
      <c r="B322" s="160" t="s">
        <v>965</v>
      </c>
      <c r="C322" s="269">
        <f>IFERROR(VLOOKUP(Tabela1[[#This Row],[CÓDIGO]],Export_Worksheet[#All],3,FALSE),"")</f>
        <v>601.16</v>
      </c>
      <c r="D322" s="165">
        <f>IFERROR(VLOOKUP(Tabela1[[#This Row],[CÓDIGO]],Export_Worksheet[#All],4,FALSE),"")</f>
        <v>3</v>
      </c>
      <c r="E322" s="161" t="s">
        <v>300</v>
      </c>
      <c r="F322" s="162">
        <v>0.05</v>
      </c>
    </row>
    <row r="323" spans="1:6">
      <c r="A323" s="159" t="s">
        <v>966</v>
      </c>
      <c r="B323" s="160" t="s">
        <v>967</v>
      </c>
      <c r="C323" s="269">
        <f>IFERROR(VLOOKUP(Tabela1[[#This Row],[CÓDIGO]],Export_Worksheet[#All],3,FALSE),"")</f>
        <v>103.41</v>
      </c>
      <c r="D323" s="165">
        <f>IFERROR(VLOOKUP(Tabela1[[#This Row],[CÓDIGO]],Export_Worksheet[#All],4,FALSE),"")</f>
        <v>1</v>
      </c>
      <c r="E323" s="161" t="s">
        <v>526</v>
      </c>
      <c r="F323" s="162">
        <v>0.1</v>
      </c>
    </row>
    <row r="324" spans="1:6">
      <c r="A324" s="159" t="s">
        <v>968</v>
      </c>
      <c r="B324" s="160" t="s">
        <v>969</v>
      </c>
      <c r="C324" s="269">
        <f>IFERROR(VLOOKUP(Tabela1[[#This Row],[CÓDIGO]],Export_Worksheet[#All],3,FALSE),"")</f>
        <v>579.08330000000001</v>
      </c>
      <c r="D324" s="165">
        <f>IFERROR(VLOOKUP(Tabela1[[#This Row],[CÓDIGO]],Export_Worksheet[#All],4,FALSE),"")</f>
        <v>0</v>
      </c>
      <c r="E324" s="161" t="s">
        <v>425</v>
      </c>
      <c r="F324" s="162">
        <v>0.15</v>
      </c>
    </row>
    <row r="325" spans="1:6">
      <c r="A325" s="159" t="s">
        <v>970</v>
      </c>
      <c r="B325" s="160" t="s">
        <v>971</v>
      </c>
      <c r="C325" s="269">
        <f>IFERROR(VLOOKUP(Tabela1[[#This Row],[CÓDIGO]],Export_Worksheet[#All],3,FALSE),"")</f>
        <v>206.07499999999999</v>
      </c>
      <c r="D325" s="165">
        <f>IFERROR(VLOOKUP(Tabela1[[#This Row],[CÓDIGO]],Export_Worksheet[#All],4,FALSE),"")</f>
        <v>2</v>
      </c>
      <c r="E325" s="161" t="s">
        <v>972</v>
      </c>
      <c r="F325" s="162">
        <v>0.15</v>
      </c>
    </row>
    <row r="326" spans="1:6">
      <c r="A326" s="159" t="s">
        <v>973</v>
      </c>
      <c r="B326" s="160" t="s">
        <v>974</v>
      </c>
      <c r="C326" s="269">
        <f>IFERROR(VLOOKUP(Tabela1[[#This Row],[CÓDIGO]],Export_Worksheet[#All],3,FALSE),"")</f>
        <v>958.74</v>
      </c>
      <c r="D326" s="165">
        <f>IFERROR(VLOOKUP(Tabela1[[#This Row],[CÓDIGO]],Export_Worksheet[#All],4,FALSE),"")</f>
        <v>0</v>
      </c>
      <c r="E326" s="161" t="s">
        <v>975</v>
      </c>
      <c r="F326" s="162">
        <v>0.05</v>
      </c>
    </row>
    <row r="327" spans="1:6">
      <c r="A327" s="159" t="s">
        <v>976</v>
      </c>
      <c r="B327" s="160" t="s">
        <v>977</v>
      </c>
      <c r="C327" s="269">
        <f>IFERROR(VLOOKUP(Tabela1[[#This Row],[CÓDIGO]],Export_Worksheet[#All],3,FALSE),"")</f>
        <v>390.22</v>
      </c>
      <c r="D327" s="165">
        <f>IFERROR(VLOOKUP(Tabela1[[#This Row],[CÓDIGO]],Export_Worksheet[#All],4,FALSE),"")</f>
        <v>1</v>
      </c>
      <c r="E327" s="161" t="s">
        <v>300</v>
      </c>
      <c r="F327" s="162">
        <v>0.05</v>
      </c>
    </row>
    <row r="328" spans="1:6">
      <c r="A328" s="159" t="s">
        <v>978</v>
      </c>
      <c r="B328" s="160" t="s">
        <v>979</v>
      </c>
      <c r="C328" s="269">
        <f>IFERROR(VLOOKUP(Tabela1[[#This Row],[CÓDIGO]],Export_Worksheet[#All],3,FALSE),"")</f>
        <v>863.35170000000005</v>
      </c>
      <c r="D328" s="165">
        <f>IFERROR(VLOOKUP(Tabela1[[#This Row],[CÓDIGO]],Export_Worksheet[#All],4,FALSE),"")</f>
        <v>4</v>
      </c>
      <c r="E328" s="161" t="s">
        <v>980</v>
      </c>
      <c r="F328" s="162">
        <v>0.05</v>
      </c>
    </row>
    <row r="329" spans="1:6">
      <c r="A329" s="159" t="s">
        <v>981</v>
      </c>
      <c r="B329" s="160" t="s">
        <v>982</v>
      </c>
      <c r="C329" s="269">
        <f>IFERROR(VLOOKUP(Tabela1[[#This Row],[CÓDIGO]],Export_Worksheet[#All],3,FALSE),"")</f>
        <v>60.423299999999998</v>
      </c>
      <c r="D329" s="165">
        <f>IFERROR(VLOOKUP(Tabela1[[#This Row],[CÓDIGO]],Export_Worksheet[#All],4,FALSE),"")</f>
        <v>1</v>
      </c>
      <c r="E329" s="161" t="s">
        <v>300</v>
      </c>
      <c r="F329" s="162">
        <v>0.05</v>
      </c>
    </row>
    <row r="330" spans="1:6">
      <c r="A330" s="159" t="s">
        <v>983</v>
      </c>
      <c r="B330" s="160" t="s">
        <v>984</v>
      </c>
      <c r="C330" s="269">
        <f>IFERROR(VLOOKUP(Tabela1[[#This Row],[CÓDIGO]],Export_Worksheet[#All],3,FALSE),"")</f>
        <v>6490.9032999999999</v>
      </c>
      <c r="D330" s="165">
        <f>IFERROR(VLOOKUP(Tabela1[[#This Row],[CÓDIGO]],Export_Worksheet[#All],4,FALSE),"")</f>
        <v>0</v>
      </c>
      <c r="E330" s="161" t="s">
        <v>300</v>
      </c>
      <c r="F330" s="162">
        <v>0.05</v>
      </c>
    </row>
    <row r="331" spans="1:6">
      <c r="A331" s="159" t="s">
        <v>985</v>
      </c>
      <c r="B331" s="160" t="s">
        <v>986</v>
      </c>
      <c r="C331" s="269">
        <f>IFERROR(VLOOKUP(Tabela1[[#This Row],[CÓDIGO]],Export_Worksheet[#All],3,FALSE),"")</f>
        <v>5233.1400000000003</v>
      </c>
      <c r="D331" s="165">
        <f>IFERROR(VLOOKUP(Tabela1[[#This Row],[CÓDIGO]],Export_Worksheet[#All],4,FALSE),"")</f>
        <v>1</v>
      </c>
      <c r="E331" s="161" t="s">
        <v>987</v>
      </c>
      <c r="F331" s="162">
        <v>0.1</v>
      </c>
    </row>
    <row r="332" spans="1:6">
      <c r="A332" s="159" t="s">
        <v>988</v>
      </c>
      <c r="B332" s="160" t="s">
        <v>989</v>
      </c>
      <c r="C332" s="269">
        <f>IFERROR(VLOOKUP(Tabela1[[#This Row],[CÓDIGO]],Export_Worksheet[#All],3,FALSE),"")</f>
        <v>549.22820000000002</v>
      </c>
      <c r="D332" s="165">
        <f>IFERROR(VLOOKUP(Tabela1[[#This Row],[CÓDIGO]],Export_Worksheet[#All],4,FALSE),"")</f>
        <v>15</v>
      </c>
      <c r="E332" s="161" t="s">
        <v>980</v>
      </c>
      <c r="F332" s="162">
        <v>0.05</v>
      </c>
    </row>
    <row r="333" spans="1:6">
      <c r="A333" s="159" t="s">
        <v>990</v>
      </c>
      <c r="B333" s="160" t="s">
        <v>991</v>
      </c>
      <c r="C333" s="269">
        <f>IFERROR(VLOOKUP(Tabela1[[#This Row],[CÓDIGO]],Export_Worksheet[#All],3,FALSE),"")</f>
        <v>321.0933</v>
      </c>
      <c r="D333" s="165">
        <f>IFERROR(VLOOKUP(Tabela1[[#This Row],[CÓDIGO]],Export_Worksheet[#All],4,FALSE),"")</f>
        <v>21</v>
      </c>
      <c r="E333" s="161" t="s">
        <v>300</v>
      </c>
      <c r="F333" s="162">
        <v>0.05</v>
      </c>
    </row>
    <row r="334" spans="1:6">
      <c r="A334" s="159" t="s">
        <v>992</v>
      </c>
      <c r="B334" s="160" t="s">
        <v>993</v>
      </c>
      <c r="C334" s="269">
        <f>IFERROR(VLOOKUP(Tabela1[[#This Row],[CÓDIGO]],Export_Worksheet[#All],3,FALSE),"")</f>
        <v>114.87</v>
      </c>
      <c r="D334" s="165">
        <f>IFERROR(VLOOKUP(Tabela1[[#This Row],[CÓDIGO]],Export_Worksheet[#All],4,FALSE),"")</f>
        <v>7</v>
      </c>
      <c r="E334" s="161" t="s">
        <v>300</v>
      </c>
      <c r="F334" s="162">
        <v>0.05</v>
      </c>
    </row>
    <row r="335" spans="1:6">
      <c r="A335" s="159" t="s">
        <v>994</v>
      </c>
      <c r="B335" s="160" t="s">
        <v>995</v>
      </c>
      <c r="C335" s="269">
        <f>IFERROR(VLOOKUP(Tabela1[[#This Row],[CÓDIGO]],Export_Worksheet[#All],3,FALSE),"")</f>
        <v>1172.8150000000001</v>
      </c>
      <c r="D335" s="165">
        <f>IFERROR(VLOOKUP(Tabela1[[#This Row],[CÓDIGO]],Export_Worksheet[#All],4,FALSE),"")</f>
        <v>0</v>
      </c>
      <c r="E335" s="161" t="s">
        <v>300</v>
      </c>
      <c r="F335" s="162">
        <v>0.05</v>
      </c>
    </row>
    <row r="336" spans="1:6">
      <c r="A336" s="159" t="s">
        <v>996</v>
      </c>
      <c r="B336" s="160" t="s">
        <v>997</v>
      </c>
      <c r="C336" s="269">
        <f>IFERROR(VLOOKUP(Tabela1[[#This Row],[CÓDIGO]],Export_Worksheet[#All],3,FALSE),"")</f>
        <v>1.2150000000000001</v>
      </c>
      <c r="D336" s="165">
        <f>IFERROR(VLOOKUP(Tabela1[[#This Row],[CÓDIGO]],Export_Worksheet[#All],4,FALSE),"")</f>
        <v>3</v>
      </c>
      <c r="E336" s="161" t="s">
        <v>300</v>
      </c>
      <c r="F336" s="162">
        <v>0.05</v>
      </c>
    </row>
    <row r="337" spans="1:6">
      <c r="A337" s="159" t="s">
        <v>998</v>
      </c>
      <c r="B337" s="160" t="s">
        <v>999</v>
      </c>
      <c r="C337" s="269">
        <f>IFERROR(VLOOKUP(Tabela1[[#This Row],[CÓDIGO]],Export_Worksheet[#All],3,FALSE),"")</f>
        <v>4.6459999999999999</v>
      </c>
      <c r="D337" s="165">
        <f>IFERROR(VLOOKUP(Tabela1[[#This Row],[CÓDIGO]],Export_Worksheet[#All],4,FALSE),"")</f>
        <v>0</v>
      </c>
      <c r="E337" s="161" t="s">
        <v>1000</v>
      </c>
      <c r="F337" s="162">
        <v>0.15</v>
      </c>
    </row>
    <row r="338" spans="1:6">
      <c r="A338" s="159" t="s">
        <v>1001</v>
      </c>
      <c r="B338" s="160" t="s">
        <v>1002</v>
      </c>
      <c r="C338" s="269">
        <f>IFERROR(VLOOKUP(Tabela1[[#This Row],[CÓDIGO]],Export_Worksheet[#All],3,FALSE),"")</f>
        <v>5.0515999999999996</v>
      </c>
      <c r="D338" s="165">
        <f>IFERROR(VLOOKUP(Tabela1[[#This Row],[CÓDIGO]],Export_Worksheet[#All],4,FALSE),"")</f>
        <v>9</v>
      </c>
      <c r="E338" s="161" t="s">
        <v>1000</v>
      </c>
      <c r="F338" s="162">
        <v>0.15</v>
      </c>
    </row>
    <row r="339" spans="1:6">
      <c r="A339" s="159" t="s">
        <v>1003</v>
      </c>
      <c r="B339" s="160" t="s">
        <v>1004</v>
      </c>
      <c r="C339" s="269">
        <f>IFERROR(VLOOKUP(Tabela1[[#This Row],[CÓDIGO]],Export_Worksheet[#All],3,FALSE),"")</f>
        <v>7.2725999999999997</v>
      </c>
      <c r="D339" s="165">
        <f>IFERROR(VLOOKUP(Tabela1[[#This Row],[CÓDIGO]],Export_Worksheet[#All],4,FALSE),"")</f>
        <v>0</v>
      </c>
      <c r="E339" s="161" t="s">
        <v>1005</v>
      </c>
      <c r="F339" s="162">
        <v>0.15</v>
      </c>
    </row>
    <row r="340" spans="1:6">
      <c r="A340" s="159" t="s">
        <v>1006</v>
      </c>
      <c r="B340" s="160" t="s">
        <v>1007</v>
      </c>
      <c r="C340" s="269">
        <f>IFERROR(VLOOKUP(Tabela1[[#This Row],[CÓDIGO]],Export_Worksheet[#All],3,FALSE),"")</f>
        <v>200.89680000000001</v>
      </c>
      <c r="D340" s="165">
        <f>IFERROR(VLOOKUP(Tabela1[[#This Row],[CÓDIGO]],Export_Worksheet[#All],4,FALSE),"")</f>
        <v>0</v>
      </c>
      <c r="E340" s="161" t="s">
        <v>300</v>
      </c>
      <c r="F340" s="162">
        <v>0.05</v>
      </c>
    </row>
    <row r="341" spans="1:6">
      <c r="A341" s="159" t="s">
        <v>1008</v>
      </c>
      <c r="B341" s="160" t="s">
        <v>1009</v>
      </c>
      <c r="C341" s="269">
        <f>IFERROR(VLOOKUP(Tabela1[[#This Row],[CÓDIGO]],Export_Worksheet[#All],3,FALSE),"")</f>
        <v>6382.76</v>
      </c>
      <c r="D341" s="165">
        <f>IFERROR(VLOOKUP(Tabela1[[#This Row],[CÓDIGO]],Export_Worksheet[#All],4,FALSE),"")</f>
        <v>1</v>
      </c>
      <c r="E341" s="161" t="s">
        <v>300</v>
      </c>
      <c r="F341" s="162">
        <v>0.05</v>
      </c>
    </row>
    <row r="342" spans="1:6">
      <c r="A342" s="159" t="s">
        <v>1010</v>
      </c>
      <c r="B342" s="160" t="s">
        <v>1011</v>
      </c>
      <c r="C342" s="269">
        <f>IFERROR(VLOOKUP(Tabela1[[#This Row],[CÓDIGO]],Export_Worksheet[#All],3,FALSE),"")</f>
        <v>5662.0366000000004</v>
      </c>
      <c r="D342" s="165">
        <f>IFERROR(VLOOKUP(Tabela1[[#This Row],[CÓDIGO]],Export_Worksheet[#All],4,FALSE),"")</f>
        <v>0</v>
      </c>
      <c r="E342" s="161">
        <v>84779000</v>
      </c>
      <c r="F342" s="162">
        <v>0.05</v>
      </c>
    </row>
    <row r="343" spans="1:6">
      <c r="A343" s="159" t="s">
        <v>1012</v>
      </c>
      <c r="B343" s="160" t="s">
        <v>1013</v>
      </c>
      <c r="C343" s="269">
        <f>IFERROR(VLOOKUP(Tabela1[[#This Row],[CÓDIGO]],Export_Worksheet[#All],3,FALSE),"")</f>
        <v>405.01799999999997</v>
      </c>
      <c r="D343" s="165">
        <f>IFERROR(VLOOKUP(Tabela1[[#This Row],[CÓDIGO]],Export_Worksheet[#All],4,FALSE),"")</f>
        <v>0</v>
      </c>
      <c r="E343" s="161" t="s">
        <v>324</v>
      </c>
      <c r="F343" s="162">
        <v>0.15</v>
      </c>
    </row>
    <row r="344" spans="1:6">
      <c r="A344" s="159" t="s">
        <v>1014</v>
      </c>
      <c r="B344" s="160" t="s">
        <v>1015</v>
      </c>
      <c r="C344" s="269">
        <f>IFERROR(VLOOKUP(Tabela1[[#This Row],[CÓDIGO]],Export_Worksheet[#All],3,FALSE),"")</f>
        <v>15.83</v>
      </c>
      <c r="D344" s="165">
        <f>IFERROR(VLOOKUP(Tabela1[[#This Row],[CÓDIGO]],Export_Worksheet[#All],4,FALSE),"")</f>
        <v>3</v>
      </c>
      <c r="E344" s="161" t="s">
        <v>300</v>
      </c>
      <c r="F344" s="162">
        <v>0.05</v>
      </c>
    </row>
    <row r="345" spans="1:6">
      <c r="A345" s="159" t="s">
        <v>1016</v>
      </c>
      <c r="B345" s="160" t="s">
        <v>1017</v>
      </c>
      <c r="C345" s="269">
        <f>IFERROR(VLOOKUP(Tabela1[[#This Row],[CÓDIGO]],Export_Worksheet[#All],3,FALSE),"")</f>
        <v>21.35</v>
      </c>
      <c r="D345" s="165">
        <f>IFERROR(VLOOKUP(Tabela1[[#This Row],[CÓDIGO]],Export_Worksheet[#All],4,FALSE),"")</f>
        <v>7</v>
      </c>
      <c r="E345" s="161" t="s">
        <v>300</v>
      </c>
      <c r="F345" s="162">
        <v>0.05</v>
      </c>
    </row>
    <row r="346" spans="1:6">
      <c r="A346" s="159" t="s">
        <v>1018</v>
      </c>
      <c r="B346" s="160" t="s">
        <v>1019</v>
      </c>
      <c r="C346" s="269">
        <f>IFERROR(VLOOKUP(Tabela1[[#This Row],[CÓDIGO]],Export_Worksheet[#All],3,FALSE),"")</f>
        <v>58</v>
      </c>
      <c r="D346" s="165">
        <f>IFERROR(VLOOKUP(Tabela1[[#This Row],[CÓDIGO]],Export_Worksheet[#All],4,FALSE),"")</f>
        <v>1</v>
      </c>
      <c r="E346" s="161" t="s">
        <v>300</v>
      </c>
      <c r="F346" s="162">
        <v>0.05</v>
      </c>
    </row>
    <row r="347" spans="1:6">
      <c r="A347" s="159" t="s">
        <v>1020</v>
      </c>
      <c r="B347" s="160" t="s">
        <v>1021</v>
      </c>
      <c r="C347" s="269">
        <f>IFERROR(VLOOKUP(Tabela1[[#This Row],[CÓDIGO]],Export_Worksheet[#All],3,FALSE),"")</f>
        <v>60.935099999999998</v>
      </c>
      <c r="D347" s="165">
        <f>IFERROR(VLOOKUP(Tabela1[[#This Row],[CÓDIGO]],Export_Worksheet[#All],4,FALSE),"")</f>
        <v>2</v>
      </c>
      <c r="E347" s="161" t="s">
        <v>300</v>
      </c>
      <c r="F347" s="162">
        <v>0.05</v>
      </c>
    </row>
    <row r="348" spans="1:6">
      <c r="A348" s="159" t="s">
        <v>1022</v>
      </c>
      <c r="B348" s="160" t="s">
        <v>1023</v>
      </c>
      <c r="C348" s="269">
        <f>IFERROR(VLOOKUP(Tabela1[[#This Row],[CÓDIGO]],Export_Worksheet[#All],3,FALSE),"")</f>
        <v>49.85</v>
      </c>
      <c r="D348" s="165">
        <f>IFERROR(VLOOKUP(Tabela1[[#This Row],[CÓDIGO]],Export_Worksheet[#All],4,FALSE),"")</f>
        <v>0</v>
      </c>
      <c r="E348" s="161" t="s">
        <v>300</v>
      </c>
      <c r="F348" s="162">
        <v>0.05</v>
      </c>
    </row>
    <row r="349" spans="1:6">
      <c r="A349" s="159" t="s">
        <v>1024</v>
      </c>
      <c r="B349" s="160" t="s">
        <v>1025</v>
      </c>
      <c r="C349" s="269">
        <f>IFERROR(VLOOKUP(Tabela1[[#This Row],[CÓDIGO]],Export_Worksheet[#All],3,FALSE),"")</f>
        <v>81.47</v>
      </c>
      <c r="D349" s="165">
        <f>IFERROR(VLOOKUP(Tabela1[[#This Row],[CÓDIGO]],Export_Worksheet[#All],4,FALSE),"")</f>
        <v>10</v>
      </c>
      <c r="E349" s="161" t="s">
        <v>300</v>
      </c>
      <c r="F349" s="162">
        <v>0.05</v>
      </c>
    </row>
    <row r="350" spans="1:6">
      <c r="A350" s="159" t="s">
        <v>1026</v>
      </c>
      <c r="B350" s="160" t="s">
        <v>1027</v>
      </c>
      <c r="C350" s="269">
        <f>IFERROR(VLOOKUP(Tabela1[[#This Row],[CÓDIGO]],Export_Worksheet[#All],3,FALSE),"")</f>
        <v>34419.593999999997</v>
      </c>
      <c r="D350" s="165">
        <f>IFERROR(VLOOKUP(Tabela1[[#This Row],[CÓDIGO]],Export_Worksheet[#All],4,FALSE),"")</f>
        <v>0</v>
      </c>
      <c r="E350" s="161" t="s">
        <v>1028</v>
      </c>
      <c r="F350" s="162" t="s">
        <v>281</v>
      </c>
    </row>
    <row r="351" spans="1:6">
      <c r="A351" s="159" t="s">
        <v>1029</v>
      </c>
      <c r="B351" s="160" t="s">
        <v>1030</v>
      </c>
      <c r="C351" s="269">
        <f>IFERROR(VLOOKUP(Tabela1[[#This Row],[CÓDIGO]],Export_Worksheet[#All],3,FALSE),"")</f>
        <v>2477.1</v>
      </c>
      <c r="D351" s="165">
        <f>IFERROR(VLOOKUP(Tabela1[[#This Row],[CÓDIGO]],Export_Worksheet[#All],4,FALSE),"")</f>
        <v>0</v>
      </c>
      <c r="E351" s="161" t="s">
        <v>300</v>
      </c>
      <c r="F351" s="162">
        <v>0.05</v>
      </c>
    </row>
    <row r="352" spans="1:6">
      <c r="A352" s="159" t="s">
        <v>1031</v>
      </c>
      <c r="B352" s="160" t="s">
        <v>1032</v>
      </c>
      <c r="C352" s="269">
        <f>IFERROR(VLOOKUP(Tabela1[[#This Row],[CÓDIGO]],Export_Worksheet[#All],3,FALSE),"")</f>
        <v>1.2562</v>
      </c>
      <c r="D352" s="165">
        <f>IFERROR(VLOOKUP(Tabela1[[#This Row],[CÓDIGO]],Export_Worksheet[#All],4,FALSE),"")</f>
        <v>19</v>
      </c>
      <c r="E352" s="161" t="s">
        <v>729</v>
      </c>
      <c r="F352" s="162">
        <v>0.05</v>
      </c>
    </row>
    <row r="353" spans="1:6">
      <c r="A353" s="159" t="s">
        <v>1033</v>
      </c>
      <c r="B353" s="160" t="s">
        <v>1034</v>
      </c>
      <c r="C353" s="269">
        <f>IFERROR(VLOOKUP(Tabela1[[#This Row],[CÓDIGO]],Export_Worksheet[#All],3,FALSE),"")</f>
        <v>1617.3667</v>
      </c>
      <c r="D353" s="165">
        <f>IFERROR(VLOOKUP(Tabela1[[#This Row],[CÓDIGO]],Export_Worksheet[#All],4,FALSE),"")</f>
        <v>1</v>
      </c>
      <c r="E353" s="161" t="s">
        <v>1035</v>
      </c>
      <c r="F353" s="162" t="s">
        <v>281</v>
      </c>
    </row>
    <row r="354" spans="1:6">
      <c r="A354" s="159" t="s">
        <v>1036</v>
      </c>
      <c r="B354" s="160" t="s">
        <v>1037</v>
      </c>
      <c r="C354" s="269">
        <f>IFERROR(VLOOKUP(Tabela1[[#This Row],[CÓDIGO]],Export_Worksheet[#All],3,FALSE),"")</f>
        <v>75.250699999999995</v>
      </c>
      <c r="D354" s="165">
        <f>IFERROR(VLOOKUP(Tabela1[[#This Row],[CÓDIGO]],Export_Worksheet[#All],4,FALSE),"")</f>
        <v>5</v>
      </c>
      <c r="E354" s="161" t="s">
        <v>275</v>
      </c>
      <c r="F354" s="162">
        <v>0.05</v>
      </c>
    </row>
    <row r="355" spans="1:6">
      <c r="A355" s="159" t="s">
        <v>1038</v>
      </c>
      <c r="B355" s="160" t="s">
        <v>1039</v>
      </c>
      <c r="C355" s="269">
        <f>IFERROR(VLOOKUP(Tabela1[[#This Row],[CÓDIGO]],Export_Worksheet[#All],3,FALSE),"")</f>
        <v>1713.33</v>
      </c>
      <c r="D355" s="165">
        <f>IFERROR(VLOOKUP(Tabela1[[#This Row],[CÓDIGO]],Export_Worksheet[#All],4,FALSE),"")</f>
        <v>1</v>
      </c>
      <c r="E355" s="161" t="s">
        <v>305</v>
      </c>
      <c r="F355" s="162">
        <v>0.15</v>
      </c>
    </row>
    <row r="356" spans="1:6">
      <c r="A356" s="159" t="s">
        <v>1040</v>
      </c>
      <c r="B356" s="160" t="s">
        <v>1041</v>
      </c>
      <c r="C356" s="269">
        <f>IFERROR(VLOOKUP(Tabela1[[#This Row],[CÓDIGO]],Export_Worksheet[#All],3,FALSE),"")</f>
        <v>2394.6799999999998</v>
      </c>
      <c r="D356" s="165">
        <f>IFERROR(VLOOKUP(Tabela1[[#This Row],[CÓDIGO]],Export_Worksheet[#All],4,FALSE),"")</f>
        <v>2</v>
      </c>
      <c r="E356" s="161" t="s">
        <v>305</v>
      </c>
      <c r="F356" s="162">
        <v>0.15</v>
      </c>
    </row>
    <row r="357" spans="1:6">
      <c r="A357" s="159" t="s">
        <v>1042</v>
      </c>
      <c r="B357" s="160" t="s">
        <v>1043</v>
      </c>
      <c r="C357" s="269">
        <f>IFERROR(VLOOKUP(Tabela1[[#This Row],[CÓDIGO]],Export_Worksheet[#All],3,FALSE),"")</f>
        <v>578.48</v>
      </c>
      <c r="D357" s="165">
        <f>IFERROR(VLOOKUP(Tabela1[[#This Row],[CÓDIGO]],Export_Worksheet[#All],4,FALSE),"")</f>
        <v>2</v>
      </c>
      <c r="E357" s="161" t="s">
        <v>300</v>
      </c>
      <c r="F357" s="162">
        <v>0.05</v>
      </c>
    </row>
    <row r="358" spans="1:6">
      <c r="A358" s="159" t="s">
        <v>1044</v>
      </c>
      <c r="B358" s="160" t="s">
        <v>1045</v>
      </c>
      <c r="C358" s="269">
        <f>IFERROR(VLOOKUP(Tabela1[[#This Row],[CÓDIGO]],Export_Worksheet[#All],3,FALSE),"")</f>
        <v>227.54</v>
      </c>
      <c r="D358" s="165">
        <f>IFERROR(VLOOKUP(Tabela1[[#This Row],[CÓDIGO]],Export_Worksheet[#All],4,FALSE),"")</f>
        <v>2</v>
      </c>
      <c r="E358" s="161" t="s">
        <v>1046</v>
      </c>
      <c r="F358" s="162">
        <v>0.15</v>
      </c>
    </row>
    <row r="359" spans="1:6">
      <c r="A359" s="159" t="s">
        <v>1047</v>
      </c>
      <c r="B359" s="160" t="s">
        <v>1048</v>
      </c>
      <c r="C359" s="269">
        <f>IFERROR(VLOOKUP(Tabela1[[#This Row],[CÓDIGO]],Export_Worksheet[#All],3,FALSE),"")</f>
        <v>453.11079999999998</v>
      </c>
      <c r="D359" s="165">
        <f>IFERROR(VLOOKUP(Tabela1[[#This Row],[CÓDIGO]],Export_Worksheet[#All],4,FALSE),"")</f>
        <v>6</v>
      </c>
      <c r="E359" s="161" t="s">
        <v>305</v>
      </c>
      <c r="F359" s="162">
        <v>0.15</v>
      </c>
    </row>
    <row r="360" spans="1:6">
      <c r="A360" s="159" t="s">
        <v>1049</v>
      </c>
      <c r="B360" s="160" t="s">
        <v>1050</v>
      </c>
      <c r="C360" s="269">
        <f>IFERROR(VLOOKUP(Tabela1[[#This Row],[CÓDIGO]],Export_Worksheet[#All],3,FALSE),"")</f>
        <v>244.02019999999999</v>
      </c>
      <c r="D360" s="165">
        <f>IFERROR(VLOOKUP(Tabela1[[#This Row],[CÓDIGO]],Export_Worksheet[#All],4,FALSE),"")</f>
        <v>1</v>
      </c>
      <c r="E360" s="161" t="s">
        <v>300</v>
      </c>
      <c r="F360" s="162">
        <v>0.05</v>
      </c>
    </row>
    <row r="361" spans="1:6">
      <c r="A361" s="159" t="s">
        <v>1051</v>
      </c>
      <c r="B361" s="160" t="s">
        <v>1052</v>
      </c>
      <c r="C361" s="269">
        <f>IFERROR(VLOOKUP(Tabela1[[#This Row],[CÓDIGO]],Export_Worksheet[#All],3,FALSE),"")</f>
        <v>555.51679999999999</v>
      </c>
      <c r="D361" s="165">
        <f>IFERROR(VLOOKUP(Tabela1[[#This Row],[CÓDIGO]],Export_Worksheet[#All],4,FALSE),"")</f>
        <v>4</v>
      </c>
      <c r="E361" s="161" t="s">
        <v>490</v>
      </c>
      <c r="F361" s="162">
        <v>0.05</v>
      </c>
    </row>
    <row r="362" spans="1:6">
      <c r="A362" s="159" t="s">
        <v>1053</v>
      </c>
      <c r="B362" s="160" t="s">
        <v>1054</v>
      </c>
      <c r="C362" s="269">
        <f>IFERROR(VLOOKUP(Tabela1[[#This Row],[CÓDIGO]],Export_Worksheet[#All],3,FALSE),"")</f>
        <v>3973.0650000000001</v>
      </c>
      <c r="D362" s="165">
        <f>IFERROR(VLOOKUP(Tabela1[[#This Row],[CÓDIGO]],Export_Worksheet[#All],4,FALSE),"")</f>
        <v>2</v>
      </c>
      <c r="E362" s="161" t="s">
        <v>305</v>
      </c>
      <c r="F362" s="162">
        <v>0.15</v>
      </c>
    </row>
    <row r="363" spans="1:6">
      <c r="A363" s="159" t="s">
        <v>1055</v>
      </c>
      <c r="B363" s="160" t="s">
        <v>1056</v>
      </c>
      <c r="C363" s="269">
        <f>IFERROR(VLOOKUP(Tabela1[[#This Row],[CÓDIGO]],Export_Worksheet[#All],3,FALSE),"")</f>
        <v>5951.2749999999996</v>
      </c>
      <c r="D363" s="165">
        <f>IFERROR(VLOOKUP(Tabela1[[#This Row],[CÓDIGO]],Export_Worksheet[#All],4,FALSE),"")</f>
        <v>2</v>
      </c>
      <c r="E363" s="161" t="s">
        <v>305</v>
      </c>
      <c r="F363" s="162">
        <v>0.15</v>
      </c>
    </row>
    <row r="364" spans="1:6">
      <c r="A364" s="159" t="s">
        <v>1057</v>
      </c>
      <c r="B364" s="160" t="s">
        <v>1058</v>
      </c>
      <c r="C364" s="269">
        <f>IFERROR(VLOOKUP(Tabela1[[#This Row],[CÓDIGO]],Export_Worksheet[#All],3,FALSE),"")</f>
        <v>5727.31</v>
      </c>
      <c r="D364" s="165">
        <f>IFERROR(VLOOKUP(Tabela1[[#This Row],[CÓDIGO]],Export_Worksheet[#All],4,FALSE),"")</f>
        <v>1</v>
      </c>
      <c r="E364" s="161" t="s">
        <v>305</v>
      </c>
      <c r="F364" s="162">
        <v>0.15</v>
      </c>
    </row>
    <row r="365" spans="1:6">
      <c r="A365" s="159" t="s">
        <v>1059</v>
      </c>
      <c r="B365" s="160" t="s">
        <v>1060</v>
      </c>
      <c r="C365" s="269">
        <f>IFERROR(VLOOKUP(Tabela1[[#This Row],[CÓDIGO]],Export_Worksheet[#All],3,FALSE),"")</f>
        <v>653.78819999999996</v>
      </c>
      <c r="D365" s="165">
        <f>IFERROR(VLOOKUP(Tabela1[[#This Row],[CÓDIGO]],Export_Worksheet[#All],4,FALSE),"")</f>
        <v>2</v>
      </c>
      <c r="E365" s="161" t="s">
        <v>490</v>
      </c>
      <c r="F365" s="162">
        <v>0.05</v>
      </c>
    </row>
    <row r="366" spans="1:6">
      <c r="A366" s="159" t="s">
        <v>1061</v>
      </c>
      <c r="B366" s="160" t="s">
        <v>1062</v>
      </c>
      <c r="C366" s="269">
        <f>IFERROR(VLOOKUP(Tabela1[[#This Row],[CÓDIGO]],Export_Worksheet[#All],3,FALSE),"")</f>
        <v>502.70499999999998</v>
      </c>
      <c r="D366" s="165">
        <f>IFERROR(VLOOKUP(Tabela1[[#This Row],[CÓDIGO]],Export_Worksheet[#All],4,FALSE),"")</f>
        <v>2</v>
      </c>
      <c r="E366" s="161" t="s">
        <v>300</v>
      </c>
      <c r="F366" s="162">
        <v>0.05</v>
      </c>
    </row>
    <row r="367" spans="1:6">
      <c r="A367" s="159" t="s">
        <v>1063</v>
      </c>
      <c r="B367" s="160" t="s">
        <v>1064</v>
      </c>
      <c r="C367" s="269">
        <f>IFERROR(VLOOKUP(Tabela1[[#This Row],[CÓDIGO]],Export_Worksheet[#All],3,FALSE),"")</f>
        <v>1094.885</v>
      </c>
      <c r="D367" s="165">
        <f>IFERROR(VLOOKUP(Tabela1[[#This Row],[CÓDIGO]],Export_Worksheet[#All],4,FALSE),"")</f>
        <v>0</v>
      </c>
      <c r="E367" s="161" t="s">
        <v>300</v>
      </c>
      <c r="F367" s="162">
        <v>0.05</v>
      </c>
    </row>
    <row r="368" spans="1:6">
      <c r="A368" s="159" t="s">
        <v>1065</v>
      </c>
      <c r="B368" s="160" t="s">
        <v>1066</v>
      </c>
      <c r="C368" s="269">
        <f>IFERROR(VLOOKUP(Tabela1[[#This Row],[CÓDIGO]],Export_Worksheet[#All],3,FALSE),"")</f>
        <v>1438.5524</v>
      </c>
      <c r="D368" s="165">
        <f>IFERROR(VLOOKUP(Tabela1[[#This Row],[CÓDIGO]],Export_Worksheet[#All],4,FALSE),"")</f>
        <v>3</v>
      </c>
      <c r="E368" s="161" t="s">
        <v>300</v>
      </c>
      <c r="F368" s="162">
        <v>0.05</v>
      </c>
    </row>
    <row r="369" spans="1:6">
      <c r="A369" s="159" t="s">
        <v>1067</v>
      </c>
      <c r="B369" s="160" t="s">
        <v>1068</v>
      </c>
      <c r="C369" s="269">
        <f>IFERROR(VLOOKUP(Tabela1[[#This Row],[CÓDIGO]],Export_Worksheet[#All],3,FALSE),"")</f>
        <v>10080.69</v>
      </c>
      <c r="D369" s="165">
        <f>IFERROR(VLOOKUP(Tabela1[[#This Row],[CÓDIGO]],Export_Worksheet[#All],4,FALSE),"")</f>
        <v>0</v>
      </c>
      <c r="E369" s="161" t="s">
        <v>672</v>
      </c>
      <c r="F369" s="162">
        <v>0.15</v>
      </c>
    </row>
    <row r="370" spans="1:6">
      <c r="A370" s="159" t="s">
        <v>1069</v>
      </c>
      <c r="B370" s="160" t="s">
        <v>1070</v>
      </c>
      <c r="C370" s="269">
        <f>IFERROR(VLOOKUP(Tabela1[[#This Row],[CÓDIGO]],Export_Worksheet[#All],3,FALSE),"")</f>
        <v>3362.1001000000001</v>
      </c>
      <c r="D370" s="165">
        <f>IFERROR(VLOOKUP(Tabela1[[#This Row],[CÓDIGO]],Export_Worksheet[#All],4,FALSE),"")</f>
        <v>1</v>
      </c>
      <c r="E370" s="161" t="s">
        <v>526</v>
      </c>
      <c r="F370" s="162">
        <v>0.1</v>
      </c>
    </row>
    <row r="371" spans="1:6">
      <c r="A371" s="159" t="s">
        <v>1071</v>
      </c>
      <c r="B371" s="160" t="s">
        <v>1072</v>
      </c>
      <c r="C371" s="269">
        <f>IFERROR(VLOOKUP(Tabela1[[#This Row],[CÓDIGO]],Export_Worksheet[#All],3,FALSE),"")</f>
        <v>1367.9083000000001</v>
      </c>
      <c r="D371" s="165">
        <f>IFERROR(VLOOKUP(Tabela1[[#This Row],[CÓDIGO]],Export_Worksheet[#All],4,FALSE),"")</f>
        <v>5</v>
      </c>
      <c r="E371" s="161" t="s">
        <v>300</v>
      </c>
      <c r="F371" s="162">
        <v>0.05</v>
      </c>
    </row>
    <row r="372" spans="1:6">
      <c r="A372" s="159" t="s">
        <v>1073</v>
      </c>
      <c r="B372" s="160" t="s">
        <v>1074</v>
      </c>
      <c r="C372" s="269">
        <f>IFERROR(VLOOKUP(Tabela1[[#This Row],[CÓDIGO]],Export_Worksheet[#All],3,FALSE),"")</f>
        <v>436.6533</v>
      </c>
      <c r="D372" s="165">
        <f>IFERROR(VLOOKUP(Tabela1[[#This Row],[CÓDIGO]],Export_Worksheet[#All],4,FALSE),"")</f>
        <v>5</v>
      </c>
      <c r="E372" s="161" t="s">
        <v>300</v>
      </c>
      <c r="F372" s="162">
        <v>0.05</v>
      </c>
    </row>
    <row r="373" spans="1:6">
      <c r="A373" s="159" t="s">
        <v>1075</v>
      </c>
      <c r="B373" s="160" t="s">
        <v>1076</v>
      </c>
      <c r="C373" s="269">
        <f>IFERROR(VLOOKUP(Tabela1[[#This Row],[CÓDIGO]],Export_Worksheet[#All],3,FALSE),"")</f>
        <v>1297.6851999999999</v>
      </c>
      <c r="D373" s="165">
        <f>IFERROR(VLOOKUP(Tabela1[[#This Row],[CÓDIGO]],Export_Worksheet[#All],4,FALSE),"")</f>
        <v>2</v>
      </c>
      <c r="E373" s="161" t="s">
        <v>305</v>
      </c>
      <c r="F373" s="162">
        <v>0.15</v>
      </c>
    </row>
    <row r="374" spans="1:6">
      <c r="A374" s="159" t="s">
        <v>1077</v>
      </c>
      <c r="B374" s="160" t="s">
        <v>1078</v>
      </c>
      <c r="C374" s="269">
        <f>IFERROR(VLOOKUP(Tabela1[[#This Row],[CÓDIGO]],Export_Worksheet[#All],3,FALSE),"")</f>
        <v>587.25419999999997</v>
      </c>
      <c r="D374" s="165">
        <f>IFERROR(VLOOKUP(Tabela1[[#This Row],[CÓDIGO]],Export_Worksheet[#All],4,FALSE),"")</f>
        <v>5</v>
      </c>
      <c r="E374" s="161" t="s">
        <v>305</v>
      </c>
      <c r="F374" s="162">
        <v>0.15</v>
      </c>
    </row>
    <row r="375" spans="1:6">
      <c r="A375" s="159" t="s">
        <v>1079</v>
      </c>
      <c r="B375" s="160" t="s">
        <v>1080</v>
      </c>
      <c r="C375" s="269">
        <f>IFERROR(VLOOKUP(Tabela1[[#This Row],[CÓDIGO]],Export_Worksheet[#All],3,FALSE),"")</f>
        <v>2488.48</v>
      </c>
      <c r="D375" s="165">
        <f>IFERROR(VLOOKUP(Tabela1[[#This Row],[CÓDIGO]],Export_Worksheet[#All],4,FALSE),"")</f>
        <v>0</v>
      </c>
      <c r="E375" s="161" t="s">
        <v>300</v>
      </c>
      <c r="F375" s="162">
        <v>0.05</v>
      </c>
    </row>
    <row r="376" spans="1:6">
      <c r="A376" s="159" t="s">
        <v>1081</v>
      </c>
      <c r="B376" s="160" t="s">
        <v>1082</v>
      </c>
      <c r="C376" s="269">
        <f>IFERROR(VLOOKUP(Tabela1[[#This Row],[CÓDIGO]],Export_Worksheet[#All],3,FALSE),"")</f>
        <v>106.4928</v>
      </c>
      <c r="D376" s="165">
        <f>IFERROR(VLOOKUP(Tabela1[[#This Row],[CÓDIGO]],Export_Worksheet[#All],4,FALSE),"")</f>
        <v>2</v>
      </c>
      <c r="E376" s="161" t="s">
        <v>490</v>
      </c>
      <c r="F376" s="162">
        <v>0.05</v>
      </c>
    </row>
    <row r="377" spans="1:6">
      <c r="A377" s="159" t="s">
        <v>1083</v>
      </c>
      <c r="B377" s="160" t="s">
        <v>1084</v>
      </c>
      <c r="C377" s="269">
        <f>IFERROR(VLOOKUP(Tabela1[[#This Row],[CÓDIGO]],Export_Worksheet[#All],3,FALSE),"")</f>
        <v>2207.83</v>
      </c>
      <c r="D377" s="165">
        <f>IFERROR(VLOOKUP(Tabela1[[#This Row],[CÓDIGO]],Export_Worksheet[#All],4,FALSE),"")</f>
        <v>0</v>
      </c>
      <c r="E377" s="161" t="s">
        <v>531</v>
      </c>
      <c r="F377" s="162">
        <v>0.15</v>
      </c>
    </row>
    <row r="378" spans="1:6">
      <c r="A378" s="159" t="s">
        <v>1085</v>
      </c>
      <c r="B378" s="160" t="s">
        <v>1086</v>
      </c>
      <c r="C378" s="269">
        <f>IFERROR(VLOOKUP(Tabela1[[#This Row],[CÓDIGO]],Export_Worksheet[#All],3,FALSE),"")</f>
        <v>1</v>
      </c>
      <c r="D378" s="165">
        <f>IFERROR(VLOOKUP(Tabela1[[#This Row],[CÓDIGO]],Export_Worksheet[#All],4,FALSE),"")</f>
        <v>1</v>
      </c>
      <c r="E378" s="161" t="s">
        <v>526</v>
      </c>
      <c r="F378" s="162">
        <v>0.1</v>
      </c>
    </row>
    <row r="379" spans="1:6">
      <c r="A379" s="159" t="s">
        <v>1087</v>
      </c>
      <c r="B379" s="160" t="s">
        <v>1088</v>
      </c>
      <c r="C379" s="269">
        <f>IFERROR(VLOOKUP(Tabela1[[#This Row],[CÓDIGO]],Export_Worksheet[#All],3,FALSE),"")</f>
        <v>1121.6400000000001</v>
      </c>
      <c r="D379" s="165">
        <f>IFERROR(VLOOKUP(Tabela1[[#This Row],[CÓDIGO]],Export_Worksheet[#All],4,FALSE),"")</f>
        <v>0</v>
      </c>
      <c r="E379" s="161" t="s">
        <v>526</v>
      </c>
      <c r="F379" s="162">
        <v>0.1</v>
      </c>
    </row>
    <row r="380" spans="1:6">
      <c r="A380" s="159" t="s">
        <v>1089</v>
      </c>
      <c r="B380" s="160" t="s">
        <v>1090</v>
      </c>
      <c r="C380" s="269">
        <f>IFERROR(VLOOKUP(Tabela1[[#This Row],[CÓDIGO]],Export_Worksheet[#All],3,FALSE),"")</f>
        <v>146.69999999999999</v>
      </c>
      <c r="D380" s="165">
        <f>IFERROR(VLOOKUP(Tabela1[[#This Row],[CÓDIGO]],Export_Worksheet[#All],4,FALSE),"")</f>
        <v>0</v>
      </c>
      <c r="E380" s="161" t="s">
        <v>300</v>
      </c>
      <c r="F380" s="162">
        <v>0.05</v>
      </c>
    </row>
    <row r="381" spans="1:6">
      <c r="A381" s="159" t="s">
        <v>1091</v>
      </c>
      <c r="B381" s="160" t="s">
        <v>1092</v>
      </c>
      <c r="C381" s="269">
        <f>IFERROR(VLOOKUP(Tabela1[[#This Row],[CÓDIGO]],Export_Worksheet[#All],3,FALSE),"")</f>
        <v>204.04</v>
      </c>
      <c r="D381" s="165">
        <f>IFERROR(VLOOKUP(Tabela1[[#This Row],[CÓDIGO]],Export_Worksheet[#All],4,FALSE),"")</f>
        <v>1</v>
      </c>
      <c r="E381" s="161" t="s">
        <v>300</v>
      </c>
      <c r="F381" s="162">
        <v>0.05</v>
      </c>
    </row>
    <row r="382" spans="1:6">
      <c r="A382" s="159" t="s">
        <v>1093</v>
      </c>
      <c r="B382" s="160" t="s">
        <v>1094</v>
      </c>
      <c r="C382" s="269">
        <f>IFERROR(VLOOKUP(Tabela1[[#This Row],[CÓDIGO]],Export_Worksheet[#All],3,FALSE),"")</f>
        <v>1211.9793999999999</v>
      </c>
      <c r="D382" s="165">
        <f>IFERROR(VLOOKUP(Tabela1[[#This Row],[CÓDIGO]],Export_Worksheet[#All],4,FALSE),"")</f>
        <v>0</v>
      </c>
      <c r="E382" s="161" t="s">
        <v>526</v>
      </c>
      <c r="F382" s="162">
        <v>0.1</v>
      </c>
    </row>
    <row r="383" spans="1:6">
      <c r="A383" s="159" t="s">
        <v>1095</v>
      </c>
      <c r="B383" s="160" t="s">
        <v>1096</v>
      </c>
      <c r="C383" s="269">
        <f>IFERROR(VLOOKUP(Tabela1[[#This Row],[CÓDIGO]],Export_Worksheet[#All],3,FALSE),"")</f>
        <v>72.599999999999994</v>
      </c>
      <c r="D383" s="165">
        <f>IFERROR(VLOOKUP(Tabela1[[#This Row],[CÓDIGO]],Export_Worksheet[#All],4,FALSE),"")</f>
        <v>2</v>
      </c>
      <c r="E383" s="161" t="s">
        <v>300</v>
      </c>
      <c r="F383" s="162">
        <v>0.05</v>
      </c>
    </row>
    <row r="384" spans="1:6">
      <c r="A384" s="159" t="s">
        <v>1097</v>
      </c>
      <c r="B384" s="160" t="s">
        <v>1098</v>
      </c>
      <c r="C384" s="269">
        <f>IFERROR(VLOOKUP(Tabela1[[#This Row],[CÓDIGO]],Export_Worksheet[#All],3,FALSE),"")</f>
        <v>244.21600000000001</v>
      </c>
      <c r="D384" s="165">
        <f>IFERROR(VLOOKUP(Tabela1[[#This Row],[CÓDIGO]],Export_Worksheet[#All],4,FALSE),"")</f>
        <v>1</v>
      </c>
      <c r="E384" s="161" t="s">
        <v>300</v>
      </c>
      <c r="F384" s="162">
        <v>0.05</v>
      </c>
    </row>
    <row r="385" spans="1:6">
      <c r="A385" s="159" t="s">
        <v>1099</v>
      </c>
      <c r="B385" s="160" t="s">
        <v>1100</v>
      </c>
      <c r="C385" s="269">
        <f>IFERROR(VLOOKUP(Tabela1[[#This Row],[CÓDIGO]],Export_Worksheet[#All],3,FALSE),"")</f>
        <v>39.8033</v>
      </c>
      <c r="D385" s="165">
        <f>IFERROR(VLOOKUP(Tabela1[[#This Row],[CÓDIGO]],Export_Worksheet[#All],4,FALSE),"")</f>
        <v>40</v>
      </c>
      <c r="E385" s="161" t="s">
        <v>300</v>
      </c>
      <c r="F385" s="162">
        <v>0.05</v>
      </c>
    </row>
    <row r="386" spans="1:6">
      <c r="A386" s="159" t="s">
        <v>1101</v>
      </c>
      <c r="B386" s="160" t="s">
        <v>1102</v>
      </c>
      <c r="C386" s="269">
        <f>IFERROR(VLOOKUP(Tabela1[[#This Row],[CÓDIGO]],Export_Worksheet[#All],3,FALSE),"")</f>
        <v>342.25</v>
      </c>
      <c r="D386" s="165">
        <f>IFERROR(VLOOKUP(Tabela1[[#This Row],[CÓDIGO]],Export_Worksheet[#All],4,FALSE),"")</f>
        <v>0</v>
      </c>
      <c r="E386" s="161" t="s">
        <v>1103</v>
      </c>
      <c r="F386" s="162">
        <v>0.15</v>
      </c>
    </row>
    <row r="387" spans="1:6">
      <c r="A387" s="159" t="s">
        <v>1104</v>
      </c>
      <c r="B387" s="160" t="s">
        <v>1105</v>
      </c>
      <c r="C387" s="269">
        <f>IFERROR(VLOOKUP(Tabela1[[#This Row],[CÓDIGO]],Export_Worksheet[#All],3,FALSE),"")</f>
        <v>36.281999999999996</v>
      </c>
      <c r="D387" s="165">
        <f>IFERROR(VLOOKUP(Tabela1[[#This Row],[CÓDIGO]],Export_Worksheet[#All],4,FALSE),"")</f>
        <v>3</v>
      </c>
      <c r="E387" s="161" t="s">
        <v>1106</v>
      </c>
      <c r="F387" s="162" t="s">
        <v>281</v>
      </c>
    </row>
    <row r="388" spans="1:6">
      <c r="A388" s="159" t="s">
        <v>1107</v>
      </c>
      <c r="B388" s="160" t="s">
        <v>1108</v>
      </c>
      <c r="C388" s="269">
        <f>IFERROR(VLOOKUP(Tabela1[[#This Row],[CÓDIGO]],Export_Worksheet[#All],3,FALSE),"")</f>
        <v>16.103400000000001</v>
      </c>
      <c r="D388" s="165">
        <f>IFERROR(VLOOKUP(Tabela1[[#This Row],[CÓDIGO]],Export_Worksheet[#All],4,FALSE),"")</f>
        <v>10</v>
      </c>
      <c r="E388" s="161" t="s">
        <v>300</v>
      </c>
      <c r="F388" s="162">
        <v>0.05</v>
      </c>
    </row>
    <row r="389" spans="1:6">
      <c r="A389" s="159" t="s">
        <v>1109</v>
      </c>
      <c r="B389" s="160" t="s">
        <v>1110</v>
      </c>
      <c r="C389" s="269">
        <f>IFERROR(VLOOKUP(Tabela1[[#This Row],[CÓDIGO]],Export_Worksheet[#All],3,FALSE),"")</f>
        <v>2190.75</v>
      </c>
      <c r="D389" s="165">
        <f>IFERROR(VLOOKUP(Tabela1[[#This Row],[CÓDIGO]],Export_Worksheet[#All],4,FALSE),"")</f>
        <v>1</v>
      </c>
      <c r="E389" s="161" t="s">
        <v>300</v>
      </c>
      <c r="F389" s="162">
        <v>0.05</v>
      </c>
    </row>
    <row r="390" spans="1:6">
      <c r="A390" s="159" t="s">
        <v>1111</v>
      </c>
      <c r="B390" s="160" t="s">
        <v>1112</v>
      </c>
      <c r="C390" s="269">
        <f>IFERROR(VLOOKUP(Tabela1[[#This Row],[CÓDIGO]],Export_Worksheet[#All],3,FALSE),"")</f>
        <v>3372.875</v>
      </c>
      <c r="D390" s="165">
        <f>IFERROR(VLOOKUP(Tabela1[[#This Row],[CÓDIGO]],Export_Worksheet[#All],4,FALSE),"")</f>
        <v>2</v>
      </c>
      <c r="E390" s="161" t="s">
        <v>1113</v>
      </c>
      <c r="F390" s="162">
        <v>0.05</v>
      </c>
    </row>
    <row r="391" spans="1:6">
      <c r="A391" s="159" t="s">
        <v>1114</v>
      </c>
      <c r="B391" s="160" t="s">
        <v>1115</v>
      </c>
      <c r="C391" s="269">
        <f>IFERROR(VLOOKUP(Tabela1[[#This Row],[CÓDIGO]],Export_Worksheet[#All],3,FALSE),"")</f>
        <v>582.42999999999995</v>
      </c>
      <c r="D391" s="165">
        <f>IFERROR(VLOOKUP(Tabela1[[#This Row],[CÓDIGO]],Export_Worksheet[#All],4,FALSE),"")</f>
        <v>1</v>
      </c>
      <c r="E391" s="161" t="s">
        <v>300</v>
      </c>
      <c r="F391" s="162">
        <v>0.05</v>
      </c>
    </row>
    <row r="392" spans="1:6">
      <c r="A392" s="159" t="s">
        <v>1116</v>
      </c>
      <c r="B392" s="160" t="s">
        <v>1117</v>
      </c>
      <c r="C392" s="269">
        <f>IFERROR(VLOOKUP(Tabela1[[#This Row],[CÓDIGO]],Export_Worksheet[#All],3,FALSE),"")</f>
        <v>118.83</v>
      </c>
      <c r="D392" s="165">
        <f>IFERROR(VLOOKUP(Tabela1[[#This Row],[CÓDIGO]],Export_Worksheet[#All],4,FALSE),"")</f>
        <v>1</v>
      </c>
      <c r="E392" s="161" t="s">
        <v>300</v>
      </c>
      <c r="F392" s="162">
        <v>0.05</v>
      </c>
    </row>
    <row r="393" spans="1:6">
      <c r="A393" s="159" t="s">
        <v>1118</v>
      </c>
      <c r="B393" s="160" t="s">
        <v>1119</v>
      </c>
      <c r="C393" s="269">
        <f>IFERROR(VLOOKUP(Tabela1[[#This Row],[CÓDIGO]],Export_Worksheet[#All],3,FALSE),"")</f>
        <v>192.48500000000001</v>
      </c>
      <c r="D393" s="165">
        <f>IFERROR(VLOOKUP(Tabela1[[#This Row],[CÓDIGO]],Export_Worksheet[#All],4,FALSE),"")</f>
        <v>1</v>
      </c>
      <c r="E393" s="161" t="s">
        <v>300</v>
      </c>
      <c r="F393" s="162">
        <v>0.05</v>
      </c>
    </row>
    <row r="394" spans="1:6">
      <c r="A394" s="159" t="s">
        <v>1120</v>
      </c>
      <c r="B394" s="160" t="s">
        <v>1121</v>
      </c>
      <c r="C394" s="269">
        <f>IFERROR(VLOOKUP(Tabela1[[#This Row],[CÓDIGO]],Export_Worksheet[#All],3,FALSE),"")</f>
        <v>97.93</v>
      </c>
      <c r="D394" s="165">
        <f>IFERROR(VLOOKUP(Tabela1[[#This Row],[CÓDIGO]],Export_Worksheet[#All],4,FALSE),"")</f>
        <v>1</v>
      </c>
      <c r="E394" s="161" t="s">
        <v>300</v>
      </c>
      <c r="F394" s="162">
        <v>0.05</v>
      </c>
    </row>
    <row r="395" spans="1:6">
      <c r="A395" s="159" t="s">
        <v>1122</v>
      </c>
      <c r="B395" s="160" t="s">
        <v>1123</v>
      </c>
      <c r="C395" s="269">
        <f>IFERROR(VLOOKUP(Tabela1[[#This Row],[CÓDIGO]],Export_Worksheet[#All],3,FALSE),"")</f>
        <v>5572.17</v>
      </c>
      <c r="D395" s="165">
        <f>IFERROR(VLOOKUP(Tabela1[[#This Row],[CÓDIGO]],Export_Worksheet[#All],4,FALSE),"")</f>
        <v>1</v>
      </c>
      <c r="E395" s="161" t="s">
        <v>1124</v>
      </c>
      <c r="F395" s="162">
        <v>0.05</v>
      </c>
    </row>
    <row r="396" spans="1:6">
      <c r="A396" s="159" t="s">
        <v>1125</v>
      </c>
      <c r="B396" s="160" t="s">
        <v>1126</v>
      </c>
      <c r="C396" s="269">
        <f>IFERROR(VLOOKUP(Tabela1[[#This Row],[CÓDIGO]],Export_Worksheet[#All],3,FALSE),"")</f>
        <v>170.36</v>
      </c>
      <c r="D396" s="165">
        <f>IFERROR(VLOOKUP(Tabela1[[#This Row],[CÓDIGO]],Export_Worksheet[#All],4,FALSE),"")</f>
        <v>0</v>
      </c>
      <c r="E396" s="161" t="s">
        <v>300</v>
      </c>
      <c r="F396" s="162">
        <v>0.05</v>
      </c>
    </row>
    <row r="397" spans="1:6">
      <c r="A397" s="159" t="s">
        <v>1127</v>
      </c>
      <c r="B397" s="160" t="s">
        <v>1128</v>
      </c>
      <c r="C397" s="269">
        <f>IFERROR(VLOOKUP(Tabela1[[#This Row],[CÓDIGO]],Export_Worksheet[#All],3,FALSE),"")</f>
        <v>5231.6499000000003</v>
      </c>
      <c r="D397" s="165">
        <f>IFERROR(VLOOKUP(Tabela1[[#This Row],[CÓDIGO]],Export_Worksheet[#All],4,FALSE),"")</f>
        <v>0</v>
      </c>
      <c r="E397" s="161" t="s">
        <v>300</v>
      </c>
      <c r="F397" s="162">
        <v>0.05</v>
      </c>
    </row>
    <row r="398" spans="1:6">
      <c r="A398" s="159" t="s">
        <v>1129</v>
      </c>
      <c r="B398" s="160" t="s">
        <v>1130</v>
      </c>
      <c r="C398" s="269">
        <f>IFERROR(VLOOKUP(Tabela1[[#This Row],[CÓDIGO]],Export_Worksheet[#All],3,FALSE),"")</f>
        <v>5231.6499000000003</v>
      </c>
      <c r="D398" s="165">
        <f>IFERROR(VLOOKUP(Tabela1[[#This Row],[CÓDIGO]],Export_Worksheet[#All],4,FALSE),"")</f>
        <v>2</v>
      </c>
      <c r="E398" s="161" t="s">
        <v>300</v>
      </c>
      <c r="F398" s="162">
        <v>0.05</v>
      </c>
    </row>
    <row r="399" spans="1:6">
      <c r="A399" s="159" t="s">
        <v>1131</v>
      </c>
      <c r="B399" s="160" t="s">
        <v>1132</v>
      </c>
      <c r="C399" s="269">
        <f>IFERROR(VLOOKUP(Tabela1[[#This Row],[CÓDIGO]],Export_Worksheet[#All],3,FALSE),"")</f>
        <v>1134.78</v>
      </c>
      <c r="D399" s="165">
        <f>IFERROR(VLOOKUP(Tabela1[[#This Row],[CÓDIGO]],Export_Worksheet[#All],4,FALSE),"")</f>
        <v>1</v>
      </c>
      <c r="E399" s="161" t="s">
        <v>300</v>
      </c>
      <c r="F399" s="162">
        <v>0.05</v>
      </c>
    </row>
    <row r="400" spans="1:6">
      <c r="A400" s="159" t="s">
        <v>1133</v>
      </c>
      <c r="B400" s="160" t="s">
        <v>1134</v>
      </c>
      <c r="C400" s="269" t="str">
        <f>IFERROR(VLOOKUP(Tabela1[[#This Row],[CÓDIGO]],Export_Worksheet[#All],3,FALSE),"")</f>
        <v/>
      </c>
      <c r="D400" s="165" t="str">
        <f>IFERROR(VLOOKUP(Tabela1[[#This Row],[CÓDIGO]],Export_Worksheet[#All],4,FALSE),"")</f>
        <v/>
      </c>
      <c r="E400" s="161" t="s">
        <v>280</v>
      </c>
      <c r="F400" s="162" t="s">
        <v>281</v>
      </c>
    </row>
    <row r="401" spans="1:6">
      <c r="A401" s="159" t="s">
        <v>1135</v>
      </c>
      <c r="B401" s="160" t="s">
        <v>1136</v>
      </c>
      <c r="C401" s="269">
        <f>IFERROR(VLOOKUP(Tabela1[[#This Row],[CÓDIGO]],Export_Worksheet[#All],3,FALSE),"")</f>
        <v>168.08</v>
      </c>
      <c r="D401" s="165">
        <f>IFERROR(VLOOKUP(Tabela1[[#This Row],[CÓDIGO]],Export_Worksheet[#All],4,FALSE),"")</f>
        <v>1</v>
      </c>
      <c r="E401" s="161" t="s">
        <v>526</v>
      </c>
      <c r="F401" s="162">
        <v>0.1</v>
      </c>
    </row>
    <row r="402" spans="1:6">
      <c r="A402" s="159" t="s">
        <v>1137</v>
      </c>
      <c r="B402" s="160" t="s">
        <v>1138</v>
      </c>
      <c r="C402" s="269">
        <f>IFERROR(VLOOKUP(Tabela1[[#This Row],[CÓDIGO]],Export_Worksheet[#All],3,FALSE),"")</f>
        <v>296.92500000000001</v>
      </c>
      <c r="D402" s="165">
        <f>IFERROR(VLOOKUP(Tabela1[[#This Row],[CÓDIGO]],Export_Worksheet[#All],4,FALSE),"")</f>
        <v>0</v>
      </c>
      <c r="E402" s="161" t="s">
        <v>526</v>
      </c>
      <c r="F402" s="162">
        <v>0.1</v>
      </c>
    </row>
    <row r="403" spans="1:6">
      <c r="A403" s="159" t="s">
        <v>1139</v>
      </c>
      <c r="B403" s="160" t="s">
        <v>1140</v>
      </c>
      <c r="C403" s="269">
        <f>IFERROR(VLOOKUP(Tabela1[[#This Row],[CÓDIGO]],Export_Worksheet[#All],3,FALSE),"")</f>
        <v>18210.93</v>
      </c>
      <c r="D403" s="165">
        <f>IFERROR(VLOOKUP(Tabela1[[#This Row],[CÓDIGO]],Export_Worksheet[#All],4,FALSE),"")</f>
        <v>0</v>
      </c>
      <c r="E403" s="161" t="s">
        <v>1141</v>
      </c>
      <c r="F403" s="162" t="s">
        <v>281</v>
      </c>
    </row>
    <row r="404" spans="1:6">
      <c r="A404" s="159" t="s">
        <v>1142</v>
      </c>
      <c r="B404" s="160" t="s">
        <v>1143</v>
      </c>
      <c r="C404" s="269">
        <f>IFERROR(VLOOKUP(Tabela1[[#This Row],[CÓDIGO]],Export_Worksheet[#All],3,FALSE),"")</f>
        <v>4415.1265999999996</v>
      </c>
      <c r="D404" s="165">
        <f>IFERROR(VLOOKUP(Tabela1[[#This Row],[CÓDIGO]],Export_Worksheet[#All],4,FALSE),"")</f>
        <v>0</v>
      </c>
      <c r="E404" s="161" t="s">
        <v>434</v>
      </c>
      <c r="F404" s="162">
        <v>0.15</v>
      </c>
    </row>
    <row r="405" spans="1:6">
      <c r="A405" s="159" t="s">
        <v>1144</v>
      </c>
      <c r="B405" s="160" t="s">
        <v>1145</v>
      </c>
      <c r="C405" s="269">
        <f>IFERROR(VLOOKUP(Tabela1[[#This Row],[CÓDIGO]],Export_Worksheet[#All],3,FALSE),"")</f>
        <v>429.53</v>
      </c>
      <c r="D405" s="165">
        <f>IFERROR(VLOOKUP(Tabela1[[#This Row],[CÓDIGO]],Export_Worksheet[#All],4,FALSE),"")</f>
        <v>1</v>
      </c>
      <c r="E405" s="161" t="s">
        <v>1146</v>
      </c>
      <c r="F405" s="162">
        <v>0.05</v>
      </c>
    </row>
    <row r="406" spans="1:6">
      <c r="A406" s="159" t="s">
        <v>1147</v>
      </c>
      <c r="B406" s="160" t="s">
        <v>1148</v>
      </c>
      <c r="C406" s="269">
        <f>IFERROR(VLOOKUP(Tabela1[[#This Row],[CÓDIGO]],Export_Worksheet[#All],3,FALSE),"")</f>
        <v>80.858099999999993</v>
      </c>
      <c r="D406" s="165">
        <f>IFERROR(VLOOKUP(Tabela1[[#This Row],[CÓDIGO]],Export_Worksheet[#All],4,FALSE),"")</f>
        <v>8</v>
      </c>
      <c r="E406" s="161" t="s">
        <v>300</v>
      </c>
      <c r="F406" s="162">
        <v>0.05</v>
      </c>
    </row>
    <row r="407" spans="1:6">
      <c r="A407" s="159" t="s">
        <v>1149</v>
      </c>
      <c r="B407" s="160" t="s">
        <v>1150</v>
      </c>
      <c r="C407" s="269">
        <f>IFERROR(VLOOKUP(Tabela1[[#This Row],[CÓDIGO]],Export_Worksheet[#All],3,FALSE),"")</f>
        <v>398.65140000000002</v>
      </c>
      <c r="D407" s="165">
        <f>IFERROR(VLOOKUP(Tabela1[[#This Row],[CÓDIGO]],Export_Worksheet[#All],4,FALSE),"")</f>
        <v>1</v>
      </c>
      <c r="E407" s="161" t="s">
        <v>300</v>
      </c>
      <c r="F407" s="162">
        <v>0.05</v>
      </c>
    </row>
    <row r="408" spans="1:6">
      <c r="A408" s="159" t="s">
        <v>1151</v>
      </c>
      <c r="B408" s="160" t="s">
        <v>1152</v>
      </c>
      <c r="C408" s="269">
        <f>IFERROR(VLOOKUP(Tabela1[[#This Row],[CÓDIGO]],Export_Worksheet[#All],3,FALSE),"")</f>
        <v>133.85040000000001</v>
      </c>
      <c r="D408" s="165">
        <f>IFERROR(VLOOKUP(Tabela1[[#This Row],[CÓDIGO]],Export_Worksheet[#All],4,FALSE),"")</f>
        <v>5</v>
      </c>
      <c r="E408" s="161" t="s">
        <v>300</v>
      </c>
      <c r="F408" s="162">
        <v>0.05</v>
      </c>
    </row>
    <row r="409" spans="1:6">
      <c r="A409" s="159" t="s">
        <v>1153</v>
      </c>
      <c r="B409" s="160" t="s">
        <v>1154</v>
      </c>
      <c r="C409" s="269">
        <f>IFERROR(VLOOKUP(Tabela1[[#This Row],[CÓDIGO]],Export_Worksheet[#All],3,FALSE),"")</f>
        <v>196.39429999999999</v>
      </c>
      <c r="D409" s="165">
        <f>IFERROR(VLOOKUP(Tabela1[[#This Row],[CÓDIGO]],Export_Worksheet[#All],4,FALSE),"")</f>
        <v>1</v>
      </c>
      <c r="E409" s="161" t="s">
        <v>300</v>
      </c>
      <c r="F409" s="162">
        <v>0.05</v>
      </c>
    </row>
    <row r="410" spans="1:6">
      <c r="A410" s="159" t="s">
        <v>1155</v>
      </c>
      <c r="B410" s="160" t="s">
        <v>1156</v>
      </c>
      <c r="C410" s="269">
        <f>IFERROR(VLOOKUP(Tabela1[[#This Row],[CÓDIGO]],Export_Worksheet[#All],3,FALSE),"")</f>
        <v>4.92</v>
      </c>
      <c r="D410" s="165">
        <f>IFERROR(VLOOKUP(Tabela1[[#This Row],[CÓDIGO]],Export_Worksheet[#All],4,FALSE),"")</f>
        <v>100</v>
      </c>
      <c r="E410" s="161" t="s">
        <v>1157</v>
      </c>
      <c r="F410" s="162">
        <v>0.1</v>
      </c>
    </row>
    <row r="411" spans="1:6">
      <c r="A411" s="159" t="s">
        <v>1158</v>
      </c>
      <c r="B411" s="160" t="s">
        <v>1159</v>
      </c>
      <c r="C411" s="269">
        <f>IFERROR(VLOOKUP(Tabela1[[#This Row],[CÓDIGO]],Export_Worksheet[#All],3,FALSE),"")</f>
        <v>404</v>
      </c>
      <c r="D411" s="165">
        <f>IFERROR(VLOOKUP(Tabela1[[#This Row],[CÓDIGO]],Export_Worksheet[#All],4,FALSE),"")</f>
        <v>0</v>
      </c>
      <c r="E411" s="161" t="s">
        <v>1160</v>
      </c>
      <c r="F411" s="162" t="s">
        <v>281</v>
      </c>
    </row>
    <row r="412" spans="1:6">
      <c r="A412" s="159" t="s">
        <v>1161</v>
      </c>
      <c r="B412" s="160" t="s">
        <v>1162</v>
      </c>
      <c r="C412" s="269">
        <f>IFERROR(VLOOKUP(Tabela1[[#This Row],[CÓDIGO]],Export_Worksheet[#All],3,FALSE),"")</f>
        <v>608.02</v>
      </c>
      <c r="D412" s="165">
        <f>IFERROR(VLOOKUP(Tabela1[[#This Row],[CÓDIGO]],Export_Worksheet[#All],4,FALSE),"")</f>
        <v>1</v>
      </c>
      <c r="E412" s="161" t="s">
        <v>300</v>
      </c>
      <c r="F412" s="162">
        <v>0.05</v>
      </c>
    </row>
    <row r="413" spans="1:6">
      <c r="A413" s="159" t="s">
        <v>1163</v>
      </c>
      <c r="B413" s="160" t="s">
        <v>1164</v>
      </c>
      <c r="C413" s="269">
        <f>IFERROR(VLOOKUP(Tabela1[[#This Row],[CÓDIGO]],Export_Worksheet[#All],3,FALSE),"")</f>
        <v>556</v>
      </c>
      <c r="D413" s="165">
        <f>IFERROR(VLOOKUP(Tabela1[[#This Row],[CÓDIGO]],Export_Worksheet[#All],4,FALSE),"")</f>
        <v>1</v>
      </c>
      <c r="E413" s="161" t="s">
        <v>300</v>
      </c>
      <c r="F413" s="162">
        <v>0.05</v>
      </c>
    </row>
    <row r="414" spans="1:6">
      <c r="A414" s="159" t="s">
        <v>1165</v>
      </c>
      <c r="B414" s="160" t="s">
        <v>1166</v>
      </c>
      <c r="C414" s="269">
        <f>IFERROR(VLOOKUP(Tabela1[[#This Row],[CÓDIGO]],Export_Worksheet[#All],3,FALSE),"")</f>
        <v>1175.4702</v>
      </c>
      <c r="D414" s="165">
        <f>IFERROR(VLOOKUP(Tabela1[[#This Row],[CÓDIGO]],Export_Worksheet[#All],4,FALSE),"")</f>
        <v>0</v>
      </c>
      <c r="E414" s="161" t="s">
        <v>434</v>
      </c>
      <c r="F414" s="162">
        <v>0.15</v>
      </c>
    </row>
    <row r="415" spans="1:6">
      <c r="A415" s="159" t="s">
        <v>1167</v>
      </c>
      <c r="B415" s="160" t="s">
        <v>1168</v>
      </c>
      <c r="C415" s="269">
        <f>IFERROR(VLOOKUP(Tabela1[[#This Row],[CÓDIGO]],Export_Worksheet[#All],3,FALSE),"")</f>
        <v>721.39</v>
      </c>
      <c r="D415" s="165">
        <f>IFERROR(VLOOKUP(Tabela1[[#This Row],[CÓDIGO]],Export_Worksheet[#All],4,FALSE),"")</f>
        <v>4</v>
      </c>
      <c r="E415" s="161" t="s">
        <v>300</v>
      </c>
      <c r="F415" s="162">
        <v>0.05</v>
      </c>
    </row>
    <row r="416" spans="1:6">
      <c r="A416" s="159" t="s">
        <v>1169</v>
      </c>
      <c r="B416" s="160" t="s">
        <v>1170</v>
      </c>
      <c r="C416" s="269">
        <f>IFERROR(VLOOKUP(Tabela1[[#This Row],[CÓDIGO]],Export_Worksheet[#All],3,FALSE),"")</f>
        <v>0.42</v>
      </c>
      <c r="D416" s="165">
        <f>IFERROR(VLOOKUP(Tabela1[[#This Row],[CÓDIGO]],Export_Worksheet[#All],4,FALSE),"")</f>
        <v>0</v>
      </c>
      <c r="E416" s="161" t="s">
        <v>300</v>
      </c>
      <c r="F416" s="162">
        <v>0.05</v>
      </c>
    </row>
    <row r="417" spans="1:6">
      <c r="A417" s="159" t="s">
        <v>1171</v>
      </c>
      <c r="B417" s="160" t="s">
        <v>1172</v>
      </c>
      <c r="C417" s="269">
        <f>IFERROR(VLOOKUP(Tabela1[[#This Row],[CÓDIGO]],Export_Worksheet[#All],3,FALSE),"")</f>
        <v>61.45</v>
      </c>
      <c r="D417" s="165">
        <f>IFERROR(VLOOKUP(Tabela1[[#This Row],[CÓDIGO]],Export_Worksheet[#All],4,FALSE),"")</f>
        <v>34</v>
      </c>
      <c r="E417" s="161" t="s">
        <v>300</v>
      </c>
      <c r="F417" s="162">
        <v>0.05</v>
      </c>
    </row>
    <row r="418" spans="1:6">
      <c r="A418" s="159" t="s">
        <v>1173</v>
      </c>
      <c r="B418" s="160" t="s">
        <v>1174</v>
      </c>
      <c r="C418" s="269">
        <f>IFERROR(VLOOKUP(Tabela1[[#This Row],[CÓDIGO]],Export_Worksheet[#All],3,FALSE),"")</f>
        <v>782.4</v>
      </c>
      <c r="D418" s="165">
        <f>IFERROR(VLOOKUP(Tabela1[[#This Row],[CÓDIGO]],Export_Worksheet[#All],4,FALSE),"")</f>
        <v>1</v>
      </c>
      <c r="E418" s="161" t="s">
        <v>300</v>
      </c>
      <c r="F418" s="162">
        <v>0.05</v>
      </c>
    </row>
    <row r="419" spans="1:6">
      <c r="A419" s="159" t="s">
        <v>1175</v>
      </c>
      <c r="B419" s="160" t="s">
        <v>1176</v>
      </c>
      <c r="C419" s="269">
        <f>IFERROR(VLOOKUP(Tabela1[[#This Row],[CÓDIGO]],Export_Worksheet[#All],3,FALSE),"")</f>
        <v>270</v>
      </c>
      <c r="D419" s="165">
        <f>IFERROR(VLOOKUP(Tabela1[[#This Row],[CÓDIGO]],Export_Worksheet[#All],4,FALSE),"")</f>
        <v>6</v>
      </c>
      <c r="E419" s="161" t="s">
        <v>300</v>
      </c>
      <c r="F419" s="162">
        <v>0.05</v>
      </c>
    </row>
    <row r="420" spans="1:6">
      <c r="A420" s="159" t="s">
        <v>1177</v>
      </c>
      <c r="B420" s="160" t="s">
        <v>1178</v>
      </c>
      <c r="C420" s="269">
        <f>IFERROR(VLOOKUP(Tabela1[[#This Row],[CÓDIGO]],Export_Worksheet[#All],3,FALSE),"")</f>
        <v>2.3294999999999999</v>
      </c>
      <c r="D420" s="165">
        <f>IFERROR(VLOOKUP(Tabela1[[#This Row],[CÓDIGO]],Export_Worksheet[#All],4,FALSE),"")</f>
        <v>0</v>
      </c>
      <c r="E420" s="161" t="s">
        <v>300</v>
      </c>
      <c r="F420" s="162">
        <v>0.05</v>
      </c>
    </row>
    <row r="421" spans="1:6">
      <c r="A421" s="159" t="s">
        <v>1179</v>
      </c>
      <c r="B421" s="160" t="s">
        <v>1180</v>
      </c>
      <c r="C421" s="269">
        <f>IFERROR(VLOOKUP(Tabela1[[#This Row],[CÓDIGO]],Export_Worksheet[#All],3,FALSE),"")</f>
        <v>2.3296000000000001</v>
      </c>
      <c r="D421" s="165">
        <f>IFERROR(VLOOKUP(Tabela1[[#This Row],[CÓDIGO]],Export_Worksheet[#All],4,FALSE),"")</f>
        <v>0</v>
      </c>
      <c r="E421" s="161" t="s">
        <v>300</v>
      </c>
      <c r="F421" s="162">
        <v>0.05</v>
      </c>
    </row>
    <row r="422" spans="1:6">
      <c r="A422" s="159" t="s">
        <v>1181</v>
      </c>
      <c r="B422" s="160" t="s">
        <v>1182</v>
      </c>
      <c r="C422" s="269">
        <f>IFERROR(VLOOKUP(Tabela1[[#This Row],[CÓDIGO]],Export_Worksheet[#All],3,FALSE),"")</f>
        <v>1</v>
      </c>
      <c r="D422" s="165">
        <f>IFERROR(VLOOKUP(Tabela1[[#This Row],[CÓDIGO]],Export_Worksheet[#All],4,FALSE),"")</f>
        <v>0</v>
      </c>
      <c r="E422" s="161" t="s">
        <v>300</v>
      </c>
      <c r="F422" s="162">
        <v>0.05</v>
      </c>
    </row>
    <row r="423" spans="1:6">
      <c r="A423" s="159" t="s">
        <v>1183</v>
      </c>
      <c r="B423" s="160" t="s">
        <v>1184</v>
      </c>
      <c r="C423" s="269">
        <f>IFERROR(VLOOKUP(Tabela1[[#This Row],[CÓDIGO]],Export_Worksheet[#All],3,FALSE),"")</f>
        <v>234.29</v>
      </c>
      <c r="D423" s="165">
        <f>IFERROR(VLOOKUP(Tabela1[[#This Row],[CÓDIGO]],Export_Worksheet[#All],4,FALSE),"")</f>
        <v>1</v>
      </c>
      <c r="E423" s="161" t="s">
        <v>300</v>
      </c>
      <c r="F423" s="162">
        <v>0.05</v>
      </c>
    </row>
    <row r="424" spans="1:6">
      <c r="A424" s="159" t="s">
        <v>1185</v>
      </c>
      <c r="B424" s="160" t="s">
        <v>1186</v>
      </c>
      <c r="C424" s="269">
        <f>IFERROR(VLOOKUP(Tabela1[[#This Row],[CÓDIGO]],Export_Worksheet[#All],3,FALSE),"")</f>
        <v>1537.0262</v>
      </c>
      <c r="D424" s="165">
        <f>IFERROR(VLOOKUP(Tabela1[[#This Row],[CÓDIGO]],Export_Worksheet[#All],4,FALSE),"")</f>
        <v>5</v>
      </c>
      <c r="E424" s="161" t="s">
        <v>300</v>
      </c>
      <c r="F424" s="162">
        <v>0.05</v>
      </c>
    </row>
    <row r="425" spans="1:6">
      <c r="A425" s="159" t="s">
        <v>1187</v>
      </c>
      <c r="B425" s="160" t="s">
        <v>1188</v>
      </c>
      <c r="C425" s="269">
        <f>IFERROR(VLOOKUP(Tabela1[[#This Row],[CÓDIGO]],Export_Worksheet[#All],3,FALSE),"")</f>
        <v>2938.03</v>
      </c>
      <c r="D425" s="165">
        <f>IFERROR(VLOOKUP(Tabela1[[#This Row],[CÓDIGO]],Export_Worksheet[#All],4,FALSE),"")</f>
        <v>1</v>
      </c>
      <c r="E425" s="161" t="s">
        <v>311</v>
      </c>
      <c r="F425" s="162" t="s">
        <v>281</v>
      </c>
    </row>
    <row r="426" spans="1:6">
      <c r="A426" s="159" t="s">
        <v>1189</v>
      </c>
      <c r="B426" s="160" t="s">
        <v>1190</v>
      </c>
      <c r="C426" s="269">
        <f>IFERROR(VLOOKUP(Tabela1[[#This Row],[CÓDIGO]],Export_Worksheet[#All],3,FALSE),"")</f>
        <v>2149.2197000000001</v>
      </c>
      <c r="D426" s="165">
        <f>IFERROR(VLOOKUP(Tabela1[[#This Row],[CÓDIGO]],Export_Worksheet[#All],4,FALSE),"")</f>
        <v>4</v>
      </c>
      <c r="E426" s="161" t="s">
        <v>311</v>
      </c>
      <c r="F426" s="162" t="s">
        <v>281</v>
      </c>
    </row>
    <row r="427" spans="1:6">
      <c r="A427" s="159" t="s">
        <v>1191</v>
      </c>
      <c r="B427" s="160" t="s">
        <v>1192</v>
      </c>
      <c r="C427" s="269">
        <f>IFERROR(VLOOKUP(Tabela1[[#This Row],[CÓDIGO]],Export_Worksheet[#All],3,FALSE),"")</f>
        <v>94.472499999999997</v>
      </c>
      <c r="D427" s="165">
        <f>IFERROR(VLOOKUP(Tabela1[[#This Row],[CÓDIGO]],Export_Worksheet[#All],4,FALSE),"")</f>
        <v>4</v>
      </c>
      <c r="E427" s="161" t="s">
        <v>300</v>
      </c>
      <c r="F427" s="162">
        <v>0.05</v>
      </c>
    </row>
    <row r="428" spans="1:6">
      <c r="A428" s="159" t="s">
        <v>1193</v>
      </c>
      <c r="B428" s="160" t="s">
        <v>1194</v>
      </c>
      <c r="C428" s="269">
        <f>IFERROR(VLOOKUP(Tabela1[[#This Row],[CÓDIGO]],Export_Worksheet[#All],3,FALSE),"")</f>
        <v>659.7</v>
      </c>
      <c r="D428" s="165">
        <f>IFERROR(VLOOKUP(Tabela1[[#This Row],[CÓDIGO]],Export_Worksheet[#All],4,FALSE),"")</f>
        <v>2</v>
      </c>
      <c r="E428" s="161" t="s">
        <v>300</v>
      </c>
      <c r="F428" s="162">
        <v>0.05</v>
      </c>
    </row>
    <row r="429" spans="1:6">
      <c r="A429" s="159" t="s">
        <v>1195</v>
      </c>
      <c r="B429" s="160" t="s">
        <v>1196</v>
      </c>
      <c r="C429" s="269" t="str">
        <f>IFERROR(VLOOKUP(Tabela1[[#This Row],[CÓDIGO]],Export_Worksheet[#All],3,FALSE),"")</f>
        <v/>
      </c>
      <c r="D429" s="165" t="str">
        <f>IFERROR(VLOOKUP(Tabela1[[#This Row],[CÓDIGO]],Export_Worksheet[#All],4,FALSE),"")</f>
        <v/>
      </c>
      <c r="E429" s="161" t="s">
        <v>300</v>
      </c>
      <c r="F429" s="162">
        <v>0.05</v>
      </c>
    </row>
    <row r="430" spans="1:6">
      <c r="A430" s="159" t="s">
        <v>1197</v>
      </c>
      <c r="B430" s="160" t="s">
        <v>1198</v>
      </c>
      <c r="C430" s="269">
        <f>IFERROR(VLOOKUP(Tabela1[[#This Row],[CÓDIGO]],Export_Worksheet[#All],3,FALSE),"")</f>
        <v>419.72329999999999</v>
      </c>
      <c r="D430" s="165">
        <f>IFERROR(VLOOKUP(Tabela1[[#This Row],[CÓDIGO]],Export_Worksheet[#All],4,FALSE),"")</f>
        <v>2</v>
      </c>
      <c r="E430" s="161" t="s">
        <v>300</v>
      </c>
      <c r="F430" s="162">
        <v>0.05</v>
      </c>
    </row>
    <row r="431" spans="1:6">
      <c r="A431" s="159" t="s">
        <v>1199</v>
      </c>
      <c r="B431" s="160" t="s">
        <v>1200</v>
      </c>
      <c r="C431" s="269">
        <f>IFERROR(VLOOKUP(Tabela1[[#This Row],[CÓDIGO]],Export_Worksheet[#All],3,FALSE),"")</f>
        <v>419.68</v>
      </c>
      <c r="D431" s="165">
        <f>IFERROR(VLOOKUP(Tabela1[[#This Row],[CÓDIGO]],Export_Worksheet[#All],4,FALSE),"")</f>
        <v>2</v>
      </c>
      <c r="E431" s="161" t="s">
        <v>300</v>
      </c>
      <c r="F431" s="162">
        <v>0.05</v>
      </c>
    </row>
    <row r="432" spans="1:6">
      <c r="A432" s="159" t="s">
        <v>1201</v>
      </c>
      <c r="B432" s="160" t="s">
        <v>1202</v>
      </c>
      <c r="C432" s="269">
        <f>IFERROR(VLOOKUP(Tabela1[[#This Row],[CÓDIGO]],Export_Worksheet[#All],3,FALSE),"")</f>
        <v>206.02</v>
      </c>
      <c r="D432" s="165">
        <f>IFERROR(VLOOKUP(Tabela1[[#This Row],[CÓDIGO]],Export_Worksheet[#All],4,FALSE),"")</f>
        <v>0</v>
      </c>
      <c r="E432" s="161" t="s">
        <v>300</v>
      </c>
      <c r="F432" s="162">
        <v>0.05</v>
      </c>
    </row>
    <row r="433" spans="1:6">
      <c r="A433" s="159" t="s">
        <v>1203</v>
      </c>
      <c r="B433" s="160" t="s">
        <v>1204</v>
      </c>
      <c r="C433" s="269">
        <f>IFERROR(VLOOKUP(Tabela1[[#This Row],[CÓDIGO]],Export_Worksheet[#All],3,FALSE),"")</f>
        <v>408.91</v>
      </c>
      <c r="D433" s="165">
        <f>IFERROR(VLOOKUP(Tabela1[[#This Row],[CÓDIGO]],Export_Worksheet[#All],4,FALSE),"")</f>
        <v>2</v>
      </c>
      <c r="E433" s="161" t="s">
        <v>300</v>
      </c>
      <c r="F433" s="162">
        <v>0.05</v>
      </c>
    </row>
    <row r="434" spans="1:6">
      <c r="A434" s="159" t="s">
        <v>1205</v>
      </c>
      <c r="B434" s="160" t="s">
        <v>1206</v>
      </c>
      <c r="C434" s="269">
        <f>IFERROR(VLOOKUP(Tabela1[[#This Row],[CÓDIGO]],Export_Worksheet[#All],3,FALSE),"")</f>
        <v>468.21</v>
      </c>
      <c r="D434" s="165">
        <f>IFERROR(VLOOKUP(Tabela1[[#This Row],[CÓDIGO]],Export_Worksheet[#All],4,FALSE),"")</f>
        <v>3</v>
      </c>
      <c r="E434" s="161" t="s">
        <v>300</v>
      </c>
      <c r="F434" s="162">
        <v>0.05</v>
      </c>
    </row>
    <row r="435" spans="1:6">
      <c r="A435" s="159" t="s">
        <v>1207</v>
      </c>
      <c r="B435" s="160" t="s">
        <v>1208</v>
      </c>
      <c r="C435" s="269">
        <f>IFERROR(VLOOKUP(Tabela1[[#This Row],[CÓDIGO]],Export_Worksheet[#All],3,FALSE),"")</f>
        <v>294.85000000000002</v>
      </c>
      <c r="D435" s="165">
        <f>IFERROR(VLOOKUP(Tabela1[[#This Row],[CÓDIGO]],Export_Worksheet[#All],4,FALSE),"")</f>
        <v>2</v>
      </c>
      <c r="E435" s="161" t="s">
        <v>300</v>
      </c>
      <c r="F435" s="162">
        <v>0.05</v>
      </c>
    </row>
    <row r="436" spans="1:6">
      <c r="A436" s="159" t="s">
        <v>1209</v>
      </c>
      <c r="B436" s="160" t="s">
        <v>1210</v>
      </c>
      <c r="C436" s="269">
        <f>IFERROR(VLOOKUP(Tabela1[[#This Row],[CÓDIGO]],Export_Worksheet[#All],3,FALSE),"")</f>
        <v>163.13</v>
      </c>
      <c r="D436" s="165">
        <f>IFERROR(VLOOKUP(Tabela1[[#This Row],[CÓDIGO]],Export_Worksheet[#All],4,FALSE),"")</f>
        <v>2</v>
      </c>
      <c r="E436" s="161" t="s">
        <v>300</v>
      </c>
      <c r="F436" s="162">
        <v>0.05</v>
      </c>
    </row>
    <row r="437" spans="1:6">
      <c r="A437" s="159" t="s">
        <v>1211</v>
      </c>
      <c r="B437" s="160" t="s">
        <v>1212</v>
      </c>
      <c r="C437" s="269">
        <f>IFERROR(VLOOKUP(Tabela1[[#This Row],[CÓDIGO]],Export_Worksheet[#All],3,FALSE),"")</f>
        <v>580.01</v>
      </c>
      <c r="D437" s="165">
        <f>IFERROR(VLOOKUP(Tabela1[[#This Row],[CÓDIGO]],Export_Worksheet[#All],4,FALSE),"")</f>
        <v>2</v>
      </c>
      <c r="E437" s="161" t="s">
        <v>1213</v>
      </c>
      <c r="F437" s="162">
        <v>0.15</v>
      </c>
    </row>
    <row r="438" spans="1:6">
      <c r="A438" s="159" t="s">
        <v>1214</v>
      </c>
      <c r="B438" s="160" t="s">
        <v>1215</v>
      </c>
      <c r="C438" s="269">
        <f>IFERROR(VLOOKUP(Tabela1[[#This Row],[CÓDIGO]],Export_Worksheet[#All],3,FALSE),"")</f>
        <v>1324.2645</v>
      </c>
      <c r="D438" s="165">
        <f>IFERROR(VLOOKUP(Tabela1[[#This Row],[CÓDIGO]],Export_Worksheet[#All],4,FALSE),"")</f>
        <v>0</v>
      </c>
      <c r="E438" s="161" t="s">
        <v>672</v>
      </c>
      <c r="F438" s="162">
        <v>0.15</v>
      </c>
    </row>
    <row r="439" spans="1:6">
      <c r="A439" s="159" t="s">
        <v>1216</v>
      </c>
      <c r="B439" s="160" t="s">
        <v>1217</v>
      </c>
      <c r="C439" s="269">
        <f>IFERROR(VLOOKUP(Tabela1[[#This Row],[CÓDIGO]],Export_Worksheet[#All],3,FALSE),"")</f>
        <v>1205.7550000000001</v>
      </c>
      <c r="D439" s="165">
        <f>IFERROR(VLOOKUP(Tabela1[[#This Row],[CÓDIGO]],Export_Worksheet[#All],4,FALSE),"")</f>
        <v>0</v>
      </c>
      <c r="E439" s="161" t="s">
        <v>672</v>
      </c>
      <c r="F439" s="162">
        <v>0.15</v>
      </c>
    </row>
    <row r="440" spans="1:6">
      <c r="A440" s="159" t="s">
        <v>1218</v>
      </c>
      <c r="B440" s="160" t="s">
        <v>1219</v>
      </c>
      <c r="C440" s="269">
        <f>IFERROR(VLOOKUP(Tabela1[[#This Row],[CÓDIGO]],Export_Worksheet[#All],3,FALSE),"")</f>
        <v>396.63749999999999</v>
      </c>
      <c r="D440" s="165">
        <f>IFERROR(VLOOKUP(Tabela1[[#This Row],[CÓDIGO]],Export_Worksheet[#All],4,FALSE),"")</f>
        <v>0</v>
      </c>
      <c r="E440" s="161" t="s">
        <v>1220</v>
      </c>
      <c r="F440" s="162" t="s">
        <v>281</v>
      </c>
    </row>
    <row r="441" spans="1:6">
      <c r="A441" s="159" t="s">
        <v>1221</v>
      </c>
      <c r="B441" s="160" t="s">
        <v>1222</v>
      </c>
      <c r="C441" s="269">
        <f>IFERROR(VLOOKUP(Tabela1[[#This Row],[CÓDIGO]],Export_Worksheet[#All],3,FALSE),"")</f>
        <v>408.11</v>
      </c>
      <c r="D441" s="165">
        <f>IFERROR(VLOOKUP(Tabela1[[#This Row],[CÓDIGO]],Export_Worksheet[#All],4,FALSE),"")</f>
        <v>1</v>
      </c>
      <c r="E441" s="161" t="s">
        <v>1220</v>
      </c>
      <c r="F441" s="162" t="s">
        <v>281</v>
      </c>
    </row>
    <row r="442" spans="1:6">
      <c r="A442" s="159" t="s">
        <v>1223</v>
      </c>
      <c r="B442" s="160" t="s">
        <v>1224</v>
      </c>
      <c r="C442" s="269">
        <f>IFERROR(VLOOKUP(Tabela1[[#This Row],[CÓDIGO]],Export_Worksheet[#All],3,FALSE),"")</f>
        <v>577.04</v>
      </c>
      <c r="D442" s="165">
        <f>IFERROR(VLOOKUP(Tabela1[[#This Row],[CÓDIGO]],Export_Worksheet[#All],4,FALSE),"")</f>
        <v>0</v>
      </c>
      <c r="E442" s="161" t="s">
        <v>1220</v>
      </c>
      <c r="F442" s="162" t="s">
        <v>281</v>
      </c>
    </row>
    <row r="443" spans="1:6">
      <c r="A443" s="159" t="s">
        <v>1225</v>
      </c>
      <c r="B443" s="160" t="s">
        <v>1224</v>
      </c>
      <c r="C443" s="269">
        <f>IFERROR(VLOOKUP(Tabela1[[#This Row],[CÓDIGO]],Export_Worksheet[#All],3,FALSE),"")</f>
        <v>320.63380000000001</v>
      </c>
      <c r="D443" s="165">
        <f>IFERROR(VLOOKUP(Tabela1[[#This Row],[CÓDIGO]],Export_Worksheet[#All],4,FALSE),"")</f>
        <v>0</v>
      </c>
      <c r="E443" s="161" t="s">
        <v>1220</v>
      </c>
      <c r="F443" s="162" t="s">
        <v>281</v>
      </c>
    </row>
    <row r="444" spans="1:6">
      <c r="A444" s="159" t="s">
        <v>1226</v>
      </c>
      <c r="B444" s="160" t="s">
        <v>1227</v>
      </c>
      <c r="C444" s="269">
        <f>IFERROR(VLOOKUP(Tabela1[[#This Row],[CÓDIGO]],Export_Worksheet[#All],3,FALSE),"")</f>
        <v>301</v>
      </c>
      <c r="D444" s="165">
        <f>IFERROR(VLOOKUP(Tabela1[[#This Row],[CÓDIGO]],Export_Worksheet[#All],4,FALSE),"")</f>
        <v>3</v>
      </c>
      <c r="E444" s="161" t="s">
        <v>300</v>
      </c>
      <c r="F444" s="162">
        <v>0.05</v>
      </c>
    </row>
    <row r="445" spans="1:6">
      <c r="A445" s="159" t="s">
        <v>1228</v>
      </c>
      <c r="B445" s="160" t="s">
        <v>1229</v>
      </c>
      <c r="C445" s="269">
        <f>IFERROR(VLOOKUP(Tabela1[[#This Row],[CÓDIGO]],Export_Worksheet[#All],3,FALSE),"")</f>
        <v>566.4</v>
      </c>
      <c r="D445" s="165">
        <f>IFERROR(VLOOKUP(Tabela1[[#This Row],[CÓDIGO]],Export_Worksheet[#All],4,FALSE),"")</f>
        <v>1</v>
      </c>
      <c r="E445" s="161" t="s">
        <v>300</v>
      </c>
      <c r="F445" s="162">
        <v>0.05</v>
      </c>
    </row>
    <row r="446" spans="1:6">
      <c r="A446" s="159" t="s">
        <v>1230</v>
      </c>
      <c r="B446" s="160" t="s">
        <v>1231</v>
      </c>
      <c r="C446" s="269">
        <f>IFERROR(VLOOKUP(Tabela1[[#This Row],[CÓDIGO]],Export_Worksheet[#All],3,FALSE),"")</f>
        <v>16.696999999999999</v>
      </c>
      <c r="D446" s="165">
        <f>IFERROR(VLOOKUP(Tabela1[[#This Row],[CÓDIGO]],Export_Worksheet[#All],4,FALSE),"")</f>
        <v>2</v>
      </c>
      <c r="E446" s="161" t="s">
        <v>300</v>
      </c>
      <c r="F446" s="162">
        <v>0.05</v>
      </c>
    </row>
    <row r="447" spans="1:6">
      <c r="A447" s="159" t="s">
        <v>1232</v>
      </c>
      <c r="B447" s="160" t="s">
        <v>1233</v>
      </c>
      <c r="C447" s="269">
        <f>IFERROR(VLOOKUP(Tabela1[[#This Row],[CÓDIGO]],Export_Worksheet[#All],3,FALSE),"")</f>
        <v>545.85</v>
      </c>
      <c r="D447" s="165">
        <f>IFERROR(VLOOKUP(Tabela1[[#This Row],[CÓDIGO]],Export_Worksheet[#All],4,FALSE),"")</f>
        <v>0</v>
      </c>
      <c r="E447" s="161" t="s">
        <v>1234</v>
      </c>
      <c r="F447" s="162">
        <v>0.08</v>
      </c>
    </row>
    <row r="448" spans="1:6">
      <c r="A448" s="159" t="s">
        <v>1235</v>
      </c>
      <c r="B448" s="160" t="s">
        <v>1236</v>
      </c>
      <c r="C448" s="269">
        <f>IFERROR(VLOOKUP(Tabela1[[#This Row],[CÓDIGO]],Export_Worksheet[#All],3,FALSE),"")</f>
        <v>611.90039999999999</v>
      </c>
      <c r="D448" s="165">
        <f>IFERROR(VLOOKUP(Tabela1[[#This Row],[CÓDIGO]],Export_Worksheet[#All],4,FALSE),"")</f>
        <v>1</v>
      </c>
      <c r="E448" s="161" t="s">
        <v>1237</v>
      </c>
      <c r="F448" s="162" t="s">
        <v>281</v>
      </c>
    </row>
    <row r="449" spans="1:6">
      <c r="A449" s="159" t="s">
        <v>1238</v>
      </c>
      <c r="B449" s="160" t="s">
        <v>1239</v>
      </c>
      <c r="C449" s="269">
        <f>IFERROR(VLOOKUP(Tabela1[[#This Row],[CÓDIGO]],Export_Worksheet[#All],3,FALSE),"")</f>
        <v>1</v>
      </c>
      <c r="D449" s="165">
        <f>IFERROR(VLOOKUP(Tabela1[[#This Row],[CÓDIGO]],Export_Worksheet[#All],4,FALSE),"")</f>
        <v>1</v>
      </c>
      <c r="E449" s="161" t="s">
        <v>526</v>
      </c>
      <c r="F449" s="162">
        <v>0.1</v>
      </c>
    </row>
    <row r="450" spans="1:6">
      <c r="A450" s="159" t="s">
        <v>1240</v>
      </c>
      <c r="B450" s="160" t="s">
        <v>1241</v>
      </c>
      <c r="C450" s="269">
        <f>IFERROR(VLOOKUP(Tabela1[[#This Row],[CÓDIGO]],Export_Worksheet[#All],3,FALSE),"")</f>
        <v>202.34</v>
      </c>
      <c r="D450" s="165">
        <f>IFERROR(VLOOKUP(Tabela1[[#This Row],[CÓDIGO]],Export_Worksheet[#All],4,FALSE),"")</f>
        <v>0</v>
      </c>
      <c r="E450" s="161" t="s">
        <v>1242</v>
      </c>
      <c r="F450" s="162">
        <v>0.02</v>
      </c>
    </row>
    <row r="451" spans="1:6">
      <c r="A451" s="159" t="s">
        <v>1243</v>
      </c>
      <c r="B451" s="160" t="s">
        <v>1244</v>
      </c>
      <c r="C451" s="269">
        <f>IFERROR(VLOOKUP(Tabela1[[#This Row],[CÓDIGO]],Export_Worksheet[#All],3,FALSE),"")</f>
        <v>34.558900000000001</v>
      </c>
      <c r="D451" s="165">
        <f>IFERROR(VLOOKUP(Tabela1[[#This Row],[CÓDIGO]],Export_Worksheet[#All],4,FALSE),"")</f>
        <v>4</v>
      </c>
      <c r="E451" s="161" t="s">
        <v>300</v>
      </c>
      <c r="F451" s="162">
        <v>0.05</v>
      </c>
    </row>
    <row r="452" spans="1:6">
      <c r="A452" s="159" t="s">
        <v>1245</v>
      </c>
      <c r="B452" s="160" t="s">
        <v>1246</v>
      </c>
      <c r="C452" s="269">
        <f>IFERROR(VLOOKUP(Tabela1[[#This Row],[CÓDIGO]],Export_Worksheet[#All],3,FALSE),"")</f>
        <v>61.37</v>
      </c>
      <c r="D452" s="165">
        <f>IFERROR(VLOOKUP(Tabela1[[#This Row],[CÓDIGO]],Export_Worksheet[#All],4,FALSE),"")</f>
        <v>1</v>
      </c>
      <c r="E452" s="161" t="s">
        <v>300</v>
      </c>
      <c r="F452" s="162">
        <v>0.05</v>
      </c>
    </row>
    <row r="453" spans="1:6">
      <c r="A453" s="159" t="s">
        <v>1247</v>
      </c>
      <c r="B453" s="160" t="s">
        <v>1248</v>
      </c>
      <c r="C453" s="269">
        <f>IFERROR(VLOOKUP(Tabela1[[#This Row],[CÓDIGO]],Export_Worksheet[#All],3,FALSE),"")</f>
        <v>249.39</v>
      </c>
      <c r="D453" s="165">
        <f>IFERROR(VLOOKUP(Tabela1[[#This Row],[CÓDIGO]],Export_Worksheet[#All],4,FALSE),"")</f>
        <v>0</v>
      </c>
      <c r="E453" s="161" t="s">
        <v>841</v>
      </c>
      <c r="F453" s="162" t="s">
        <v>281</v>
      </c>
    </row>
    <row r="454" spans="1:6">
      <c r="A454" s="159" t="s">
        <v>1249</v>
      </c>
      <c r="B454" s="160" t="s">
        <v>1250</v>
      </c>
      <c r="C454" s="269">
        <f>IFERROR(VLOOKUP(Tabela1[[#This Row],[CÓDIGO]],Export_Worksheet[#All],3,FALSE),"")</f>
        <v>108.7067</v>
      </c>
      <c r="D454" s="165">
        <f>IFERROR(VLOOKUP(Tabela1[[#This Row],[CÓDIGO]],Export_Worksheet[#All],4,FALSE),"")</f>
        <v>2</v>
      </c>
      <c r="E454" s="161" t="s">
        <v>841</v>
      </c>
      <c r="F454" s="162" t="s">
        <v>281</v>
      </c>
    </row>
    <row r="455" spans="1:6">
      <c r="A455" s="159" t="s">
        <v>1251</v>
      </c>
      <c r="B455" s="160" t="s">
        <v>1252</v>
      </c>
      <c r="C455" s="269">
        <f>IFERROR(VLOOKUP(Tabela1[[#This Row],[CÓDIGO]],Export_Worksheet[#All],3,FALSE),"")</f>
        <v>101.7958</v>
      </c>
      <c r="D455" s="165">
        <f>IFERROR(VLOOKUP(Tabela1[[#This Row],[CÓDIGO]],Export_Worksheet[#All],4,FALSE),"")</f>
        <v>4</v>
      </c>
      <c r="E455" s="161" t="s">
        <v>300</v>
      </c>
      <c r="F455" s="162">
        <v>0.05</v>
      </c>
    </row>
    <row r="456" spans="1:6">
      <c r="A456" s="159" t="s">
        <v>1253</v>
      </c>
      <c r="B456" s="160" t="s">
        <v>1254</v>
      </c>
      <c r="C456" s="269">
        <f>IFERROR(VLOOKUP(Tabela1[[#This Row],[CÓDIGO]],Export_Worksheet[#All],3,FALSE),"")</f>
        <v>1</v>
      </c>
      <c r="D456" s="165">
        <f>IFERROR(VLOOKUP(Tabela1[[#This Row],[CÓDIGO]],Export_Worksheet[#All],4,FALSE),"")</f>
        <v>1</v>
      </c>
      <c r="E456" s="161" t="s">
        <v>275</v>
      </c>
      <c r="F456" s="162">
        <v>0.05</v>
      </c>
    </row>
    <row r="457" spans="1:6">
      <c r="A457" s="159" t="s">
        <v>1255</v>
      </c>
      <c r="B457" s="160" t="s">
        <v>1256</v>
      </c>
      <c r="C457" s="269">
        <f>IFERROR(VLOOKUP(Tabela1[[#This Row],[CÓDIGO]],Export_Worksheet[#All],3,FALSE),"")</f>
        <v>497.52839999999998</v>
      </c>
      <c r="D457" s="165">
        <f>IFERROR(VLOOKUP(Tabela1[[#This Row],[CÓDIGO]],Export_Worksheet[#All],4,FALSE),"")</f>
        <v>4</v>
      </c>
      <c r="E457" s="161" t="s">
        <v>729</v>
      </c>
      <c r="F457" s="162">
        <v>0.05</v>
      </c>
    </row>
    <row r="458" spans="1:6">
      <c r="A458" s="159" t="s">
        <v>1257</v>
      </c>
      <c r="B458" s="160" t="s">
        <v>1258</v>
      </c>
      <c r="C458" s="269">
        <f>IFERROR(VLOOKUP(Tabela1[[#This Row],[CÓDIGO]],Export_Worksheet[#All],3,FALSE),"")</f>
        <v>1008.75</v>
      </c>
      <c r="D458" s="165">
        <f>IFERROR(VLOOKUP(Tabela1[[#This Row],[CÓDIGO]],Export_Worksheet[#All],4,FALSE),"")</f>
        <v>1</v>
      </c>
      <c r="E458" s="161" t="s">
        <v>275</v>
      </c>
      <c r="F458" s="162">
        <v>0.05</v>
      </c>
    </row>
    <row r="459" spans="1:6">
      <c r="A459" s="159" t="s">
        <v>1259</v>
      </c>
      <c r="B459" s="160" t="s">
        <v>1260</v>
      </c>
      <c r="C459" s="269">
        <f>IFERROR(VLOOKUP(Tabela1[[#This Row],[CÓDIGO]],Export_Worksheet[#All],3,FALSE),"")</f>
        <v>55.595799999999997</v>
      </c>
      <c r="D459" s="165">
        <f>IFERROR(VLOOKUP(Tabela1[[#This Row],[CÓDIGO]],Export_Worksheet[#All],4,FALSE),"")</f>
        <v>60</v>
      </c>
      <c r="E459" s="161" t="s">
        <v>275</v>
      </c>
      <c r="F459" s="162">
        <v>0.05</v>
      </c>
    </row>
    <row r="460" spans="1:6">
      <c r="A460" s="159" t="s">
        <v>1261</v>
      </c>
      <c r="B460" s="160" t="s">
        <v>1262</v>
      </c>
      <c r="C460" s="269" t="str">
        <f>IFERROR(VLOOKUP(Tabela1[[#This Row],[CÓDIGO]],Export_Worksheet[#All],3,FALSE),"")</f>
        <v/>
      </c>
      <c r="D460" s="165" t="str">
        <f>IFERROR(VLOOKUP(Tabela1[[#This Row],[CÓDIGO]],Export_Worksheet[#All],4,FALSE),"")</f>
        <v/>
      </c>
      <c r="E460" s="161" t="s">
        <v>275</v>
      </c>
      <c r="F460" s="162">
        <v>0.05</v>
      </c>
    </row>
    <row r="461" spans="1:6">
      <c r="A461" s="159" t="s">
        <v>1263</v>
      </c>
      <c r="B461" s="160" t="s">
        <v>1264</v>
      </c>
      <c r="C461" s="269" t="str">
        <f>IFERROR(VLOOKUP(Tabela1[[#This Row],[CÓDIGO]],Export_Worksheet[#All],3,FALSE),"")</f>
        <v/>
      </c>
      <c r="D461" s="165" t="str">
        <f>IFERROR(VLOOKUP(Tabela1[[#This Row],[CÓDIGO]],Export_Worksheet[#All],4,FALSE),"")</f>
        <v/>
      </c>
      <c r="E461" s="161" t="s">
        <v>275</v>
      </c>
      <c r="F461" s="162">
        <v>0.05</v>
      </c>
    </row>
    <row r="462" spans="1:6">
      <c r="A462" s="159" t="s">
        <v>1265</v>
      </c>
      <c r="B462" s="160" t="s">
        <v>1266</v>
      </c>
      <c r="C462" s="269" t="str">
        <f>IFERROR(VLOOKUP(Tabela1[[#This Row],[CÓDIGO]],Export_Worksheet[#All],3,FALSE),"")</f>
        <v/>
      </c>
      <c r="D462" s="165" t="str">
        <f>IFERROR(VLOOKUP(Tabela1[[#This Row],[CÓDIGO]],Export_Worksheet[#All],4,FALSE),"")</f>
        <v/>
      </c>
      <c r="E462" s="161" t="s">
        <v>275</v>
      </c>
      <c r="F462" s="162">
        <v>0.05</v>
      </c>
    </row>
    <row r="463" spans="1:6">
      <c r="A463" s="159" t="s">
        <v>1267</v>
      </c>
      <c r="B463" s="160" t="s">
        <v>1268</v>
      </c>
      <c r="C463" s="269">
        <f>IFERROR(VLOOKUP(Tabela1[[#This Row],[CÓDIGO]],Export_Worksheet[#All],3,FALSE),"")</f>
        <v>165.2277</v>
      </c>
      <c r="D463" s="165">
        <f>IFERROR(VLOOKUP(Tabela1[[#This Row],[CÓDIGO]],Export_Worksheet[#All],4,FALSE),"")</f>
        <v>1</v>
      </c>
      <c r="E463" s="161" t="s">
        <v>275</v>
      </c>
      <c r="F463" s="162">
        <v>0.05</v>
      </c>
    </row>
    <row r="464" spans="1:6">
      <c r="A464" s="159" t="s">
        <v>1269</v>
      </c>
      <c r="B464" s="160" t="s">
        <v>1270</v>
      </c>
      <c r="C464" s="269">
        <f>IFERROR(VLOOKUP(Tabela1[[#This Row],[CÓDIGO]],Export_Worksheet[#All],3,FALSE),"")</f>
        <v>111.48</v>
      </c>
      <c r="D464" s="165">
        <f>IFERROR(VLOOKUP(Tabela1[[#This Row],[CÓDIGO]],Export_Worksheet[#All],4,FALSE),"")</f>
        <v>1</v>
      </c>
      <c r="E464" s="161" t="s">
        <v>300</v>
      </c>
      <c r="F464" s="162">
        <v>0.05</v>
      </c>
    </row>
    <row r="465" spans="1:6">
      <c r="A465" s="159" t="s">
        <v>1271</v>
      </c>
      <c r="B465" s="160" t="s">
        <v>1272</v>
      </c>
      <c r="C465" s="269">
        <f>IFERROR(VLOOKUP(Tabela1[[#This Row],[CÓDIGO]],Export_Worksheet[#All],3,FALSE),"")</f>
        <v>103.88800000000001</v>
      </c>
      <c r="D465" s="165">
        <f>IFERROR(VLOOKUP(Tabela1[[#This Row],[CÓDIGO]],Export_Worksheet[#All],4,FALSE),"")</f>
        <v>5</v>
      </c>
      <c r="E465" s="161" t="s">
        <v>300</v>
      </c>
      <c r="F465" s="162">
        <v>0.05</v>
      </c>
    </row>
    <row r="466" spans="1:6">
      <c r="A466" s="159" t="s">
        <v>1273</v>
      </c>
      <c r="B466" s="160" t="s">
        <v>1274</v>
      </c>
      <c r="C466" s="269">
        <f>IFERROR(VLOOKUP(Tabela1[[#This Row],[CÓDIGO]],Export_Worksheet[#All],3,FALSE),"")</f>
        <v>32.799999999999997</v>
      </c>
      <c r="D466" s="165">
        <f>IFERROR(VLOOKUP(Tabela1[[#This Row],[CÓDIGO]],Export_Worksheet[#All],4,FALSE),"")</f>
        <v>1</v>
      </c>
      <c r="E466" s="161" t="s">
        <v>300</v>
      </c>
      <c r="F466" s="162">
        <v>0.05</v>
      </c>
    </row>
    <row r="467" spans="1:6">
      <c r="A467" s="159" t="s">
        <v>1275</v>
      </c>
      <c r="B467" s="160" t="s">
        <v>1276</v>
      </c>
      <c r="C467" s="269">
        <f>IFERROR(VLOOKUP(Tabela1[[#This Row],[CÓDIGO]],Export_Worksheet[#All],3,FALSE),"")</f>
        <v>51.25</v>
      </c>
      <c r="D467" s="165">
        <f>IFERROR(VLOOKUP(Tabela1[[#This Row],[CÓDIGO]],Export_Worksheet[#All],4,FALSE),"")</f>
        <v>1</v>
      </c>
      <c r="E467" s="161" t="s">
        <v>300</v>
      </c>
      <c r="F467" s="162">
        <v>0.05</v>
      </c>
    </row>
    <row r="468" spans="1:6">
      <c r="A468" s="159" t="s">
        <v>1277</v>
      </c>
      <c r="B468" s="160" t="s">
        <v>1278</v>
      </c>
      <c r="C468" s="269">
        <f>IFERROR(VLOOKUP(Tabela1[[#This Row],[CÓDIGO]],Export_Worksheet[#All],3,FALSE),"")</f>
        <v>42.718299999999999</v>
      </c>
      <c r="D468" s="165">
        <f>IFERROR(VLOOKUP(Tabela1[[#This Row],[CÓDIGO]],Export_Worksheet[#All],4,FALSE),"")</f>
        <v>9</v>
      </c>
      <c r="E468" s="161" t="s">
        <v>300</v>
      </c>
      <c r="F468" s="162">
        <v>0.05</v>
      </c>
    </row>
    <row r="469" spans="1:6">
      <c r="A469" s="159" t="s">
        <v>1279</v>
      </c>
      <c r="B469" s="160" t="s">
        <v>1280</v>
      </c>
      <c r="C469" s="269">
        <f>IFERROR(VLOOKUP(Tabela1[[#This Row],[CÓDIGO]],Export_Worksheet[#All],3,FALSE),"")</f>
        <v>118.8412</v>
      </c>
      <c r="D469" s="165">
        <f>IFERROR(VLOOKUP(Tabela1[[#This Row],[CÓDIGO]],Export_Worksheet[#All],4,FALSE),"")</f>
        <v>2</v>
      </c>
      <c r="E469" s="161" t="s">
        <v>1281</v>
      </c>
      <c r="F469" s="162">
        <v>0.15</v>
      </c>
    </row>
    <row r="470" spans="1:6">
      <c r="A470" s="159" t="s">
        <v>1282</v>
      </c>
      <c r="B470" s="160" t="s">
        <v>1283</v>
      </c>
      <c r="C470" s="269">
        <f>IFERROR(VLOOKUP(Tabela1[[#This Row],[CÓDIGO]],Export_Worksheet[#All],3,FALSE),"")</f>
        <v>805.78</v>
      </c>
      <c r="D470" s="165">
        <f>IFERROR(VLOOKUP(Tabela1[[#This Row],[CÓDIGO]],Export_Worksheet[#All],4,FALSE),"")</f>
        <v>0</v>
      </c>
      <c r="E470" s="161" t="s">
        <v>300</v>
      </c>
      <c r="F470" s="162">
        <v>0.05</v>
      </c>
    </row>
    <row r="471" spans="1:6">
      <c r="A471" s="159" t="s">
        <v>1284</v>
      </c>
      <c r="B471" s="160" t="s">
        <v>1285</v>
      </c>
      <c r="C471" s="269">
        <f>IFERROR(VLOOKUP(Tabela1[[#This Row],[CÓDIGO]],Export_Worksheet[#All],3,FALSE),"")</f>
        <v>1710.7325000000001</v>
      </c>
      <c r="D471" s="165">
        <f>IFERROR(VLOOKUP(Tabela1[[#This Row],[CÓDIGO]],Export_Worksheet[#All],4,FALSE),"")</f>
        <v>2</v>
      </c>
      <c r="E471" s="161" t="s">
        <v>1286</v>
      </c>
      <c r="F471" s="162">
        <v>0.1</v>
      </c>
    </row>
    <row r="472" spans="1:6">
      <c r="A472" s="159" t="s">
        <v>1287</v>
      </c>
      <c r="B472" s="160" t="s">
        <v>1288</v>
      </c>
      <c r="C472" s="269">
        <f>IFERROR(VLOOKUP(Tabela1[[#This Row],[CÓDIGO]],Export_Worksheet[#All],3,FALSE),"")</f>
        <v>979.11</v>
      </c>
      <c r="D472" s="165">
        <f>IFERROR(VLOOKUP(Tabela1[[#This Row],[CÓDIGO]],Export_Worksheet[#All],4,FALSE),"")</f>
        <v>0</v>
      </c>
      <c r="E472" s="161" t="s">
        <v>300</v>
      </c>
      <c r="F472" s="162">
        <v>0.05</v>
      </c>
    </row>
    <row r="473" spans="1:6">
      <c r="A473" s="159" t="s">
        <v>1289</v>
      </c>
      <c r="B473" s="160" t="s">
        <v>1290</v>
      </c>
      <c r="C473" s="269">
        <f>IFERROR(VLOOKUP(Tabela1[[#This Row],[CÓDIGO]],Export_Worksheet[#All],3,FALSE),"")</f>
        <v>1008.45</v>
      </c>
      <c r="D473" s="165">
        <f>IFERROR(VLOOKUP(Tabela1[[#This Row],[CÓDIGO]],Export_Worksheet[#All],4,FALSE),"")</f>
        <v>0</v>
      </c>
      <c r="E473" s="161" t="s">
        <v>300</v>
      </c>
      <c r="F473" s="162">
        <v>0.05</v>
      </c>
    </row>
    <row r="474" spans="1:6">
      <c r="A474" s="159" t="s">
        <v>1291</v>
      </c>
      <c r="B474" s="160" t="s">
        <v>1292</v>
      </c>
      <c r="C474" s="269">
        <f>IFERROR(VLOOKUP(Tabela1[[#This Row],[CÓDIGO]],Export_Worksheet[#All],3,FALSE),"")</f>
        <v>59.833300000000001</v>
      </c>
      <c r="D474" s="165">
        <f>IFERROR(VLOOKUP(Tabela1[[#This Row],[CÓDIGO]],Export_Worksheet[#All],4,FALSE),"")</f>
        <v>6</v>
      </c>
      <c r="E474" s="161" t="s">
        <v>300</v>
      </c>
      <c r="F474" s="162">
        <v>0.05</v>
      </c>
    </row>
    <row r="475" spans="1:6">
      <c r="A475" s="159" t="s">
        <v>1293</v>
      </c>
      <c r="B475" s="160" t="s">
        <v>1294</v>
      </c>
      <c r="C475" s="269">
        <f>IFERROR(VLOOKUP(Tabela1[[#This Row],[CÓDIGO]],Export_Worksheet[#All],3,FALSE),"")</f>
        <v>46.3</v>
      </c>
      <c r="D475" s="165">
        <f>IFERROR(VLOOKUP(Tabela1[[#This Row],[CÓDIGO]],Export_Worksheet[#All],4,FALSE),"")</f>
        <v>6</v>
      </c>
      <c r="E475" s="161" t="s">
        <v>300</v>
      </c>
      <c r="F475" s="162">
        <v>0.05</v>
      </c>
    </row>
    <row r="476" spans="1:6">
      <c r="A476" s="159" t="s">
        <v>1295</v>
      </c>
      <c r="B476" s="160" t="s">
        <v>1296</v>
      </c>
      <c r="C476" s="269">
        <f>IFERROR(VLOOKUP(Tabela1[[#This Row],[CÓDIGO]],Export_Worksheet[#All],3,FALSE),"")</f>
        <v>300.38330000000002</v>
      </c>
      <c r="D476" s="165">
        <f>IFERROR(VLOOKUP(Tabela1[[#This Row],[CÓDIGO]],Export_Worksheet[#All],4,FALSE),"")</f>
        <v>0</v>
      </c>
      <c r="E476" s="161" t="s">
        <v>390</v>
      </c>
      <c r="F476" s="162">
        <v>0.08</v>
      </c>
    </row>
    <row r="477" spans="1:6">
      <c r="A477" s="159" t="s">
        <v>1297</v>
      </c>
      <c r="B477" s="160" t="s">
        <v>1298</v>
      </c>
      <c r="C477" s="269">
        <f>IFERROR(VLOOKUP(Tabela1[[#This Row],[CÓDIGO]],Export_Worksheet[#All],3,FALSE),"")</f>
        <v>285.86</v>
      </c>
      <c r="D477" s="165">
        <f>IFERROR(VLOOKUP(Tabela1[[#This Row],[CÓDIGO]],Export_Worksheet[#All],4,FALSE),"")</f>
        <v>0</v>
      </c>
      <c r="E477" s="161" t="s">
        <v>390</v>
      </c>
      <c r="F477" s="162">
        <v>0.08</v>
      </c>
    </row>
    <row r="478" spans="1:6">
      <c r="A478" s="159" t="s">
        <v>1299</v>
      </c>
      <c r="B478" s="160" t="s">
        <v>1300</v>
      </c>
      <c r="C478" s="269">
        <f>IFERROR(VLOOKUP(Tabela1[[#This Row],[CÓDIGO]],Export_Worksheet[#All],3,FALSE),"")</f>
        <v>100.2474</v>
      </c>
      <c r="D478" s="165">
        <f>IFERROR(VLOOKUP(Tabela1[[#This Row],[CÓDIGO]],Export_Worksheet[#All],4,FALSE),"")</f>
        <v>1</v>
      </c>
      <c r="E478" s="161" t="s">
        <v>390</v>
      </c>
      <c r="F478" s="162">
        <v>0.08</v>
      </c>
    </row>
    <row r="479" spans="1:6">
      <c r="A479" s="159" t="s">
        <v>1301</v>
      </c>
      <c r="B479" s="160" t="s">
        <v>1302</v>
      </c>
      <c r="C479" s="269">
        <f>IFERROR(VLOOKUP(Tabela1[[#This Row],[CÓDIGO]],Export_Worksheet[#All],3,FALSE),"")</f>
        <v>95.111800000000002</v>
      </c>
      <c r="D479" s="165">
        <f>IFERROR(VLOOKUP(Tabela1[[#This Row],[CÓDIGO]],Export_Worksheet[#All],4,FALSE),"")</f>
        <v>1</v>
      </c>
      <c r="E479" s="161" t="s">
        <v>390</v>
      </c>
      <c r="F479" s="162">
        <v>0.08</v>
      </c>
    </row>
    <row r="480" spans="1:6">
      <c r="A480" s="159" t="s">
        <v>1303</v>
      </c>
      <c r="B480" s="160" t="s">
        <v>1304</v>
      </c>
      <c r="C480" s="269">
        <f>IFERROR(VLOOKUP(Tabela1[[#This Row],[CÓDIGO]],Export_Worksheet[#All],3,FALSE),"")</f>
        <v>20.516100000000002</v>
      </c>
      <c r="D480" s="165">
        <f>IFERROR(VLOOKUP(Tabela1[[#This Row],[CÓDIGO]],Export_Worksheet[#All],4,FALSE),"")</f>
        <v>2</v>
      </c>
      <c r="E480" s="161" t="s">
        <v>390</v>
      </c>
      <c r="F480" s="162">
        <v>0.08</v>
      </c>
    </row>
    <row r="481" spans="1:6">
      <c r="A481" s="159" t="s">
        <v>1305</v>
      </c>
      <c r="B481" s="160" t="s">
        <v>1306</v>
      </c>
      <c r="C481" s="269">
        <f>IFERROR(VLOOKUP(Tabela1[[#This Row],[CÓDIGO]],Export_Worksheet[#All],3,FALSE),"")</f>
        <v>15.3</v>
      </c>
      <c r="D481" s="165">
        <f>IFERROR(VLOOKUP(Tabela1[[#This Row],[CÓDIGO]],Export_Worksheet[#All],4,FALSE),"")</f>
        <v>5</v>
      </c>
      <c r="E481" s="161" t="s">
        <v>300</v>
      </c>
      <c r="F481" s="162">
        <v>0.05</v>
      </c>
    </row>
    <row r="482" spans="1:6">
      <c r="A482" s="159" t="s">
        <v>1307</v>
      </c>
      <c r="B482" s="160" t="s">
        <v>1308</v>
      </c>
      <c r="C482" s="269">
        <f>IFERROR(VLOOKUP(Tabela1[[#This Row],[CÓDIGO]],Export_Worksheet[#All],3,FALSE),"")</f>
        <v>138.80000000000001</v>
      </c>
      <c r="D482" s="165">
        <f>IFERROR(VLOOKUP(Tabela1[[#This Row],[CÓDIGO]],Export_Worksheet[#All],4,FALSE),"")</f>
        <v>1</v>
      </c>
      <c r="E482" s="161" t="s">
        <v>300</v>
      </c>
      <c r="F482" s="162">
        <v>0.05</v>
      </c>
    </row>
    <row r="483" spans="1:6">
      <c r="A483" s="159" t="s">
        <v>1309</v>
      </c>
      <c r="B483" s="160" t="s">
        <v>1310</v>
      </c>
      <c r="C483" s="269">
        <f>IFERROR(VLOOKUP(Tabela1[[#This Row],[CÓDIGO]],Export_Worksheet[#All],3,FALSE),"")</f>
        <v>974.42750000000001</v>
      </c>
      <c r="D483" s="165">
        <f>IFERROR(VLOOKUP(Tabela1[[#This Row],[CÓDIGO]],Export_Worksheet[#All],4,FALSE),"")</f>
        <v>4</v>
      </c>
      <c r="E483" s="161" t="s">
        <v>1311</v>
      </c>
      <c r="F483" s="162">
        <v>0.12</v>
      </c>
    </row>
    <row r="484" spans="1:6">
      <c r="A484" s="159" t="s">
        <v>1312</v>
      </c>
      <c r="B484" s="160" t="s">
        <v>1313</v>
      </c>
      <c r="C484" s="269">
        <f>IFERROR(VLOOKUP(Tabela1[[#This Row],[CÓDIGO]],Export_Worksheet[#All],3,FALSE),"")</f>
        <v>444.67500000000001</v>
      </c>
      <c r="D484" s="165">
        <f>IFERROR(VLOOKUP(Tabela1[[#This Row],[CÓDIGO]],Export_Worksheet[#All],4,FALSE),"")</f>
        <v>0</v>
      </c>
      <c r="E484" s="161" t="s">
        <v>1314</v>
      </c>
      <c r="F484" s="162">
        <v>0.12</v>
      </c>
    </row>
    <row r="485" spans="1:6">
      <c r="A485" s="159" t="s">
        <v>1315</v>
      </c>
      <c r="B485" s="160" t="s">
        <v>1316</v>
      </c>
      <c r="C485" s="269">
        <f>IFERROR(VLOOKUP(Tabela1[[#This Row],[CÓDIGO]],Export_Worksheet[#All],3,FALSE),"")</f>
        <v>223.3305</v>
      </c>
      <c r="D485" s="165">
        <f>IFERROR(VLOOKUP(Tabela1[[#This Row],[CÓDIGO]],Export_Worksheet[#All],4,FALSE),"")</f>
        <v>0</v>
      </c>
      <c r="E485" s="161" t="s">
        <v>1311</v>
      </c>
      <c r="F485" s="162">
        <v>0.12</v>
      </c>
    </row>
    <row r="486" spans="1:6">
      <c r="A486" s="159" t="s">
        <v>1317</v>
      </c>
      <c r="B486" s="160" t="s">
        <v>1318</v>
      </c>
      <c r="C486" s="269">
        <f>IFERROR(VLOOKUP(Tabela1[[#This Row],[CÓDIGO]],Export_Worksheet[#All],3,FALSE),"")</f>
        <v>190.19</v>
      </c>
      <c r="D486" s="165">
        <f>IFERROR(VLOOKUP(Tabela1[[#This Row],[CÓDIGO]],Export_Worksheet[#All],4,FALSE),"")</f>
        <v>0</v>
      </c>
      <c r="E486" s="161" t="s">
        <v>300</v>
      </c>
      <c r="F486" s="162">
        <v>0.05</v>
      </c>
    </row>
    <row r="487" spans="1:6">
      <c r="A487" s="159" t="s">
        <v>1319</v>
      </c>
      <c r="B487" s="160" t="s">
        <v>1320</v>
      </c>
      <c r="C487" s="269">
        <f>IFERROR(VLOOKUP(Tabela1[[#This Row],[CÓDIGO]],Export_Worksheet[#All],3,FALSE),"")</f>
        <v>273.84249999999997</v>
      </c>
      <c r="D487" s="165">
        <f>IFERROR(VLOOKUP(Tabela1[[#This Row],[CÓDIGO]],Export_Worksheet[#All],4,FALSE),"")</f>
        <v>0</v>
      </c>
      <c r="E487" s="161" t="s">
        <v>1321</v>
      </c>
      <c r="F487" s="162" t="s">
        <v>281</v>
      </c>
    </row>
    <row r="488" spans="1:6">
      <c r="A488" s="159" t="s">
        <v>1322</v>
      </c>
      <c r="B488" s="160" t="s">
        <v>1323</v>
      </c>
      <c r="C488" s="269">
        <f>IFERROR(VLOOKUP(Tabela1[[#This Row],[CÓDIGO]],Export_Worksheet[#All],3,FALSE),"")</f>
        <v>352.38</v>
      </c>
      <c r="D488" s="165">
        <f>IFERROR(VLOOKUP(Tabela1[[#This Row],[CÓDIGO]],Export_Worksheet[#All],4,FALSE),"")</f>
        <v>0</v>
      </c>
      <c r="E488" s="161" t="s">
        <v>1311</v>
      </c>
      <c r="F488" s="162">
        <v>0.12</v>
      </c>
    </row>
    <row r="489" spans="1:6">
      <c r="A489" s="159" t="s">
        <v>1324</v>
      </c>
      <c r="B489" s="160" t="s">
        <v>1325</v>
      </c>
      <c r="C489" s="269">
        <f>IFERROR(VLOOKUP(Tabela1[[#This Row],[CÓDIGO]],Export_Worksheet[#All],3,FALSE),"")</f>
        <v>195.0625</v>
      </c>
      <c r="D489" s="165">
        <f>IFERROR(VLOOKUP(Tabela1[[#This Row],[CÓDIGO]],Export_Worksheet[#All],4,FALSE),"")</f>
        <v>10</v>
      </c>
      <c r="E489" s="161" t="s">
        <v>300</v>
      </c>
      <c r="F489" s="162">
        <v>0.05</v>
      </c>
    </row>
    <row r="490" spans="1:6">
      <c r="A490" s="159" t="s">
        <v>1326</v>
      </c>
      <c r="B490" s="160" t="s">
        <v>1327</v>
      </c>
      <c r="C490" s="269">
        <f>IFERROR(VLOOKUP(Tabela1[[#This Row],[CÓDIGO]],Export_Worksheet[#All],3,FALSE),"")</f>
        <v>26.55</v>
      </c>
      <c r="D490" s="165">
        <f>IFERROR(VLOOKUP(Tabela1[[#This Row],[CÓDIGO]],Export_Worksheet[#All],4,FALSE),"")</f>
        <v>0</v>
      </c>
      <c r="E490" s="161" t="s">
        <v>1314</v>
      </c>
      <c r="F490" s="162">
        <v>0.12</v>
      </c>
    </row>
    <row r="491" spans="1:6">
      <c r="A491" s="159" t="s">
        <v>1328</v>
      </c>
      <c r="B491" s="160" t="s">
        <v>1329</v>
      </c>
      <c r="C491" s="269">
        <f>IFERROR(VLOOKUP(Tabela1[[#This Row],[CÓDIGO]],Export_Worksheet[#All],3,FALSE),"")</f>
        <v>513.09169999999995</v>
      </c>
      <c r="D491" s="165">
        <f>IFERROR(VLOOKUP(Tabela1[[#This Row],[CÓDIGO]],Export_Worksheet[#All],4,FALSE),"")</f>
        <v>0</v>
      </c>
      <c r="E491" s="161" t="s">
        <v>1330</v>
      </c>
      <c r="F491" s="162">
        <v>0.12</v>
      </c>
    </row>
    <row r="492" spans="1:6">
      <c r="A492" s="159" t="s">
        <v>1331</v>
      </c>
      <c r="B492" s="160" t="s">
        <v>1332</v>
      </c>
      <c r="C492" s="269">
        <f>IFERROR(VLOOKUP(Tabela1[[#This Row],[CÓDIGO]],Export_Worksheet[#All],3,FALSE),"")</f>
        <v>120</v>
      </c>
      <c r="D492" s="165">
        <f>IFERROR(VLOOKUP(Tabela1[[#This Row],[CÓDIGO]],Export_Worksheet[#All],4,FALSE),"")</f>
        <v>3</v>
      </c>
      <c r="E492" s="161" t="s">
        <v>300</v>
      </c>
      <c r="F492" s="162">
        <v>0.05</v>
      </c>
    </row>
    <row r="493" spans="1:6">
      <c r="A493" s="159" t="s">
        <v>1333</v>
      </c>
      <c r="B493" s="160" t="s">
        <v>1334</v>
      </c>
      <c r="C493" s="269" t="str">
        <f>IFERROR(VLOOKUP(Tabela1[[#This Row],[CÓDIGO]],Export_Worksheet[#All],3,FALSE),"")</f>
        <v/>
      </c>
      <c r="D493" s="165" t="str">
        <f>IFERROR(VLOOKUP(Tabela1[[#This Row],[CÓDIGO]],Export_Worksheet[#All],4,FALSE),"")</f>
        <v/>
      </c>
      <c r="E493" s="161" t="s">
        <v>1335</v>
      </c>
      <c r="F493" s="162">
        <v>0.05</v>
      </c>
    </row>
    <row r="494" spans="1:6">
      <c r="A494" s="159" t="s">
        <v>1336</v>
      </c>
      <c r="B494" s="160" t="s">
        <v>1337</v>
      </c>
      <c r="C494" s="269">
        <f>IFERROR(VLOOKUP(Tabela1[[#This Row],[CÓDIGO]],Export_Worksheet[#All],3,FALSE),"")</f>
        <v>818.35</v>
      </c>
      <c r="D494" s="165">
        <f>IFERROR(VLOOKUP(Tabela1[[#This Row],[CÓDIGO]],Export_Worksheet[#All],4,FALSE),"")</f>
        <v>0</v>
      </c>
      <c r="E494" s="161" t="s">
        <v>785</v>
      </c>
      <c r="F494" s="162">
        <v>0.15</v>
      </c>
    </row>
    <row r="495" spans="1:6">
      <c r="A495" s="159" t="s">
        <v>1338</v>
      </c>
      <c r="B495" s="160" t="s">
        <v>1339</v>
      </c>
      <c r="C495" s="269">
        <f>IFERROR(VLOOKUP(Tabela1[[#This Row],[CÓDIGO]],Export_Worksheet[#All],3,FALSE),"")</f>
        <v>717.35</v>
      </c>
      <c r="D495" s="165">
        <f>IFERROR(VLOOKUP(Tabela1[[#This Row],[CÓDIGO]],Export_Worksheet[#All],4,FALSE),"")</f>
        <v>1</v>
      </c>
      <c r="E495" s="161" t="s">
        <v>300</v>
      </c>
      <c r="F495" s="162">
        <v>0.05</v>
      </c>
    </row>
    <row r="496" spans="1:6">
      <c r="A496" s="159" t="s">
        <v>1340</v>
      </c>
      <c r="B496" s="160" t="s">
        <v>1341</v>
      </c>
      <c r="C496" s="269">
        <f>IFERROR(VLOOKUP(Tabela1[[#This Row],[CÓDIGO]],Export_Worksheet[#All],3,FALSE),"")</f>
        <v>100</v>
      </c>
      <c r="D496" s="165">
        <f>IFERROR(VLOOKUP(Tabela1[[#This Row],[CÓDIGO]],Export_Worksheet[#All],4,FALSE),"")</f>
        <v>3</v>
      </c>
      <c r="E496" s="161" t="s">
        <v>300</v>
      </c>
      <c r="F496" s="162">
        <v>0.05</v>
      </c>
    </row>
    <row r="497" spans="1:6">
      <c r="A497" s="159" t="s">
        <v>1342</v>
      </c>
      <c r="B497" s="160" t="s">
        <v>1343</v>
      </c>
      <c r="C497" s="269">
        <f>IFERROR(VLOOKUP(Tabela1[[#This Row],[CÓDIGO]],Export_Worksheet[#All],3,FALSE),"")</f>
        <v>113</v>
      </c>
      <c r="D497" s="165">
        <f>IFERROR(VLOOKUP(Tabela1[[#This Row],[CÓDIGO]],Export_Worksheet[#All],4,FALSE),"")</f>
        <v>3</v>
      </c>
      <c r="E497" s="161" t="s">
        <v>300</v>
      </c>
      <c r="F497" s="162">
        <v>0.05</v>
      </c>
    </row>
    <row r="498" spans="1:6">
      <c r="A498" s="159" t="s">
        <v>1344</v>
      </c>
      <c r="B498" s="160" t="s">
        <v>1345</v>
      </c>
      <c r="C498" s="269" t="str">
        <f>IFERROR(VLOOKUP(Tabela1[[#This Row],[CÓDIGO]],Export_Worksheet[#All],3,FALSE),"")</f>
        <v/>
      </c>
      <c r="D498" s="165" t="str">
        <f>IFERROR(VLOOKUP(Tabela1[[#This Row],[CÓDIGO]],Export_Worksheet[#All],4,FALSE),"")</f>
        <v/>
      </c>
      <c r="E498" s="161" t="s">
        <v>816</v>
      </c>
      <c r="F498" s="162" t="s">
        <v>281</v>
      </c>
    </row>
    <row r="499" spans="1:6">
      <c r="A499" s="159" t="s">
        <v>1346</v>
      </c>
      <c r="B499" s="160" t="s">
        <v>1347</v>
      </c>
      <c r="C499" s="269">
        <f>IFERROR(VLOOKUP(Tabela1[[#This Row],[CÓDIGO]],Export_Worksheet[#All],3,FALSE),"")</f>
        <v>208.69499999999999</v>
      </c>
      <c r="D499" s="165">
        <f>IFERROR(VLOOKUP(Tabela1[[#This Row],[CÓDIGO]],Export_Worksheet[#All],4,FALSE),"")</f>
        <v>2</v>
      </c>
      <c r="E499" s="161" t="s">
        <v>531</v>
      </c>
      <c r="F499" s="162">
        <v>0.15</v>
      </c>
    </row>
    <row r="500" spans="1:6">
      <c r="A500" s="159" t="s">
        <v>1348</v>
      </c>
      <c r="B500" s="160" t="s">
        <v>1349</v>
      </c>
      <c r="C500" s="269">
        <f>IFERROR(VLOOKUP(Tabela1[[#This Row],[CÓDIGO]],Export_Worksheet[#All],3,FALSE),"")</f>
        <v>765.45</v>
      </c>
      <c r="D500" s="165">
        <f>IFERROR(VLOOKUP(Tabela1[[#This Row],[CÓDIGO]],Export_Worksheet[#All],4,FALSE),"")</f>
        <v>0</v>
      </c>
      <c r="E500" s="161" t="s">
        <v>300</v>
      </c>
      <c r="F500" s="162">
        <v>0.05</v>
      </c>
    </row>
    <row r="501" spans="1:6">
      <c r="A501" s="159" t="s">
        <v>1350</v>
      </c>
      <c r="B501" s="160" t="s">
        <v>1351</v>
      </c>
      <c r="C501" s="269">
        <f>IFERROR(VLOOKUP(Tabela1[[#This Row],[CÓDIGO]],Export_Worksheet[#All],3,FALSE),"")</f>
        <v>2318.19</v>
      </c>
      <c r="D501" s="165">
        <f>IFERROR(VLOOKUP(Tabela1[[#This Row],[CÓDIGO]],Export_Worksheet[#All],4,FALSE),"")</f>
        <v>1</v>
      </c>
      <c r="E501" s="161" t="s">
        <v>300</v>
      </c>
      <c r="F501" s="162">
        <v>0.05</v>
      </c>
    </row>
    <row r="502" spans="1:6">
      <c r="A502" s="159" t="s">
        <v>1352</v>
      </c>
      <c r="B502" s="160" t="s">
        <v>1353</v>
      </c>
      <c r="C502" s="269">
        <f>IFERROR(VLOOKUP(Tabela1[[#This Row],[CÓDIGO]],Export_Worksheet[#All],3,FALSE),"")</f>
        <v>9689.09</v>
      </c>
      <c r="D502" s="165">
        <f>IFERROR(VLOOKUP(Tabela1[[#This Row],[CÓDIGO]],Export_Worksheet[#All],4,FALSE),"")</f>
        <v>1</v>
      </c>
      <c r="E502" s="161" t="s">
        <v>1354</v>
      </c>
      <c r="F502" s="162">
        <v>0.1</v>
      </c>
    </row>
    <row r="503" spans="1:6">
      <c r="A503" s="159" t="s">
        <v>1355</v>
      </c>
      <c r="B503" s="160" t="s">
        <v>1356</v>
      </c>
      <c r="C503" s="269">
        <f>IFERROR(VLOOKUP(Tabela1[[#This Row],[CÓDIGO]],Export_Worksheet[#All],3,FALSE),"")</f>
        <v>1257.3967</v>
      </c>
      <c r="D503" s="165">
        <f>IFERROR(VLOOKUP(Tabela1[[#This Row],[CÓDIGO]],Export_Worksheet[#All],4,FALSE),"")</f>
        <v>2</v>
      </c>
      <c r="E503" s="161" t="s">
        <v>300</v>
      </c>
      <c r="F503" s="162">
        <v>0.05</v>
      </c>
    </row>
    <row r="504" spans="1:6">
      <c r="A504" s="159" t="s">
        <v>1357</v>
      </c>
      <c r="B504" s="160" t="s">
        <v>1358</v>
      </c>
      <c r="C504" s="269">
        <f>IFERROR(VLOOKUP(Tabela1[[#This Row],[CÓDIGO]],Export_Worksheet[#All],3,FALSE),"")</f>
        <v>2441.17</v>
      </c>
      <c r="D504" s="165">
        <f>IFERROR(VLOOKUP(Tabela1[[#This Row],[CÓDIGO]],Export_Worksheet[#All],4,FALSE),"")</f>
        <v>0</v>
      </c>
      <c r="E504" s="161" t="s">
        <v>300</v>
      </c>
      <c r="F504" s="162">
        <v>0.05</v>
      </c>
    </row>
    <row r="505" spans="1:6">
      <c r="A505" s="159" t="s">
        <v>1359</v>
      </c>
      <c r="B505" s="160" t="s">
        <v>1360</v>
      </c>
      <c r="C505" s="269">
        <f>IFERROR(VLOOKUP(Tabela1[[#This Row],[CÓDIGO]],Export_Worksheet[#All],3,FALSE),"")</f>
        <v>1514.48</v>
      </c>
      <c r="D505" s="165">
        <f>IFERROR(VLOOKUP(Tabela1[[#This Row],[CÓDIGO]],Export_Worksheet[#All],4,FALSE),"")</f>
        <v>1</v>
      </c>
      <c r="E505" s="161" t="s">
        <v>580</v>
      </c>
      <c r="F505" s="162">
        <v>0.05</v>
      </c>
    </row>
    <row r="506" spans="1:6">
      <c r="A506" s="159" t="s">
        <v>1361</v>
      </c>
      <c r="B506" s="160" t="s">
        <v>1362</v>
      </c>
      <c r="C506" s="269">
        <f>IFERROR(VLOOKUP(Tabela1[[#This Row],[CÓDIGO]],Export_Worksheet[#All],3,FALSE),"")</f>
        <v>839.71</v>
      </c>
      <c r="D506" s="165">
        <f>IFERROR(VLOOKUP(Tabela1[[#This Row],[CÓDIGO]],Export_Worksheet[#All],4,FALSE),"")</f>
        <v>0</v>
      </c>
      <c r="E506" s="161">
        <v>90261029</v>
      </c>
      <c r="F506" s="162" t="s">
        <v>281</v>
      </c>
    </row>
    <row r="507" spans="1:6">
      <c r="A507" s="159" t="s">
        <v>1363</v>
      </c>
      <c r="B507" s="160" t="s">
        <v>1364</v>
      </c>
      <c r="C507" s="269">
        <f>IFERROR(VLOOKUP(Tabela1[[#This Row],[CÓDIGO]],Export_Worksheet[#All],3,FALSE),"")</f>
        <v>257.44</v>
      </c>
      <c r="D507" s="165">
        <f>IFERROR(VLOOKUP(Tabela1[[#This Row],[CÓDIGO]],Export_Worksheet[#All],4,FALSE),"")</f>
        <v>1</v>
      </c>
      <c r="E507" s="161" t="s">
        <v>1365</v>
      </c>
      <c r="F507" s="162">
        <v>0.1</v>
      </c>
    </row>
    <row r="508" spans="1:6">
      <c r="A508" s="159" t="s">
        <v>1366</v>
      </c>
      <c r="B508" s="160" t="s">
        <v>1367</v>
      </c>
      <c r="C508" s="269">
        <f>IFERROR(VLOOKUP(Tabela1[[#This Row],[CÓDIGO]],Export_Worksheet[#All],3,FALSE),"")</f>
        <v>1209.8699999999999</v>
      </c>
      <c r="D508" s="165">
        <f>IFERROR(VLOOKUP(Tabela1[[#This Row],[CÓDIGO]],Export_Worksheet[#All],4,FALSE),"")</f>
        <v>1</v>
      </c>
      <c r="E508" s="161" t="s">
        <v>1368</v>
      </c>
      <c r="F508" s="162">
        <v>0.15</v>
      </c>
    </row>
    <row r="509" spans="1:6">
      <c r="A509" s="159" t="s">
        <v>1369</v>
      </c>
      <c r="B509" s="160" t="s">
        <v>1370</v>
      </c>
      <c r="C509" s="269">
        <f>IFERROR(VLOOKUP(Tabela1[[#This Row],[CÓDIGO]],Export_Worksheet[#All],3,FALSE),"")</f>
        <v>2116.5949999999998</v>
      </c>
      <c r="D509" s="165">
        <f>IFERROR(VLOOKUP(Tabela1[[#This Row],[CÓDIGO]],Export_Worksheet[#All],4,FALSE),"")</f>
        <v>2</v>
      </c>
      <c r="E509" s="161" t="s">
        <v>300</v>
      </c>
      <c r="F509" s="162">
        <v>0.05</v>
      </c>
    </row>
    <row r="510" spans="1:6">
      <c r="A510" s="159" t="s">
        <v>1371</v>
      </c>
      <c r="B510" s="160" t="s">
        <v>1372</v>
      </c>
      <c r="C510" s="269">
        <f>IFERROR(VLOOKUP(Tabela1[[#This Row],[CÓDIGO]],Export_Worksheet[#All],3,FALSE),"")</f>
        <v>463.64690000000002</v>
      </c>
      <c r="D510" s="165">
        <f>IFERROR(VLOOKUP(Tabela1[[#This Row],[CÓDIGO]],Export_Worksheet[#All],4,FALSE),"")</f>
        <v>2</v>
      </c>
      <c r="E510" s="161" t="s">
        <v>300</v>
      </c>
      <c r="F510" s="162">
        <v>0.05</v>
      </c>
    </row>
    <row r="511" spans="1:6">
      <c r="A511" s="159" t="s">
        <v>1373</v>
      </c>
      <c r="B511" s="160" t="s">
        <v>1374</v>
      </c>
      <c r="C511" s="269">
        <f>IFERROR(VLOOKUP(Tabela1[[#This Row],[CÓDIGO]],Export_Worksheet[#All],3,FALSE),"")</f>
        <v>470.92309999999998</v>
      </c>
      <c r="D511" s="165">
        <f>IFERROR(VLOOKUP(Tabela1[[#This Row],[CÓDIGO]],Export_Worksheet[#All],4,FALSE),"")</f>
        <v>1</v>
      </c>
      <c r="E511" s="161" t="s">
        <v>324</v>
      </c>
      <c r="F511" s="162">
        <v>0.15</v>
      </c>
    </row>
    <row r="512" spans="1:6">
      <c r="A512" s="159" t="s">
        <v>1375</v>
      </c>
      <c r="B512" s="160" t="s">
        <v>1376</v>
      </c>
      <c r="C512" s="269">
        <f>IFERROR(VLOOKUP(Tabela1[[#This Row],[CÓDIGO]],Export_Worksheet[#All],3,FALSE),"")</f>
        <v>162.91999999999999</v>
      </c>
      <c r="D512" s="165">
        <f>IFERROR(VLOOKUP(Tabela1[[#This Row],[CÓDIGO]],Export_Worksheet[#All],4,FALSE),"")</f>
        <v>0</v>
      </c>
      <c r="E512" s="161" t="s">
        <v>324</v>
      </c>
      <c r="F512" s="162">
        <v>0.15</v>
      </c>
    </row>
    <row r="513" spans="1:6">
      <c r="A513" s="159" t="s">
        <v>1377</v>
      </c>
      <c r="B513" s="160" t="s">
        <v>1378</v>
      </c>
      <c r="C513" s="269">
        <f>IFERROR(VLOOKUP(Tabela1[[#This Row],[CÓDIGO]],Export_Worksheet[#All],3,FALSE),"")</f>
        <v>85.56</v>
      </c>
      <c r="D513" s="165">
        <f>IFERROR(VLOOKUP(Tabela1[[#This Row],[CÓDIGO]],Export_Worksheet[#All],4,FALSE),"")</f>
        <v>10</v>
      </c>
      <c r="E513" s="161" t="s">
        <v>300</v>
      </c>
      <c r="F513" s="162">
        <v>0.05</v>
      </c>
    </row>
    <row r="514" spans="1:6">
      <c r="A514" s="159" t="s">
        <v>1379</v>
      </c>
      <c r="B514" s="160" t="s">
        <v>1380</v>
      </c>
      <c r="C514" s="269">
        <f>IFERROR(VLOOKUP(Tabela1[[#This Row],[CÓDIGO]],Export_Worksheet[#All],3,FALSE),"")</f>
        <v>97.877499999999998</v>
      </c>
      <c r="D514" s="165">
        <f>IFERROR(VLOOKUP(Tabela1[[#This Row],[CÓDIGO]],Export_Worksheet[#All],4,FALSE),"")</f>
        <v>6</v>
      </c>
      <c r="E514" s="161" t="s">
        <v>324</v>
      </c>
      <c r="F514" s="162">
        <v>0.15</v>
      </c>
    </row>
    <row r="515" spans="1:6">
      <c r="A515" s="159" t="s">
        <v>1381</v>
      </c>
      <c r="B515" s="160" t="s">
        <v>1382</v>
      </c>
      <c r="C515" s="269">
        <f>IFERROR(VLOOKUP(Tabela1[[#This Row],[CÓDIGO]],Export_Worksheet[#All],3,FALSE),"")</f>
        <v>88.5</v>
      </c>
      <c r="D515" s="165">
        <f>IFERROR(VLOOKUP(Tabela1[[#This Row],[CÓDIGO]],Export_Worksheet[#All],4,FALSE),"")</f>
        <v>0</v>
      </c>
      <c r="E515" s="161" t="s">
        <v>324</v>
      </c>
      <c r="F515" s="162">
        <v>0.15</v>
      </c>
    </row>
    <row r="516" spans="1:6">
      <c r="A516" s="159" t="s">
        <v>1383</v>
      </c>
      <c r="B516" s="160" t="s">
        <v>1384</v>
      </c>
      <c r="C516" s="269">
        <f>IFERROR(VLOOKUP(Tabela1[[#This Row],[CÓDIGO]],Export_Worksheet[#All],3,FALSE),"")</f>
        <v>88.5</v>
      </c>
      <c r="D516" s="165">
        <f>IFERROR(VLOOKUP(Tabela1[[#This Row],[CÓDIGO]],Export_Worksheet[#All],4,FALSE),"")</f>
        <v>1</v>
      </c>
      <c r="E516" s="161" t="s">
        <v>324</v>
      </c>
      <c r="F516" s="162">
        <v>0.15</v>
      </c>
    </row>
    <row r="517" spans="1:6">
      <c r="A517" s="159" t="s">
        <v>1385</v>
      </c>
      <c r="B517" s="160" t="s">
        <v>1386</v>
      </c>
      <c r="C517" s="269">
        <f>IFERROR(VLOOKUP(Tabela1[[#This Row],[CÓDIGO]],Export_Worksheet[#All],3,FALSE),"")</f>
        <v>94.98</v>
      </c>
      <c r="D517" s="165">
        <f>IFERROR(VLOOKUP(Tabela1[[#This Row],[CÓDIGO]],Export_Worksheet[#All],4,FALSE),"")</f>
        <v>1</v>
      </c>
      <c r="E517" s="161" t="s">
        <v>1387</v>
      </c>
      <c r="F517" s="162">
        <v>0.05</v>
      </c>
    </row>
    <row r="518" spans="1:6">
      <c r="A518" s="159" t="s">
        <v>1388</v>
      </c>
      <c r="B518" s="160" t="s">
        <v>1389</v>
      </c>
      <c r="C518" s="269">
        <f>IFERROR(VLOOKUP(Tabela1[[#This Row],[CÓDIGO]],Export_Worksheet[#All],3,FALSE),"")</f>
        <v>0.2</v>
      </c>
      <c r="D518" s="165">
        <f>IFERROR(VLOOKUP(Tabela1[[#This Row],[CÓDIGO]],Export_Worksheet[#All],4,FALSE),"")</f>
        <v>1095</v>
      </c>
      <c r="E518" s="161" t="s">
        <v>300</v>
      </c>
      <c r="F518" s="162">
        <v>0.05</v>
      </c>
    </row>
    <row r="519" spans="1:6">
      <c r="A519" s="159" t="s">
        <v>1390</v>
      </c>
      <c r="B519" s="160" t="s">
        <v>1391</v>
      </c>
      <c r="C519" s="269">
        <f>IFERROR(VLOOKUP(Tabela1[[#This Row],[CÓDIGO]],Export_Worksheet[#All],3,FALSE),"")</f>
        <v>0.4</v>
      </c>
      <c r="D519" s="165">
        <f>IFERROR(VLOOKUP(Tabela1[[#This Row],[CÓDIGO]],Export_Worksheet[#All],4,FALSE),"")</f>
        <v>0</v>
      </c>
      <c r="E519" s="161" t="s">
        <v>300</v>
      </c>
      <c r="F519" s="162">
        <v>0.05</v>
      </c>
    </row>
    <row r="520" spans="1:6">
      <c r="A520" s="159" t="s">
        <v>1392</v>
      </c>
      <c r="B520" s="160" t="s">
        <v>1393</v>
      </c>
      <c r="C520" s="269">
        <f>IFERROR(VLOOKUP(Tabela1[[#This Row],[CÓDIGO]],Export_Worksheet[#All],3,FALSE),"")</f>
        <v>3710.45</v>
      </c>
      <c r="D520" s="165">
        <f>IFERROR(VLOOKUP(Tabela1[[#This Row],[CÓDIGO]],Export_Worksheet[#All],4,FALSE),"")</f>
        <v>2</v>
      </c>
      <c r="E520" s="161" t="s">
        <v>1394</v>
      </c>
      <c r="F520" s="162" t="s">
        <v>281</v>
      </c>
    </row>
    <row r="521" spans="1:6">
      <c r="A521" s="159" t="s">
        <v>1395</v>
      </c>
      <c r="B521" s="160" t="s">
        <v>1396</v>
      </c>
      <c r="C521" s="269">
        <f>IFERROR(VLOOKUP(Tabela1[[#This Row],[CÓDIGO]],Export_Worksheet[#All],3,FALSE),"")</f>
        <v>10552.5</v>
      </c>
      <c r="D521" s="165">
        <f>IFERROR(VLOOKUP(Tabela1[[#This Row],[CÓDIGO]],Export_Worksheet[#All],4,FALSE),"")</f>
        <v>1</v>
      </c>
      <c r="E521" s="161" t="s">
        <v>1394</v>
      </c>
      <c r="F521" s="162" t="s">
        <v>281</v>
      </c>
    </row>
    <row r="522" spans="1:6">
      <c r="A522" s="159" t="s">
        <v>1397</v>
      </c>
      <c r="B522" s="160" t="s">
        <v>1398</v>
      </c>
      <c r="C522" s="269">
        <f>IFERROR(VLOOKUP(Tabela1[[#This Row],[CÓDIGO]],Export_Worksheet[#All],3,FALSE),"")</f>
        <v>2506.16</v>
      </c>
      <c r="D522" s="165">
        <f>IFERROR(VLOOKUP(Tabela1[[#This Row],[CÓDIGO]],Export_Worksheet[#All],4,FALSE),"")</f>
        <v>0</v>
      </c>
      <c r="E522" s="161" t="s">
        <v>1394</v>
      </c>
      <c r="F522" s="162" t="s">
        <v>281</v>
      </c>
    </row>
    <row r="523" spans="1:6">
      <c r="A523" s="159" t="s">
        <v>1399</v>
      </c>
      <c r="B523" s="160" t="s">
        <v>1400</v>
      </c>
      <c r="C523" s="269">
        <f>IFERROR(VLOOKUP(Tabela1[[#This Row],[CÓDIGO]],Export_Worksheet[#All],3,FALSE),"")</f>
        <v>14100</v>
      </c>
      <c r="D523" s="165">
        <f>IFERROR(VLOOKUP(Tabela1[[#This Row],[CÓDIGO]],Export_Worksheet[#All],4,FALSE),"")</f>
        <v>1</v>
      </c>
      <c r="E523" s="161" t="s">
        <v>1401</v>
      </c>
      <c r="F523" s="162" t="s">
        <v>281</v>
      </c>
    </row>
    <row r="524" spans="1:6">
      <c r="A524" s="159" t="s">
        <v>1402</v>
      </c>
      <c r="B524" s="160" t="s">
        <v>1403</v>
      </c>
      <c r="C524" s="269">
        <f>IFERROR(VLOOKUP(Tabela1[[#This Row],[CÓDIGO]],Export_Worksheet[#All],3,FALSE),"")</f>
        <v>183.36</v>
      </c>
      <c r="D524" s="165">
        <f>IFERROR(VLOOKUP(Tabela1[[#This Row],[CÓDIGO]],Export_Worksheet[#All],4,FALSE),"")</f>
        <v>0</v>
      </c>
      <c r="E524" s="161" t="s">
        <v>1404</v>
      </c>
      <c r="F524" s="162" t="s">
        <v>281</v>
      </c>
    </row>
    <row r="525" spans="1:6">
      <c r="A525" s="159" t="s">
        <v>1405</v>
      </c>
      <c r="B525" s="160" t="s">
        <v>1406</v>
      </c>
      <c r="C525" s="269">
        <f>IFERROR(VLOOKUP(Tabela1[[#This Row],[CÓDIGO]],Export_Worksheet[#All],3,FALSE),"")</f>
        <v>757.60220000000004</v>
      </c>
      <c r="D525" s="165">
        <f>IFERROR(VLOOKUP(Tabela1[[#This Row],[CÓDIGO]],Export_Worksheet[#All],4,FALSE),"")</f>
        <v>1</v>
      </c>
      <c r="E525" s="161">
        <v>85235110</v>
      </c>
      <c r="F525" s="162">
        <v>0.15</v>
      </c>
    </row>
    <row r="526" spans="1:6">
      <c r="A526" s="159" t="s">
        <v>1407</v>
      </c>
      <c r="B526" s="160" t="s">
        <v>1408</v>
      </c>
      <c r="C526" s="269">
        <f>IFERROR(VLOOKUP(Tabela1[[#This Row],[CÓDIGO]],Export_Worksheet[#All],3,FALSE),"")</f>
        <v>3057.2156</v>
      </c>
      <c r="D526" s="165">
        <f>IFERROR(VLOOKUP(Tabela1[[#This Row],[CÓDIGO]],Export_Worksheet[#All],4,FALSE),"")</f>
        <v>1</v>
      </c>
      <c r="E526" s="161" t="s">
        <v>1409</v>
      </c>
      <c r="F526" s="162" t="s">
        <v>281</v>
      </c>
    </row>
    <row r="527" spans="1:6">
      <c r="A527" s="159" t="s">
        <v>1410</v>
      </c>
      <c r="B527" s="160" t="s">
        <v>1411</v>
      </c>
      <c r="C527" s="269">
        <f>IFERROR(VLOOKUP(Tabela1[[#This Row],[CÓDIGO]],Export_Worksheet[#All],3,FALSE),"")</f>
        <v>10.16</v>
      </c>
      <c r="D527" s="165">
        <f>IFERROR(VLOOKUP(Tabela1[[#This Row],[CÓDIGO]],Export_Worksheet[#All],4,FALSE),"")</f>
        <v>1</v>
      </c>
      <c r="E527" s="161" t="s">
        <v>300</v>
      </c>
      <c r="F527" s="162">
        <v>0.05</v>
      </c>
    </row>
    <row r="528" spans="1:6">
      <c r="A528" s="159" t="s">
        <v>1412</v>
      </c>
      <c r="B528" s="160" t="s">
        <v>1413</v>
      </c>
      <c r="C528" s="269">
        <f>IFERROR(VLOOKUP(Tabela1[[#This Row],[CÓDIGO]],Export_Worksheet[#All],3,FALSE),"")</f>
        <v>5478.3343999999997</v>
      </c>
      <c r="D528" s="165">
        <f>IFERROR(VLOOKUP(Tabela1[[#This Row],[CÓDIGO]],Export_Worksheet[#All],4,FALSE),"")</f>
        <v>0</v>
      </c>
      <c r="E528" s="161" t="s">
        <v>526</v>
      </c>
      <c r="F528" s="162">
        <v>0.1</v>
      </c>
    </row>
    <row r="529" spans="1:6">
      <c r="A529" s="159" t="s">
        <v>1414</v>
      </c>
      <c r="B529" s="160" t="s">
        <v>1415</v>
      </c>
      <c r="C529" s="269">
        <f>IFERROR(VLOOKUP(Tabela1[[#This Row],[CÓDIGO]],Export_Worksheet[#All],3,FALSE),"")</f>
        <v>2707.8625999999999</v>
      </c>
      <c r="D529" s="165">
        <f>IFERROR(VLOOKUP(Tabela1[[#This Row],[CÓDIGO]],Export_Worksheet[#All],4,FALSE),"")</f>
        <v>1</v>
      </c>
      <c r="E529" s="161" t="s">
        <v>1416</v>
      </c>
      <c r="F529" s="162">
        <v>0.05</v>
      </c>
    </row>
    <row r="530" spans="1:6">
      <c r="A530" s="159" t="s">
        <v>1417</v>
      </c>
      <c r="B530" s="160" t="s">
        <v>1418</v>
      </c>
      <c r="C530" s="269">
        <f>IFERROR(VLOOKUP(Tabela1[[#This Row],[CÓDIGO]],Export_Worksheet[#All],3,FALSE),"")</f>
        <v>1</v>
      </c>
      <c r="D530" s="165">
        <f>IFERROR(VLOOKUP(Tabela1[[#This Row],[CÓDIGO]],Export_Worksheet[#All],4,FALSE),"")</f>
        <v>1</v>
      </c>
      <c r="E530" s="161" t="s">
        <v>526</v>
      </c>
      <c r="F530" s="162">
        <v>0.1</v>
      </c>
    </row>
    <row r="531" spans="1:6">
      <c r="A531" s="159" t="s">
        <v>1419</v>
      </c>
      <c r="B531" s="160" t="s">
        <v>1420</v>
      </c>
      <c r="C531" s="269">
        <f>IFERROR(VLOOKUP(Tabela1[[#This Row],[CÓDIGO]],Export_Worksheet[#All],3,FALSE),"")</f>
        <v>3890.33</v>
      </c>
      <c r="D531" s="165">
        <f>IFERROR(VLOOKUP(Tabela1[[#This Row],[CÓDIGO]],Export_Worksheet[#All],4,FALSE),"")</f>
        <v>2</v>
      </c>
      <c r="E531" s="161" t="s">
        <v>660</v>
      </c>
      <c r="F531" s="162">
        <v>0.15</v>
      </c>
    </row>
    <row r="532" spans="1:6">
      <c r="A532" s="159" t="s">
        <v>1421</v>
      </c>
      <c r="B532" s="160" t="s">
        <v>1422</v>
      </c>
      <c r="C532" s="269">
        <f>IFERROR(VLOOKUP(Tabela1[[#This Row],[CÓDIGO]],Export_Worksheet[#All],3,FALSE),"")</f>
        <v>373.61500000000001</v>
      </c>
      <c r="D532" s="165">
        <f>IFERROR(VLOOKUP(Tabela1[[#This Row],[CÓDIGO]],Export_Worksheet[#All],4,FALSE),"")</f>
        <v>0</v>
      </c>
      <c r="E532" s="161" t="s">
        <v>300</v>
      </c>
      <c r="F532" s="162">
        <v>0.05</v>
      </c>
    </row>
    <row r="533" spans="1:6">
      <c r="A533" s="159" t="s">
        <v>1423</v>
      </c>
      <c r="B533" s="160" t="s">
        <v>1424</v>
      </c>
      <c r="C533" s="269">
        <f>IFERROR(VLOOKUP(Tabela1[[#This Row],[CÓDIGO]],Export_Worksheet[#All],3,FALSE),"")</f>
        <v>136.13</v>
      </c>
      <c r="D533" s="165">
        <f>IFERROR(VLOOKUP(Tabela1[[#This Row],[CÓDIGO]],Export_Worksheet[#All],4,FALSE),"")</f>
        <v>2</v>
      </c>
      <c r="E533" s="161" t="s">
        <v>300</v>
      </c>
      <c r="F533" s="162">
        <v>0.05</v>
      </c>
    </row>
    <row r="534" spans="1:6">
      <c r="A534" s="159" t="s">
        <v>1425</v>
      </c>
      <c r="B534" s="160" t="s">
        <v>1424</v>
      </c>
      <c r="C534" s="269">
        <f>IFERROR(VLOOKUP(Tabela1[[#This Row],[CÓDIGO]],Export_Worksheet[#All],3,FALSE),"")</f>
        <v>136.13</v>
      </c>
      <c r="D534" s="165">
        <f>IFERROR(VLOOKUP(Tabela1[[#This Row],[CÓDIGO]],Export_Worksheet[#All],4,FALSE),"")</f>
        <v>2</v>
      </c>
      <c r="E534" s="161" t="s">
        <v>300</v>
      </c>
      <c r="F534" s="162">
        <v>0.05</v>
      </c>
    </row>
    <row r="535" spans="1:6">
      <c r="A535" s="159" t="s">
        <v>1426</v>
      </c>
      <c r="B535" s="160" t="s">
        <v>1427</v>
      </c>
      <c r="C535" s="269">
        <f>IFERROR(VLOOKUP(Tabela1[[#This Row],[CÓDIGO]],Export_Worksheet[#All],3,FALSE),"")</f>
        <v>500</v>
      </c>
      <c r="D535" s="165">
        <f>IFERROR(VLOOKUP(Tabela1[[#This Row],[CÓDIGO]],Export_Worksheet[#All],4,FALSE),"")</f>
        <v>3</v>
      </c>
      <c r="E535" s="161" t="s">
        <v>300</v>
      </c>
      <c r="F535" s="162">
        <v>0.05</v>
      </c>
    </row>
    <row r="536" spans="1:6">
      <c r="A536" s="159" t="s">
        <v>1428</v>
      </c>
      <c r="B536" s="160" t="s">
        <v>1429</v>
      </c>
      <c r="C536" s="269">
        <f>IFERROR(VLOOKUP(Tabela1[[#This Row],[CÓDIGO]],Export_Worksheet[#All],3,FALSE),"")</f>
        <v>8.7799999999999994</v>
      </c>
      <c r="D536" s="165">
        <f>IFERROR(VLOOKUP(Tabela1[[#This Row],[CÓDIGO]],Export_Worksheet[#All],4,FALSE),"")</f>
        <v>1</v>
      </c>
      <c r="E536" s="161" t="s">
        <v>434</v>
      </c>
      <c r="F536" s="162">
        <v>0.15</v>
      </c>
    </row>
    <row r="537" spans="1:6">
      <c r="A537" s="159" t="s">
        <v>1430</v>
      </c>
      <c r="B537" s="160" t="s">
        <v>1431</v>
      </c>
      <c r="C537" s="269">
        <f>IFERROR(VLOOKUP(Tabela1[[#This Row],[CÓDIGO]],Export_Worksheet[#All],3,FALSE),"")</f>
        <v>188</v>
      </c>
      <c r="D537" s="165">
        <f>IFERROR(VLOOKUP(Tabela1[[#This Row],[CÓDIGO]],Export_Worksheet[#All],4,FALSE),"")</f>
        <v>33</v>
      </c>
      <c r="E537" s="161" t="s">
        <v>300</v>
      </c>
      <c r="F537" s="162">
        <v>0.05</v>
      </c>
    </row>
    <row r="538" spans="1:6">
      <c r="A538" s="159" t="s">
        <v>1432</v>
      </c>
      <c r="B538" s="160" t="s">
        <v>1433</v>
      </c>
      <c r="C538" s="269">
        <f>IFERROR(VLOOKUP(Tabela1[[#This Row],[CÓDIGO]],Export_Worksheet[#All],3,FALSE),"")</f>
        <v>2.2799999999999998</v>
      </c>
      <c r="D538" s="165">
        <f>IFERROR(VLOOKUP(Tabela1[[#This Row],[CÓDIGO]],Export_Worksheet[#All],4,FALSE),"")</f>
        <v>17</v>
      </c>
      <c r="E538" s="161" t="s">
        <v>300</v>
      </c>
      <c r="F538" s="162">
        <v>0.05</v>
      </c>
    </row>
    <row r="539" spans="1:6">
      <c r="A539" s="159" t="s">
        <v>1434</v>
      </c>
      <c r="B539" s="160" t="s">
        <v>1435</v>
      </c>
      <c r="C539" s="269">
        <f>IFERROR(VLOOKUP(Tabela1[[#This Row],[CÓDIGO]],Export_Worksheet[#All],3,FALSE),"")</f>
        <v>55.501100000000001</v>
      </c>
      <c r="D539" s="165">
        <f>IFERROR(VLOOKUP(Tabela1[[#This Row],[CÓDIGO]],Export_Worksheet[#All],4,FALSE),"")</f>
        <v>0</v>
      </c>
      <c r="E539" s="161" t="s">
        <v>275</v>
      </c>
      <c r="F539" s="162">
        <v>0.05</v>
      </c>
    </row>
    <row r="540" spans="1:6">
      <c r="A540" s="159" t="s">
        <v>1436</v>
      </c>
      <c r="B540" s="160" t="s">
        <v>1437</v>
      </c>
      <c r="C540" s="269">
        <f>IFERROR(VLOOKUP(Tabela1[[#This Row],[CÓDIGO]],Export_Worksheet[#All],3,FALSE),"")</f>
        <v>73.72</v>
      </c>
      <c r="D540" s="165">
        <f>IFERROR(VLOOKUP(Tabela1[[#This Row],[CÓDIGO]],Export_Worksheet[#All],4,FALSE),"")</f>
        <v>1</v>
      </c>
      <c r="E540" s="161" t="s">
        <v>434</v>
      </c>
      <c r="F540" s="162">
        <v>0.15</v>
      </c>
    </row>
    <row r="541" spans="1:6">
      <c r="A541" s="159" t="s">
        <v>1438</v>
      </c>
      <c r="B541" s="160" t="s">
        <v>1439</v>
      </c>
      <c r="C541" s="269">
        <f>IFERROR(VLOOKUP(Tabela1[[#This Row],[CÓDIGO]],Export_Worksheet[#All],3,FALSE),"")</f>
        <v>521.8125</v>
      </c>
      <c r="D541" s="165">
        <f>IFERROR(VLOOKUP(Tabela1[[#This Row],[CÓDIGO]],Export_Worksheet[#All],4,FALSE),"")</f>
        <v>1</v>
      </c>
      <c r="E541" s="161" t="s">
        <v>1440</v>
      </c>
      <c r="F541" s="162">
        <v>0.15</v>
      </c>
    </row>
    <row r="542" spans="1:6">
      <c r="A542" s="159" t="s">
        <v>1441</v>
      </c>
      <c r="B542" s="160" t="s">
        <v>1442</v>
      </c>
      <c r="C542" s="269">
        <f>IFERROR(VLOOKUP(Tabela1[[#This Row],[CÓDIGO]],Export_Worksheet[#All],3,FALSE),"")</f>
        <v>380.94810000000001</v>
      </c>
      <c r="D542" s="165">
        <f>IFERROR(VLOOKUP(Tabela1[[#This Row],[CÓDIGO]],Export_Worksheet[#All],4,FALSE),"")</f>
        <v>0</v>
      </c>
      <c r="E542" s="161" t="s">
        <v>1443</v>
      </c>
      <c r="F542" s="162">
        <v>0.15</v>
      </c>
    </row>
    <row r="543" spans="1:6">
      <c r="A543" s="159" t="s">
        <v>1444</v>
      </c>
      <c r="B543" s="160" t="s">
        <v>1445</v>
      </c>
      <c r="C543" s="269">
        <f>IFERROR(VLOOKUP(Tabela1[[#This Row],[CÓDIGO]],Export_Worksheet[#All],3,FALSE),"")</f>
        <v>476.59469999999999</v>
      </c>
      <c r="D543" s="165">
        <f>IFERROR(VLOOKUP(Tabela1[[#This Row],[CÓDIGO]],Export_Worksheet[#All],4,FALSE),"")</f>
        <v>1</v>
      </c>
      <c r="E543" s="161" t="s">
        <v>300</v>
      </c>
      <c r="F543" s="162">
        <v>0.05</v>
      </c>
    </row>
    <row r="544" spans="1:6">
      <c r="A544" s="159" t="s">
        <v>1446</v>
      </c>
      <c r="B544" s="160" t="s">
        <v>1447</v>
      </c>
      <c r="C544" s="269">
        <f>IFERROR(VLOOKUP(Tabela1[[#This Row],[CÓDIGO]],Export_Worksheet[#All],3,FALSE),"")</f>
        <v>256.75</v>
      </c>
      <c r="D544" s="165">
        <f>IFERROR(VLOOKUP(Tabela1[[#This Row],[CÓDIGO]],Export_Worksheet[#All],4,FALSE),"")</f>
        <v>1</v>
      </c>
      <c r="E544" s="161" t="s">
        <v>300</v>
      </c>
      <c r="F544" s="162">
        <v>0.05</v>
      </c>
    </row>
    <row r="545" spans="1:6">
      <c r="A545" s="159" t="s">
        <v>1448</v>
      </c>
      <c r="B545" s="160" t="s">
        <v>1449</v>
      </c>
      <c r="C545" s="269">
        <f>IFERROR(VLOOKUP(Tabela1[[#This Row],[CÓDIGO]],Export_Worksheet[#All],3,FALSE),"")</f>
        <v>109.34</v>
      </c>
      <c r="D545" s="165">
        <f>IFERROR(VLOOKUP(Tabela1[[#This Row],[CÓDIGO]],Export_Worksheet[#All],4,FALSE),"")</f>
        <v>0</v>
      </c>
      <c r="E545" s="161" t="s">
        <v>1450</v>
      </c>
      <c r="F545" s="162" t="s">
        <v>281</v>
      </c>
    </row>
    <row r="546" spans="1:6">
      <c r="A546" s="159" t="s">
        <v>1451</v>
      </c>
      <c r="B546" s="160" t="s">
        <v>1452</v>
      </c>
      <c r="C546" s="269">
        <f>IFERROR(VLOOKUP(Tabela1[[#This Row],[CÓDIGO]],Export_Worksheet[#All],3,FALSE),"")</f>
        <v>0.86250000000000004</v>
      </c>
      <c r="D546" s="165">
        <f>IFERROR(VLOOKUP(Tabela1[[#This Row],[CÓDIGO]],Export_Worksheet[#All],4,FALSE),"")</f>
        <v>4</v>
      </c>
      <c r="E546" s="161" t="s">
        <v>1453</v>
      </c>
      <c r="F546" s="162" t="s">
        <v>281</v>
      </c>
    </row>
    <row r="547" spans="1:6">
      <c r="A547" s="159" t="s">
        <v>1454</v>
      </c>
      <c r="B547" s="160" t="s">
        <v>1455</v>
      </c>
      <c r="C547" s="269">
        <f>IFERROR(VLOOKUP(Tabela1[[#This Row],[CÓDIGO]],Export_Worksheet[#All],3,FALSE),"")</f>
        <v>1.1599999999999999</v>
      </c>
      <c r="D547" s="165">
        <f>IFERROR(VLOOKUP(Tabela1[[#This Row],[CÓDIGO]],Export_Worksheet[#All],4,FALSE),"")</f>
        <v>1</v>
      </c>
      <c r="E547" s="161" t="s">
        <v>300</v>
      </c>
      <c r="F547" s="162">
        <v>0.05</v>
      </c>
    </row>
    <row r="548" spans="1:6">
      <c r="A548" s="159" t="s">
        <v>1456</v>
      </c>
      <c r="B548" s="160" t="s">
        <v>1457</v>
      </c>
      <c r="C548" s="269">
        <f>IFERROR(VLOOKUP(Tabela1[[#This Row],[CÓDIGO]],Export_Worksheet[#All],3,FALSE),"")</f>
        <v>1306.51</v>
      </c>
      <c r="D548" s="165">
        <f>IFERROR(VLOOKUP(Tabela1[[#This Row],[CÓDIGO]],Export_Worksheet[#All],4,FALSE),"")</f>
        <v>1</v>
      </c>
      <c r="E548" s="161" t="s">
        <v>1458</v>
      </c>
      <c r="F548" s="162">
        <v>0.05</v>
      </c>
    </row>
    <row r="549" spans="1:6">
      <c r="A549" s="159" t="s">
        <v>1459</v>
      </c>
      <c r="B549" s="160" t="s">
        <v>1460</v>
      </c>
      <c r="C549" s="269">
        <f>IFERROR(VLOOKUP(Tabela1[[#This Row],[CÓDIGO]],Export_Worksheet[#All],3,FALSE),"")</f>
        <v>1358.5</v>
      </c>
      <c r="D549" s="165">
        <f>IFERROR(VLOOKUP(Tabela1[[#This Row],[CÓDIGO]],Export_Worksheet[#All],4,FALSE),"")</f>
        <v>1</v>
      </c>
      <c r="E549" s="161" t="s">
        <v>1461</v>
      </c>
      <c r="F549" s="162" t="s">
        <v>281</v>
      </c>
    </row>
    <row r="550" spans="1:6">
      <c r="A550" s="159" t="s">
        <v>1462</v>
      </c>
      <c r="B550" s="160" t="s">
        <v>1463</v>
      </c>
      <c r="C550" s="269">
        <f>IFERROR(VLOOKUP(Tabela1[[#This Row],[CÓDIGO]],Export_Worksheet[#All],3,FALSE),"")</f>
        <v>2212.125</v>
      </c>
      <c r="D550" s="165">
        <f>IFERROR(VLOOKUP(Tabela1[[#This Row],[CÓDIGO]],Export_Worksheet[#All],4,FALSE),"")</f>
        <v>0</v>
      </c>
      <c r="E550" s="161" t="s">
        <v>1461</v>
      </c>
      <c r="F550" s="162" t="s">
        <v>281</v>
      </c>
    </row>
    <row r="551" spans="1:6">
      <c r="A551" s="159" t="s">
        <v>1464</v>
      </c>
      <c r="B551" s="160" t="s">
        <v>1465</v>
      </c>
      <c r="C551" s="269">
        <f>IFERROR(VLOOKUP(Tabela1[[#This Row],[CÓDIGO]],Export_Worksheet[#All],3,FALSE),"")</f>
        <v>356.75</v>
      </c>
      <c r="D551" s="165">
        <f>IFERROR(VLOOKUP(Tabela1[[#This Row],[CÓDIGO]],Export_Worksheet[#All],4,FALSE),"")</f>
        <v>0</v>
      </c>
      <c r="E551" s="161" t="s">
        <v>300</v>
      </c>
      <c r="F551" s="162">
        <v>0.05</v>
      </c>
    </row>
    <row r="552" spans="1:6">
      <c r="A552" s="159" t="s">
        <v>1466</v>
      </c>
      <c r="B552" s="160" t="s">
        <v>1467</v>
      </c>
      <c r="C552" s="269">
        <f>IFERROR(VLOOKUP(Tabela1[[#This Row],[CÓDIGO]],Export_Worksheet[#All],3,FALSE),"")</f>
        <v>590.59</v>
      </c>
      <c r="D552" s="165">
        <f>IFERROR(VLOOKUP(Tabela1[[#This Row],[CÓDIGO]],Export_Worksheet[#All],4,FALSE),"")</f>
        <v>1</v>
      </c>
      <c r="E552" s="161" t="s">
        <v>300</v>
      </c>
      <c r="F552" s="162">
        <v>0.05</v>
      </c>
    </row>
    <row r="553" spans="1:6">
      <c r="A553" s="159" t="s">
        <v>1468</v>
      </c>
      <c r="B553" s="160" t="s">
        <v>1469</v>
      </c>
      <c r="C553" s="269">
        <f>IFERROR(VLOOKUP(Tabela1[[#This Row],[CÓDIGO]],Export_Worksheet[#All],3,FALSE),"")</f>
        <v>9.6907999999999994</v>
      </c>
      <c r="D553" s="165">
        <f>IFERROR(VLOOKUP(Tabela1[[#This Row],[CÓDIGO]],Export_Worksheet[#All],4,FALSE),"")</f>
        <v>0</v>
      </c>
      <c r="E553" s="161" t="s">
        <v>1470</v>
      </c>
      <c r="F553" s="162">
        <v>0.05</v>
      </c>
    </row>
    <row r="554" spans="1:6">
      <c r="A554" s="159" t="s">
        <v>1471</v>
      </c>
      <c r="B554" s="160" t="s">
        <v>1472</v>
      </c>
      <c r="C554" s="269">
        <f>IFERROR(VLOOKUP(Tabela1[[#This Row],[CÓDIGO]],Export_Worksheet[#All],3,FALSE),"")</f>
        <v>2599.15</v>
      </c>
      <c r="D554" s="165">
        <f>IFERROR(VLOOKUP(Tabela1[[#This Row],[CÓDIGO]],Export_Worksheet[#All],4,FALSE),"")</f>
        <v>0</v>
      </c>
      <c r="E554" s="161" t="s">
        <v>300</v>
      </c>
      <c r="F554" s="162">
        <v>0.05</v>
      </c>
    </row>
    <row r="555" spans="1:6">
      <c r="A555" s="159" t="s">
        <v>1473</v>
      </c>
      <c r="B555" s="160" t="s">
        <v>1474</v>
      </c>
      <c r="C555" s="269">
        <f>IFERROR(VLOOKUP(Tabela1[[#This Row],[CÓDIGO]],Export_Worksheet[#All],3,FALSE),"")</f>
        <v>1473.65</v>
      </c>
      <c r="D555" s="165">
        <f>IFERROR(VLOOKUP(Tabela1[[#This Row],[CÓDIGO]],Export_Worksheet[#All],4,FALSE),"")</f>
        <v>1</v>
      </c>
      <c r="E555" s="161" t="s">
        <v>1475</v>
      </c>
      <c r="F555" s="162">
        <v>0.05</v>
      </c>
    </row>
    <row r="556" spans="1:6">
      <c r="A556" s="159" t="s">
        <v>1476</v>
      </c>
      <c r="B556" s="160" t="s">
        <v>1477</v>
      </c>
      <c r="C556" s="269">
        <f>IFERROR(VLOOKUP(Tabela1[[#This Row],[CÓDIGO]],Export_Worksheet[#All],3,FALSE),"")</f>
        <v>34.484999999999999</v>
      </c>
      <c r="D556" s="165">
        <f>IFERROR(VLOOKUP(Tabela1[[#This Row],[CÓDIGO]],Export_Worksheet[#All],4,FALSE),"")</f>
        <v>19</v>
      </c>
      <c r="E556" s="161" t="s">
        <v>300</v>
      </c>
      <c r="F556" s="162">
        <v>0.05</v>
      </c>
    </row>
    <row r="557" spans="1:6">
      <c r="A557" s="159" t="s">
        <v>1478</v>
      </c>
      <c r="B557" s="160" t="s">
        <v>1479</v>
      </c>
      <c r="C557" s="269">
        <f>IFERROR(VLOOKUP(Tabela1[[#This Row],[CÓDIGO]],Export_Worksheet[#All],3,FALSE),"")</f>
        <v>29.04</v>
      </c>
      <c r="D557" s="165">
        <f>IFERROR(VLOOKUP(Tabela1[[#This Row],[CÓDIGO]],Export_Worksheet[#All],4,FALSE),"")</f>
        <v>18</v>
      </c>
      <c r="E557" s="161" t="s">
        <v>300</v>
      </c>
      <c r="F557" s="162">
        <v>0.05</v>
      </c>
    </row>
    <row r="558" spans="1:6">
      <c r="A558" s="159" t="s">
        <v>1480</v>
      </c>
      <c r="B558" s="160" t="s">
        <v>1481</v>
      </c>
      <c r="C558" s="269">
        <f>IFERROR(VLOOKUP(Tabela1[[#This Row],[CÓDIGO]],Export_Worksheet[#All],3,FALSE),"")</f>
        <v>9.09</v>
      </c>
      <c r="D558" s="165">
        <f>IFERROR(VLOOKUP(Tabela1[[#This Row],[CÓDIGO]],Export_Worksheet[#All],4,FALSE),"")</f>
        <v>17</v>
      </c>
      <c r="E558" s="161" t="s">
        <v>1482</v>
      </c>
      <c r="F558" s="162">
        <v>0.05</v>
      </c>
    </row>
    <row r="559" spans="1:6">
      <c r="A559" s="159" t="s">
        <v>1483</v>
      </c>
      <c r="B559" s="160" t="s">
        <v>1484</v>
      </c>
      <c r="C559" s="269">
        <f>IFERROR(VLOOKUP(Tabela1[[#This Row],[CÓDIGO]],Export_Worksheet[#All],3,FALSE),"")</f>
        <v>1834.85</v>
      </c>
      <c r="D559" s="165">
        <f>IFERROR(VLOOKUP(Tabela1[[#This Row],[CÓDIGO]],Export_Worksheet[#All],4,FALSE),"")</f>
        <v>0</v>
      </c>
      <c r="E559" s="161">
        <v>85371020</v>
      </c>
      <c r="F559" s="162">
        <v>0.15</v>
      </c>
    </row>
    <row r="560" spans="1:6">
      <c r="A560" s="159" t="s">
        <v>1485</v>
      </c>
      <c r="B560" s="160" t="s">
        <v>1486</v>
      </c>
      <c r="C560" s="269">
        <f>IFERROR(VLOOKUP(Tabela1[[#This Row],[CÓDIGO]],Export_Worksheet[#All],3,FALSE),"")</f>
        <v>655.22249999999997</v>
      </c>
      <c r="D560" s="165">
        <f>IFERROR(VLOOKUP(Tabela1[[#This Row],[CÓDIGO]],Export_Worksheet[#All],4,FALSE),"")</f>
        <v>1</v>
      </c>
      <c r="E560" s="161">
        <v>90328990</v>
      </c>
      <c r="F560" s="162">
        <v>0.15</v>
      </c>
    </row>
    <row r="561" spans="1:6">
      <c r="A561" s="159" t="s">
        <v>1487</v>
      </c>
      <c r="B561" s="160" t="s">
        <v>1488</v>
      </c>
      <c r="C561" s="269">
        <f>IFERROR(VLOOKUP(Tabela1[[#This Row],[CÓDIGO]],Export_Worksheet[#All],3,FALSE),"")</f>
        <v>262.62549999999999</v>
      </c>
      <c r="D561" s="165">
        <f>IFERROR(VLOOKUP(Tabela1[[#This Row],[CÓDIGO]],Export_Worksheet[#All],4,FALSE),"")</f>
        <v>2</v>
      </c>
      <c r="E561" s="161" t="s">
        <v>300</v>
      </c>
      <c r="F561" s="162">
        <v>0.05</v>
      </c>
    </row>
    <row r="562" spans="1:6">
      <c r="A562" s="159" t="s">
        <v>1489</v>
      </c>
      <c r="B562" s="160" t="s">
        <v>1490</v>
      </c>
      <c r="C562" s="269">
        <f>IFERROR(VLOOKUP(Tabela1[[#This Row],[CÓDIGO]],Export_Worksheet[#All],3,FALSE),"")</f>
        <v>11274.31</v>
      </c>
      <c r="D562" s="165">
        <f>IFERROR(VLOOKUP(Tabela1[[#This Row],[CÓDIGO]],Export_Worksheet[#All],4,FALSE),"")</f>
        <v>0</v>
      </c>
      <c r="E562" s="161" t="s">
        <v>1491</v>
      </c>
      <c r="F562" s="162">
        <v>0.05</v>
      </c>
    </row>
    <row r="563" spans="1:6">
      <c r="A563" s="159" t="s">
        <v>1492</v>
      </c>
      <c r="B563" s="160" t="s">
        <v>1493</v>
      </c>
      <c r="C563" s="269">
        <f>IFERROR(VLOOKUP(Tabela1[[#This Row],[CÓDIGO]],Export_Worksheet[#All],3,FALSE),"")</f>
        <v>24188.3868</v>
      </c>
      <c r="D563" s="165">
        <f>IFERROR(VLOOKUP(Tabela1[[#This Row],[CÓDIGO]],Export_Worksheet[#All],4,FALSE),"")</f>
        <v>0</v>
      </c>
      <c r="E563" s="161" t="s">
        <v>1494</v>
      </c>
      <c r="F563" s="162" t="s">
        <v>281</v>
      </c>
    </row>
    <row r="564" spans="1:6">
      <c r="A564" s="159" t="s">
        <v>1495</v>
      </c>
      <c r="B564" s="160" t="s">
        <v>1496</v>
      </c>
      <c r="C564" s="269">
        <f>IFERROR(VLOOKUP(Tabela1[[#This Row],[CÓDIGO]],Export_Worksheet[#All],3,FALSE),"")</f>
        <v>2404.0100000000002</v>
      </c>
      <c r="D564" s="165">
        <f>IFERROR(VLOOKUP(Tabela1[[#This Row],[CÓDIGO]],Export_Worksheet[#All],4,FALSE),"")</f>
        <v>1</v>
      </c>
      <c r="E564" s="161" t="s">
        <v>526</v>
      </c>
      <c r="F564" s="162">
        <v>0.1</v>
      </c>
    </row>
    <row r="565" spans="1:6">
      <c r="A565" s="159" t="s">
        <v>1497</v>
      </c>
      <c r="B565" s="160" t="s">
        <v>1498</v>
      </c>
      <c r="C565" s="269">
        <f>IFERROR(VLOOKUP(Tabela1[[#This Row],[CÓDIGO]],Export_Worksheet[#All],3,FALSE),"")</f>
        <v>1318.2017000000001</v>
      </c>
      <c r="D565" s="165">
        <f>IFERROR(VLOOKUP(Tabela1[[#This Row],[CÓDIGO]],Export_Worksheet[#All],4,FALSE),"")</f>
        <v>1</v>
      </c>
      <c r="E565" s="161" t="s">
        <v>300</v>
      </c>
      <c r="F565" s="162">
        <v>0.05</v>
      </c>
    </row>
    <row r="566" spans="1:6">
      <c r="A566" s="159" t="s">
        <v>1499</v>
      </c>
      <c r="B566" s="160" t="s">
        <v>1500</v>
      </c>
      <c r="C566" s="269" t="str">
        <f>IFERROR(VLOOKUP(Tabela1[[#This Row],[CÓDIGO]],Export_Worksheet[#All],3,FALSE),"")</f>
        <v/>
      </c>
      <c r="D566" s="165" t="str">
        <f>IFERROR(VLOOKUP(Tabela1[[#This Row],[CÓDIGO]],Export_Worksheet[#All],4,FALSE),"")</f>
        <v/>
      </c>
      <c r="E566" s="161" t="s">
        <v>1501</v>
      </c>
      <c r="F566" s="162">
        <v>0.15</v>
      </c>
    </row>
    <row r="567" spans="1:6">
      <c r="A567" s="159" t="s">
        <v>1502</v>
      </c>
      <c r="B567" s="160" t="s">
        <v>1503</v>
      </c>
      <c r="C567" s="269" t="str">
        <f>IFERROR(VLOOKUP(Tabela1[[#This Row],[CÓDIGO]],Export_Worksheet[#All],3,FALSE),"")</f>
        <v/>
      </c>
      <c r="D567" s="165" t="str">
        <f>IFERROR(VLOOKUP(Tabela1[[#This Row],[CÓDIGO]],Export_Worksheet[#All],4,FALSE),"")</f>
        <v/>
      </c>
      <c r="E567" s="161" t="s">
        <v>589</v>
      </c>
      <c r="F567" s="162">
        <v>0.15</v>
      </c>
    </row>
    <row r="568" spans="1:6">
      <c r="A568" s="159" t="s">
        <v>1504</v>
      </c>
      <c r="B568" s="160" t="s">
        <v>1505</v>
      </c>
      <c r="C568" s="269">
        <f>IFERROR(VLOOKUP(Tabela1[[#This Row],[CÓDIGO]],Export_Worksheet[#All],3,FALSE),"")</f>
        <v>488.04829999999998</v>
      </c>
      <c r="D568" s="165">
        <f>IFERROR(VLOOKUP(Tabela1[[#This Row],[CÓDIGO]],Export_Worksheet[#All],4,FALSE),"")</f>
        <v>3</v>
      </c>
      <c r="E568" s="161" t="s">
        <v>300</v>
      </c>
      <c r="F568" s="162">
        <v>0.05</v>
      </c>
    </row>
    <row r="569" spans="1:6">
      <c r="A569" s="159" t="s">
        <v>1506</v>
      </c>
      <c r="B569" s="160" t="s">
        <v>1507</v>
      </c>
      <c r="C569" s="269">
        <f>IFERROR(VLOOKUP(Tabela1[[#This Row],[CÓDIGO]],Export_Worksheet[#All],3,FALSE),"")</f>
        <v>34.200000000000003</v>
      </c>
      <c r="D569" s="165">
        <f>IFERROR(VLOOKUP(Tabela1[[#This Row],[CÓDIGO]],Export_Worksheet[#All],4,FALSE),"")</f>
        <v>14</v>
      </c>
      <c r="E569" s="161" t="s">
        <v>1508</v>
      </c>
      <c r="F569" s="162">
        <v>0.05</v>
      </c>
    </row>
    <row r="570" spans="1:6">
      <c r="A570" s="159" t="s">
        <v>1509</v>
      </c>
      <c r="B570" s="160" t="s">
        <v>1510</v>
      </c>
      <c r="C570" s="269">
        <f>IFERROR(VLOOKUP(Tabela1[[#This Row],[CÓDIGO]],Export_Worksheet[#All],3,FALSE),"")</f>
        <v>49.510599999999997</v>
      </c>
      <c r="D570" s="165">
        <f>IFERROR(VLOOKUP(Tabela1[[#This Row],[CÓDIGO]],Export_Worksheet[#All],4,FALSE),"")</f>
        <v>3</v>
      </c>
      <c r="E570" s="161" t="s">
        <v>1508</v>
      </c>
      <c r="F570" s="162">
        <v>0.05</v>
      </c>
    </row>
    <row r="571" spans="1:6">
      <c r="A571" s="159" t="s">
        <v>1511</v>
      </c>
      <c r="B571" s="160" t="s">
        <v>1512</v>
      </c>
      <c r="C571" s="269">
        <f>IFERROR(VLOOKUP(Tabela1[[#This Row],[CÓDIGO]],Export_Worksheet[#All],3,FALSE),"")</f>
        <v>1051.32</v>
      </c>
      <c r="D571" s="165">
        <f>IFERROR(VLOOKUP(Tabela1[[#This Row],[CÓDIGO]],Export_Worksheet[#All],4,FALSE),"")</f>
        <v>2</v>
      </c>
      <c r="E571" s="161" t="s">
        <v>1508</v>
      </c>
      <c r="F571" s="162">
        <v>0.05</v>
      </c>
    </row>
    <row r="572" spans="1:6">
      <c r="A572" s="159" t="s">
        <v>1513</v>
      </c>
      <c r="B572" s="160" t="s">
        <v>1514</v>
      </c>
      <c r="C572" s="269">
        <f>IFERROR(VLOOKUP(Tabela1[[#This Row],[CÓDIGO]],Export_Worksheet[#All],3,FALSE),"")</f>
        <v>1762.3786</v>
      </c>
      <c r="D572" s="165">
        <f>IFERROR(VLOOKUP(Tabela1[[#This Row],[CÓDIGO]],Export_Worksheet[#All],4,FALSE),"")</f>
        <v>0</v>
      </c>
      <c r="E572" s="161" t="s">
        <v>1160</v>
      </c>
      <c r="F572" s="162" t="s">
        <v>281</v>
      </c>
    </row>
    <row r="573" spans="1:6">
      <c r="A573" s="159" t="s">
        <v>1515</v>
      </c>
      <c r="B573" s="160" t="s">
        <v>1516</v>
      </c>
      <c r="C573" s="269">
        <f>IFERROR(VLOOKUP(Tabela1[[#This Row],[CÓDIGO]],Export_Worksheet[#All],3,FALSE),"")</f>
        <v>630.95000000000005</v>
      </c>
      <c r="D573" s="165">
        <f>IFERROR(VLOOKUP(Tabela1[[#This Row],[CÓDIGO]],Export_Worksheet[#All],4,FALSE),"")</f>
        <v>0</v>
      </c>
      <c r="E573" s="161" t="s">
        <v>1160</v>
      </c>
      <c r="F573" s="162" t="s">
        <v>281</v>
      </c>
    </row>
    <row r="574" spans="1:6">
      <c r="A574" s="159" t="s">
        <v>1517</v>
      </c>
      <c r="B574" s="160" t="s">
        <v>1518</v>
      </c>
      <c r="C574" s="269">
        <f>IFERROR(VLOOKUP(Tabela1[[#This Row],[CÓDIGO]],Export_Worksheet[#All],3,FALSE),"")</f>
        <v>363.34500000000003</v>
      </c>
      <c r="D574" s="165">
        <f>IFERROR(VLOOKUP(Tabela1[[#This Row],[CÓDIGO]],Export_Worksheet[#All],4,FALSE),"")</f>
        <v>0</v>
      </c>
      <c r="E574" s="161" t="s">
        <v>1160</v>
      </c>
      <c r="F574" s="162" t="s">
        <v>281</v>
      </c>
    </row>
    <row r="575" spans="1:6">
      <c r="A575" s="159" t="s">
        <v>1519</v>
      </c>
      <c r="B575" s="160" t="s">
        <v>1520</v>
      </c>
      <c r="C575" s="269">
        <f>IFERROR(VLOOKUP(Tabela1[[#This Row],[CÓDIGO]],Export_Worksheet[#All],3,FALSE),"")</f>
        <v>280.04000000000002</v>
      </c>
      <c r="D575" s="165">
        <f>IFERROR(VLOOKUP(Tabela1[[#This Row],[CÓDIGO]],Export_Worksheet[#All],4,FALSE),"")</f>
        <v>3</v>
      </c>
      <c r="E575" s="161" t="s">
        <v>1160</v>
      </c>
      <c r="F575" s="162" t="s">
        <v>281</v>
      </c>
    </row>
    <row r="576" spans="1:6">
      <c r="A576" s="159" t="s">
        <v>1521</v>
      </c>
      <c r="B576" s="160" t="s">
        <v>1522</v>
      </c>
      <c r="C576" s="269">
        <f>IFERROR(VLOOKUP(Tabela1[[#This Row],[CÓDIGO]],Export_Worksheet[#All],3,FALSE),"")</f>
        <v>373.94</v>
      </c>
      <c r="D576" s="165">
        <f>IFERROR(VLOOKUP(Tabela1[[#This Row],[CÓDIGO]],Export_Worksheet[#All],4,FALSE),"")</f>
        <v>1</v>
      </c>
      <c r="E576" s="161" t="s">
        <v>1508</v>
      </c>
      <c r="F576" s="162">
        <v>0.05</v>
      </c>
    </row>
    <row r="577" spans="1:6">
      <c r="A577" s="159" t="s">
        <v>1523</v>
      </c>
      <c r="B577" s="160" t="s">
        <v>1524</v>
      </c>
      <c r="C577" s="269">
        <f>IFERROR(VLOOKUP(Tabela1[[#This Row],[CÓDIGO]],Export_Worksheet[#All],3,FALSE),"")</f>
        <v>169.06</v>
      </c>
      <c r="D577" s="165">
        <f>IFERROR(VLOOKUP(Tabela1[[#This Row],[CÓDIGO]],Export_Worksheet[#All],4,FALSE),"")</f>
        <v>1</v>
      </c>
      <c r="E577" s="161" t="s">
        <v>1508</v>
      </c>
      <c r="F577" s="162">
        <v>0.05</v>
      </c>
    </row>
    <row r="578" spans="1:6">
      <c r="A578" s="159" t="s">
        <v>1525</v>
      </c>
      <c r="B578" s="160" t="s">
        <v>1526</v>
      </c>
      <c r="C578" s="269">
        <f>IFERROR(VLOOKUP(Tabela1[[#This Row],[CÓDIGO]],Export_Worksheet[#All],3,FALSE),"")</f>
        <v>172.04669999999999</v>
      </c>
      <c r="D578" s="165">
        <f>IFERROR(VLOOKUP(Tabela1[[#This Row],[CÓDIGO]],Export_Worksheet[#All],4,FALSE),"")</f>
        <v>2</v>
      </c>
      <c r="E578" s="161" t="s">
        <v>1508</v>
      </c>
      <c r="F578" s="162">
        <v>0.05</v>
      </c>
    </row>
    <row r="579" spans="1:6">
      <c r="A579" s="159" t="s">
        <v>1527</v>
      </c>
      <c r="B579" s="160" t="s">
        <v>1528</v>
      </c>
      <c r="C579" s="269">
        <f>IFERROR(VLOOKUP(Tabela1[[#This Row],[CÓDIGO]],Export_Worksheet[#All],3,FALSE),"")</f>
        <v>153.1857</v>
      </c>
      <c r="D579" s="165">
        <f>IFERROR(VLOOKUP(Tabela1[[#This Row],[CÓDIGO]],Export_Worksheet[#All],4,FALSE),"")</f>
        <v>6</v>
      </c>
      <c r="E579" s="161" t="s">
        <v>1508</v>
      </c>
      <c r="F579" s="162">
        <v>0.05</v>
      </c>
    </row>
    <row r="580" spans="1:6">
      <c r="A580" s="159" t="s">
        <v>1529</v>
      </c>
      <c r="B580" s="160" t="s">
        <v>1530</v>
      </c>
      <c r="C580" s="269">
        <f>IFERROR(VLOOKUP(Tabela1[[#This Row],[CÓDIGO]],Export_Worksheet[#All],3,FALSE),"")</f>
        <v>275.08170000000001</v>
      </c>
      <c r="D580" s="165">
        <f>IFERROR(VLOOKUP(Tabela1[[#This Row],[CÓDIGO]],Export_Worksheet[#All],4,FALSE),"")</f>
        <v>3</v>
      </c>
      <c r="E580" s="161" t="s">
        <v>1160</v>
      </c>
      <c r="F580" s="162" t="s">
        <v>281</v>
      </c>
    </row>
    <row r="581" spans="1:6">
      <c r="A581" s="159" t="s">
        <v>1531</v>
      </c>
      <c r="B581" s="160" t="s">
        <v>1532</v>
      </c>
      <c r="C581" s="269">
        <f>IFERROR(VLOOKUP(Tabela1[[#This Row],[CÓDIGO]],Export_Worksheet[#All],3,FALSE),"")</f>
        <v>39.637500000000003</v>
      </c>
      <c r="D581" s="165">
        <f>IFERROR(VLOOKUP(Tabela1[[#This Row],[CÓDIGO]],Export_Worksheet[#All],4,FALSE),"")</f>
        <v>15</v>
      </c>
      <c r="E581" s="161" t="s">
        <v>1508</v>
      </c>
      <c r="F581" s="162">
        <v>0.05</v>
      </c>
    </row>
    <row r="582" spans="1:6">
      <c r="A582" s="159" t="s">
        <v>1533</v>
      </c>
      <c r="B582" s="160" t="s">
        <v>1534</v>
      </c>
      <c r="C582" s="269">
        <f>IFERROR(VLOOKUP(Tabela1[[#This Row],[CÓDIGO]],Export_Worksheet[#All],3,FALSE),"")</f>
        <v>521.54669999999999</v>
      </c>
      <c r="D582" s="165">
        <f>IFERROR(VLOOKUP(Tabela1[[#This Row],[CÓDIGO]],Export_Worksheet[#All],4,FALSE),"")</f>
        <v>1</v>
      </c>
      <c r="E582" s="161" t="s">
        <v>1508</v>
      </c>
      <c r="F582" s="162">
        <v>0.05</v>
      </c>
    </row>
    <row r="583" spans="1:6">
      <c r="A583" s="159" t="s">
        <v>1535</v>
      </c>
      <c r="B583" s="160" t="s">
        <v>1536</v>
      </c>
      <c r="C583" s="269">
        <f>IFERROR(VLOOKUP(Tabela1[[#This Row],[CÓDIGO]],Export_Worksheet[#All],3,FALSE),"")</f>
        <v>233.61</v>
      </c>
      <c r="D583" s="165">
        <f>IFERROR(VLOOKUP(Tabela1[[#This Row],[CÓDIGO]],Export_Worksheet[#All],4,FALSE),"")</f>
        <v>1</v>
      </c>
      <c r="E583" s="161" t="s">
        <v>1508</v>
      </c>
      <c r="F583" s="162">
        <v>0.05</v>
      </c>
    </row>
    <row r="584" spans="1:6">
      <c r="A584" s="159" t="s">
        <v>1537</v>
      </c>
      <c r="B584" s="160" t="s">
        <v>1538</v>
      </c>
      <c r="C584" s="269">
        <f>IFERROR(VLOOKUP(Tabela1[[#This Row],[CÓDIGO]],Export_Worksheet[#All],3,FALSE),"")</f>
        <v>642.26</v>
      </c>
      <c r="D584" s="165">
        <f>IFERROR(VLOOKUP(Tabela1[[#This Row],[CÓDIGO]],Export_Worksheet[#All],4,FALSE),"")</f>
        <v>3</v>
      </c>
      <c r="E584" s="161" t="s">
        <v>1508</v>
      </c>
      <c r="F584" s="162">
        <v>0.05</v>
      </c>
    </row>
    <row r="585" spans="1:6">
      <c r="A585" s="159" t="s">
        <v>1539</v>
      </c>
      <c r="B585" s="160" t="s">
        <v>1540</v>
      </c>
      <c r="C585" s="269">
        <f>IFERROR(VLOOKUP(Tabela1[[#This Row],[CÓDIGO]],Export_Worksheet[#All],3,FALSE),"")</f>
        <v>584.15769999999998</v>
      </c>
      <c r="D585" s="165">
        <f>IFERROR(VLOOKUP(Tabela1[[#This Row],[CÓDIGO]],Export_Worksheet[#All],4,FALSE),"")</f>
        <v>6</v>
      </c>
      <c r="E585" s="161" t="s">
        <v>1508</v>
      </c>
      <c r="F585" s="162">
        <v>0.05</v>
      </c>
    </row>
    <row r="586" spans="1:6">
      <c r="A586" s="159" t="s">
        <v>1541</v>
      </c>
      <c r="B586" s="160" t="s">
        <v>1542</v>
      </c>
      <c r="C586" s="269">
        <f>IFERROR(VLOOKUP(Tabela1[[#This Row],[CÓDIGO]],Export_Worksheet[#All],3,FALSE),"")</f>
        <v>585.97810000000004</v>
      </c>
      <c r="D586" s="165">
        <f>IFERROR(VLOOKUP(Tabela1[[#This Row],[CÓDIGO]],Export_Worksheet[#All],4,FALSE),"")</f>
        <v>5</v>
      </c>
      <c r="E586" s="161" t="s">
        <v>1508</v>
      </c>
      <c r="F586" s="162">
        <v>0.05</v>
      </c>
    </row>
    <row r="587" spans="1:6">
      <c r="A587" s="159" t="s">
        <v>1543</v>
      </c>
      <c r="B587" s="160" t="s">
        <v>1544</v>
      </c>
      <c r="C587" s="269">
        <f>IFERROR(VLOOKUP(Tabela1[[#This Row],[CÓDIGO]],Export_Worksheet[#All],3,FALSE),"")</f>
        <v>540.67600000000004</v>
      </c>
      <c r="D587" s="165">
        <f>IFERROR(VLOOKUP(Tabela1[[#This Row],[CÓDIGO]],Export_Worksheet[#All],4,FALSE),"")</f>
        <v>10</v>
      </c>
      <c r="E587" s="161" t="s">
        <v>1508</v>
      </c>
      <c r="F587" s="162">
        <v>0.05</v>
      </c>
    </row>
    <row r="588" spans="1:6">
      <c r="A588" s="159" t="s">
        <v>1545</v>
      </c>
      <c r="B588" s="160" t="s">
        <v>1546</v>
      </c>
      <c r="C588" s="269">
        <f>IFERROR(VLOOKUP(Tabela1[[#This Row],[CÓDIGO]],Export_Worksheet[#All],3,FALSE),"")</f>
        <v>764.27750000000003</v>
      </c>
      <c r="D588" s="165">
        <f>IFERROR(VLOOKUP(Tabela1[[#This Row],[CÓDIGO]],Export_Worksheet[#All],4,FALSE),"")</f>
        <v>9</v>
      </c>
      <c r="E588" s="161" t="s">
        <v>1508</v>
      </c>
      <c r="F588" s="162">
        <v>0.05</v>
      </c>
    </row>
    <row r="589" spans="1:6">
      <c r="A589" s="159" t="s">
        <v>1547</v>
      </c>
      <c r="B589" s="160" t="s">
        <v>1548</v>
      </c>
      <c r="C589" s="269">
        <f>IFERROR(VLOOKUP(Tabela1[[#This Row],[CÓDIGO]],Export_Worksheet[#All],3,FALSE),"")</f>
        <v>481.07</v>
      </c>
      <c r="D589" s="165">
        <f>IFERROR(VLOOKUP(Tabela1[[#This Row],[CÓDIGO]],Export_Worksheet[#All],4,FALSE),"")</f>
        <v>1</v>
      </c>
      <c r="E589" s="161" t="s">
        <v>300</v>
      </c>
      <c r="F589" s="162">
        <v>0.05</v>
      </c>
    </row>
    <row r="590" spans="1:6">
      <c r="A590" s="159" t="s">
        <v>1549</v>
      </c>
      <c r="B590" s="160" t="s">
        <v>1550</v>
      </c>
      <c r="C590" s="269">
        <f>IFERROR(VLOOKUP(Tabela1[[#This Row],[CÓDIGO]],Export_Worksheet[#All],3,FALSE),"")</f>
        <v>418.16</v>
      </c>
      <c r="D590" s="165">
        <f>IFERROR(VLOOKUP(Tabela1[[#This Row],[CÓDIGO]],Export_Worksheet[#All],4,FALSE),"")</f>
        <v>0</v>
      </c>
      <c r="E590" s="161" t="s">
        <v>1508</v>
      </c>
      <c r="F590" s="162">
        <v>0.05</v>
      </c>
    </row>
    <row r="591" spans="1:6">
      <c r="A591" s="159" t="s">
        <v>1551</v>
      </c>
      <c r="B591" s="160" t="s">
        <v>1552</v>
      </c>
      <c r="C591" s="269">
        <f>IFERROR(VLOOKUP(Tabela1[[#This Row],[CÓDIGO]],Export_Worksheet[#All],3,FALSE),"")</f>
        <v>183.84110000000001</v>
      </c>
      <c r="D591" s="165">
        <f>IFERROR(VLOOKUP(Tabela1[[#This Row],[CÓDIGO]],Export_Worksheet[#All],4,FALSE),"")</f>
        <v>0</v>
      </c>
      <c r="E591" s="161" t="s">
        <v>1508</v>
      </c>
      <c r="F591" s="162">
        <v>0.05</v>
      </c>
    </row>
    <row r="592" spans="1:6">
      <c r="A592" s="159" t="s">
        <v>1553</v>
      </c>
      <c r="B592" s="160" t="s">
        <v>1554</v>
      </c>
      <c r="C592" s="269">
        <f>IFERROR(VLOOKUP(Tabela1[[#This Row],[CÓDIGO]],Export_Worksheet[#All],3,FALSE),"")</f>
        <v>495.07</v>
      </c>
      <c r="D592" s="165">
        <f>IFERROR(VLOOKUP(Tabela1[[#This Row],[CÓDIGO]],Export_Worksheet[#All],4,FALSE),"")</f>
        <v>0</v>
      </c>
      <c r="E592" s="161" t="s">
        <v>1160</v>
      </c>
      <c r="F592" s="162" t="s">
        <v>281</v>
      </c>
    </row>
    <row r="593" spans="1:6">
      <c r="A593" s="159" t="s">
        <v>1555</v>
      </c>
      <c r="B593" s="160" t="s">
        <v>1556</v>
      </c>
      <c r="C593" s="269">
        <f>IFERROR(VLOOKUP(Tabela1[[#This Row],[CÓDIGO]],Export_Worksheet[#All],3,FALSE),"")</f>
        <v>61.270099999999999</v>
      </c>
      <c r="D593" s="165">
        <f>IFERROR(VLOOKUP(Tabela1[[#This Row],[CÓDIGO]],Export_Worksheet[#All],4,FALSE),"")</f>
        <v>6</v>
      </c>
      <c r="E593" s="161" t="s">
        <v>1508</v>
      </c>
      <c r="F593" s="162">
        <v>0.05</v>
      </c>
    </row>
    <row r="594" spans="1:6">
      <c r="A594" s="159" t="s">
        <v>1557</v>
      </c>
      <c r="B594" s="160" t="s">
        <v>1558</v>
      </c>
      <c r="C594" s="269">
        <f>IFERROR(VLOOKUP(Tabela1[[#This Row],[CÓDIGO]],Export_Worksheet[#All],3,FALSE),"")</f>
        <v>94.1173</v>
      </c>
      <c r="D594" s="165">
        <f>IFERROR(VLOOKUP(Tabela1[[#This Row],[CÓDIGO]],Export_Worksheet[#All],4,FALSE),"")</f>
        <v>2</v>
      </c>
      <c r="E594" s="161" t="s">
        <v>1508</v>
      </c>
      <c r="F594" s="162">
        <v>0.05</v>
      </c>
    </row>
    <row r="595" spans="1:6">
      <c r="A595" s="159" t="s">
        <v>1559</v>
      </c>
      <c r="B595" s="160" t="s">
        <v>1560</v>
      </c>
      <c r="C595" s="269">
        <f>IFERROR(VLOOKUP(Tabela1[[#This Row],[CÓDIGO]],Export_Worksheet[#All],3,FALSE),"")</f>
        <v>114.08199999999999</v>
      </c>
      <c r="D595" s="165">
        <f>IFERROR(VLOOKUP(Tabela1[[#This Row],[CÓDIGO]],Export_Worksheet[#All],4,FALSE),"")</f>
        <v>6</v>
      </c>
      <c r="E595" s="161" t="s">
        <v>1561</v>
      </c>
      <c r="F595" s="162">
        <v>0.05</v>
      </c>
    </row>
    <row r="596" spans="1:6">
      <c r="A596" s="159" t="s">
        <v>1562</v>
      </c>
      <c r="B596" s="160" t="s">
        <v>1563</v>
      </c>
      <c r="C596" s="269">
        <f>IFERROR(VLOOKUP(Tabela1[[#This Row],[CÓDIGO]],Export_Worksheet[#All],3,FALSE),"")</f>
        <v>212.4</v>
      </c>
      <c r="D596" s="165">
        <f>IFERROR(VLOOKUP(Tabela1[[#This Row],[CÓDIGO]],Export_Worksheet[#All],4,FALSE),"")</f>
        <v>27</v>
      </c>
      <c r="E596" s="161" t="s">
        <v>300</v>
      </c>
      <c r="F596" s="162">
        <v>0.05</v>
      </c>
    </row>
    <row r="597" spans="1:6">
      <c r="A597" s="159" t="s">
        <v>1564</v>
      </c>
      <c r="B597" s="160" t="s">
        <v>1565</v>
      </c>
      <c r="C597" s="269">
        <f>IFERROR(VLOOKUP(Tabela1[[#This Row],[CÓDIGO]],Export_Worksheet[#All],3,FALSE),"")</f>
        <v>79.48</v>
      </c>
      <c r="D597" s="165">
        <f>IFERROR(VLOOKUP(Tabela1[[#This Row],[CÓDIGO]],Export_Worksheet[#All],4,FALSE),"")</f>
        <v>4</v>
      </c>
      <c r="E597" s="161" t="s">
        <v>1566</v>
      </c>
      <c r="F597" s="162" t="s">
        <v>281</v>
      </c>
    </row>
    <row r="598" spans="1:6">
      <c r="A598" s="159" t="s">
        <v>1567</v>
      </c>
      <c r="B598" s="160" t="s">
        <v>1568</v>
      </c>
      <c r="C598" s="269">
        <f>IFERROR(VLOOKUP(Tabela1[[#This Row],[CÓDIGO]],Export_Worksheet[#All],3,FALSE),"")</f>
        <v>13.1958</v>
      </c>
      <c r="D598" s="165">
        <f>IFERROR(VLOOKUP(Tabela1[[#This Row],[CÓDIGO]],Export_Worksheet[#All],4,FALSE),"")</f>
        <v>0</v>
      </c>
      <c r="E598" s="161" t="s">
        <v>1508</v>
      </c>
      <c r="F598" s="162">
        <v>0.05</v>
      </c>
    </row>
    <row r="599" spans="1:6">
      <c r="A599" s="159" t="s">
        <v>1569</v>
      </c>
      <c r="B599" s="160" t="s">
        <v>1570</v>
      </c>
      <c r="C599" s="269">
        <f>IFERROR(VLOOKUP(Tabela1[[#This Row],[CÓDIGO]],Export_Worksheet[#All],3,FALSE),"")</f>
        <v>141.54</v>
      </c>
      <c r="D599" s="165">
        <f>IFERROR(VLOOKUP(Tabela1[[#This Row],[CÓDIGO]],Export_Worksheet[#All],4,FALSE),"")</f>
        <v>18</v>
      </c>
      <c r="E599" s="161" t="s">
        <v>1508</v>
      </c>
      <c r="F599" s="162">
        <v>0.05</v>
      </c>
    </row>
    <row r="600" spans="1:6">
      <c r="A600" s="159" t="s">
        <v>1571</v>
      </c>
      <c r="B600" s="160" t="s">
        <v>1572</v>
      </c>
      <c r="C600" s="269">
        <f>IFERROR(VLOOKUP(Tabela1[[#This Row],[CÓDIGO]],Export_Worksheet[#All],3,FALSE),"")</f>
        <v>100.9971</v>
      </c>
      <c r="D600" s="165">
        <f>IFERROR(VLOOKUP(Tabela1[[#This Row],[CÓDIGO]],Export_Worksheet[#All],4,FALSE),"")</f>
        <v>0</v>
      </c>
      <c r="E600" s="161" t="s">
        <v>1508</v>
      </c>
      <c r="F600" s="162">
        <v>0.05</v>
      </c>
    </row>
    <row r="601" spans="1:6">
      <c r="A601" s="159" t="s">
        <v>1573</v>
      </c>
      <c r="B601" s="160" t="s">
        <v>1574</v>
      </c>
      <c r="C601" s="269">
        <f>IFERROR(VLOOKUP(Tabela1[[#This Row],[CÓDIGO]],Export_Worksheet[#All],3,FALSE),"")</f>
        <v>302.08</v>
      </c>
      <c r="D601" s="165">
        <f>IFERROR(VLOOKUP(Tabela1[[#This Row],[CÓDIGO]],Export_Worksheet[#All],4,FALSE),"")</f>
        <v>1</v>
      </c>
      <c r="E601" s="161" t="s">
        <v>300</v>
      </c>
      <c r="F601" s="162">
        <v>0.05</v>
      </c>
    </row>
    <row r="602" spans="1:6">
      <c r="A602" s="159" t="s">
        <v>1575</v>
      </c>
      <c r="B602" s="160" t="s">
        <v>1576</v>
      </c>
      <c r="C602" s="269">
        <f>IFERROR(VLOOKUP(Tabela1[[#This Row],[CÓDIGO]],Export_Worksheet[#All],3,FALSE),"")</f>
        <v>279.73</v>
      </c>
      <c r="D602" s="165">
        <f>IFERROR(VLOOKUP(Tabela1[[#This Row],[CÓDIGO]],Export_Worksheet[#All],4,FALSE),"")</f>
        <v>1</v>
      </c>
      <c r="E602" s="161" t="s">
        <v>300</v>
      </c>
      <c r="F602" s="162">
        <v>0.05</v>
      </c>
    </row>
    <row r="603" spans="1:6">
      <c r="A603" s="159" t="s">
        <v>1577</v>
      </c>
      <c r="B603" s="160" t="s">
        <v>1578</v>
      </c>
      <c r="C603" s="269">
        <f>IFERROR(VLOOKUP(Tabela1[[#This Row],[CÓDIGO]],Export_Worksheet[#All],3,FALSE),"")</f>
        <v>54.905900000000003</v>
      </c>
      <c r="D603" s="165">
        <f>IFERROR(VLOOKUP(Tabela1[[#This Row],[CÓDIGO]],Export_Worksheet[#All],4,FALSE),"")</f>
        <v>2</v>
      </c>
      <c r="E603" s="161" t="s">
        <v>300</v>
      </c>
      <c r="F603" s="162">
        <v>0.05</v>
      </c>
    </row>
    <row r="604" spans="1:6">
      <c r="A604" s="159" t="s">
        <v>1579</v>
      </c>
      <c r="B604" s="160" t="s">
        <v>1580</v>
      </c>
      <c r="C604" s="269">
        <f>IFERROR(VLOOKUP(Tabela1[[#This Row],[CÓDIGO]],Export_Worksheet[#All],3,FALSE),"")</f>
        <v>40.075699999999998</v>
      </c>
      <c r="D604" s="165">
        <f>IFERROR(VLOOKUP(Tabela1[[#This Row],[CÓDIGO]],Export_Worksheet[#All],4,FALSE),"")</f>
        <v>7</v>
      </c>
      <c r="E604" s="161" t="s">
        <v>300</v>
      </c>
      <c r="F604" s="162">
        <v>0.05</v>
      </c>
    </row>
    <row r="605" spans="1:6">
      <c r="A605" s="159" t="s">
        <v>1581</v>
      </c>
      <c r="B605" s="160" t="s">
        <v>1582</v>
      </c>
      <c r="C605" s="269">
        <f>IFERROR(VLOOKUP(Tabela1[[#This Row],[CÓDIGO]],Export_Worksheet[#All],3,FALSE),"")</f>
        <v>68.798299999999998</v>
      </c>
      <c r="D605" s="165">
        <f>IFERROR(VLOOKUP(Tabela1[[#This Row],[CÓDIGO]],Export_Worksheet[#All],4,FALSE),"")</f>
        <v>9</v>
      </c>
      <c r="E605" s="161" t="s">
        <v>1508</v>
      </c>
      <c r="F605" s="162">
        <v>0.05</v>
      </c>
    </row>
    <row r="606" spans="1:6">
      <c r="A606" s="159" t="s">
        <v>1583</v>
      </c>
      <c r="B606" s="160" t="s">
        <v>1584</v>
      </c>
      <c r="C606" s="269">
        <f>IFERROR(VLOOKUP(Tabela1[[#This Row],[CÓDIGO]],Export_Worksheet[#All],3,FALSE),"")</f>
        <v>176.655</v>
      </c>
      <c r="D606" s="165">
        <f>IFERROR(VLOOKUP(Tabela1[[#This Row],[CÓDIGO]],Export_Worksheet[#All],4,FALSE),"")</f>
        <v>2</v>
      </c>
      <c r="E606" s="161" t="s">
        <v>300</v>
      </c>
      <c r="F606" s="162">
        <v>0.05</v>
      </c>
    </row>
    <row r="607" spans="1:6">
      <c r="A607" s="159" t="s">
        <v>1585</v>
      </c>
      <c r="B607" s="160" t="s">
        <v>1586</v>
      </c>
      <c r="C607" s="269">
        <f>IFERROR(VLOOKUP(Tabela1[[#This Row],[CÓDIGO]],Export_Worksheet[#All],3,FALSE),"")</f>
        <v>218.7133</v>
      </c>
      <c r="D607" s="165">
        <f>IFERROR(VLOOKUP(Tabela1[[#This Row],[CÓDIGO]],Export_Worksheet[#All],4,FALSE),"")</f>
        <v>2</v>
      </c>
      <c r="E607" s="161" t="s">
        <v>300</v>
      </c>
      <c r="F607" s="162">
        <v>0.05</v>
      </c>
    </row>
    <row r="608" spans="1:6">
      <c r="A608" s="159" t="s">
        <v>1587</v>
      </c>
      <c r="B608" s="160" t="s">
        <v>1588</v>
      </c>
      <c r="C608" s="269">
        <f>IFERROR(VLOOKUP(Tabela1[[#This Row],[CÓDIGO]],Export_Worksheet[#All],3,FALSE),"")</f>
        <v>76757.62</v>
      </c>
      <c r="D608" s="165">
        <f>IFERROR(VLOOKUP(Tabela1[[#This Row],[CÓDIGO]],Export_Worksheet[#All],4,FALSE),"")</f>
        <v>0</v>
      </c>
      <c r="E608" s="161" t="s">
        <v>300</v>
      </c>
      <c r="F608" s="162">
        <v>0.05</v>
      </c>
    </row>
    <row r="609" spans="1:6">
      <c r="A609" s="159" t="s">
        <v>1589</v>
      </c>
      <c r="B609" s="194" t="s">
        <v>1590</v>
      </c>
      <c r="C609" s="269">
        <f>IFERROR(VLOOKUP(Tabela1[[#This Row],[CÓDIGO]],Export_Worksheet[#All],3,FALSE),"")</f>
        <v>1126.0166999999999</v>
      </c>
      <c r="D609" s="165">
        <f>IFERROR(VLOOKUP(Tabela1[[#This Row],[CÓDIGO]],Export_Worksheet[#All],4,FALSE),"")</f>
        <v>4</v>
      </c>
      <c r="E609" s="161">
        <v>90262090</v>
      </c>
      <c r="F609" s="162">
        <v>0</v>
      </c>
    </row>
    <row r="610" spans="1:6">
      <c r="A610" s="159" t="s">
        <v>1591</v>
      </c>
      <c r="B610" s="194" t="s">
        <v>1592</v>
      </c>
      <c r="C610" s="269" t="str">
        <f>IFERROR(VLOOKUP(Tabela1[[#This Row],[CÓDIGO]],Export_Worksheet[#All],3,FALSE),"")</f>
        <v/>
      </c>
      <c r="D610" s="165" t="str">
        <f>IFERROR(VLOOKUP(Tabela1[[#This Row],[CÓDIGO]],Export_Worksheet[#All],4,FALSE),"")</f>
        <v/>
      </c>
      <c r="E610" s="161">
        <v>85061020</v>
      </c>
      <c r="F610" s="162">
        <v>0.15</v>
      </c>
    </row>
    <row r="611" spans="1:6">
      <c r="A611" s="159" t="s">
        <v>1593</v>
      </c>
      <c r="B611" s="194" t="s">
        <v>1594</v>
      </c>
      <c r="C611" s="269" t="str">
        <f>IFERROR(VLOOKUP(Tabela1[[#This Row],[CÓDIGO]],Export_Worksheet[#All],3,FALSE),"")</f>
        <v/>
      </c>
      <c r="D611" s="165" t="str">
        <f>IFERROR(VLOOKUP(Tabela1[[#This Row],[CÓDIGO]],Export_Worksheet[#All],4,FALSE),"")</f>
        <v/>
      </c>
      <c r="E611" s="161">
        <v>85061020</v>
      </c>
      <c r="F611" s="162">
        <v>0.15</v>
      </c>
    </row>
    <row r="612" spans="1:6">
      <c r="A612" s="159" t="s">
        <v>1595</v>
      </c>
      <c r="B612" s="194" t="s">
        <v>1596</v>
      </c>
      <c r="C612" s="269">
        <f>IFERROR(VLOOKUP(Tabela1[[#This Row],[CÓDIGO]],Export_Worksheet[#All],3,FALSE),"")</f>
        <v>186.03440000000001</v>
      </c>
      <c r="D612" s="165">
        <f>IFERROR(VLOOKUP(Tabela1[[#This Row],[CÓDIGO]],Export_Worksheet[#All],4,FALSE),"")</f>
        <v>3</v>
      </c>
      <c r="E612" s="161">
        <v>85444900</v>
      </c>
      <c r="F612" s="212">
        <v>0.15</v>
      </c>
    </row>
    <row r="613" spans="1:6">
      <c r="A613" s="159" t="s">
        <v>1597</v>
      </c>
      <c r="B613" s="194" t="s">
        <v>1598</v>
      </c>
      <c r="C613" s="269">
        <f>IFERROR(VLOOKUP(Tabela1[[#This Row],[CÓDIGO]],Export_Worksheet[#All],3,FALSE),"")</f>
        <v>250.77670000000001</v>
      </c>
      <c r="D613" s="165">
        <f>IFERROR(VLOOKUP(Tabela1[[#This Row],[CÓDIGO]],Export_Worksheet[#All],4,FALSE),"")</f>
        <v>2</v>
      </c>
      <c r="E613" s="161">
        <v>85444900</v>
      </c>
      <c r="F613" s="212">
        <v>0.15</v>
      </c>
    </row>
    <row r="614" spans="1:6">
      <c r="A614" s="159" t="s">
        <v>1599</v>
      </c>
      <c r="B614" s="194" t="s">
        <v>1600</v>
      </c>
      <c r="C614" s="269">
        <f>IFERROR(VLOOKUP(Tabela1[[#This Row],[CÓDIGO]],Export_Worksheet[#All],3,FALSE),"")</f>
        <v>250.77670000000001</v>
      </c>
      <c r="D614" s="165">
        <f>IFERROR(VLOOKUP(Tabela1[[#This Row],[CÓDIGO]],Export_Worksheet[#All],4,FALSE),"")</f>
        <v>2</v>
      </c>
      <c r="E614" s="161">
        <v>85444900</v>
      </c>
      <c r="F614" s="212">
        <v>0.15</v>
      </c>
    </row>
    <row r="615" spans="1:6">
      <c r="A615" s="159" t="s">
        <v>1601</v>
      </c>
      <c r="B615" s="257" t="s">
        <v>1602</v>
      </c>
      <c r="C615" s="269">
        <f>IFERROR(VLOOKUP(Tabela1[[#This Row],[CÓDIGO]],Export_Worksheet[#All],3,FALSE),"")</f>
        <v>9.1584000000000003</v>
      </c>
      <c r="D615" s="165">
        <f>IFERROR(VLOOKUP(Tabela1[[#This Row],[CÓDIGO]],Export_Worksheet[#All],4,FALSE),"")</f>
        <v>4</v>
      </c>
      <c r="E615" s="161">
        <v>85359000</v>
      </c>
      <c r="F615" s="212">
        <v>0.15</v>
      </c>
    </row>
    <row r="616" spans="1:6">
      <c r="A616" s="159" t="s">
        <v>1603</v>
      </c>
      <c r="B616" s="194" t="s">
        <v>1604</v>
      </c>
      <c r="C616" s="269">
        <f>IFERROR(VLOOKUP(Tabela1[[#This Row],[CÓDIGO]],Export_Worksheet[#All],3,FALSE),"")</f>
        <v>9.3408999999999995</v>
      </c>
      <c r="D616" s="165">
        <f>IFERROR(VLOOKUP(Tabela1[[#This Row],[CÓDIGO]],Export_Worksheet[#All],4,FALSE),"")</f>
        <v>4</v>
      </c>
      <c r="E616" s="161">
        <v>85359000</v>
      </c>
      <c r="F616" s="212">
        <v>0.15</v>
      </c>
    </row>
    <row r="617" spans="1:6">
      <c r="A617" s="159" t="s">
        <v>1605</v>
      </c>
      <c r="B617" s="194" t="s">
        <v>1606</v>
      </c>
      <c r="C617" s="269">
        <f>IFERROR(VLOOKUP(Tabela1[[#This Row],[CÓDIGO]],Export_Worksheet[#All],3,FALSE),"")</f>
        <v>14.818199999999999</v>
      </c>
      <c r="D617" s="165">
        <f>IFERROR(VLOOKUP(Tabela1[[#This Row],[CÓDIGO]],Export_Worksheet[#All],4,FALSE),"")</f>
        <v>4</v>
      </c>
      <c r="E617" s="161">
        <v>85359000</v>
      </c>
      <c r="F617" s="212">
        <v>0.15</v>
      </c>
    </row>
    <row r="618" spans="1:6">
      <c r="A618" s="159" t="s">
        <v>1607</v>
      </c>
      <c r="B618" s="194" t="s">
        <v>1608</v>
      </c>
      <c r="C618" s="269">
        <f>IFERROR(VLOOKUP(Tabela1[[#This Row],[CÓDIGO]],Export_Worksheet[#All],3,FALSE),"")</f>
        <v>16.602499999999999</v>
      </c>
      <c r="D618" s="165">
        <f>IFERROR(VLOOKUP(Tabela1[[#This Row],[CÓDIGO]],Export_Worksheet[#All],4,FALSE),"")</f>
        <v>4</v>
      </c>
      <c r="E618" s="161">
        <v>85359000</v>
      </c>
      <c r="F618" s="212">
        <v>0.15</v>
      </c>
    </row>
    <row r="619" spans="1:6">
      <c r="A619" s="159" t="s">
        <v>1609</v>
      </c>
      <c r="B619" s="194" t="s">
        <v>1610</v>
      </c>
      <c r="C619" s="269">
        <f>IFERROR(VLOOKUP(Tabela1[[#This Row],[CÓDIGO]],Export_Worksheet[#All],3,FALSE),"")</f>
        <v>620.45249999999999</v>
      </c>
      <c r="D619" s="165">
        <f>IFERROR(VLOOKUP(Tabela1[[#This Row],[CÓDIGO]],Export_Worksheet[#All],4,FALSE),"")</f>
        <v>0</v>
      </c>
      <c r="E619" s="161">
        <v>85371090</v>
      </c>
      <c r="F619" s="162">
        <v>0.15</v>
      </c>
    </row>
    <row r="620" spans="1:6">
      <c r="A620" s="159" t="s">
        <v>1611</v>
      </c>
      <c r="B620" s="194" t="s">
        <v>1612</v>
      </c>
      <c r="C620" s="269">
        <f>IFERROR(VLOOKUP(Tabela1[[#This Row],[CÓDIGO]],Export_Worksheet[#All],3,FALSE),"")</f>
        <v>633.79499999999996</v>
      </c>
      <c r="D620" s="165">
        <f>IFERROR(VLOOKUP(Tabela1[[#This Row],[CÓDIGO]],Export_Worksheet[#All],4,FALSE),"")</f>
        <v>3</v>
      </c>
      <c r="E620" s="161">
        <v>85371090</v>
      </c>
      <c r="F620" s="162">
        <v>0.15</v>
      </c>
    </row>
    <row r="621" spans="1:6">
      <c r="A621" s="159" t="s">
        <v>1613</v>
      </c>
      <c r="B621" s="194" t="s">
        <v>1614</v>
      </c>
      <c r="C621" s="269">
        <f>IFERROR(VLOOKUP(Tabela1[[#This Row],[CÓDIGO]],Export_Worksheet[#All],3,FALSE),"")</f>
        <v>337.25</v>
      </c>
      <c r="D621" s="165">
        <f>IFERROR(VLOOKUP(Tabela1[[#This Row],[CÓDIGO]],Export_Worksheet[#All],4,FALSE),"")</f>
        <v>1</v>
      </c>
      <c r="E621" s="161">
        <v>85176251</v>
      </c>
      <c r="F621" s="162">
        <v>0.15</v>
      </c>
    </row>
    <row r="622" spans="1:6">
      <c r="A622" s="159" t="s">
        <v>1615</v>
      </c>
      <c r="B622" s="194" t="s">
        <v>1616</v>
      </c>
      <c r="C622" s="269">
        <f>IFERROR(VLOOKUP(Tabela1[[#This Row],[CÓDIGO]],Export_Worksheet[#All],3,FALSE),"")</f>
        <v>5528.7</v>
      </c>
      <c r="D622" s="165">
        <f>IFERROR(VLOOKUP(Tabela1[[#This Row],[CÓDIGO]],Export_Worksheet[#All],4,FALSE),"")</f>
        <v>1</v>
      </c>
      <c r="E622" s="161">
        <v>85176251</v>
      </c>
      <c r="F622" s="162">
        <v>0.15</v>
      </c>
    </row>
    <row r="623" spans="1:6">
      <c r="A623" s="159" t="s">
        <v>1617</v>
      </c>
      <c r="B623" s="194" t="s">
        <v>1618</v>
      </c>
      <c r="C623" s="269">
        <f>IFERROR(VLOOKUP(Tabela1[[#This Row],[CÓDIGO]],Export_Worksheet[#All],3,FALSE),"")</f>
        <v>1115.05</v>
      </c>
      <c r="D623" s="165">
        <f>IFERROR(VLOOKUP(Tabela1[[#This Row],[CÓDIGO]],Export_Worksheet[#All],4,FALSE),"")</f>
        <v>1</v>
      </c>
      <c r="E623" s="161">
        <v>85176259</v>
      </c>
      <c r="F623" s="162">
        <v>0.15</v>
      </c>
    </row>
    <row r="624" spans="1:6">
      <c r="A624" s="159" t="s">
        <v>1619</v>
      </c>
      <c r="B624" s="194" t="s">
        <v>1620</v>
      </c>
      <c r="C624" s="269" t="str">
        <f>IFERROR(VLOOKUP(Tabela1[[#This Row],[CÓDIGO]],Export_Worksheet[#All],3,FALSE),"")</f>
        <v/>
      </c>
      <c r="D624" s="165" t="str">
        <f>IFERROR(VLOOKUP(Tabela1[[#This Row],[CÓDIGO]],Export_Worksheet[#All],4,FALSE),"")</f>
        <v/>
      </c>
      <c r="E624" s="161">
        <v>84818099</v>
      </c>
      <c r="F624" s="162">
        <v>0.05</v>
      </c>
    </row>
    <row r="625" spans="1:6">
      <c r="A625" s="159" t="s">
        <v>1621</v>
      </c>
      <c r="B625" s="194" t="s">
        <v>1622</v>
      </c>
      <c r="C625" s="269" t="str">
        <f>IFERROR(VLOOKUP(Tabela1[[#This Row],[CÓDIGO]],Export_Worksheet[#All],3,FALSE),"")</f>
        <v/>
      </c>
      <c r="D625" s="165" t="str">
        <f>IFERROR(VLOOKUP(Tabela1[[#This Row],[CÓDIGO]],Export_Worksheet[#All],4,FALSE),"")</f>
        <v/>
      </c>
      <c r="E625" s="161">
        <v>84879000</v>
      </c>
      <c r="F625" s="162">
        <v>0</v>
      </c>
    </row>
    <row r="626" spans="1:6">
      <c r="A626" s="159" t="s">
        <v>1623</v>
      </c>
      <c r="B626" s="194" t="s">
        <v>1624</v>
      </c>
      <c r="C626" s="269">
        <f>IFERROR(VLOOKUP(Tabela1[[#This Row],[CÓDIGO]],Export_Worksheet[#All],3,FALSE),"")</f>
        <v>66.75</v>
      </c>
      <c r="D626" s="165">
        <f>IFERROR(VLOOKUP(Tabela1[[#This Row],[CÓDIGO]],Export_Worksheet[#All],4,FALSE),"")</f>
        <v>4</v>
      </c>
      <c r="E626" s="161">
        <v>85122021</v>
      </c>
      <c r="F626" s="162">
        <v>0.15</v>
      </c>
    </row>
    <row r="627" spans="1:6">
      <c r="A627" s="159" t="s">
        <v>1619</v>
      </c>
      <c r="B627" s="194" t="s">
        <v>1620</v>
      </c>
      <c r="C627" s="269" t="str">
        <f>IFERROR(VLOOKUP(Tabela1[[#This Row],[CÓDIGO]],Export_Worksheet[#All],3,FALSE),"")</f>
        <v/>
      </c>
      <c r="D627" s="165" t="str">
        <f>IFERROR(VLOOKUP(Tabela1[[#This Row],[CÓDIGO]],Export_Worksheet[#All],4,FALSE),"")</f>
        <v/>
      </c>
      <c r="E627" s="161">
        <v>84818099</v>
      </c>
      <c r="F627" s="162">
        <v>0.05</v>
      </c>
    </row>
    <row r="628" spans="1:6">
      <c r="A628" s="159" t="s">
        <v>1621</v>
      </c>
      <c r="B628" s="194" t="s">
        <v>1622</v>
      </c>
      <c r="C628" s="269" t="str">
        <f>IFERROR(VLOOKUP(Tabela1[[#This Row],[CÓDIGO]],Export_Worksheet[#All],3,FALSE),"")</f>
        <v/>
      </c>
      <c r="D628" s="165" t="str">
        <f>IFERROR(VLOOKUP(Tabela1[[#This Row],[CÓDIGO]],Export_Worksheet[#All],4,FALSE),"")</f>
        <v/>
      </c>
      <c r="E628" s="161">
        <v>84879000</v>
      </c>
      <c r="F628" s="162">
        <v>0</v>
      </c>
    </row>
    <row r="629" spans="1:6">
      <c r="A629" s="159" t="s">
        <v>1625</v>
      </c>
      <c r="B629" s="194" t="s">
        <v>1626</v>
      </c>
      <c r="C629" s="269">
        <f>IFERROR(VLOOKUP(Tabela1[[#This Row],[CÓDIGO]],Export_Worksheet[#All],3,FALSE),"")</f>
        <v>1764.31</v>
      </c>
      <c r="D629" s="165">
        <f>IFERROR(VLOOKUP(Tabela1[[#This Row],[CÓDIGO]],Export_Worksheet[#All],4,FALSE),"")</f>
        <v>1</v>
      </c>
      <c r="E629" s="161">
        <v>85365090</v>
      </c>
      <c r="F629" s="162">
        <v>0.15</v>
      </c>
    </row>
    <row r="630" spans="1:6">
      <c r="A630" s="159" t="s">
        <v>1627</v>
      </c>
      <c r="B630" s="194" t="s">
        <v>1628</v>
      </c>
      <c r="C630" s="269">
        <f>IFERROR(VLOOKUP(Tabela1[[#This Row],[CÓDIGO]],Export_Worksheet[#All],3,FALSE),"")</f>
        <v>1872.56</v>
      </c>
      <c r="D630" s="165">
        <f>IFERROR(VLOOKUP(Tabela1[[#This Row],[CÓDIGO]],Export_Worksheet[#All],4,FALSE),"")</f>
        <v>1</v>
      </c>
      <c r="E630" s="161">
        <v>85365090</v>
      </c>
      <c r="F630" s="162">
        <v>0.15</v>
      </c>
    </row>
    <row r="631" spans="1:6">
      <c r="A631" s="159" t="s">
        <v>1629</v>
      </c>
      <c r="B631" s="194" t="s">
        <v>1630</v>
      </c>
      <c r="C631" s="269">
        <f>IFERROR(VLOOKUP(Tabela1[[#This Row],[CÓDIGO]],Export_Worksheet[#All],3,FALSE),"")</f>
        <v>1482.85</v>
      </c>
      <c r="D631" s="165">
        <f>IFERROR(VLOOKUP(Tabela1[[#This Row],[CÓDIGO]],Export_Worksheet[#All],4,FALSE),"")</f>
        <v>2</v>
      </c>
      <c r="E631" s="161">
        <v>90251990</v>
      </c>
      <c r="F631" s="162">
        <v>0.15</v>
      </c>
    </row>
    <row r="632" spans="1:6">
      <c r="A632" s="159" t="s">
        <v>1631</v>
      </c>
      <c r="B632" s="194" t="s">
        <v>1632</v>
      </c>
      <c r="C632" s="269">
        <f>IFERROR(VLOOKUP(Tabela1[[#This Row],[CÓDIGO]],Export_Worksheet[#All],3,FALSE),"")</f>
        <v>69.12</v>
      </c>
      <c r="D632" s="165">
        <f>IFERROR(VLOOKUP(Tabela1[[#This Row],[CÓDIGO]],Export_Worksheet[#All],4,FALSE),"")</f>
        <v>2</v>
      </c>
      <c r="E632" s="161">
        <v>85444200</v>
      </c>
      <c r="F632" s="162">
        <v>0.05</v>
      </c>
    </row>
    <row r="633" spans="1:6">
      <c r="A633" s="159" t="s">
        <v>1633</v>
      </c>
      <c r="B633" s="194" t="s">
        <v>1634</v>
      </c>
      <c r="C633" s="269">
        <f>IFERROR(VLOOKUP(Tabela1[[#This Row],[CÓDIGO]],Export_Worksheet[#All],3,FALSE),"")</f>
        <v>89.7</v>
      </c>
      <c r="D633" s="165">
        <f>IFERROR(VLOOKUP(Tabela1[[#This Row],[CÓDIGO]],Export_Worksheet[#All],4,FALSE),"")</f>
        <v>3</v>
      </c>
      <c r="E633" s="161">
        <v>72159090</v>
      </c>
      <c r="F633" s="162">
        <v>0.05</v>
      </c>
    </row>
    <row r="634" spans="1:6">
      <c r="A634" s="159" t="s">
        <v>1635</v>
      </c>
      <c r="B634" s="194" t="s">
        <v>1636</v>
      </c>
      <c r="C634" s="269">
        <f>IFERROR(VLOOKUP(Tabela1[[#This Row],[CÓDIGO]],Export_Worksheet[#All],3,FALSE),"")</f>
        <v>5439.6949999999997</v>
      </c>
      <c r="D634" s="165">
        <f>IFERROR(VLOOKUP(Tabela1[[#This Row],[CÓDIGO]],Export_Worksheet[#All],4,FALSE),"")</f>
        <v>1</v>
      </c>
      <c r="E634" s="161">
        <v>90259090</v>
      </c>
      <c r="F634" s="162">
        <v>0.12</v>
      </c>
    </row>
    <row r="635" spans="1:6">
      <c r="E635" s="161"/>
    </row>
    <row r="636" spans="1:6">
      <c r="D636" s="314"/>
      <c r="E636" s="161"/>
    </row>
    <row r="637" spans="1:6">
      <c r="E637" s="161"/>
    </row>
    <row r="638" spans="1:6">
      <c r="E638" s="161"/>
    </row>
    <row r="639" spans="1:6">
      <c r="E639" s="161"/>
    </row>
    <row r="640" spans="1:6">
      <c r="E640" s="161"/>
    </row>
    <row r="641" spans="5:5">
      <c r="E641" s="161"/>
    </row>
    <row r="642" spans="5:5" ht="13.5" thickBot="1">
      <c r="E642" s="166"/>
    </row>
    <row r="643" spans="5:5" ht="13.5" thickTop="1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5"/>
  <dimension ref="A1:J1293"/>
  <sheetViews>
    <sheetView workbookViewId="0">
      <selection activeCell="E16" sqref="E16"/>
    </sheetView>
  </sheetViews>
  <sheetFormatPr defaultRowHeight="12.75"/>
  <cols>
    <col min="1" max="1" width="13.5703125" customWidth="1"/>
    <col min="2" max="2" width="45.42578125" customWidth="1"/>
    <col min="5" max="5" width="18.5703125" customWidth="1"/>
  </cols>
  <sheetData>
    <row r="1" spans="1:10" ht="15">
      <c r="A1" s="235"/>
      <c r="B1" s="225" t="str">
        <f>YEAR($A$1) &amp; "-" &amp; "0" &amp; MONTH($A$1) &amp; "-" &amp; "00" &amp; ROW()-1</f>
        <v>1900-01-000</v>
      </c>
    </row>
    <row r="2" spans="1:10" ht="15">
      <c r="A2" s="235"/>
      <c r="B2" s="226" t="str">
        <f>YEAR($A$1) &amp; "-" &amp; "0" &amp; MONTH($A$1) &amp; "-" &amp; "00" &amp; ROW()-1</f>
        <v>1900-01-001</v>
      </c>
      <c r="E2" s="221" t="s">
        <v>1637</v>
      </c>
      <c r="F2" s="222" t="str">
        <f ca="1">RIGHT(YEAR(TODAY()),2)</f>
        <v>22</v>
      </c>
      <c r="G2" s="221"/>
      <c r="H2" s="223" t="s">
        <v>1638</v>
      </c>
      <c r="I2" s="224">
        <v>14100104</v>
      </c>
    </row>
    <row r="3" spans="1:10" ht="15">
      <c r="A3" s="235"/>
      <c r="B3" s="227"/>
      <c r="E3" s="223" t="s">
        <v>1639</v>
      </c>
      <c r="F3" s="222" t="str">
        <f ca="1">TEXT(MONTH(TODAY()),"0#")</f>
        <v>08</v>
      </c>
      <c r="G3" s="221"/>
      <c r="H3" s="223" t="s">
        <v>1640</v>
      </c>
      <c r="I3" s="224" t="str">
        <f>LEFT(MaxOrç,2)</f>
        <v>14</v>
      </c>
    </row>
    <row r="4" spans="1:10" ht="15">
      <c r="A4" s="235"/>
      <c r="B4" s="226"/>
      <c r="E4" s="221"/>
      <c r="F4" s="221"/>
      <c r="G4" s="221"/>
      <c r="H4" s="223" t="s">
        <v>1641</v>
      </c>
      <c r="I4" s="224" t="str">
        <f>MID(MaxOrç,3,2)</f>
        <v>10</v>
      </c>
    </row>
    <row r="5" spans="1:10" ht="15">
      <c r="A5" s="235"/>
      <c r="B5" s="227"/>
      <c r="E5" s="223" t="s">
        <v>1642</v>
      </c>
      <c r="F5" s="222">
        <v>4</v>
      </c>
      <c r="G5" s="221"/>
      <c r="H5" s="223" t="s">
        <v>1643</v>
      </c>
      <c r="I5" s="224" t="str">
        <f ca="1">IFERROR(IF(MesH&lt;&gt;MesU,REPT("0",ZerosDir-1)&amp;1,REPT("0",ZerosDir -LEN(VALUE(RIGHT(MaxOrç,ZerosDir))))&amp;VALUE(RIGHT(MaxOrç,ZerosDir))+1),"")</f>
        <v>001</v>
      </c>
    </row>
    <row r="6" spans="1:10" ht="15">
      <c r="A6" s="235"/>
      <c r="B6" s="226"/>
      <c r="J6">
        <v>14100104</v>
      </c>
    </row>
    <row r="7" spans="1:10" ht="15">
      <c r="A7" s="235"/>
      <c r="B7" s="227"/>
      <c r="G7" t="str">
        <f ca="1">TEXT(MONTH(TODAY()),"0#")</f>
        <v>08</v>
      </c>
    </row>
    <row r="8" spans="1:10" ht="15">
      <c r="A8" s="235"/>
      <c r="B8" s="226"/>
    </row>
    <row r="9" spans="1:10" ht="15">
      <c r="A9" s="235"/>
      <c r="B9" s="227"/>
      <c r="G9">
        <v>3</v>
      </c>
    </row>
    <row r="10" spans="1:10" ht="15">
      <c r="A10" s="235"/>
      <c r="B10" s="226"/>
    </row>
    <row r="11" spans="1:10" ht="15">
      <c r="A11" s="235"/>
      <c r="B11" s="227"/>
    </row>
    <row r="12" spans="1:10" ht="15">
      <c r="A12" s="235"/>
      <c r="B12" s="226"/>
    </row>
    <row r="13" spans="1:10" ht="15">
      <c r="A13" s="235"/>
      <c r="B13" s="227"/>
    </row>
    <row r="14" spans="1:10" ht="15">
      <c r="A14" s="235"/>
      <c r="B14" s="226"/>
    </row>
    <row r="15" spans="1:10" ht="15">
      <c r="A15" s="235"/>
      <c r="B15" s="227"/>
    </row>
    <row r="16" spans="1:10" ht="15">
      <c r="A16" s="235"/>
      <c r="B16" s="226"/>
    </row>
    <row r="17" spans="1:2" ht="15">
      <c r="A17" s="235"/>
      <c r="B17" s="227"/>
    </row>
    <row r="18" spans="1:2" ht="15">
      <c r="A18" s="235"/>
      <c r="B18" s="226"/>
    </row>
    <row r="19" spans="1:2">
      <c r="A19" s="236"/>
      <c r="B19" s="227"/>
    </row>
    <row r="20" spans="1:2">
      <c r="A20" s="236"/>
      <c r="B20" s="226"/>
    </row>
    <row r="21" spans="1:2">
      <c r="A21" s="236"/>
      <c r="B21" s="227"/>
    </row>
    <row r="22" spans="1:2">
      <c r="A22" s="236"/>
      <c r="B22" s="226"/>
    </row>
    <row r="23" spans="1:2">
      <c r="A23" s="236"/>
      <c r="B23" s="227"/>
    </row>
    <row r="24" spans="1:2">
      <c r="A24" s="236"/>
      <c r="B24" s="226"/>
    </row>
    <row r="25" spans="1:2">
      <c r="A25" s="227"/>
      <c r="B25" s="227"/>
    </row>
    <row r="26" spans="1:2">
      <c r="A26" s="226"/>
      <c r="B26" s="226"/>
    </row>
    <row r="27" spans="1:2">
      <c r="A27" s="227"/>
      <c r="B27" s="227"/>
    </row>
    <row r="28" spans="1:2">
      <c r="A28" s="226"/>
      <c r="B28" s="226"/>
    </row>
    <row r="29" spans="1:2">
      <c r="A29" s="227"/>
      <c r="B29" s="227"/>
    </row>
    <row r="30" spans="1:2">
      <c r="A30" s="226"/>
      <c r="B30" s="226"/>
    </row>
    <row r="31" spans="1:2">
      <c r="A31" s="227"/>
      <c r="B31" s="227"/>
    </row>
    <row r="32" spans="1:2">
      <c r="A32" s="226"/>
      <c r="B32" s="226"/>
    </row>
    <row r="33" spans="1:2">
      <c r="A33" s="227"/>
      <c r="B33" s="227"/>
    </row>
    <row r="34" spans="1:2">
      <c r="A34" s="226"/>
      <c r="B34" s="226"/>
    </row>
    <row r="35" spans="1:2">
      <c r="A35" s="227"/>
      <c r="B35" s="227"/>
    </row>
    <row r="36" spans="1:2">
      <c r="A36" s="226"/>
      <c r="B36" s="226"/>
    </row>
    <row r="37" spans="1:2">
      <c r="A37" s="227"/>
      <c r="B37" s="227"/>
    </row>
    <row r="38" spans="1:2">
      <c r="A38" s="226"/>
      <c r="B38" s="226"/>
    </row>
    <row r="39" spans="1:2">
      <c r="A39" s="227"/>
      <c r="B39" s="227"/>
    </row>
    <row r="40" spans="1:2">
      <c r="A40" s="226"/>
      <c r="B40" s="226"/>
    </row>
    <row r="41" spans="1:2">
      <c r="A41" s="227"/>
      <c r="B41" s="227"/>
    </row>
    <row r="42" spans="1:2">
      <c r="A42" s="226"/>
    </row>
    <row r="43" spans="1:2">
      <c r="A43" s="227"/>
    </row>
    <row r="44" spans="1:2">
      <c r="A44" s="226"/>
    </row>
    <row r="45" spans="1:2">
      <c r="A45" s="227"/>
    </row>
    <row r="46" spans="1:2">
      <c r="A46" s="226"/>
    </row>
    <row r="47" spans="1:2">
      <c r="A47" s="227"/>
    </row>
    <row r="48" spans="1:2">
      <c r="A48" s="226"/>
    </row>
    <row r="49" spans="1:1">
      <c r="A49" s="227"/>
    </row>
    <row r="50" spans="1:1">
      <c r="A50" s="226"/>
    </row>
    <row r="51" spans="1:1">
      <c r="A51" s="227"/>
    </row>
    <row r="52" spans="1:1">
      <c r="A52" s="226"/>
    </row>
    <row r="53" spans="1:1">
      <c r="A53" s="227"/>
    </row>
    <row r="54" spans="1:1">
      <c r="A54" s="226"/>
    </row>
    <row r="55" spans="1:1">
      <c r="A55" s="227"/>
    </row>
    <row r="56" spans="1:1">
      <c r="A56" s="226"/>
    </row>
    <row r="57" spans="1:1">
      <c r="A57" s="227"/>
    </row>
    <row r="58" spans="1:1">
      <c r="A58" s="226"/>
    </row>
    <row r="59" spans="1:1">
      <c r="A59" s="227"/>
    </row>
    <row r="60" spans="1:1">
      <c r="A60" s="226"/>
    </row>
    <row r="61" spans="1:1">
      <c r="A61" s="227"/>
    </row>
    <row r="62" spans="1:1">
      <c r="A62" s="226"/>
    </row>
    <row r="63" spans="1:1">
      <c r="A63" s="227"/>
    </row>
    <row r="64" spans="1:1">
      <c r="A64" s="226"/>
    </row>
    <row r="65" spans="1:1">
      <c r="A65" s="227"/>
    </row>
    <row r="66" spans="1:1">
      <c r="A66" s="226"/>
    </row>
    <row r="67" spans="1:1">
      <c r="A67" s="227"/>
    </row>
    <row r="68" spans="1:1">
      <c r="A68" s="226"/>
    </row>
    <row r="69" spans="1:1">
      <c r="A69" s="227"/>
    </row>
    <row r="70" spans="1:1">
      <c r="A70" s="226"/>
    </row>
    <row r="71" spans="1:1">
      <c r="A71" s="227"/>
    </row>
    <row r="72" spans="1:1">
      <c r="A72" s="226"/>
    </row>
    <row r="73" spans="1:1">
      <c r="A73" s="227"/>
    </row>
    <row r="74" spans="1:1">
      <c r="A74" s="226"/>
    </row>
    <row r="75" spans="1:1">
      <c r="A75" s="227"/>
    </row>
    <row r="76" spans="1:1">
      <c r="A76" s="226"/>
    </row>
    <row r="77" spans="1:1">
      <c r="A77" s="227"/>
    </row>
    <row r="78" spans="1:1">
      <c r="A78" s="226"/>
    </row>
    <row r="79" spans="1:1">
      <c r="A79" s="227"/>
    </row>
    <row r="80" spans="1:1">
      <c r="A80" s="226"/>
    </row>
    <row r="81" spans="1:1">
      <c r="A81" s="227"/>
    </row>
    <row r="82" spans="1:1">
      <c r="A82" s="226"/>
    </row>
    <row r="83" spans="1:1">
      <c r="A83" s="227"/>
    </row>
    <row r="84" spans="1:1">
      <c r="A84" s="226"/>
    </row>
    <row r="85" spans="1:1">
      <c r="A85" s="227"/>
    </row>
    <row r="86" spans="1:1">
      <c r="A86" s="226"/>
    </row>
    <row r="87" spans="1:1">
      <c r="A87" s="227"/>
    </row>
    <row r="88" spans="1:1">
      <c r="A88" s="226"/>
    </row>
    <row r="89" spans="1:1">
      <c r="A89" s="227"/>
    </row>
    <row r="90" spans="1:1">
      <c r="A90" s="226"/>
    </row>
    <row r="91" spans="1:1">
      <c r="A91" s="227"/>
    </row>
    <row r="92" spans="1:1">
      <c r="A92" s="226"/>
    </row>
    <row r="93" spans="1:1">
      <c r="A93" s="227"/>
    </row>
    <row r="94" spans="1:1">
      <c r="A94" s="226"/>
    </row>
    <row r="95" spans="1:1">
      <c r="A95" s="227"/>
    </row>
    <row r="96" spans="1:1">
      <c r="A96" s="226"/>
    </row>
    <row r="97" spans="1:1">
      <c r="A97" s="227"/>
    </row>
    <row r="98" spans="1:1">
      <c r="A98" s="226"/>
    </row>
    <row r="99" spans="1:1">
      <c r="A99" s="227"/>
    </row>
    <row r="100" spans="1:1">
      <c r="A100" s="226"/>
    </row>
    <row r="101" spans="1:1">
      <c r="A101" s="227"/>
    </row>
    <row r="102" spans="1:1">
      <c r="A102" s="226"/>
    </row>
    <row r="103" spans="1:1">
      <c r="A103" s="227"/>
    </row>
    <row r="104" spans="1:1">
      <c r="A104" s="226"/>
    </row>
    <row r="105" spans="1:1">
      <c r="A105" s="227"/>
    </row>
    <row r="106" spans="1:1">
      <c r="A106" s="226"/>
    </row>
    <row r="107" spans="1:1">
      <c r="A107" s="227"/>
    </row>
    <row r="108" spans="1:1">
      <c r="A108" s="226"/>
    </row>
    <row r="109" spans="1:1">
      <c r="A109" s="227"/>
    </row>
    <row r="110" spans="1:1">
      <c r="A110" s="226"/>
    </row>
    <row r="111" spans="1:1">
      <c r="A111" s="227"/>
    </row>
    <row r="112" spans="1:1">
      <c r="A112" s="226"/>
    </row>
    <row r="113" spans="1:1">
      <c r="A113" s="227"/>
    </row>
    <row r="114" spans="1:1">
      <c r="A114" s="226"/>
    </row>
    <row r="115" spans="1:1">
      <c r="A115" s="227"/>
    </row>
    <row r="116" spans="1:1">
      <c r="A116" s="226"/>
    </row>
    <row r="117" spans="1:1">
      <c r="A117" s="227"/>
    </row>
    <row r="118" spans="1:1">
      <c r="A118" s="226"/>
    </row>
    <row r="119" spans="1:1">
      <c r="A119" s="227"/>
    </row>
    <row r="120" spans="1:1">
      <c r="A120" s="226"/>
    </row>
    <row r="121" spans="1:1">
      <c r="A121" s="227"/>
    </row>
    <row r="122" spans="1:1">
      <c r="A122" s="226"/>
    </row>
    <row r="123" spans="1:1">
      <c r="A123" s="227"/>
    </row>
    <row r="124" spans="1:1">
      <c r="A124" s="226"/>
    </row>
    <row r="125" spans="1:1">
      <c r="A125" s="227"/>
    </row>
    <row r="126" spans="1:1">
      <c r="A126" s="226"/>
    </row>
    <row r="127" spans="1:1">
      <c r="A127" s="227"/>
    </row>
    <row r="128" spans="1:1">
      <c r="A128" s="226"/>
    </row>
    <row r="129" spans="1:1">
      <c r="A129" s="227"/>
    </row>
    <row r="130" spans="1:1">
      <c r="A130" s="226"/>
    </row>
    <row r="131" spans="1:1">
      <c r="A131" s="227"/>
    </row>
    <row r="132" spans="1:1">
      <c r="A132" s="226"/>
    </row>
    <row r="133" spans="1:1">
      <c r="A133" s="227"/>
    </row>
    <row r="134" spans="1:1">
      <c r="A134" s="226"/>
    </row>
    <row r="135" spans="1:1">
      <c r="A135" s="227"/>
    </row>
    <row r="136" spans="1:1">
      <c r="A136" s="226"/>
    </row>
    <row r="137" spans="1:1">
      <c r="A137" s="227"/>
    </row>
    <row r="138" spans="1:1">
      <c r="A138" s="226"/>
    </row>
    <row r="139" spans="1:1">
      <c r="A139" s="227"/>
    </row>
    <row r="140" spans="1:1">
      <c r="A140" s="226"/>
    </row>
    <row r="141" spans="1:1">
      <c r="A141" s="227"/>
    </row>
    <row r="142" spans="1:1">
      <c r="A142" s="226"/>
    </row>
    <row r="143" spans="1:1">
      <c r="A143" s="227"/>
    </row>
    <row r="144" spans="1:1">
      <c r="A144" s="226"/>
    </row>
    <row r="145" spans="1:1">
      <c r="A145" s="227"/>
    </row>
    <row r="146" spans="1:1">
      <c r="A146" s="226"/>
    </row>
    <row r="147" spans="1:1">
      <c r="A147" s="227"/>
    </row>
    <row r="148" spans="1:1">
      <c r="A148" s="226"/>
    </row>
    <row r="149" spans="1:1">
      <c r="A149" s="227"/>
    </row>
    <row r="150" spans="1:1">
      <c r="A150" s="226"/>
    </row>
    <row r="151" spans="1:1">
      <c r="A151" s="227"/>
    </row>
    <row r="152" spans="1:1">
      <c r="A152" s="226"/>
    </row>
    <row r="153" spans="1:1">
      <c r="A153" s="227"/>
    </row>
    <row r="154" spans="1:1">
      <c r="A154" s="226"/>
    </row>
    <row r="155" spans="1:1">
      <c r="A155" s="227"/>
    </row>
    <row r="156" spans="1:1">
      <c r="A156" s="226"/>
    </row>
    <row r="157" spans="1:1">
      <c r="A157" s="227"/>
    </row>
    <row r="158" spans="1:1">
      <c r="A158" s="226"/>
    </row>
    <row r="159" spans="1:1">
      <c r="A159" s="227"/>
    </row>
    <row r="160" spans="1:1">
      <c r="A160" s="226"/>
    </row>
    <row r="161" spans="1:1">
      <c r="A161" s="227"/>
    </row>
    <row r="162" spans="1:1">
      <c r="A162" s="226"/>
    </row>
    <row r="163" spans="1:1">
      <c r="A163" s="227"/>
    </row>
    <row r="164" spans="1:1">
      <c r="A164" s="226"/>
    </row>
    <row r="165" spans="1:1">
      <c r="A165" s="227"/>
    </row>
    <row r="166" spans="1:1">
      <c r="A166" s="226"/>
    </row>
    <row r="167" spans="1:1">
      <c r="A167" s="227"/>
    </row>
    <row r="168" spans="1:1">
      <c r="A168" s="226"/>
    </row>
    <row r="169" spans="1:1">
      <c r="A169" s="227"/>
    </row>
    <row r="170" spans="1:1">
      <c r="A170" s="226"/>
    </row>
    <row r="171" spans="1:1">
      <c r="A171" s="227"/>
    </row>
    <row r="172" spans="1:1">
      <c r="A172" s="226"/>
    </row>
    <row r="173" spans="1:1">
      <c r="A173" s="227"/>
    </row>
    <row r="174" spans="1:1">
      <c r="A174" s="226"/>
    </row>
    <row r="175" spans="1:1">
      <c r="A175" s="227"/>
    </row>
    <row r="176" spans="1:1">
      <c r="A176" s="226"/>
    </row>
    <row r="177" spans="1:1">
      <c r="A177" s="227"/>
    </row>
    <row r="178" spans="1:1">
      <c r="A178" s="226"/>
    </row>
    <row r="179" spans="1:1">
      <c r="A179" s="227"/>
    </row>
    <row r="180" spans="1:1">
      <c r="A180" s="226"/>
    </row>
    <row r="181" spans="1:1">
      <c r="A181" s="227"/>
    </row>
    <row r="182" spans="1:1">
      <c r="A182" s="226"/>
    </row>
    <row r="183" spans="1:1">
      <c r="A183" s="227"/>
    </row>
    <row r="184" spans="1:1">
      <c r="A184" s="226"/>
    </row>
    <row r="185" spans="1:1">
      <c r="A185" s="227"/>
    </row>
    <row r="186" spans="1:1">
      <c r="A186" s="226"/>
    </row>
    <row r="187" spans="1:1">
      <c r="A187" s="227"/>
    </row>
    <row r="188" spans="1:1">
      <c r="A188" s="226"/>
    </row>
    <row r="189" spans="1:1">
      <c r="A189" s="227"/>
    </row>
    <row r="190" spans="1:1">
      <c r="A190" s="226"/>
    </row>
    <row r="191" spans="1:1">
      <c r="A191" s="227"/>
    </row>
    <row r="192" spans="1:1">
      <c r="A192" s="226"/>
    </row>
    <row r="193" spans="1:1">
      <c r="A193" s="227"/>
    </row>
    <row r="194" spans="1:1">
      <c r="A194" s="226"/>
    </row>
    <row r="195" spans="1:1">
      <c r="A195" s="227"/>
    </row>
    <row r="196" spans="1:1">
      <c r="A196" s="226"/>
    </row>
    <row r="197" spans="1:1">
      <c r="A197" s="227"/>
    </row>
    <row r="198" spans="1:1">
      <c r="A198" s="226"/>
    </row>
    <row r="199" spans="1:1">
      <c r="A199" s="227"/>
    </row>
    <row r="200" spans="1:1">
      <c r="A200" s="226"/>
    </row>
    <row r="201" spans="1:1">
      <c r="A201" s="227"/>
    </row>
    <row r="202" spans="1:1">
      <c r="A202" s="226"/>
    </row>
    <row r="203" spans="1:1">
      <c r="A203" s="227"/>
    </row>
    <row r="204" spans="1:1">
      <c r="A204" s="226"/>
    </row>
    <row r="205" spans="1:1">
      <c r="A205" s="227"/>
    </row>
    <row r="206" spans="1:1">
      <c r="A206" s="226"/>
    </row>
    <row r="207" spans="1:1">
      <c r="A207" s="227"/>
    </row>
    <row r="208" spans="1:1">
      <c r="A208" s="226"/>
    </row>
    <row r="209" spans="1:1">
      <c r="A209" s="227"/>
    </row>
    <row r="210" spans="1:1">
      <c r="A210" s="226"/>
    </row>
    <row r="211" spans="1:1">
      <c r="A211" s="227"/>
    </row>
    <row r="212" spans="1:1">
      <c r="A212" s="226"/>
    </row>
    <row r="213" spans="1:1">
      <c r="A213" s="227"/>
    </row>
    <row r="214" spans="1:1">
      <c r="A214" s="226"/>
    </row>
    <row r="215" spans="1:1">
      <c r="A215" s="227"/>
    </row>
    <row r="216" spans="1:1">
      <c r="A216" s="226"/>
    </row>
    <row r="217" spans="1:1">
      <c r="A217" s="227"/>
    </row>
    <row r="218" spans="1:1">
      <c r="A218" s="226"/>
    </row>
    <row r="219" spans="1:1">
      <c r="A219" s="227"/>
    </row>
    <row r="220" spans="1:1">
      <c r="A220" s="226"/>
    </row>
    <row r="221" spans="1:1">
      <c r="A221" s="227"/>
    </row>
    <row r="222" spans="1:1">
      <c r="A222" s="226"/>
    </row>
    <row r="223" spans="1:1">
      <c r="A223" s="227"/>
    </row>
    <row r="224" spans="1:1">
      <c r="A224" s="226"/>
    </row>
    <row r="225" spans="1:1">
      <c r="A225" s="227"/>
    </row>
    <row r="226" spans="1:1">
      <c r="A226" s="226"/>
    </row>
    <row r="227" spans="1:1">
      <c r="A227" s="227"/>
    </row>
    <row r="228" spans="1:1">
      <c r="A228" s="226"/>
    </row>
    <row r="229" spans="1:1">
      <c r="A229" s="227"/>
    </row>
    <row r="230" spans="1:1">
      <c r="A230" s="226"/>
    </row>
    <row r="231" spans="1:1">
      <c r="A231" s="227"/>
    </row>
    <row r="232" spans="1:1">
      <c r="A232" s="226"/>
    </row>
    <row r="233" spans="1:1">
      <c r="A233" s="227"/>
    </row>
    <row r="234" spans="1:1">
      <c r="A234" s="226"/>
    </row>
    <row r="235" spans="1:1">
      <c r="A235" s="227"/>
    </row>
    <row r="236" spans="1:1">
      <c r="A236" s="226"/>
    </row>
    <row r="237" spans="1:1">
      <c r="A237" s="227"/>
    </row>
    <row r="238" spans="1:1">
      <c r="A238" s="226"/>
    </row>
    <row r="239" spans="1:1">
      <c r="A239" s="227"/>
    </row>
    <row r="240" spans="1:1">
      <c r="A240" s="226"/>
    </row>
    <row r="241" spans="1:1">
      <c r="A241" s="227"/>
    </row>
    <row r="242" spans="1:1">
      <c r="A242" s="226"/>
    </row>
    <row r="243" spans="1:1">
      <c r="A243" s="227"/>
    </row>
    <row r="244" spans="1:1">
      <c r="A244" s="226"/>
    </row>
    <row r="245" spans="1:1">
      <c r="A245" s="227"/>
    </row>
    <row r="246" spans="1:1">
      <c r="A246" s="226"/>
    </row>
    <row r="247" spans="1:1">
      <c r="A247" s="227"/>
    </row>
    <row r="248" spans="1:1">
      <c r="A248" s="226"/>
    </row>
    <row r="249" spans="1:1">
      <c r="A249" s="227"/>
    </row>
    <row r="250" spans="1:1">
      <c r="A250" s="226"/>
    </row>
    <row r="251" spans="1:1">
      <c r="A251" s="227"/>
    </row>
    <row r="252" spans="1:1">
      <c r="A252" s="226"/>
    </row>
    <row r="253" spans="1:1">
      <c r="A253" s="227"/>
    </row>
    <row r="254" spans="1:1">
      <c r="A254" s="226"/>
    </row>
    <row r="255" spans="1:1">
      <c r="A255" s="227"/>
    </row>
    <row r="256" spans="1:1">
      <c r="A256" s="226"/>
    </row>
    <row r="257" spans="1:1">
      <c r="A257" s="227"/>
    </row>
    <row r="258" spans="1:1">
      <c r="A258" s="226"/>
    </row>
    <row r="259" spans="1:1">
      <c r="A259" s="227"/>
    </row>
    <row r="260" spans="1:1">
      <c r="A260" s="226"/>
    </row>
    <row r="261" spans="1:1">
      <c r="A261" s="227"/>
    </row>
    <row r="262" spans="1:1">
      <c r="A262" s="226"/>
    </row>
    <row r="263" spans="1:1">
      <c r="A263" s="227"/>
    </row>
    <row r="264" spans="1:1">
      <c r="A264" s="226"/>
    </row>
    <row r="265" spans="1:1">
      <c r="A265" s="227"/>
    </row>
    <row r="266" spans="1:1">
      <c r="A266" s="226"/>
    </row>
    <row r="267" spans="1:1">
      <c r="A267" s="227"/>
    </row>
    <row r="268" spans="1:1">
      <c r="A268" s="226"/>
    </row>
    <row r="269" spans="1:1">
      <c r="A269" s="227"/>
    </row>
    <row r="270" spans="1:1">
      <c r="A270" s="226"/>
    </row>
    <row r="271" spans="1:1">
      <c r="A271" s="227"/>
    </row>
    <row r="272" spans="1:1">
      <c r="A272" s="226"/>
    </row>
    <row r="273" spans="1:1">
      <c r="A273" s="227"/>
    </row>
    <row r="274" spans="1:1">
      <c r="A274" s="226"/>
    </row>
    <row r="275" spans="1:1">
      <c r="A275" s="227"/>
    </row>
    <row r="276" spans="1:1">
      <c r="A276" s="226"/>
    </row>
    <row r="277" spans="1:1">
      <c r="A277" s="227"/>
    </row>
    <row r="278" spans="1:1">
      <c r="A278" s="226"/>
    </row>
    <row r="279" spans="1:1">
      <c r="A279" s="227"/>
    </row>
    <row r="280" spans="1:1">
      <c r="A280" s="226"/>
    </row>
    <row r="281" spans="1:1">
      <c r="A281" s="227"/>
    </row>
    <row r="282" spans="1:1">
      <c r="A282" s="226"/>
    </row>
    <row r="283" spans="1:1">
      <c r="A283" s="227"/>
    </row>
    <row r="284" spans="1:1">
      <c r="A284" s="226"/>
    </row>
    <row r="285" spans="1:1">
      <c r="A285" s="227"/>
    </row>
    <row r="286" spans="1:1">
      <c r="A286" s="226"/>
    </row>
    <row r="287" spans="1:1">
      <c r="A287" s="227"/>
    </row>
    <row r="288" spans="1:1">
      <c r="A288" s="226"/>
    </row>
    <row r="289" spans="1:1">
      <c r="A289" s="227"/>
    </row>
    <row r="290" spans="1:1">
      <c r="A290" s="226"/>
    </row>
    <row r="291" spans="1:1">
      <c r="A291" s="227"/>
    </row>
    <row r="292" spans="1:1">
      <c r="A292" s="226"/>
    </row>
    <row r="293" spans="1:1">
      <c r="A293" s="227"/>
    </row>
    <row r="294" spans="1:1">
      <c r="A294" s="226"/>
    </row>
    <row r="295" spans="1:1">
      <c r="A295" s="227"/>
    </row>
    <row r="296" spans="1:1">
      <c r="A296" s="226"/>
    </row>
    <row r="297" spans="1:1">
      <c r="A297" s="227"/>
    </row>
    <row r="298" spans="1:1">
      <c r="A298" s="226"/>
    </row>
    <row r="299" spans="1:1">
      <c r="A299" s="227"/>
    </row>
    <row r="300" spans="1:1">
      <c r="A300" s="226"/>
    </row>
    <row r="301" spans="1:1">
      <c r="A301" s="227"/>
    </row>
    <row r="302" spans="1:1">
      <c r="A302" s="226"/>
    </row>
    <row r="303" spans="1:1">
      <c r="A303" s="227"/>
    </row>
    <row r="304" spans="1:1">
      <c r="A304" s="226"/>
    </row>
    <row r="305" spans="1:1">
      <c r="A305" s="227"/>
    </row>
    <row r="306" spans="1:1">
      <c r="A306" s="226"/>
    </row>
    <row r="307" spans="1:1">
      <c r="A307" s="227"/>
    </row>
    <row r="308" spans="1:1">
      <c r="A308" s="226"/>
    </row>
    <row r="309" spans="1:1">
      <c r="A309" s="227"/>
    </row>
    <row r="310" spans="1:1">
      <c r="A310" s="226"/>
    </row>
    <row r="311" spans="1:1">
      <c r="A311" s="227"/>
    </row>
    <row r="312" spans="1:1">
      <c r="A312" s="226"/>
    </row>
    <row r="313" spans="1:1">
      <c r="A313" s="227"/>
    </row>
    <row r="314" spans="1:1">
      <c r="A314" s="226"/>
    </row>
    <row r="315" spans="1:1">
      <c r="A315" s="227"/>
    </row>
    <row r="316" spans="1:1">
      <c r="A316" s="226"/>
    </row>
    <row r="317" spans="1:1">
      <c r="A317" s="227"/>
    </row>
    <row r="318" spans="1:1">
      <c r="A318" s="226"/>
    </row>
    <row r="319" spans="1:1">
      <c r="A319" s="227"/>
    </row>
    <row r="320" spans="1:1">
      <c r="A320" s="226"/>
    </row>
    <row r="321" spans="1:1">
      <c r="A321" s="227"/>
    </row>
    <row r="322" spans="1:1">
      <c r="A322" s="226"/>
    </row>
    <row r="323" spans="1:1">
      <c r="A323" s="227"/>
    </row>
    <row r="324" spans="1:1">
      <c r="A324" s="226"/>
    </row>
    <row r="325" spans="1:1">
      <c r="A325" s="227"/>
    </row>
    <row r="326" spans="1:1">
      <c r="A326" s="226"/>
    </row>
    <row r="327" spans="1:1">
      <c r="A327" s="227"/>
    </row>
    <row r="328" spans="1:1">
      <c r="A328" s="226"/>
    </row>
    <row r="329" spans="1:1">
      <c r="A329" s="227"/>
    </row>
    <row r="330" spans="1:1">
      <c r="A330" s="226"/>
    </row>
    <row r="331" spans="1:1">
      <c r="A331" s="227"/>
    </row>
    <row r="332" spans="1:1">
      <c r="A332" s="226"/>
    </row>
    <row r="333" spans="1:1">
      <c r="A333" s="227"/>
    </row>
    <row r="334" spans="1:1">
      <c r="A334" s="226"/>
    </row>
    <row r="335" spans="1:1">
      <c r="A335" s="227"/>
    </row>
    <row r="336" spans="1:1">
      <c r="A336" s="226"/>
    </row>
    <row r="337" spans="1:1">
      <c r="A337" s="227"/>
    </row>
    <row r="338" spans="1:1">
      <c r="A338" s="226"/>
    </row>
    <row r="339" spans="1:1">
      <c r="A339" s="227"/>
    </row>
    <row r="340" spans="1:1">
      <c r="A340" s="226"/>
    </row>
    <row r="341" spans="1:1">
      <c r="A341" s="227"/>
    </row>
    <row r="342" spans="1:1">
      <c r="A342" s="226"/>
    </row>
    <row r="343" spans="1:1">
      <c r="A343" s="227"/>
    </row>
    <row r="344" spans="1:1">
      <c r="A344" s="226"/>
    </row>
    <row r="345" spans="1:1">
      <c r="A345" s="227"/>
    </row>
    <row r="346" spans="1:1">
      <c r="A346" s="226"/>
    </row>
    <row r="347" spans="1:1">
      <c r="A347" s="227"/>
    </row>
    <row r="348" spans="1:1">
      <c r="A348" s="226"/>
    </row>
    <row r="349" spans="1:1">
      <c r="A349" s="227"/>
    </row>
    <row r="350" spans="1:1">
      <c r="A350" s="226"/>
    </row>
    <row r="351" spans="1:1">
      <c r="A351" s="227"/>
    </row>
    <row r="352" spans="1:1">
      <c r="A352" s="226"/>
    </row>
    <row r="353" spans="1:1">
      <c r="A353" s="227"/>
    </row>
    <row r="354" spans="1:1">
      <c r="A354" s="226"/>
    </row>
    <row r="355" spans="1:1">
      <c r="A355" s="227"/>
    </row>
    <row r="356" spans="1:1">
      <c r="A356" s="226"/>
    </row>
    <row r="357" spans="1:1">
      <c r="A357" s="227"/>
    </row>
    <row r="358" spans="1:1">
      <c r="A358" s="226"/>
    </row>
    <row r="359" spans="1:1">
      <c r="A359" s="227"/>
    </row>
    <row r="360" spans="1:1">
      <c r="A360" s="226"/>
    </row>
    <row r="361" spans="1:1">
      <c r="A361" s="227"/>
    </row>
    <row r="362" spans="1:1">
      <c r="A362" s="226"/>
    </row>
    <row r="363" spans="1:1">
      <c r="A363" s="227"/>
    </row>
    <row r="364" spans="1:1">
      <c r="A364" s="226"/>
    </row>
    <row r="365" spans="1:1">
      <c r="A365" s="227"/>
    </row>
    <row r="366" spans="1:1">
      <c r="A366" s="226"/>
    </row>
    <row r="367" spans="1:1">
      <c r="A367" s="227"/>
    </row>
    <row r="368" spans="1:1">
      <c r="A368" s="226"/>
    </row>
    <row r="369" spans="1:1">
      <c r="A369" s="227"/>
    </row>
    <row r="370" spans="1:1">
      <c r="A370" s="226"/>
    </row>
    <row r="371" spans="1:1">
      <c r="A371" s="227"/>
    </row>
    <row r="372" spans="1:1">
      <c r="A372" s="226"/>
    </row>
    <row r="373" spans="1:1">
      <c r="A373" s="227"/>
    </row>
    <row r="374" spans="1:1">
      <c r="A374" s="226"/>
    </row>
    <row r="375" spans="1:1">
      <c r="A375" s="227"/>
    </row>
    <row r="376" spans="1:1">
      <c r="A376" s="226"/>
    </row>
    <row r="377" spans="1:1">
      <c r="A377" s="227"/>
    </row>
    <row r="378" spans="1:1">
      <c r="A378" s="226"/>
    </row>
    <row r="379" spans="1:1">
      <c r="A379" s="227"/>
    </row>
    <row r="380" spans="1:1">
      <c r="A380" s="226"/>
    </row>
    <row r="381" spans="1:1">
      <c r="A381" s="227"/>
    </row>
    <row r="382" spans="1:1">
      <c r="A382" s="226"/>
    </row>
    <row r="383" spans="1:1">
      <c r="A383" s="227"/>
    </row>
    <row r="384" spans="1:1">
      <c r="A384" s="226"/>
    </row>
    <row r="385" spans="1:1">
      <c r="A385" s="227"/>
    </row>
    <row r="386" spans="1:1">
      <c r="A386" s="226"/>
    </row>
    <row r="387" spans="1:1">
      <c r="A387" s="227"/>
    </row>
    <row r="388" spans="1:1">
      <c r="A388" s="226"/>
    </row>
    <row r="389" spans="1:1">
      <c r="A389" s="227"/>
    </row>
    <row r="390" spans="1:1">
      <c r="A390" s="226"/>
    </row>
    <row r="391" spans="1:1">
      <c r="A391" s="227"/>
    </row>
    <row r="392" spans="1:1">
      <c r="A392" s="226"/>
    </row>
    <row r="393" spans="1:1">
      <c r="A393" s="227"/>
    </row>
    <row r="394" spans="1:1">
      <c r="A394" s="226"/>
    </row>
    <row r="395" spans="1:1">
      <c r="A395" s="227"/>
    </row>
    <row r="396" spans="1:1">
      <c r="A396" s="226"/>
    </row>
    <row r="397" spans="1:1">
      <c r="A397" s="227"/>
    </row>
    <row r="398" spans="1:1">
      <c r="A398" s="226"/>
    </row>
    <row r="399" spans="1:1">
      <c r="A399" s="227"/>
    </row>
    <row r="400" spans="1:1">
      <c r="A400" s="226"/>
    </row>
    <row r="401" spans="1:1">
      <c r="A401" s="227"/>
    </row>
    <row r="402" spans="1:1">
      <c r="A402" s="226"/>
    </row>
    <row r="403" spans="1:1">
      <c r="A403" s="227"/>
    </row>
    <row r="404" spans="1:1">
      <c r="A404" s="226"/>
    </row>
    <row r="405" spans="1:1">
      <c r="A405" s="227"/>
    </row>
    <row r="406" spans="1:1">
      <c r="A406" s="226"/>
    </row>
    <row r="407" spans="1:1">
      <c r="A407" s="227"/>
    </row>
    <row r="408" spans="1:1">
      <c r="A408" s="226"/>
    </row>
    <row r="409" spans="1:1">
      <c r="A409" s="227"/>
    </row>
    <row r="410" spans="1:1">
      <c r="A410" s="226"/>
    </row>
    <row r="411" spans="1:1">
      <c r="A411" s="227"/>
    </row>
    <row r="412" spans="1:1">
      <c r="A412" s="226"/>
    </row>
    <row r="413" spans="1:1">
      <c r="A413" s="227"/>
    </row>
    <row r="414" spans="1:1">
      <c r="A414" s="226"/>
    </row>
    <row r="415" spans="1:1">
      <c r="A415" s="227"/>
    </row>
    <row r="416" spans="1:1">
      <c r="A416" s="226"/>
    </row>
    <row r="417" spans="1:1">
      <c r="A417" s="227"/>
    </row>
    <row r="418" spans="1:1">
      <c r="A418" s="226"/>
    </row>
    <row r="419" spans="1:1">
      <c r="A419" s="227"/>
    </row>
    <row r="420" spans="1:1">
      <c r="A420" s="226"/>
    </row>
    <row r="421" spans="1:1">
      <c r="A421" s="227"/>
    </row>
    <row r="422" spans="1:1">
      <c r="A422" s="226"/>
    </row>
    <row r="423" spans="1:1">
      <c r="A423" s="227"/>
    </row>
    <row r="424" spans="1:1">
      <c r="A424" s="226"/>
    </row>
    <row r="425" spans="1:1">
      <c r="A425" s="227"/>
    </row>
    <row r="426" spans="1:1">
      <c r="A426" s="226"/>
    </row>
    <row r="427" spans="1:1">
      <c r="A427" s="227"/>
    </row>
    <row r="428" spans="1:1">
      <c r="A428" s="226"/>
    </row>
    <row r="429" spans="1:1">
      <c r="A429" s="227"/>
    </row>
    <row r="430" spans="1:1">
      <c r="A430" s="226"/>
    </row>
    <row r="431" spans="1:1">
      <c r="A431" s="227"/>
    </row>
    <row r="432" spans="1:1">
      <c r="A432" s="226"/>
    </row>
    <row r="433" spans="1:1">
      <c r="A433" s="227"/>
    </row>
    <row r="434" spans="1:1">
      <c r="A434" s="226"/>
    </row>
    <row r="435" spans="1:1">
      <c r="A435" s="227"/>
    </row>
    <row r="436" spans="1:1">
      <c r="A436" s="226"/>
    </row>
    <row r="437" spans="1:1">
      <c r="A437" s="227"/>
    </row>
    <row r="438" spans="1:1">
      <c r="A438" s="226"/>
    </row>
    <row r="439" spans="1:1">
      <c r="A439" s="227"/>
    </row>
    <row r="440" spans="1:1">
      <c r="A440" s="226"/>
    </row>
    <row r="441" spans="1:1">
      <c r="A441" s="227"/>
    </row>
    <row r="442" spans="1:1">
      <c r="A442" s="226"/>
    </row>
    <row r="443" spans="1:1">
      <c r="A443" s="227"/>
    </row>
    <row r="444" spans="1:1">
      <c r="A444" s="226"/>
    </row>
    <row r="445" spans="1:1">
      <c r="A445" s="227"/>
    </row>
    <row r="446" spans="1:1">
      <c r="A446" s="226"/>
    </row>
    <row r="447" spans="1:1">
      <c r="A447" s="227"/>
    </row>
    <row r="448" spans="1:1">
      <c r="A448" s="226"/>
    </row>
    <row r="449" spans="1:1">
      <c r="A449" s="227"/>
    </row>
    <row r="450" spans="1:1">
      <c r="A450" s="226"/>
    </row>
    <row r="451" spans="1:1">
      <c r="A451" s="227"/>
    </row>
    <row r="452" spans="1:1">
      <c r="A452" s="226"/>
    </row>
    <row r="453" spans="1:1">
      <c r="A453" s="227"/>
    </row>
    <row r="454" spans="1:1">
      <c r="A454" s="226"/>
    </row>
    <row r="455" spans="1:1">
      <c r="A455" s="227"/>
    </row>
    <row r="456" spans="1:1">
      <c r="A456" s="226"/>
    </row>
    <row r="457" spans="1:1">
      <c r="A457" s="227"/>
    </row>
    <row r="458" spans="1:1">
      <c r="A458" s="226"/>
    </row>
    <row r="459" spans="1:1">
      <c r="A459" s="227"/>
    </row>
    <row r="460" spans="1:1">
      <c r="A460" s="226"/>
    </row>
    <row r="461" spans="1:1">
      <c r="A461" s="227"/>
    </row>
    <row r="462" spans="1:1">
      <c r="A462" s="226"/>
    </row>
    <row r="463" spans="1:1">
      <c r="A463" s="227"/>
    </row>
    <row r="464" spans="1:1">
      <c r="A464" s="226"/>
    </row>
    <row r="465" spans="1:1">
      <c r="A465" s="227"/>
    </row>
    <row r="466" spans="1:1">
      <c r="A466" s="226"/>
    </row>
    <row r="467" spans="1:1">
      <c r="A467" s="227"/>
    </row>
    <row r="468" spans="1:1">
      <c r="A468" s="226"/>
    </row>
    <row r="469" spans="1:1">
      <c r="A469" s="227"/>
    </row>
    <row r="470" spans="1:1">
      <c r="A470" s="226"/>
    </row>
    <row r="471" spans="1:1">
      <c r="A471" s="227"/>
    </row>
    <row r="472" spans="1:1">
      <c r="A472" s="226"/>
    </row>
    <row r="473" spans="1:1">
      <c r="A473" s="227"/>
    </row>
    <row r="474" spans="1:1">
      <c r="A474" s="226"/>
    </row>
    <row r="475" spans="1:1">
      <c r="A475" s="227"/>
    </row>
    <row r="476" spans="1:1">
      <c r="A476" s="226"/>
    </row>
    <row r="477" spans="1:1">
      <c r="A477" s="227"/>
    </row>
    <row r="478" spans="1:1">
      <c r="A478" s="226"/>
    </row>
    <row r="479" spans="1:1">
      <c r="A479" s="227"/>
    </row>
    <row r="480" spans="1:1">
      <c r="A480" s="226"/>
    </row>
    <row r="481" spans="1:1">
      <c r="A481" s="227"/>
    </row>
    <row r="482" spans="1:1">
      <c r="A482" s="226"/>
    </row>
    <row r="483" spans="1:1">
      <c r="A483" s="227"/>
    </row>
    <row r="484" spans="1:1">
      <c r="A484" s="226"/>
    </row>
    <row r="485" spans="1:1">
      <c r="A485" s="227"/>
    </row>
    <row r="486" spans="1:1">
      <c r="A486" s="226"/>
    </row>
    <row r="487" spans="1:1">
      <c r="A487" s="227"/>
    </row>
    <row r="488" spans="1:1">
      <c r="A488" s="226"/>
    </row>
    <row r="489" spans="1:1">
      <c r="A489" s="227"/>
    </row>
    <row r="490" spans="1:1">
      <c r="A490" s="226"/>
    </row>
    <row r="491" spans="1:1">
      <c r="A491" s="227"/>
    </row>
    <row r="492" spans="1:1">
      <c r="A492" s="226"/>
    </row>
    <row r="493" spans="1:1">
      <c r="A493" s="227"/>
    </row>
    <row r="494" spans="1:1">
      <c r="A494" s="226"/>
    </row>
    <row r="495" spans="1:1">
      <c r="A495" s="227"/>
    </row>
    <row r="496" spans="1:1">
      <c r="A496" s="226"/>
    </row>
    <row r="497" spans="1:1">
      <c r="A497" s="227"/>
    </row>
    <row r="498" spans="1:1">
      <c r="A498" s="226"/>
    </row>
    <row r="499" spans="1:1">
      <c r="A499" s="227"/>
    </row>
    <row r="500" spans="1:1">
      <c r="A500" s="226"/>
    </row>
    <row r="501" spans="1:1">
      <c r="A501" s="227"/>
    </row>
    <row r="502" spans="1:1">
      <c r="A502" s="226"/>
    </row>
    <row r="503" spans="1:1">
      <c r="A503" s="227"/>
    </row>
    <row r="504" spans="1:1">
      <c r="A504" s="226"/>
    </row>
    <row r="505" spans="1:1">
      <c r="A505" s="227"/>
    </row>
    <row r="506" spans="1:1">
      <c r="A506" s="226"/>
    </row>
    <row r="507" spans="1:1">
      <c r="A507" s="227"/>
    </row>
    <row r="508" spans="1:1">
      <c r="A508" s="226"/>
    </row>
    <row r="509" spans="1:1">
      <c r="A509" s="227"/>
    </row>
    <row r="510" spans="1:1">
      <c r="A510" s="226"/>
    </row>
    <row r="511" spans="1:1">
      <c r="A511" s="227"/>
    </row>
    <row r="512" spans="1:1">
      <c r="A512" s="226"/>
    </row>
    <row r="513" spans="1:1">
      <c r="A513" s="227"/>
    </row>
    <row r="514" spans="1:1">
      <c r="A514" s="226"/>
    </row>
    <row r="515" spans="1:1">
      <c r="A515" s="227"/>
    </row>
    <row r="516" spans="1:1">
      <c r="A516" s="226"/>
    </row>
    <row r="517" spans="1:1">
      <c r="A517" s="227"/>
    </row>
    <row r="518" spans="1:1">
      <c r="A518" s="226"/>
    </row>
    <row r="519" spans="1:1">
      <c r="A519" s="227"/>
    </row>
    <row r="520" spans="1:1">
      <c r="A520" s="226"/>
    </row>
    <row r="521" spans="1:1">
      <c r="A521" s="227"/>
    </row>
    <row r="522" spans="1:1">
      <c r="A522" s="226"/>
    </row>
    <row r="523" spans="1:1">
      <c r="A523" s="227"/>
    </row>
    <row r="524" spans="1:1">
      <c r="A524" s="226"/>
    </row>
    <row r="525" spans="1:1">
      <c r="A525" s="227"/>
    </row>
    <row r="526" spans="1:1">
      <c r="A526" s="226"/>
    </row>
    <row r="527" spans="1:1">
      <c r="A527" s="227"/>
    </row>
    <row r="528" spans="1:1">
      <c r="A528" s="226"/>
    </row>
    <row r="529" spans="1:1">
      <c r="A529" s="227"/>
    </row>
    <row r="530" spans="1:1">
      <c r="A530" s="226"/>
    </row>
    <row r="531" spans="1:1">
      <c r="A531" s="227"/>
    </row>
    <row r="532" spans="1:1">
      <c r="A532" s="226"/>
    </row>
    <row r="533" spans="1:1">
      <c r="A533" s="227"/>
    </row>
    <row r="534" spans="1:1">
      <c r="A534" s="226"/>
    </row>
    <row r="535" spans="1:1">
      <c r="A535" s="227"/>
    </row>
    <row r="536" spans="1:1">
      <c r="A536" s="226"/>
    </row>
    <row r="537" spans="1:1">
      <c r="A537" s="227"/>
    </row>
    <row r="538" spans="1:1">
      <c r="A538" s="226"/>
    </row>
    <row r="539" spans="1:1">
      <c r="A539" s="227"/>
    </row>
    <row r="540" spans="1:1">
      <c r="A540" s="226"/>
    </row>
    <row r="541" spans="1:1">
      <c r="A541" s="227"/>
    </row>
    <row r="542" spans="1:1">
      <c r="A542" s="226"/>
    </row>
    <row r="543" spans="1:1">
      <c r="A543" s="227"/>
    </row>
    <row r="544" spans="1:1">
      <c r="A544" s="226"/>
    </row>
    <row r="545" spans="1:1">
      <c r="A545" s="227"/>
    </row>
    <row r="546" spans="1:1">
      <c r="A546" s="226"/>
    </row>
    <row r="547" spans="1:1">
      <c r="A547" s="227"/>
    </row>
    <row r="548" spans="1:1">
      <c r="A548" s="226"/>
    </row>
    <row r="549" spans="1:1">
      <c r="A549" s="227"/>
    </row>
    <row r="550" spans="1:1">
      <c r="A550" s="226"/>
    </row>
    <row r="551" spans="1:1">
      <c r="A551" s="227"/>
    </row>
    <row r="552" spans="1:1">
      <c r="A552" s="226"/>
    </row>
    <row r="553" spans="1:1">
      <c r="A553" s="227"/>
    </row>
    <row r="554" spans="1:1">
      <c r="A554" s="226"/>
    </row>
    <row r="555" spans="1:1">
      <c r="A555" s="227"/>
    </row>
    <row r="556" spans="1:1">
      <c r="A556" s="226"/>
    </row>
    <row r="557" spans="1:1">
      <c r="A557" s="227"/>
    </row>
    <row r="558" spans="1:1">
      <c r="A558" s="226"/>
    </row>
    <row r="559" spans="1:1">
      <c r="A559" s="227"/>
    </row>
    <row r="560" spans="1:1">
      <c r="A560" s="226"/>
    </row>
    <row r="561" spans="1:1">
      <c r="A561" s="227"/>
    </row>
    <row r="562" spans="1:1">
      <c r="A562" s="226"/>
    </row>
    <row r="563" spans="1:1">
      <c r="A563" s="227"/>
    </row>
    <row r="564" spans="1:1">
      <c r="A564" s="226"/>
    </row>
    <row r="565" spans="1:1">
      <c r="A565" s="227"/>
    </row>
    <row r="566" spans="1:1">
      <c r="A566" s="226"/>
    </row>
    <row r="567" spans="1:1">
      <c r="A567" s="227"/>
    </row>
    <row r="568" spans="1:1">
      <c r="A568" s="226"/>
    </row>
    <row r="569" spans="1:1">
      <c r="A569" s="227"/>
    </row>
    <row r="570" spans="1:1">
      <c r="A570" s="226"/>
    </row>
    <row r="571" spans="1:1">
      <c r="A571" s="227"/>
    </row>
    <row r="572" spans="1:1">
      <c r="A572" s="226"/>
    </row>
    <row r="573" spans="1:1">
      <c r="A573" s="227"/>
    </row>
    <row r="574" spans="1:1">
      <c r="A574" s="226"/>
    </row>
    <row r="575" spans="1:1">
      <c r="A575" s="227"/>
    </row>
    <row r="576" spans="1:1">
      <c r="A576" s="226"/>
    </row>
    <row r="577" spans="1:1">
      <c r="A577" s="227"/>
    </row>
    <row r="578" spans="1:1">
      <c r="A578" s="226"/>
    </row>
    <row r="579" spans="1:1">
      <c r="A579" s="227"/>
    </row>
    <row r="580" spans="1:1">
      <c r="A580" s="226"/>
    </row>
    <row r="581" spans="1:1">
      <c r="A581" s="227"/>
    </row>
    <row r="582" spans="1:1">
      <c r="A582" s="226"/>
    </row>
    <row r="583" spans="1:1">
      <c r="A583" s="227"/>
    </row>
    <row r="584" spans="1:1">
      <c r="A584" s="226"/>
    </row>
    <row r="585" spans="1:1">
      <c r="A585" s="227"/>
    </row>
    <row r="586" spans="1:1">
      <c r="A586" s="226"/>
    </row>
    <row r="587" spans="1:1">
      <c r="A587" s="227"/>
    </row>
    <row r="588" spans="1:1">
      <c r="A588" s="226"/>
    </row>
    <row r="589" spans="1:1">
      <c r="A589" s="227"/>
    </row>
    <row r="590" spans="1:1">
      <c r="A590" s="226"/>
    </row>
    <row r="591" spans="1:1">
      <c r="A591" s="227"/>
    </row>
    <row r="592" spans="1:1">
      <c r="A592" s="226"/>
    </row>
    <row r="593" spans="1:1">
      <c r="A593" s="227"/>
    </row>
    <row r="594" spans="1:1">
      <c r="A594" s="226"/>
    </row>
    <row r="595" spans="1:1">
      <c r="A595" s="227"/>
    </row>
    <row r="596" spans="1:1">
      <c r="A596" s="226"/>
    </row>
    <row r="597" spans="1:1">
      <c r="A597" s="227"/>
    </row>
    <row r="598" spans="1:1">
      <c r="A598" s="226"/>
    </row>
    <row r="599" spans="1:1">
      <c r="A599" s="227"/>
    </row>
    <row r="600" spans="1:1">
      <c r="A600" s="226"/>
    </row>
    <row r="601" spans="1:1">
      <c r="A601" s="227"/>
    </row>
    <row r="602" spans="1:1">
      <c r="A602" s="226"/>
    </row>
    <row r="603" spans="1:1">
      <c r="A603" s="227"/>
    </row>
    <row r="604" spans="1:1">
      <c r="A604" s="226"/>
    </row>
    <row r="605" spans="1:1">
      <c r="A605" s="227"/>
    </row>
    <row r="606" spans="1:1">
      <c r="A606" s="226"/>
    </row>
    <row r="607" spans="1:1">
      <c r="A607" s="227"/>
    </row>
    <row r="608" spans="1:1">
      <c r="A608" s="226"/>
    </row>
    <row r="609" spans="1:1">
      <c r="A609" s="227"/>
    </row>
    <row r="610" spans="1:1">
      <c r="A610" s="226"/>
    </row>
    <row r="611" spans="1:1">
      <c r="A611" s="227"/>
    </row>
    <row r="612" spans="1:1">
      <c r="A612" s="226"/>
    </row>
    <row r="613" spans="1:1">
      <c r="A613" s="227"/>
    </row>
    <row r="614" spans="1:1">
      <c r="A614" s="226"/>
    </row>
    <row r="615" spans="1:1">
      <c r="A615" s="227"/>
    </row>
    <row r="616" spans="1:1">
      <c r="A616" s="226"/>
    </row>
    <row r="617" spans="1:1">
      <c r="A617" s="227"/>
    </row>
    <row r="618" spans="1:1">
      <c r="A618" s="226"/>
    </row>
    <row r="619" spans="1:1">
      <c r="A619" s="227"/>
    </row>
    <row r="620" spans="1:1">
      <c r="A620" s="226"/>
    </row>
    <row r="621" spans="1:1">
      <c r="A621" s="227"/>
    </row>
    <row r="622" spans="1:1">
      <c r="A622" s="226"/>
    </row>
    <row r="623" spans="1:1">
      <c r="A623" s="227"/>
    </row>
    <row r="624" spans="1:1">
      <c r="A624" s="226"/>
    </row>
    <row r="625" spans="1:1">
      <c r="A625" s="227"/>
    </row>
    <row r="626" spans="1:1">
      <c r="A626" s="226"/>
    </row>
    <row r="627" spans="1:1">
      <c r="A627" s="227"/>
    </row>
    <row r="628" spans="1:1">
      <c r="A628" s="226"/>
    </row>
    <row r="629" spans="1:1">
      <c r="A629" s="227"/>
    </row>
    <row r="630" spans="1:1">
      <c r="A630" s="226"/>
    </row>
    <row r="631" spans="1:1">
      <c r="A631" s="227"/>
    </row>
    <row r="632" spans="1:1">
      <c r="A632" s="226"/>
    </row>
    <row r="633" spans="1:1">
      <c r="A633" s="227"/>
    </row>
    <row r="634" spans="1:1">
      <c r="A634" s="226"/>
    </row>
    <row r="635" spans="1:1">
      <c r="A635" s="227"/>
    </row>
    <row r="636" spans="1:1">
      <c r="A636" s="226"/>
    </row>
    <row r="637" spans="1:1">
      <c r="A637" s="227"/>
    </row>
    <row r="638" spans="1:1">
      <c r="A638" s="226"/>
    </row>
    <row r="639" spans="1:1">
      <c r="A639" s="227"/>
    </row>
    <row r="640" spans="1:1">
      <c r="A640" s="226"/>
    </row>
    <row r="641" spans="1:1">
      <c r="A641" s="227"/>
    </row>
    <row r="642" spans="1:1">
      <c r="A642" s="226"/>
    </row>
    <row r="643" spans="1:1">
      <c r="A643" s="227"/>
    </row>
    <row r="644" spans="1:1">
      <c r="A644" s="226"/>
    </row>
    <row r="645" spans="1:1">
      <c r="A645" s="227"/>
    </row>
    <row r="646" spans="1:1">
      <c r="A646" s="226"/>
    </row>
    <row r="647" spans="1:1">
      <c r="A647" s="227"/>
    </row>
    <row r="648" spans="1:1">
      <c r="A648" s="226"/>
    </row>
    <row r="649" spans="1:1">
      <c r="A649" s="227"/>
    </row>
    <row r="650" spans="1:1">
      <c r="A650" s="226"/>
    </row>
    <row r="651" spans="1:1">
      <c r="A651" s="227"/>
    </row>
    <row r="652" spans="1:1">
      <c r="A652" s="226"/>
    </row>
    <row r="653" spans="1:1">
      <c r="A653" s="227"/>
    </row>
    <row r="654" spans="1:1">
      <c r="A654" s="226"/>
    </row>
    <row r="655" spans="1:1">
      <c r="A655" s="227"/>
    </row>
    <row r="656" spans="1:1">
      <c r="A656" s="226"/>
    </row>
    <row r="657" spans="1:1">
      <c r="A657" s="227"/>
    </row>
    <row r="658" spans="1:1">
      <c r="A658" s="226"/>
    </row>
    <row r="659" spans="1:1">
      <c r="A659" s="227"/>
    </row>
    <row r="660" spans="1:1">
      <c r="A660" s="226"/>
    </row>
    <row r="661" spans="1:1">
      <c r="A661" s="227"/>
    </row>
    <row r="662" spans="1:1">
      <c r="A662" s="226"/>
    </row>
    <row r="663" spans="1:1">
      <c r="A663" s="227"/>
    </row>
    <row r="664" spans="1:1">
      <c r="A664" s="226"/>
    </row>
    <row r="665" spans="1:1">
      <c r="A665" s="227"/>
    </row>
    <row r="666" spans="1:1">
      <c r="A666" s="226"/>
    </row>
    <row r="667" spans="1:1">
      <c r="A667" s="227"/>
    </row>
    <row r="668" spans="1:1">
      <c r="A668" s="226"/>
    </row>
    <row r="669" spans="1:1">
      <c r="A669" s="227"/>
    </row>
    <row r="670" spans="1:1">
      <c r="A670" s="226"/>
    </row>
    <row r="671" spans="1:1">
      <c r="A671" s="227"/>
    </row>
    <row r="672" spans="1:1">
      <c r="A672" s="226"/>
    </row>
    <row r="673" spans="1:1">
      <c r="A673" s="227"/>
    </row>
    <row r="674" spans="1:1">
      <c r="A674" s="226"/>
    </row>
    <row r="675" spans="1:1">
      <c r="A675" s="227"/>
    </row>
    <row r="676" spans="1:1">
      <c r="A676" s="226"/>
    </row>
    <row r="677" spans="1:1">
      <c r="A677" s="227"/>
    </row>
    <row r="678" spans="1:1">
      <c r="A678" s="226"/>
    </row>
    <row r="679" spans="1:1">
      <c r="A679" s="227"/>
    </row>
    <row r="680" spans="1:1">
      <c r="A680" s="226"/>
    </row>
    <row r="681" spans="1:1">
      <c r="A681" s="227"/>
    </row>
    <row r="682" spans="1:1">
      <c r="A682" s="226"/>
    </row>
    <row r="683" spans="1:1">
      <c r="A683" s="227"/>
    </row>
    <row r="684" spans="1:1">
      <c r="A684" s="226"/>
    </row>
    <row r="685" spans="1:1">
      <c r="A685" s="227"/>
    </row>
    <row r="686" spans="1:1">
      <c r="A686" s="226"/>
    </row>
    <row r="687" spans="1:1">
      <c r="A687" s="227"/>
    </row>
    <row r="688" spans="1:1">
      <c r="A688" s="226"/>
    </row>
    <row r="689" spans="1:1">
      <c r="A689" s="227"/>
    </row>
    <row r="690" spans="1:1">
      <c r="A690" s="226"/>
    </row>
    <row r="691" spans="1:1">
      <c r="A691" s="227"/>
    </row>
    <row r="692" spans="1:1">
      <c r="A692" s="226"/>
    </row>
    <row r="693" spans="1:1">
      <c r="A693" s="227"/>
    </row>
    <row r="694" spans="1:1">
      <c r="A694" s="226"/>
    </row>
    <row r="695" spans="1:1">
      <c r="A695" s="227"/>
    </row>
    <row r="696" spans="1:1">
      <c r="A696" s="226"/>
    </row>
    <row r="697" spans="1:1">
      <c r="A697" s="227"/>
    </row>
    <row r="698" spans="1:1">
      <c r="A698" s="226"/>
    </row>
    <row r="699" spans="1:1">
      <c r="A699" s="227"/>
    </row>
    <row r="700" spans="1:1">
      <c r="A700" s="226"/>
    </row>
    <row r="701" spans="1:1">
      <c r="A701" s="227"/>
    </row>
    <row r="702" spans="1:1">
      <c r="A702" s="226"/>
    </row>
    <row r="703" spans="1:1">
      <c r="A703" s="227"/>
    </row>
    <row r="704" spans="1:1">
      <c r="A704" s="226"/>
    </row>
    <row r="705" spans="1:1">
      <c r="A705" s="227"/>
    </row>
    <row r="706" spans="1:1">
      <c r="A706" s="226"/>
    </row>
    <row r="707" spans="1:1">
      <c r="A707" s="227"/>
    </row>
    <row r="708" spans="1:1">
      <c r="A708" s="226"/>
    </row>
    <row r="709" spans="1:1">
      <c r="A709" s="227"/>
    </row>
    <row r="710" spans="1:1">
      <c r="A710" s="226"/>
    </row>
    <row r="711" spans="1:1">
      <c r="A711" s="227"/>
    </row>
    <row r="712" spans="1:1">
      <c r="A712" s="226"/>
    </row>
    <row r="713" spans="1:1">
      <c r="A713" s="227"/>
    </row>
    <row r="714" spans="1:1">
      <c r="A714" s="226"/>
    </row>
    <row r="715" spans="1:1">
      <c r="A715" s="227"/>
    </row>
    <row r="716" spans="1:1">
      <c r="A716" s="226"/>
    </row>
    <row r="717" spans="1:1">
      <c r="A717" s="227"/>
    </row>
    <row r="718" spans="1:1">
      <c r="A718" s="226"/>
    </row>
    <row r="719" spans="1:1">
      <c r="A719" s="227"/>
    </row>
    <row r="720" spans="1:1">
      <c r="A720" s="226"/>
    </row>
    <row r="721" spans="1:1">
      <c r="A721" s="227"/>
    </row>
    <row r="722" spans="1:1">
      <c r="A722" s="226"/>
    </row>
    <row r="723" spans="1:1">
      <c r="A723" s="227"/>
    </row>
    <row r="724" spans="1:1">
      <c r="A724" s="226"/>
    </row>
    <row r="725" spans="1:1">
      <c r="A725" s="227"/>
    </row>
    <row r="726" spans="1:1">
      <c r="A726" s="226"/>
    </row>
    <row r="727" spans="1:1">
      <c r="A727" s="227"/>
    </row>
    <row r="728" spans="1:1">
      <c r="A728" s="226"/>
    </row>
    <row r="729" spans="1:1">
      <c r="A729" s="227"/>
    </row>
    <row r="730" spans="1:1">
      <c r="A730" s="226"/>
    </row>
    <row r="731" spans="1:1">
      <c r="A731" s="227"/>
    </row>
    <row r="732" spans="1:1">
      <c r="A732" s="226"/>
    </row>
    <row r="733" spans="1:1">
      <c r="A733" s="227"/>
    </row>
    <row r="734" spans="1:1">
      <c r="A734" s="226"/>
    </row>
    <row r="735" spans="1:1">
      <c r="A735" s="227"/>
    </row>
    <row r="736" spans="1:1">
      <c r="A736" s="226"/>
    </row>
    <row r="737" spans="1:1">
      <c r="A737" s="227"/>
    </row>
    <row r="738" spans="1:1">
      <c r="A738" s="226"/>
    </row>
    <row r="739" spans="1:1">
      <c r="A739" s="227"/>
    </row>
    <row r="740" spans="1:1">
      <c r="A740" s="226"/>
    </row>
    <row r="741" spans="1:1">
      <c r="A741" s="227"/>
    </row>
    <row r="742" spans="1:1">
      <c r="A742" s="226"/>
    </row>
    <row r="743" spans="1:1">
      <c r="A743" s="227"/>
    </row>
    <row r="744" spans="1:1">
      <c r="A744" s="226"/>
    </row>
    <row r="745" spans="1:1">
      <c r="A745" s="227"/>
    </row>
    <row r="746" spans="1:1">
      <c r="A746" s="226"/>
    </row>
    <row r="747" spans="1:1">
      <c r="A747" s="227"/>
    </row>
    <row r="748" spans="1:1">
      <c r="A748" s="226"/>
    </row>
    <row r="749" spans="1:1">
      <c r="A749" s="227"/>
    </row>
    <row r="750" spans="1:1">
      <c r="A750" s="226"/>
    </row>
    <row r="751" spans="1:1">
      <c r="A751" s="227"/>
    </row>
    <row r="752" spans="1:1">
      <c r="A752" s="226"/>
    </row>
    <row r="753" spans="1:1">
      <c r="A753" s="227"/>
    </row>
    <row r="754" spans="1:1">
      <c r="A754" s="226"/>
    </row>
    <row r="755" spans="1:1">
      <c r="A755" s="227"/>
    </row>
    <row r="756" spans="1:1">
      <c r="A756" s="226"/>
    </row>
    <row r="757" spans="1:1">
      <c r="A757" s="227"/>
    </row>
    <row r="758" spans="1:1">
      <c r="A758" s="226"/>
    </row>
    <row r="759" spans="1:1">
      <c r="A759" s="227"/>
    </row>
    <row r="760" spans="1:1">
      <c r="A760" s="226"/>
    </row>
    <row r="761" spans="1:1">
      <c r="A761" s="227"/>
    </row>
    <row r="762" spans="1:1">
      <c r="A762" s="226"/>
    </row>
    <row r="763" spans="1:1">
      <c r="A763" s="227"/>
    </row>
    <row r="764" spans="1:1">
      <c r="A764" s="226"/>
    </row>
    <row r="765" spans="1:1">
      <c r="A765" s="227"/>
    </row>
    <row r="766" spans="1:1">
      <c r="A766" s="226"/>
    </row>
    <row r="767" spans="1:1">
      <c r="A767" s="227"/>
    </row>
    <row r="768" spans="1:1">
      <c r="A768" s="226"/>
    </row>
    <row r="769" spans="1:1">
      <c r="A769" s="227"/>
    </row>
    <row r="770" spans="1:1">
      <c r="A770" s="226"/>
    </row>
    <row r="771" spans="1:1">
      <c r="A771" s="227"/>
    </row>
    <row r="772" spans="1:1">
      <c r="A772" s="226"/>
    </row>
    <row r="773" spans="1:1">
      <c r="A773" s="227"/>
    </row>
    <row r="774" spans="1:1">
      <c r="A774" s="226"/>
    </row>
    <row r="775" spans="1:1">
      <c r="A775" s="227"/>
    </row>
    <row r="776" spans="1:1">
      <c r="A776" s="226"/>
    </row>
    <row r="777" spans="1:1">
      <c r="A777" s="227"/>
    </row>
    <row r="778" spans="1:1">
      <c r="A778" s="226"/>
    </row>
    <row r="779" spans="1:1">
      <c r="A779" s="227"/>
    </row>
    <row r="780" spans="1:1">
      <c r="A780" s="226"/>
    </row>
    <row r="781" spans="1:1">
      <c r="A781" s="227"/>
    </row>
    <row r="782" spans="1:1">
      <c r="A782" s="226"/>
    </row>
    <row r="783" spans="1:1">
      <c r="A783" s="227"/>
    </row>
    <row r="784" spans="1:1">
      <c r="A784" s="226"/>
    </row>
    <row r="785" spans="1:1">
      <c r="A785" s="227"/>
    </row>
    <row r="786" spans="1:1">
      <c r="A786" s="226"/>
    </row>
    <row r="787" spans="1:1">
      <c r="A787" s="227"/>
    </row>
    <row r="788" spans="1:1">
      <c r="A788" s="226"/>
    </row>
    <row r="789" spans="1:1">
      <c r="A789" s="227"/>
    </row>
    <row r="790" spans="1:1">
      <c r="A790" s="226"/>
    </row>
    <row r="791" spans="1:1">
      <c r="A791" s="227"/>
    </row>
    <row r="792" spans="1:1">
      <c r="A792" s="226"/>
    </row>
    <row r="793" spans="1:1">
      <c r="A793" s="227"/>
    </row>
    <row r="794" spans="1:1">
      <c r="A794" s="226"/>
    </row>
    <row r="795" spans="1:1">
      <c r="A795" s="227"/>
    </row>
    <row r="796" spans="1:1">
      <c r="A796" s="226"/>
    </row>
    <row r="797" spans="1:1">
      <c r="A797" s="227"/>
    </row>
    <row r="798" spans="1:1">
      <c r="A798" s="226"/>
    </row>
    <row r="799" spans="1:1">
      <c r="A799" s="227"/>
    </row>
    <row r="800" spans="1:1">
      <c r="A800" s="226"/>
    </row>
    <row r="801" spans="1:1">
      <c r="A801" s="227"/>
    </row>
    <row r="802" spans="1:1">
      <c r="A802" s="226"/>
    </row>
    <row r="803" spans="1:1">
      <c r="A803" s="227"/>
    </row>
    <row r="804" spans="1:1">
      <c r="A804" s="226"/>
    </row>
    <row r="805" spans="1:1">
      <c r="A805" s="227"/>
    </row>
    <row r="806" spans="1:1">
      <c r="A806" s="226"/>
    </row>
    <row r="807" spans="1:1">
      <c r="A807" s="227"/>
    </row>
    <row r="808" spans="1:1">
      <c r="A808" s="226"/>
    </row>
    <row r="809" spans="1:1">
      <c r="A809" s="227"/>
    </row>
    <row r="810" spans="1:1">
      <c r="A810" s="226"/>
    </row>
    <row r="811" spans="1:1">
      <c r="A811" s="227"/>
    </row>
    <row r="812" spans="1:1">
      <c r="A812" s="226"/>
    </row>
    <row r="813" spans="1:1">
      <c r="A813" s="227"/>
    </row>
    <row r="814" spans="1:1">
      <c r="A814" s="226"/>
    </row>
    <row r="815" spans="1:1">
      <c r="A815" s="227"/>
    </row>
    <row r="816" spans="1:1">
      <c r="A816" s="226"/>
    </row>
    <row r="817" spans="1:1">
      <c r="A817" s="227"/>
    </row>
    <row r="818" spans="1:1">
      <c r="A818" s="226"/>
    </row>
    <row r="819" spans="1:1">
      <c r="A819" s="227"/>
    </row>
    <row r="820" spans="1:1">
      <c r="A820" s="226"/>
    </row>
    <row r="821" spans="1:1">
      <c r="A821" s="227"/>
    </row>
    <row r="822" spans="1:1">
      <c r="A822" s="226"/>
    </row>
    <row r="823" spans="1:1">
      <c r="A823" s="227"/>
    </row>
    <row r="824" spans="1:1">
      <c r="A824" s="226"/>
    </row>
    <row r="825" spans="1:1">
      <c r="A825" s="227"/>
    </row>
    <row r="826" spans="1:1">
      <c r="A826" s="226"/>
    </row>
    <row r="827" spans="1:1">
      <c r="A827" s="227"/>
    </row>
    <row r="828" spans="1:1">
      <c r="A828" s="226"/>
    </row>
    <row r="829" spans="1:1">
      <c r="A829" s="227"/>
    </row>
    <row r="830" spans="1:1">
      <c r="A830" s="226"/>
    </row>
    <row r="831" spans="1:1">
      <c r="A831" s="227"/>
    </row>
    <row r="832" spans="1:1">
      <c r="A832" s="226"/>
    </row>
    <row r="833" spans="1:1">
      <c r="A833" s="227"/>
    </row>
    <row r="834" spans="1:1">
      <c r="A834" s="226"/>
    </row>
    <row r="835" spans="1:1">
      <c r="A835" s="227"/>
    </row>
    <row r="836" spans="1:1">
      <c r="A836" s="226"/>
    </row>
    <row r="837" spans="1:1">
      <c r="A837" s="227"/>
    </row>
    <row r="838" spans="1:1">
      <c r="A838" s="226"/>
    </row>
    <row r="839" spans="1:1">
      <c r="A839" s="227"/>
    </row>
    <row r="840" spans="1:1">
      <c r="A840" s="226"/>
    </row>
    <row r="841" spans="1:1">
      <c r="A841" s="227"/>
    </row>
    <row r="842" spans="1:1">
      <c r="A842" s="226"/>
    </row>
    <row r="843" spans="1:1">
      <c r="A843" s="227"/>
    </row>
    <row r="844" spans="1:1">
      <c r="A844" s="226"/>
    </row>
    <row r="845" spans="1:1">
      <c r="A845" s="227"/>
    </row>
    <row r="846" spans="1:1">
      <c r="A846" s="226"/>
    </row>
    <row r="847" spans="1:1">
      <c r="A847" s="227"/>
    </row>
    <row r="848" spans="1:1">
      <c r="A848" s="226"/>
    </row>
    <row r="849" spans="1:1">
      <c r="A849" s="227"/>
    </row>
    <row r="850" spans="1:1">
      <c r="A850" s="226"/>
    </row>
    <row r="851" spans="1:1">
      <c r="A851" s="227"/>
    </row>
    <row r="852" spans="1:1">
      <c r="A852" s="226"/>
    </row>
    <row r="853" spans="1:1">
      <c r="A853" s="227"/>
    </row>
    <row r="854" spans="1:1">
      <c r="A854" s="226"/>
    </row>
    <row r="855" spans="1:1">
      <c r="A855" s="227"/>
    </row>
    <row r="856" spans="1:1">
      <c r="A856" s="226"/>
    </row>
    <row r="857" spans="1:1">
      <c r="A857" s="227"/>
    </row>
    <row r="858" spans="1:1">
      <c r="A858" s="226"/>
    </row>
    <row r="859" spans="1:1">
      <c r="A859" s="227"/>
    </row>
    <row r="860" spans="1:1">
      <c r="A860" s="226"/>
    </row>
    <row r="861" spans="1:1">
      <c r="A861" s="227"/>
    </row>
    <row r="862" spans="1:1">
      <c r="A862" s="226"/>
    </row>
    <row r="863" spans="1:1">
      <c r="A863" s="227"/>
    </row>
    <row r="864" spans="1:1">
      <c r="A864" s="226"/>
    </row>
    <row r="865" spans="1:1">
      <c r="A865" s="227"/>
    </row>
    <row r="866" spans="1:1">
      <c r="A866" s="226"/>
    </row>
    <row r="867" spans="1:1">
      <c r="A867" s="227"/>
    </row>
    <row r="868" spans="1:1">
      <c r="A868" s="226"/>
    </row>
    <row r="869" spans="1:1">
      <c r="A869" s="227"/>
    </row>
    <row r="870" spans="1:1">
      <c r="A870" s="226"/>
    </row>
    <row r="871" spans="1:1">
      <c r="A871" s="227"/>
    </row>
    <row r="872" spans="1:1">
      <c r="A872" s="226"/>
    </row>
    <row r="873" spans="1:1">
      <c r="A873" s="227"/>
    </row>
    <row r="874" spans="1:1">
      <c r="A874" s="226"/>
    </row>
    <row r="875" spans="1:1">
      <c r="A875" s="227"/>
    </row>
    <row r="876" spans="1:1">
      <c r="A876" s="226"/>
    </row>
    <row r="877" spans="1:1">
      <c r="A877" s="227"/>
    </row>
    <row r="878" spans="1:1">
      <c r="A878" s="226"/>
    </row>
    <row r="879" spans="1:1">
      <c r="A879" s="227"/>
    </row>
    <row r="880" spans="1:1">
      <c r="A880" s="226"/>
    </row>
    <row r="881" spans="1:1">
      <c r="A881" s="227"/>
    </row>
    <row r="882" spans="1:1">
      <c r="A882" s="226"/>
    </row>
    <row r="883" spans="1:1">
      <c r="A883" s="227"/>
    </row>
    <row r="884" spans="1:1">
      <c r="A884" s="226"/>
    </row>
    <row r="885" spans="1:1">
      <c r="A885" s="227"/>
    </row>
    <row r="886" spans="1:1">
      <c r="A886" s="226"/>
    </row>
    <row r="887" spans="1:1">
      <c r="A887" s="227"/>
    </row>
    <row r="888" spans="1:1">
      <c r="A888" s="226"/>
    </row>
    <row r="889" spans="1:1">
      <c r="A889" s="227"/>
    </row>
    <row r="890" spans="1:1">
      <c r="A890" s="226"/>
    </row>
    <row r="891" spans="1:1">
      <c r="A891" s="227"/>
    </row>
    <row r="892" spans="1:1">
      <c r="A892" s="226"/>
    </row>
    <row r="893" spans="1:1">
      <c r="A893" s="227"/>
    </row>
    <row r="894" spans="1:1">
      <c r="A894" s="226"/>
    </row>
    <row r="895" spans="1:1">
      <c r="A895" s="227"/>
    </row>
    <row r="896" spans="1:1">
      <c r="A896" s="226"/>
    </row>
    <row r="897" spans="1:1">
      <c r="A897" s="227"/>
    </row>
    <row r="898" spans="1:1">
      <c r="A898" s="226"/>
    </row>
    <row r="899" spans="1:1">
      <c r="A899" s="227"/>
    </row>
    <row r="900" spans="1:1">
      <c r="A900" s="226"/>
    </row>
    <row r="901" spans="1:1">
      <c r="A901" s="227"/>
    </row>
    <row r="902" spans="1:1">
      <c r="A902" s="226"/>
    </row>
    <row r="903" spans="1:1">
      <c r="A903" s="227"/>
    </row>
    <row r="904" spans="1:1">
      <c r="A904" s="226"/>
    </row>
    <row r="905" spans="1:1">
      <c r="A905" s="227"/>
    </row>
    <row r="906" spans="1:1">
      <c r="A906" s="226"/>
    </row>
    <row r="907" spans="1:1">
      <c r="A907" s="227"/>
    </row>
    <row r="908" spans="1:1">
      <c r="A908" s="226"/>
    </row>
    <row r="909" spans="1:1">
      <c r="A909" s="227"/>
    </row>
    <row r="910" spans="1:1">
      <c r="A910" s="226"/>
    </row>
    <row r="911" spans="1:1">
      <c r="A911" s="227"/>
    </row>
    <row r="912" spans="1:1">
      <c r="A912" s="226"/>
    </row>
    <row r="913" spans="1:1">
      <c r="A913" s="227"/>
    </row>
    <row r="914" spans="1:1">
      <c r="A914" s="226"/>
    </row>
    <row r="915" spans="1:1">
      <c r="A915" s="227"/>
    </row>
    <row r="916" spans="1:1">
      <c r="A916" s="226"/>
    </row>
    <row r="917" spans="1:1">
      <c r="A917" s="227"/>
    </row>
    <row r="918" spans="1:1">
      <c r="A918" s="226"/>
    </row>
    <row r="919" spans="1:1">
      <c r="A919" s="227"/>
    </row>
    <row r="920" spans="1:1">
      <c r="A920" s="226"/>
    </row>
    <row r="921" spans="1:1">
      <c r="A921" s="227"/>
    </row>
    <row r="922" spans="1:1">
      <c r="A922" s="226"/>
    </row>
    <row r="923" spans="1:1">
      <c r="A923" s="227"/>
    </row>
    <row r="924" spans="1:1">
      <c r="A924" s="226"/>
    </row>
    <row r="925" spans="1:1">
      <c r="A925" s="227"/>
    </row>
    <row r="926" spans="1:1">
      <c r="A926" s="226"/>
    </row>
    <row r="927" spans="1:1">
      <c r="A927" s="227"/>
    </row>
    <row r="928" spans="1:1">
      <c r="A928" s="226"/>
    </row>
    <row r="929" spans="1:1">
      <c r="A929" s="227"/>
    </row>
    <row r="930" spans="1:1">
      <c r="A930" s="226"/>
    </row>
    <row r="931" spans="1:1">
      <c r="A931" s="227"/>
    </row>
    <row r="932" spans="1:1">
      <c r="A932" s="226"/>
    </row>
    <row r="933" spans="1:1">
      <c r="A933" s="227"/>
    </row>
    <row r="934" spans="1:1">
      <c r="A934" s="226"/>
    </row>
    <row r="935" spans="1:1">
      <c r="A935" s="227"/>
    </row>
    <row r="936" spans="1:1">
      <c r="A936" s="226"/>
    </row>
    <row r="937" spans="1:1">
      <c r="A937" s="227"/>
    </row>
    <row r="938" spans="1:1">
      <c r="A938" s="226"/>
    </row>
    <row r="939" spans="1:1">
      <c r="A939" s="227"/>
    </row>
    <row r="940" spans="1:1">
      <c r="A940" s="226"/>
    </row>
    <row r="941" spans="1:1">
      <c r="A941" s="227"/>
    </row>
    <row r="942" spans="1:1">
      <c r="A942" s="226"/>
    </row>
    <row r="943" spans="1:1">
      <c r="A943" s="227"/>
    </row>
    <row r="944" spans="1:1">
      <c r="A944" s="226"/>
    </row>
    <row r="945" spans="1:1">
      <c r="A945" s="227"/>
    </row>
    <row r="946" spans="1:1">
      <c r="A946" s="226"/>
    </row>
    <row r="947" spans="1:1">
      <c r="A947" s="227"/>
    </row>
    <row r="948" spans="1:1">
      <c r="A948" s="226"/>
    </row>
    <row r="949" spans="1:1">
      <c r="A949" s="227"/>
    </row>
    <row r="950" spans="1:1">
      <c r="A950" s="226"/>
    </row>
    <row r="951" spans="1:1">
      <c r="A951" s="227"/>
    </row>
    <row r="952" spans="1:1">
      <c r="A952" s="226"/>
    </row>
    <row r="953" spans="1:1">
      <c r="A953" s="227"/>
    </row>
    <row r="954" spans="1:1">
      <c r="A954" s="226"/>
    </row>
    <row r="955" spans="1:1">
      <c r="A955" s="227"/>
    </row>
    <row r="956" spans="1:1">
      <c r="A956" s="226"/>
    </row>
    <row r="957" spans="1:1">
      <c r="A957" s="227"/>
    </row>
    <row r="958" spans="1:1">
      <c r="A958" s="226"/>
    </row>
    <row r="959" spans="1:1">
      <c r="A959" s="227"/>
    </row>
    <row r="960" spans="1:1">
      <c r="A960" s="226"/>
    </row>
    <row r="961" spans="1:1">
      <c r="A961" s="227"/>
    </row>
    <row r="962" spans="1:1">
      <c r="A962" s="226"/>
    </row>
    <row r="963" spans="1:1">
      <c r="A963" s="227"/>
    </row>
    <row r="964" spans="1:1">
      <c r="A964" s="226"/>
    </row>
    <row r="965" spans="1:1">
      <c r="A965" s="227"/>
    </row>
    <row r="966" spans="1:1">
      <c r="A966" s="226"/>
    </row>
    <row r="967" spans="1:1">
      <c r="A967" s="227"/>
    </row>
    <row r="968" spans="1:1">
      <c r="A968" s="226"/>
    </row>
    <row r="969" spans="1:1">
      <c r="A969" s="227"/>
    </row>
    <row r="970" spans="1:1">
      <c r="A970" s="226"/>
    </row>
    <row r="971" spans="1:1">
      <c r="A971" s="227"/>
    </row>
    <row r="972" spans="1:1">
      <c r="A972" s="226"/>
    </row>
    <row r="973" spans="1:1">
      <c r="A973" s="227"/>
    </row>
    <row r="974" spans="1:1">
      <c r="A974" s="226"/>
    </row>
    <row r="975" spans="1:1">
      <c r="A975" s="227"/>
    </row>
    <row r="976" spans="1:1">
      <c r="A976" s="226"/>
    </row>
    <row r="977" spans="1:1">
      <c r="A977" s="227"/>
    </row>
    <row r="978" spans="1:1">
      <c r="A978" s="226"/>
    </row>
    <row r="979" spans="1:1">
      <c r="A979" s="227"/>
    </row>
    <row r="980" spans="1:1">
      <c r="A980" s="226"/>
    </row>
    <row r="981" spans="1:1">
      <c r="A981" s="227"/>
    </row>
    <row r="982" spans="1:1">
      <c r="A982" s="226"/>
    </row>
    <row r="983" spans="1:1">
      <c r="A983" s="227"/>
    </row>
    <row r="984" spans="1:1">
      <c r="A984" s="226"/>
    </row>
    <row r="985" spans="1:1">
      <c r="A985" s="227"/>
    </row>
    <row r="986" spans="1:1">
      <c r="A986" s="226"/>
    </row>
    <row r="987" spans="1:1">
      <c r="A987" s="227"/>
    </row>
    <row r="988" spans="1:1">
      <c r="A988" s="226"/>
    </row>
    <row r="989" spans="1:1">
      <c r="A989" s="227"/>
    </row>
    <row r="990" spans="1:1">
      <c r="A990" s="226"/>
    </row>
    <row r="991" spans="1:1">
      <c r="A991" s="227"/>
    </row>
    <row r="992" spans="1:1">
      <c r="A992" s="226"/>
    </row>
    <row r="993" spans="1:1">
      <c r="A993" s="227"/>
    </row>
    <row r="994" spans="1:1">
      <c r="A994" s="226"/>
    </row>
    <row r="995" spans="1:1">
      <c r="A995" s="227"/>
    </row>
    <row r="996" spans="1:1">
      <c r="A996" s="226"/>
    </row>
    <row r="997" spans="1:1">
      <c r="A997" s="227"/>
    </row>
    <row r="998" spans="1:1">
      <c r="A998" s="226"/>
    </row>
    <row r="999" spans="1:1">
      <c r="A999" s="227"/>
    </row>
    <row r="1000" spans="1:1">
      <c r="A1000" s="226"/>
    </row>
    <row r="1001" spans="1:1">
      <c r="A1001" s="227"/>
    </row>
    <row r="1002" spans="1:1">
      <c r="A1002" s="226"/>
    </row>
    <row r="1003" spans="1:1">
      <c r="A1003" s="227"/>
    </row>
    <row r="1004" spans="1:1">
      <c r="A1004" s="226"/>
    </row>
    <row r="1005" spans="1:1">
      <c r="A1005" s="227"/>
    </row>
    <row r="1006" spans="1:1">
      <c r="A1006" s="226"/>
    </row>
    <row r="1007" spans="1:1">
      <c r="A1007" s="227"/>
    </row>
    <row r="1008" spans="1:1">
      <c r="A1008" s="226"/>
    </row>
    <row r="1009" spans="1:1">
      <c r="A1009" s="227"/>
    </row>
    <row r="1010" spans="1:1">
      <c r="A1010" s="226"/>
    </row>
    <row r="1011" spans="1:1">
      <c r="A1011" s="227"/>
    </row>
    <row r="1012" spans="1:1">
      <c r="A1012" s="226"/>
    </row>
    <row r="1013" spans="1:1">
      <c r="A1013" s="227"/>
    </row>
    <row r="1014" spans="1:1">
      <c r="A1014" s="226"/>
    </row>
    <row r="1015" spans="1:1">
      <c r="A1015" s="227"/>
    </row>
    <row r="1016" spans="1:1">
      <c r="A1016" s="226"/>
    </row>
    <row r="1017" spans="1:1">
      <c r="A1017" s="227"/>
    </row>
    <row r="1018" spans="1:1">
      <c r="A1018" s="226"/>
    </row>
    <row r="1019" spans="1:1">
      <c r="A1019" s="227"/>
    </row>
    <row r="1020" spans="1:1">
      <c r="A1020" s="226"/>
    </row>
    <row r="1021" spans="1:1">
      <c r="A1021" s="227"/>
    </row>
    <row r="1022" spans="1:1">
      <c r="A1022" s="226"/>
    </row>
    <row r="1023" spans="1:1">
      <c r="A1023" s="227"/>
    </row>
    <row r="1024" spans="1:1">
      <c r="A1024" s="226"/>
    </row>
    <row r="1025" spans="1:1">
      <c r="A1025" s="227"/>
    </row>
    <row r="1026" spans="1:1">
      <c r="A1026" s="226"/>
    </row>
    <row r="1027" spans="1:1">
      <c r="A1027" s="227"/>
    </row>
    <row r="1028" spans="1:1">
      <c r="A1028" s="226"/>
    </row>
    <row r="1029" spans="1:1">
      <c r="A1029" s="227"/>
    </row>
    <row r="1030" spans="1:1">
      <c r="A1030" s="226"/>
    </row>
    <row r="1031" spans="1:1">
      <c r="A1031" s="227"/>
    </row>
    <row r="1032" spans="1:1">
      <c r="A1032" s="226"/>
    </row>
    <row r="1033" spans="1:1">
      <c r="A1033" s="227"/>
    </row>
    <row r="1034" spans="1:1">
      <c r="A1034" s="226"/>
    </row>
    <row r="1035" spans="1:1">
      <c r="A1035" s="227"/>
    </row>
    <row r="1036" spans="1:1">
      <c r="A1036" s="226"/>
    </row>
    <row r="1037" spans="1:1">
      <c r="A1037" s="227"/>
    </row>
    <row r="1038" spans="1:1">
      <c r="A1038" s="226"/>
    </row>
    <row r="1039" spans="1:1">
      <c r="A1039" s="227"/>
    </row>
    <row r="1040" spans="1:1">
      <c r="A1040" s="226"/>
    </row>
    <row r="1041" spans="1:1">
      <c r="A1041" s="227"/>
    </row>
    <row r="1042" spans="1:1">
      <c r="A1042" s="226"/>
    </row>
    <row r="1043" spans="1:1">
      <c r="A1043" s="227"/>
    </row>
    <row r="1044" spans="1:1">
      <c r="A1044" s="226"/>
    </row>
    <row r="1045" spans="1:1">
      <c r="A1045" s="227"/>
    </row>
    <row r="1046" spans="1:1">
      <c r="A1046" s="226"/>
    </row>
    <row r="1047" spans="1:1">
      <c r="A1047" s="227"/>
    </row>
    <row r="1048" spans="1:1">
      <c r="A1048" s="226"/>
    </row>
    <row r="1049" spans="1:1">
      <c r="A1049" s="227"/>
    </row>
    <row r="1050" spans="1:1">
      <c r="A1050" s="226"/>
    </row>
    <row r="1051" spans="1:1">
      <c r="A1051" s="227"/>
    </row>
    <row r="1052" spans="1:1">
      <c r="A1052" s="226"/>
    </row>
    <row r="1053" spans="1:1">
      <c r="A1053" s="227"/>
    </row>
    <row r="1054" spans="1:1">
      <c r="A1054" s="226"/>
    </row>
    <row r="1055" spans="1:1">
      <c r="A1055" s="227"/>
    </row>
    <row r="1056" spans="1:1">
      <c r="A1056" s="226"/>
    </row>
    <row r="1057" spans="1:1">
      <c r="A1057" s="227"/>
    </row>
    <row r="1058" spans="1:1">
      <c r="A1058" s="226"/>
    </row>
    <row r="1059" spans="1:1">
      <c r="A1059" s="227"/>
    </row>
    <row r="1060" spans="1:1">
      <c r="A1060" s="226"/>
    </row>
    <row r="1061" spans="1:1">
      <c r="A1061" s="227"/>
    </row>
    <row r="1062" spans="1:1">
      <c r="A1062" s="226"/>
    </row>
    <row r="1063" spans="1:1">
      <c r="A1063" s="227"/>
    </row>
    <row r="1064" spans="1:1">
      <c r="A1064" s="226"/>
    </row>
    <row r="1065" spans="1:1">
      <c r="A1065" s="227"/>
    </row>
    <row r="1066" spans="1:1">
      <c r="A1066" s="226"/>
    </row>
    <row r="1067" spans="1:1">
      <c r="A1067" s="227"/>
    </row>
    <row r="1068" spans="1:1">
      <c r="A1068" s="226"/>
    </row>
    <row r="1069" spans="1:1">
      <c r="A1069" s="227"/>
    </row>
    <row r="1070" spans="1:1">
      <c r="A1070" s="226"/>
    </row>
    <row r="1071" spans="1:1">
      <c r="A1071" s="227"/>
    </row>
    <row r="1072" spans="1:1">
      <c r="A1072" s="226"/>
    </row>
    <row r="1073" spans="1:1">
      <c r="A1073" s="227"/>
    </row>
    <row r="1074" spans="1:1">
      <c r="A1074" s="226"/>
    </row>
    <row r="1075" spans="1:1">
      <c r="A1075" s="227"/>
    </row>
    <row r="1076" spans="1:1">
      <c r="A1076" s="226"/>
    </row>
    <row r="1077" spans="1:1">
      <c r="A1077" s="227"/>
    </row>
    <row r="1078" spans="1:1">
      <c r="A1078" s="226"/>
    </row>
    <row r="1079" spans="1:1">
      <c r="A1079" s="227"/>
    </row>
    <row r="1080" spans="1:1">
      <c r="A1080" s="226"/>
    </row>
    <row r="1081" spans="1:1">
      <c r="A1081" s="227"/>
    </row>
    <row r="1082" spans="1:1">
      <c r="A1082" s="226"/>
    </row>
    <row r="1083" spans="1:1">
      <c r="A1083" s="227"/>
    </row>
    <row r="1084" spans="1:1">
      <c r="A1084" s="226"/>
    </row>
    <row r="1085" spans="1:1">
      <c r="A1085" s="227"/>
    </row>
    <row r="1086" spans="1:1">
      <c r="A1086" s="226"/>
    </row>
    <row r="1087" spans="1:1">
      <c r="A1087" s="227"/>
    </row>
    <row r="1088" spans="1:1">
      <c r="A1088" s="226"/>
    </row>
    <row r="1089" spans="1:1">
      <c r="A1089" s="227"/>
    </row>
    <row r="1090" spans="1:1">
      <c r="A1090" s="226"/>
    </row>
    <row r="1091" spans="1:1">
      <c r="A1091" s="227"/>
    </row>
    <row r="1092" spans="1:1">
      <c r="A1092" s="226"/>
    </row>
    <row r="1093" spans="1:1">
      <c r="A1093" s="227"/>
    </row>
    <row r="1094" spans="1:1">
      <c r="A1094" s="226"/>
    </row>
    <row r="1095" spans="1:1">
      <c r="A1095" s="227"/>
    </row>
    <row r="1096" spans="1:1">
      <c r="A1096" s="226"/>
    </row>
    <row r="1097" spans="1:1">
      <c r="A1097" s="227"/>
    </row>
    <row r="1098" spans="1:1">
      <c r="A1098" s="226"/>
    </row>
    <row r="1099" spans="1:1">
      <c r="A1099" s="227"/>
    </row>
    <row r="1100" spans="1:1">
      <c r="A1100" s="226"/>
    </row>
    <row r="1101" spans="1:1">
      <c r="A1101" s="227"/>
    </row>
    <row r="1102" spans="1:1">
      <c r="A1102" s="226"/>
    </row>
    <row r="1103" spans="1:1">
      <c r="A1103" s="227"/>
    </row>
    <row r="1104" spans="1:1">
      <c r="A1104" s="226"/>
    </row>
    <row r="1105" spans="1:1">
      <c r="A1105" s="227"/>
    </row>
    <row r="1106" spans="1:1">
      <c r="A1106" s="226"/>
    </row>
    <row r="1107" spans="1:1">
      <c r="A1107" s="227"/>
    </row>
    <row r="1108" spans="1:1">
      <c r="A1108" s="226"/>
    </row>
    <row r="1109" spans="1:1">
      <c r="A1109" s="227"/>
    </row>
    <row r="1110" spans="1:1">
      <c r="A1110" s="226"/>
    </row>
    <row r="1111" spans="1:1">
      <c r="A1111" s="227"/>
    </row>
    <row r="1112" spans="1:1">
      <c r="A1112" s="226"/>
    </row>
    <row r="1113" spans="1:1">
      <c r="A1113" s="227"/>
    </row>
    <row r="1114" spans="1:1">
      <c r="A1114" s="226"/>
    </row>
    <row r="1115" spans="1:1">
      <c r="A1115" s="227"/>
    </row>
    <row r="1116" spans="1:1">
      <c r="A1116" s="226"/>
    </row>
    <row r="1117" spans="1:1">
      <c r="A1117" s="227"/>
    </row>
    <row r="1118" spans="1:1">
      <c r="A1118" s="226"/>
    </row>
    <row r="1119" spans="1:1">
      <c r="A1119" s="227"/>
    </row>
    <row r="1120" spans="1:1">
      <c r="A1120" s="226"/>
    </row>
    <row r="1121" spans="1:1">
      <c r="A1121" s="227"/>
    </row>
    <row r="1122" spans="1:1">
      <c r="A1122" s="226"/>
    </row>
    <row r="1123" spans="1:1">
      <c r="A1123" s="227"/>
    </row>
    <row r="1124" spans="1:1">
      <c r="A1124" s="226"/>
    </row>
    <row r="1125" spans="1:1">
      <c r="A1125" s="227"/>
    </row>
    <row r="1126" spans="1:1">
      <c r="A1126" s="226"/>
    </row>
    <row r="1127" spans="1:1">
      <c r="A1127" s="227"/>
    </row>
    <row r="1128" spans="1:1">
      <c r="A1128" s="226"/>
    </row>
    <row r="1129" spans="1:1">
      <c r="A1129" s="227"/>
    </row>
    <row r="1130" spans="1:1">
      <c r="A1130" s="226"/>
    </row>
    <row r="1131" spans="1:1">
      <c r="A1131" s="227"/>
    </row>
    <row r="1132" spans="1:1">
      <c r="A1132" s="226"/>
    </row>
    <row r="1133" spans="1:1">
      <c r="A1133" s="227"/>
    </row>
    <row r="1134" spans="1:1">
      <c r="A1134" s="226"/>
    </row>
    <row r="1135" spans="1:1">
      <c r="A1135" s="227"/>
    </row>
    <row r="1136" spans="1:1">
      <c r="A1136" s="226"/>
    </row>
    <row r="1137" spans="1:1">
      <c r="A1137" s="227"/>
    </row>
    <row r="1138" spans="1:1">
      <c r="A1138" s="226"/>
    </row>
    <row r="1139" spans="1:1">
      <c r="A1139" s="227"/>
    </row>
    <row r="1140" spans="1:1">
      <c r="A1140" s="226"/>
    </row>
    <row r="1141" spans="1:1">
      <c r="A1141" s="227"/>
    </row>
    <row r="1142" spans="1:1">
      <c r="A1142" s="226"/>
    </row>
    <row r="1143" spans="1:1">
      <c r="A1143" s="227"/>
    </row>
    <row r="1144" spans="1:1">
      <c r="A1144" s="226"/>
    </row>
    <row r="1145" spans="1:1">
      <c r="A1145" s="227"/>
    </row>
    <row r="1146" spans="1:1">
      <c r="A1146" s="226"/>
    </row>
    <row r="1147" spans="1:1">
      <c r="A1147" s="227"/>
    </row>
    <row r="1148" spans="1:1">
      <c r="A1148" s="226"/>
    </row>
    <row r="1149" spans="1:1">
      <c r="A1149" s="227"/>
    </row>
    <row r="1150" spans="1:1">
      <c r="A1150" s="226"/>
    </row>
    <row r="1151" spans="1:1">
      <c r="A1151" s="227"/>
    </row>
    <row r="1152" spans="1:1">
      <c r="A1152" s="226"/>
    </row>
    <row r="1153" spans="1:1">
      <c r="A1153" s="227"/>
    </row>
    <row r="1154" spans="1:1">
      <c r="A1154" s="226"/>
    </row>
    <row r="1155" spans="1:1">
      <c r="A1155" s="227"/>
    </row>
    <row r="1156" spans="1:1">
      <c r="A1156" s="226"/>
    </row>
    <row r="1157" spans="1:1">
      <c r="A1157" s="227"/>
    </row>
    <row r="1158" spans="1:1">
      <c r="A1158" s="226"/>
    </row>
    <row r="1159" spans="1:1">
      <c r="A1159" s="227"/>
    </row>
    <row r="1160" spans="1:1">
      <c r="A1160" s="226"/>
    </row>
    <row r="1161" spans="1:1">
      <c r="A1161" s="227"/>
    </row>
    <row r="1162" spans="1:1">
      <c r="A1162" s="226"/>
    </row>
    <row r="1163" spans="1:1">
      <c r="A1163" s="227"/>
    </row>
    <row r="1164" spans="1:1">
      <c r="A1164" s="226"/>
    </row>
    <row r="1165" spans="1:1">
      <c r="A1165" s="227"/>
    </row>
    <row r="1166" spans="1:1">
      <c r="A1166" s="226"/>
    </row>
    <row r="1167" spans="1:1">
      <c r="A1167" s="227"/>
    </row>
    <row r="1168" spans="1:1">
      <c r="A1168" s="226"/>
    </row>
    <row r="1169" spans="1:1">
      <c r="A1169" s="227"/>
    </row>
    <row r="1170" spans="1:1">
      <c r="A1170" s="226"/>
    </row>
    <row r="1171" spans="1:1">
      <c r="A1171" s="227"/>
    </row>
    <row r="1172" spans="1:1">
      <c r="A1172" s="226"/>
    </row>
    <row r="1173" spans="1:1">
      <c r="A1173" s="227"/>
    </row>
    <row r="1174" spans="1:1">
      <c r="A1174" s="226"/>
    </row>
    <row r="1175" spans="1:1">
      <c r="A1175" s="227"/>
    </row>
    <row r="1176" spans="1:1">
      <c r="A1176" s="226"/>
    </row>
    <row r="1177" spans="1:1">
      <c r="A1177" s="227"/>
    </row>
    <row r="1178" spans="1:1">
      <c r="A1178" s="226"/>
    </row>
    <row r="1179" spans="1:1">
      <c r="A1179" s="227"/>
    </row>
    <row r="1180" spans="1:1">
      <c r="A1180" s="226"/>
    </row>
    <row r="1181" spans="1:1">
      <c r="A1181" s="227"/>
    </row>
    <row r="1182" spans="1:1">
      <c r="A1182" s="226"/>
    </row>
    <row r="1183" spans="1:1">
      <c r="A1183" s="227"/>
    </row>
    <row r="1184" spans="1:1">
      <c r="A1184" s="226"/>
    </row>
    <row r="1185" spans="1:1">
      <c r="A1185" s="227"/>
    </row>
    <row r="1186" spans="1:1">
      <c r="A1186" s="226"/>
    </row>
    <row r="1187" spans="1:1">
      <c r="A1187" s="227"/>
    </row>
    <row r="1188" spans="1:1">
      <c r="A1188" s="226"/>
    </row>
    <row r="1189" spans="1:1">
      <c r="A1189" s="227"/>
    </row>
    <row r="1190" spans="1:1">
      <c r="A1190" s="226"/>
    </row>
    <row r="1191" spans="1:1">
      <c r="A1191" s="227"/>
    </row>
    <row r="1192" spans="1:1">
      <c r="A1192" s="226"/>
    </row>
    <row r="1193" spans="1:1">
      <c r="A1193" s="227"/>
    </row>
    <row r="1194" spans="1:1">
      <c r="A1194" s="226"/>
    </row>
    <row r="1195" spans="1:1">
      <c r="A1195" s="227"/>
    </row>
    <row r="1196" spans="1:1">
      <c r="A1196" s="226"/>
    </row>
    <row r="1197" spans="1:1">
      <c r="A1197" s="227"/>
    </row>
    <row r="1198" spans="1:1">
      <c r="A1198" s="226"/>
    </row>
    <row r="1199" spans="1:1">
      <c r="A1199" s="227"/>
    </row>
    <row r="1200" spans="1:1">
      <c r="A1200" s="226"/>
    </row>
    <row r="1201" spans="1:1">
      <c r="A1201" s="227"/>
    </row>
    <row r="1202" spans="1:1">
      <c r="A1202" s="226"/>
    </row>
    <row r="1203" spans="1:1">
      <c r="A1203" s="227"/>
    </row>
    <row r="1204" spans="1:1">
      <c r="A1204" s="226"/>
    </row>
    <row r="1205" spans="1:1">
      <c r="A1205" s="227"/>
    </row>
    <row r="1206" spans="1:1">
      <c r="A1206" s="226"/>
    </row>
    <row r="1207" spans="1:1">
      <c r="A1207" s="227"/>
    </row>
    <row r="1208" spans="1:1">
      <c r="A1208" s="226"/>
    </row>
    <row r="1209" spans="1:1">
      <c r="A1209" s="227"/>
    </row>
    <row r="1210" spans="1:1">
      <c r="A1210" s="226"/>
    </row>
    <row r="1211" spans="1:1">
      <c r="A1211" s="227"/>
    </row>
    <row r="1212" spans="1:1">
      <c r="A1212" s="226"/>
    </row>
    <row r="1213" spans="1:1">
      <c r="A1213" s="227"/>
    </row>
    <row r="1214" spans="1:1">
      <c r="A1214" s="226"/>
    </row>
    <row r="1215" spans="1:1">
      <c r="A1215" s="227"/>
    </row>
    <row r="1216" spans="1:1">
      <c r="A1216" s="226"/>
    </row>
    <row r="1217" spans="1:1">
      <c r="A1217" s="227"/>
    </row>
    <row r="1218" spans="1:1">
      <c r="A1218" s="226"/>
    </row>
    <row r="1219" spans="1:1">
      <c r="A1219" s="227"/>
    </row>
    <row r="1220" spans="1:1">
      <c r="A1220" s="226"/>
    </row>
    <row r="1221" spans="1:1">
      <c r="A1221" s="227"/>
    </row>
    <row r="1222" spans="1:1">
      <c r="A1222" s="226"/>
    </row>
    <row r="1223" spans="1:1">
      <c r="A1223" s="227"/>
    </row>
    <row r="1224" spans="1:1">
      <c r="A1224" s="226"/>
    </row>
    <row r="1225" spans="1:1">
      <c r="A1225" s="227"/>
    </row>
    <row r="1226" spans="1:1">
      <c r="A1226" s="226"/>
    </row>
    <row r="1227" spans="1:1">
      <c r="A1227" s="227"/>
    </row>
    <row r="1228" spans="1:1">
      <c r="A1228" s="226"/>
    </row>
    <row r="1229" spans="1:1">
      <c r="A1229" s="227"/>
    </row>
    <row r="1230" spans="1:1">
      <c r="A1230" s="226"/>
    </row>
    <row r="1231" spans="1:1">
      <c r="A1231" s="227"/>
    </row>
    <row r="1232" spans="1:1">
      <c r="A1232" s="226"/>
    </row>
    <row r="1233" spans="1:1">
      <c r="A1233" s="227"/>
    </row>
    <row r="1234" spans="1:1">
      <c r="A1234" s="226"/>
    </row>
    <row r="1235" spans="1:1">
      <c r="A1235" s="227"/>
    </row>
    <row r="1236" spans="1:1">
      <c r="A1236" s="226"/>
    </row>
    <row r="1237" spans="1:1">
      <c r="A1237" s="227"/>
    </row>
    <row r="1238" spans="1:1">
      <c r="A1238" s="226"/>
    </row>
    <row r="1239" spans="1:1">
      <c r="A1239" s="227"/>
    </row>
    <row r="1240" spans="1:1">
      <c r="A1240" s="226"/>
    </row>
    <row r="1241" spans="1:1">
      <c r="A1241" s="227"/>
    </row>
    <row r="1242" spans="1:1">
      <c r="A1242" s="226"/>
    </row>
    <row r="1243" spans="1:1">
      <c r="A1243" s="227"/>
    </row>
    <row r="1244" spans="1:1">
      <c r="A1244" s="226"/>
    </row>
    <row r="1245" spans="1:1">
      <c r="A1245" s="227"/>
    </row>
    <row r="1246" spans="1:1">
      <c r="A1246" s="226"/>
    </row>
    <row r="1247" spans="1:1">
      <c r="A1247" s="227"/>
    </row>
    <row r="1248" spans="1:1">
      <c r="A1248" s="226"/>
    </row>
    <row r="1249" spans="1:1">
      <c r="A1249" s="227"/>
    </row>
    <row r="1250" spans="1:1">
      <c r="A1250" s="226"/>
    </row>
    <row r="1251" spans="1:1">
      <c r="A1251" s="227"/>
    </row>
    <row r="1252" spans="1:1">
      <c r="A1252" s="226"/>
    </row>
    <row r="1253" spans="1:1">
      <c r="A1253" s="227"/>
    </row>
    <row r="1254" spans="1:1">
      <c r="A1254" s="226"/>
    </row>
    <row r="1255" spans="1:1">
      <c r="A1255" s="227"/>
    </row>
    <row r="1256" spans="1:1">
      <c r="A1256" s="226"/>
    </row>
    <row r="1257" spans="1:1">
      <c r="A1257" s="227"/>
    </row>
    <row r="1258" spans="1:1">
      <c r="A1258" s="226"/>
    </row>
    <row r="1259" spans="1:1">
      <c r="A1259" s="227"/>
    </row>
    <row r="1260" spans="1:1">
      <c r="A1260" s="226"/>
    </row>
    <row r="1261" spans="1:1">
      <c r="A1261" s="227"/>
    </row>
    <row r="1262" spans="1:1">
      <c r="A1262" s="226"/>
    </row>
    <row r="1263" spans="1:1">
      <c r="A1263" s="227"/>
    </row>
    <row r="1264" spans="1:1">
      <c r="A1264" s="226"/>
    </row>
    <row r="1265" spans="1:1">
      <c r="A1265" s="227"/>
    </row>
    <row r="1266" spans="1:1">
      <c r="A1266" s="226"/>
    </row>
    <row r="1267" spans="1:1">
      <c r="A1267" s="227"/>
    </row>
    <row r="1268" spans="1:1">
      <c r="A1268" s="226"/>
    </row>
    <row r="1269" spans="1:1">
      <c r="A1269" s="227"/>
    </row>
    <row r="1270" spans="1:1">
      <c r="A1270" s="226"/>
    </row>
    <row r="1271" spans="1:1">
      <c r="A1271" s="227"/>
    </row>
    <row r="1272" spans="1:1">
      <c r="A1272" s="226"/>
    </row>
    <row r="1273" spans="1:1">
      <c r="A1273" s="227"/>
    </row>
    <row r="1274" spans="1:1">
      <c r="A1274" s="226"/>
    </row>
    <row r="1275" spans="1:1">
      <c r="A1275" s="227"/>
    </row>
    <row r="1276" spans="1:1">
      <c r="A1276" s="226"/>
    </row>
    <row r="1277" spans="1:1">
      <c r="A1277" s="227"/>
    </row>
    <row r="1278" spans="1:1">
      <c r="A1278" s="226"/>
    </row>
    <row r="1279" spans="1:1">
      <c r="A1279" s="227"/>
    </row>
    <row r="1280" spans="1:1">
      <c r="A1280" s="226"/>
    </row>
    <row r="1281" spans="1:1">
      <c r="A1281" s="227"/>
    </row>
    <row r="1282" spans="1:1">
      <c r="A1282" s="226"/>
    </row>
    <row r="1283" spans="1:1">
      <c r="A1283" s="227"/>
    </row>
    <row r="1284" spans="1:1">
      <c r="A1284" s="226"/>
    </row>
    <row r="1285" spans="1:1">
      <c r="A1285" s="227"/>
    </row>
    <row r="1286" spans="1:1">
      <c r="A1286" s="226"/>
    </row>
    <row r="1287" spans="1:1">
      <c r="A1287" s="227"/>
    </row>
    <row r="1288" spans="1:1">
      <c r="A1288" s="226"/>
    </row>
    <row r="1289" spans="1:1">
      <c r="A1289" s="227"/>
    </row>
    <row r="1290" spans="1:1">
      <c r="A1290" s="226"/>
    </row>
    <row r="1291" spans="1:1">
      <c r="A1291" s="227"/>
    </row>
    <row r="1292" spans="1:1">
      <c r="A1292" s="226"/>
    </row>
    <row r="1293" spans="1:1">
      <c r="A1293" s="22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Sequencial_Botão1_Clique">
                <anchor moveWithCells="1" sizeWithCells="1">
                  <from>
                    <xdr:col>4</xdr:col>
                    <xdr:colOff>752475</xdr:colOff>
                    <xdr:row>14</xdr:row>
                    <xdr:rowOff>114300</xdr:rowOff>
                  </from>
                  <to>
                    <xdr:col>5</xdr:col>
                    <xdr:colOff>266700</xdr:colOff>
                    <xdr:row>16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6"/>
  <dimension ref="A1:P407"/>
  <sheetViews>
    <sheetView zoomScale="90" zoomScaleNormal="90" workbookViewId="0">
      <pane ySplit="2" topLeftCell="A362" activePane="bottomLeft" state="frozen"/>
      <selection activeCell="H34" sqref="H34"/>
      <selection pane="bottomLeft" activeCell="E378" sqref="E378"/>
    </sheetView>
  </sheetViews>
  <sheetFormatPr defaultRowHeight="12.75"/>
  <cols>
    <col min="1" max="1" width="11.5703125" style="238" customWidth="1"/>
    <col min="2" max="2" width="11.42578125" style="232" customWidth="1"/>
    <col min="3" max="3" width="17.5703125" style="233" customWidth="1"/>
    <col min="4" max="4" width="21.5703125" style="231" customWidth="1"/>
    <col min="5" max="5" width="27" style="231" customWidth="1"/>
    <col min="6" max="6" width="17.42578125" style="231" customWidth="1"/>
    <col min="7" max="7" width="6" style="231" customWidth="1"/>
    <col min="8" max="8" width="8.5703125" style="231" customWidth="1"/>
    <col min="9" max="9" width="47.5703125" style="231" customWidth="1"/>
    <col min="10" max="10" width="22.42578125" style="234" customWidth="1"/>
    <col min="11" max="11" width="12.5703125" style="234" customWidth="1"/>
    <col min="12" max="12" width="13.42578125" style="234" customWidth="1"/>
    <col min="13" max="13" width="18" style="234" bestFit="1" customWidth="1"/>
    <col min="14" max="14" width="22.5703125" style="234" bestFit="1" customWidth="1"/>
    <col min="15" max="15" width="11.5703125" style="234" bestFit="1" customWidth="1"/>
    <col min="16" max="16" width="16" style="231" customWidth="1"/>
  </cols>
  <sheetData>
    <row r="1" spans="1:16" ht="27" thickBot="1">
      <c r="A1" s="311" t="s">
        <v>1644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3"/>
    </row>
    <row r="2" spans="1:16" ht="13.5" thickBot="1">
      <c r="A2" s="242" t="s">
        <v>1645</v>
      </c>
      <c r="B2" s="243" t="s">
        <v>1646</v>
      </c>
      <c r="C2" s="244" t="s">
        <v>1647</v>
      </c>
      <c r="D2" s="245" t="s">
        <v>1648</v>
      </c>
      <c r="E2" s="245" t="s">
        <v>1649</v>
      </c>
      <c r="F2" s="245" t="s">
        <v>1650</v>
      </c>
      <c r="G2" s="245" t="s">
        <v>1651</v>
      </c>
      <c r="H2" s="245" t="s">
        <v>1652</v>
      </c>
      <c r="I2" s="245" t="s">
        <v>1653</v>
      </c>
      <c r="J2" s="246" t="s">
        <v>1654</v>
      </c>
      <c r="K2" s="250" t="s">
        <v>1655</v>
      </c>
      <c r="L2" s="250" t="s">
        <v>1656</v>
      </c>
      <c r="M2" s="251" t="s">
        <v>1657</v>
      </c>
      <c r="N2" s="251" t="s">
        <v>1658</v>
      </c>
      <c r="O2" s="247" t="s">
        <v>1659</v>
      </c>
      <c r="P2" s="247" t="s">
        <v>1660</v>
      </c>
    </row>
    <row r="3" spans="1:16">
      <c r="A3" s="238">
        <v>209</v>
      </c>
      <c r="B3" s="232">
        <v>44405</v>
      </c>
      <c r="C3" s="233" t="s">
        <v>1661</v>
      </c>
      <c r="D3" s="231" t="s">
        <v>1662</v>
      </c>
      <c r="E3" s="231" t="s">
        <v>130</v>
      </c>
      <c r="F3" s="231" t="s">
        <v>1663</v>
      </c>
      <c r="G3" s="231">
        <v>1</v>
      </c>
      <c r="H3" s="231" t="s">
        <v>738</v>
      </c>
      <c r="I3" s="231" t="s">
        <v>739</v>
      </c>
      <c r="J3" s="234">
        <v>9002.9</v>
      </c>
      <c r="K3" s="234">
        <v>14984.105616064091</v>
      </c>
      <c r="L3" s="234">
        <v>14984.105616064091</v>
      </c>
      <c r="M3" s="234">
        <v>13029.657057447035</v>
      </c>
      <c r="N3" s="234">
        <v>13029.657057447035</v>
      </c>
      <c r="O3" s="234">
        <v>1150</v>
      </c>
      <c r="P3" s="231" t="s">
        <v>16</v>
      </c>
    </row>
    <row r="4" spans="1:16">
      <c r="A4" s="238">
        <v>210</v>
      </c>
      <c r="B4" s="232">
        <v>44405</v>
      </c>
      <c r="C4" s="233" t="s">
        <v>1661</v>
      </c>
      <c r="D4" s="231" t="s">
        <v>1662</v>
      </c>
      <c r="E4" s="231" t="s">
        <v>130</v>
      </c>
      <c r="F4" s="231" t="s">
        <v>1663</v>
      </c>
      <c r="G4" s="231">
        <v>1</v>
      </c>
      <c r="H4" s="231" t="s">
        <v>738</v>
      </c>
      <c r="I4" s="231" t="s">
        <v>739</v>
      </c>
      <c r="J4" s="234">
        <v>9002.9</v>
      </c>
      <c r="K4" s="234">
        <v>14984.105616064091</v>
      </c>
      <c r="L4" s="234">
        <v>14984.105616064091</v>
      </c>
      <c r="M4" s="234">
        <v>13029.657057447035</v>
      </c>
      <c r="N4" s="234">
        <v>13029.657057447035</v>
      </c>
      <c r="O4" s="234">
        <v>1150</v>
      </c>
      <c r="P4" s="231" t="s">
        <v>16</v>
      </c>
    </row>
    <row r="5" spans="1:16">
      <c r="A5" s="238">
        <v>210</v>
      </c>
      <c r="B5" s="232">
        <v>44405</v>
      </c>
      <c r="C5" s="233" t="s">
        <v>1661</v>
      </c>
      <c r="D5" s="231" t="s">
        <v>1662</v>
      </c>
      <c r="E5" s="231" t="s">
        <v>130</v>
      </c>
      <c r="F5" s="231" t="s">
        <v>1663</v>
      </c>
      <c r="G5" s="231">
        <v>1</v>
      </c>
      <c r="H5" s="231" t="s">
        <v>1405</v>
      </c>
      <c r="I5" s="231" t="s">
        <v>1406</v>
      </c>
      <c r="J5" s="234">
        <v>758.92</v>
      </c>
      <c r="K5" s="234">
        <v>1263.1193764390764</v>
      </c>
      <c r="L5" s="234">
        <v>1263.1193764390764</v>
      </c>
      <c r="M5" s="234">
        <v>1098.3646751644142</v>
      </c>
      <c r="N5" s="234">
        <v>1098.3646751644142</v>
      </c>
      <c r="O5" s="234">
        <v>1150</v>
      </c>
      <c r="P5" s="231" t="s">
        <v>16</v>
      </c>
    </row>
    <row r="6" spans="1:16">
      <c r="A6" s="238">
        <v>210</v>
      </c>
      <c r="B6" s="232">
        <v>44405</v>
      </c>
      <c r="C6" s="233" t="s">
        <v>1661</v>
      </c>
      <c r="D6" s="231" t="s">
        <v>1662</v>
      </c>
      <c r="E6" s="231" t="s">
        <v>130</v>
      </c>
      <c r="F6" s="231" t="s">
        <v>1663</v>
      </c>
      <c r="G6" s="231">
        <v>1</v>
      </c>
      <c r="H6" s="231" t="s">
        <v>1407</v>
      </c>
      <c r="I6" s="231" t="s">
        <v>1408</v>
      </c>
      <c r="J6" s="234">
        <v>3750.56</v>
      </c>
      <c r="K6" s="234">
        <v>5428.0854583943565</v>
      </c>
      <c r="L6" s="234">
        <v>5428.0854583943565</v>
      </c>
      <c r="M6" s="234">
        <v>5428.0854583943565</v>
      </c>
      <c r="N6" s="234">
        <v>5428.0854583943565</v>
      </c>
      <c r="O6" s="234">
        <v>1150</v>
      </c>
      <c r="P6" s="231" t="s">
        <v>16</v>
      </c>
    </row>
    <row r="7" spans="1:16">
      <c r="A7" s="238">
        <v>210</v>
      </c>
      <c r="B7" s="232">
        <v>44405</v>
      </c>
      <c r="C7" s="233" t="s">
        <v>1661</v>
      </c>
      <c r="D7" s="231" t="s">
        <v>1662</v>
      </c>
      <c r="E7" s="231" t="s">
        <v>130</v>
      </c>
      <c r="F7" s="231" t="s">
        <v>1663</v>
      </c>
      <c r="G7" s="231">
        <v>1</v>
      </c>
      <c r="H7" s="231" t="s">
        <v>1414</v>
      </c>
      <c r="I7" s="231" t="s">
        <v>1415</v>
      </c>
      <c r="J7" s="234">
        <v>2920.99</v>
      </c>
      <c r="K7" s="234">
        <v>4438.8444686316434</v>
      </c>
      <c r="L7" s="234">
        <v>4438.8444686316434</v>
      </c>
      <c r="M7" s="234">
        <v>4227.470922506327</v>
      </c>
      <c r="N7" s="234">
        <v>4227.470922506327</v>
      </c>
      <c r="O7" s="234">
        <v>1150</v>
      </c>
      <c r="P7" s="231" t="s">
        <v>16</v>
      </c>
    </row>
    <row r="8" spans="1:16">
      <c r="A8" s="238">
        <v>210</v>
      </c>
      <c r="B8" s="232">
        <v>44405</v>
      </c>
      <c r="C8" s="233" t="s">
        <v>1661</v>
      </c>
      <c r="D8" s="231" t="s">
        <v>1662</v>
      </c>
      <c r="E8" s="231" t="s">
        <v>130</v>
      </c>
      <c r="F8" s="231" t="s">
        <v>1663</v>
      </c>
      <c r="G8" s="231">
        <v>1</v>
      </c>
      <c r="H8" s="231" t="s">
        <v>1412</v>
      </c>
      <c r="I8" s="231" t="s">
        <v>1413</v>
      </c>
      <c r="J8" s="234">
        <v>5726.14</v>
      </c>
      <c r="K8" s="234">
        <v>9116.0186727857399</v>
      </c>
      <c r="L8" s="234">
        <v>9116.0186727857399</v>
      </c>
      <c r="M8" s="234">
        <v>8287.289702532491</v>
      </c>
      <c r="N8" s="234">
        <v>8287.289702532491</v>
      </c>
      <c r="O8" s="234">
        <v>1150</v>
      </c>
      <c r="P8" s="231" t="s">
        <v>16</v>
      </c>
    </row>
    <row r="9" spans="1:16">
      <c r="A9" s="238">
        <v>210</v>
      </c>
      <c r="B9" s="232">
        <v>44405</v>
      </c>
      <c r="C9" s="233" t="s">
        <v>1661</v>
      </c>
      <c r="D9" s="231" t="s">
        <v>1662</v>
      </c>
      <c r="E9" s="231" t="s">
        <v>130</v>
      </c>
      <c r="F9" s="231" t="s">
        <v>1663</v>
      </c>
      <c r="G9" s="231">
        <v>1</v>
      </c>
      <c r="H9" s="231" t="s">
        <v>966</v>
      </c>
      <c r="I9" s="231" t="s">
        <v>967</v>
      </c>
      <c r="J9" s="234">
        <v>70.33</v>
      </c>
      <c r="K9" s="234">
        <v>111.96540658402014</v>
      </c>
      <c r="L9" s="234">
        <v>111.96540658402014</v>
      </c>
      <c r="M9" s="234">
        <v>101.78673325820013</v>
      </c>
      <c r="N9" s="234">
        <v>101.78673325820013</v>
      </c>
      <c r="O9" s="234">
        <v>1150</v>
      </c>
      <c r="P9" s="231" t="s">
        <v>16</v>
      </c>
    </row>
    <row r="10" spans="1:16">
      <c r="A10" s="238">
        <v>210</v>
      </c>
      <c r="B10" s="232">
        <v>44405</v>
      </c>
      <c r="C10" s="233" t="s">
        <v>1661</v>
      </c>
      <c r="D10" s="231" t="s">
        <v>1662</v>
      </c>
      <c r="E10" s="231" t="s">
        <v>130</v>
      </c>
      <c r="F10" s="231" t="s">
        <v>1663</v>
      </c>
      <c r="G10" s="231">
        <v>2</v>
      </c>
      <c r="H10" s="231" t="s">
        <v>1093</v>
      </c>
      <c r="I10" s="231" t="s">
        <v>1094</v>
      </c>
      <c r="J10" s="234">
        <v>1353.53</v>
      </c>
      <c r="K10" s="234">
        <v>2154.8206565287755</v>
      </c>
      <c r="L10" s="234">
        <v>4309.6413130575511</v>
      </c>
      <c r="M10" s="234">
        <v>1958.9278695716141</v>
      </c>
      <c r="N10" s="234">
        <v>3917.8557391432282</v>
      </c>
      <c r="O10" s="234">
        <v>1150</v>
      </c>
      <c r="P10" s="231" t="s">
        <v>16</v>
      </c>
    </row>
    <row r="11" spans="1:16">
      <c r="A11" s="238">
        <v>210</v>
      </c>
      <c r="B11" s="232">
        <v>44405</v>
      </c>
      <c r="C11" s="233" t="s">
        <v>1661</v>
      </c>
      <c r="D11" s="231" t="s">
        <v>1662</v>
      </c>
      <c r="E11" s="231" t="s">
        <v>130</v>
      </c>
      <c r="F11" s="231" t="s">
        <v>1663</v>
      </c>
      <c r="G11" s="231">
        <v>3</v>
      </c>
      <c r="H11" s="231" t="s">
        <v>890</v>
      </c>
      <c r="I11" s="231" t="s">
        <v>891</v>
      </c>
      <c r="J11" s="234">
        <v>6.3</v>
      </c>
      <c r="K11" s="234">
        <v>9.5737130741219083</v>
      </c>
      <c r="L11" s="234">
        <v>28.721139222365728</v>
      </c>
      <c r="M11" s="234">
        <v>9.1178219753541985</v>
      </c>
      <c r="N11" s="234">
        <v>27.353465926062597</v>
      </c>
      <c r="O11" s="234">
        <v>1150</v>
      </c>
      <c r="P11" s="231" t="s">
        <v>16</v>
      </c>
    </row>
    <row r="12" spans="1:16">
      <c r="A12" s="238">
        <v>210</v>
      </c>
      <c r="B12" s="232">
        <v>44405</v>
      </c>
      <c r="C12" s="233" t="s">
        <v>1661</v>
      </c>
      <c r="D12" s="231" t="s">
        <v>1662</v>
      </c>
      <c r="E12" s="231" t="s">
        <v>130</v>
      </c>
      <c r="F12" s="231" t="s">
        <v>1663</v>
      </c>
      <c r="G12" s="231">
        <v>1</v>
      </c>
      <c r="H12" s="231" t="s">
        <v>1235</v>
      </c>
      <c r="I12" s="231" t="s">
        <v>1236</v>
      </c>
      <c r="J12" s="234">
        <v>758.45</v>
      </c>
      <c r="K12" s="234">
        <v>1097.6844566995862</v>
      </c>
      <c r="L12" s="234">
        <v>1097.6844566995862</v>
      </c>
      <c r="M12" s="234">
        <v>1097.6844566995862</v>
      </c>
      <c r="N12" s="234">
        <v>1097.6844566995862</v>
      </c>
      <c r="O12" s="234">
        <v>1150</v>
      </c>
      <c r="P12" s="231" t="s">
        <v>16</v>
      </c>
    </row>
    <row r="13" spans="1:16">
      <c r="A13" s="238">
        <v>210</v>
      </c>
      <c r="B13" s="232">
        <v>44405</v>
      </c>
      <c r="C13" s="233" t="s">
        <v>1661</v>
      </c>
      <c r="D13" s="231" t="s">
        <v>1662</v>
      </c>
      <c r="E13" s="231" t="s">
        <v>130</v>
      </c>
      <c r="F13" s="231" t="s">
        <v>1663</v>
      </c>
      <c r="G13" s="231">
        <v>2</v>
      </c>
      <c r="H13" s="231" t="s">
        <v>732</v>
      </c>
      <c r="I13" s="231" t="s">
        <v>733</v>
      </c>
      <c r="J13" s="234">
        <v>134.13</v>
      </c>
      <c r="K13" s="234">
        <v>203.82891025904314</v>
      </c>
      <c r="L13" s="234">
        <v>407.65782051808628</v>
      </c>
      <c r="M13" s="234">
        <v>194.12277167527918</v>
      </c>
      <c r="N13" s="234">
        <v>388.24554335055836</v>
      </c>
      <c r="O13" s="234">
        <v>1150</v>
      </c>
      <c r="P13" s="231" t="s">
        <v>16</v>
      </c>
    </row>
    <row r="14" spans="1:16">
      <c r="A14" s="238">
        <v>210</v>
      </c>
      <c r="B14" s="232">
        <v>44405</v>
      </c>
      <c r="C14" s="233" t="s">
        <v>1661</v>
      </c>
      <c r="D14" s="231" t="s">
        <v>1662</v>
      </c>
      <c r="E14" s="231" t="s">
        <v>130</v>
      </c>
      <c r="F14" s="231" t="s">
        <v>1663</v>
      </c>
      <c r="G14" s="231">
        <v>1</v>
      </c>
      <c r="H14" s="231" t="s">
        <v>670</v>
      </c>
      <c r="I14" s="231" t="s">
        <v>671</v>
      </c>
      <c r="J14" s="234">
        <v>13329.94</v>
      </c>
      <c r="K14" s="234">
        <v>22185.87664150411</v>
      </c>
      <c r="L14" s="234">
        <v>22185.87664150411</v>
      </c>
      <c r="M14" s="234">
        <v>19292.066644786184</v>
      </c>
      <c r="N14" s="234">
        <v>19292.066644786184</v>
      </c>
      <c r="O14" s="234">
        <v>1150</v>
      </c>
      <c r="P14" s="231" t="s">
        <v>16</v>
      </c>
    </row>
    <row r="15" spans="1:16">
      <c r="A15" s="238">
        <v>210</v>
      </c>
      <c r="B15" s="232">
        <v>44405</v>
      </c>
      <c r="C15" s="233" t="s">
        <v>1661</v>
      </c>
      <c r="D15" s="231" t="s">
        <v>1662</v>
      </c>
      <c r="E15" s="231" t="s">
        <v>130</v>
      </c>
      <c r="F15" s="231" t="s">
        <v>1663</v>
      </c>
      <c r="G15" s="231">
        <v>1</v>
      </c>
      <c r="H15" s="231" t="s">
        <v>529</v>
      </c>
      <c r="I15" s="231" t="s">
        <v>530</v>
      </c>
      <c r="J15" s="234">
        <v>643.4</v>
      </c>
      <c r="K15" s="234">
        <v>1070.852009172115</v>
      </c>
      <c r="L15" s="234">
        <v>1070.852009172115</v>
      </c>
      <c r="M15" s="234">
        <v>931.1756601496653</v>
      </c>
      <c r="N15" s="234">
        <v>931.1756601496653</v>
      </c>
      <c r="O15" s="234">
        <v>1150</v>
      </c>
      <c r="P15" s="231" t="s">
        <v>16</v>
      </c>
    </row>
    <row r="16" spans="1:16">
      <c r="A16" s="238">
        <v>210</v>
      </c>
      <c r="B16" s="232">
        <v>44405</v>
      </c>
      <c r="C16" s="233" t="s">
        <v>1661</v>
      </c>
      <c r="D16" s="231" t="s">
        <v>1662</v>
      </c>
      <c r="E16" s="231" t="s">
        <v>130</v>
      </c>
      <c r="F16" s="231" t="s">
        <v>1663</v>
      </c>
      <c r="G16" s="231">
        <v>1</v>
      </c>
      <c r="H16" s="231" t="s">
        <v>1142</v>
      </c>
      <c r="I16" s="231" t="s">
        <v>1143</v>
      </c>
      <c r="J16" s="234">
        <v>4283.75</v>
      </c>
      <c r="K16" s="234">
        <v>7129.7206936447747</v>
      </c>
      <c r="L16" s="234">
        <v>7129.7206936447747</v>
      </c>
      <c r="M16" s="234">
        <v>6199.7571249084995</v>
      </c>
      <c r="N16" s="234">
        <v>6199.7571249084995</v>
      </c>
      <c r="O16" s="234">
        <v>1150</v>
      </c>
      <c r="P16" s="231" t="s">
        <v>16</v>
      </c>
    </row>
    <row r="17" spans="1:16">
      <c r="A17" s="238">
        <v>210</v>
      </c>
      <c r="B17" s="232">
        <v>44405</v>
      </c>
      <c r="C17" s="233" t="s">
        <v>1661</v>
      </c>
      <c r="D17" s="231" t="s">
        <v>1662</v>
      </c>
      <c r="E17" s="231" t="s">
        <v>130</v>
      </c>
      <c r="F17" s="231" t="s">
        <v>1663</v>
      </c>
      <c r="G17" s="231">
        <v>1</v>
      </c>
      <c r="H17" s="231" t="s">
        <v>871</v>
      </c>
      <c r="I17" s="231" t="s">
        <v>872</v>
      </c>
      <c r="J17" s="234">
        <v>458.15</v>
      </c>
      <c r="K17" s="234">
        <v>762.52851725552455</v>
      </c>
      <c r="L17" s="234">
        <v>762.52851725552455</v>
      </c>
      <c r="M17" s="234">
        <v>663.06827587436919</v>
      </c>
      <c r="N17" s="234">
        <v>663.06827587436919</v>
      </c>
      <c r="O17" s="234">
        <v>1150</v>
      </c>
      <c r="P17" s="231" t="s">
        <v>16</v>
      </c>
    </row>
    <row r="18" spans="1:16">
      <c r="A18" s="238">
        <v>210</v>
      </c>
      <c r="B18" s="232">
        <v>44405</v>
      </c>
      <c r="C18" s="233" t="s">
        <v>1661</v>
      </c>
      <c r="D18" s="231" t="s">
        <v>1662</v>
      </c>
      <c r="E18" s="231" t="s">
        <v>130</v>
      </c>
      <c r="F18" s="231" t="s">
        <v>1663</v>
      </c>
      <c r="G18" s="231">
        <v>2</v>
      </c>
      <c r="H18" s="231" t="s">
        <v>596</v>
      </c>
      <c r="I18" s="231" t="s">
        <v>597</v>
      </c>
      <c r="J18" s="234">
        <v>4.5</v>
      </c>
      <c r="K18" s="234">
        <v>6.8383664815156493</v>
      </c>
      <c r="L18" s="234">
        <v>13.676732963031299</v>
      </c>
      <c r="M18" s="234">
        <v>6.5127299823958564</v>
      </c>
      <c r="N18" s="234">
        <v>13.025459964791713</v>
      </c>
      <c r="O18" s="234">
        <v>1150</v>
      </c>
      <c r="P18" s="231" t="s">
        <v>16</v>
      </c>
    </row>
    <row r="19" spans="1:16">
      <c r="A19" s="238">
        <v>210</v>
      </c>
      <c r="B19" s="232">
        <v>44405</v>
      </c>
      <c r="C19" s="233" t="s">
        <v>1661</v>
      </c>
      <c r="D19" s="231" t="s">
        <v>1662</v>
      </c>
      <c r="E19" s="231" t="s">
        <v>130</v>
      </c>
      <c r="F19" s="231" t="s">
        <v>1663</v>
      </c>
      <c r="G19" s="231">
        <v>1</v>
      </c>
      <c r="H19" s="231" t="s">
        <v>508</v>
      </c>
      <c r="I19" s="231" t="s">
        <v>509</v>
      </c>
      <c r="J19" s="234">
        <v>839.48</v>
      </c>
      <c r="K19" s="234">
        <v>1275.704865311724</v>
      </c>
      <c r="L19" s="234">
        <v>1275.704865311724</v>
      </c>
      <c r="M19" s="234">
        <v>1214.9570145825942</v>
      </c>
      <c r="N19" s="234">
        <v>1214.9570145825942</v>
      </c>
      <c r="O19" s="234">
        <v>1150</v>
      </c>
      <c r="P19" s="231" t="s">
        <v>16</v>
      </c>
    </row>
    <row r="20" spans="1:16">
      <c r="A20" s="238">
        <v>210</v>
      </c>
      <c r="B20" s="232">
        <v>44405</v>
      </c>
      <c r="C20" s="233" t="s">
        <v>1661</v>
      </c>
      <c r="D20" s="231" t="s">
        <v>1662</v>
      </c>
      <c r="E20" s="231" t="s">
        <v>130</v>
      </c>
      <c r="F20" s="231" t="s">
        <v>1663</v>
      </c>
      <c r="G20" s="231">
        <v>1</v>
      </c>
      <c r="H20" s="231" t="s">
        <v>498</v>
      </c>
      <c r="I20" s="231" t="s">
        <v>499</v>
      </c>
      <c r="J20" s="234">
        <v>874.66</v>
      </c>
      <c r="K20" s="234">
        <v>1329.1656948272173</v>
      </c>
      <c r="L20" s="234">
        <v>1329.1656948272173</v>
      </c>
      <c r="M20" s="234">
        <v>1265.8720903116355</v>
      </c>
      <c r="N20" s="234">
        <v>1265.8720903116355</v>
      </c>
      <c r="O20" s="234">
        <v>1150</v>
      </c>
      <c r="P20" s="231" t="s">
        <v>16</v>
      </c>
    </row>
    <row r="21" spans="1:16">
      <c r="A21" s="238">
        <v>211</v>
      </c>
      <c r="B21" s="232">
        <v>44411</v>
      </c>
      <c r="C21" s="233" t="s">
        <v>1664</v>
      </c>
      <c r="D21" s="231" t="s">
        <v>1662</v>
      </c>
      <c r="E21" s="231" t="s">
        <v>130</v>
      </c>
      <c r="F21" s="231" t="s">
        <v>1663</v>
      </c>
      <c r="G21" s="231">
        <v>1</v>
      </c>
      <c r="H21" s="231" t="s">
        <v>738</v>
      </c>
      <c r="I21" s="231" t="s">
        <v>739</v>
      </c>
      <c r="J21" s="234">
        <v>9002.9</v>
      </c>
      <c r="K21" s="234">
        <v>15861.242631935822</v>
      </c>
      <c r="L21" s="234">
        <v>15861.242631935822</v>
      </c>
      <c r="M21" s="234">
        <v>13792.384897335498</v>
      </c>
      <c r="N21" s="234">
        <v>13792.384897335498</v>
      </c>
      <c r="O21" s="234">
        <v>1150</v>
      </c>
      <c r="P21" s="231" t="s">
        <v>16</v>
      </c>
    </row>
    <row r="22" spans="1:16">
      <c r="A22" s="238">
        <v>211</v>
      </c>
      <c r="B22" s="232">
        <v>44411</v>
      </c>
      <c r="C22" s="233" t="s">
        <v>1664</v>
      </c>
      <c r="D22" s="231" t="s">
        <v>1662</v>
      </c>
      <c r="E22" s="231" t="s">
        <v>130</v>
      </c>
      <c r="F22" s="231" t="s">
        <v>1663</v>
      </c>
      <c r="G22" s="231">
        <v>1</v>
      </c>
      <c r="H22" s="231" t="s">
        <v>702</v>
      </c>
      <c r="I22" s="231" t="s">
        <v>703</v>
      </c>
      <c r="J22" s="234">
        <v>1500</v>
      </c>
      <c r="K22" s="234">
        <v>2527.7893879309522</v>
      </c>
      <c r="L22" s="234">
        <v>2527.7893879309522</v>
      </c>
      <c r="M22" s="234">
        <v>2297.9903526645021</v>
      </c>
      <c r="N22" s="234">
        <v>2297.9903526645021</v>
      </c>
      <c r="O22" s="234">
        <v>1150</v>
      </c>
      <c r="P22" s="231" t="s">
        <v>16</v>
      </c>
    </row>
    <row r="23" spans="1:16">
      <c r="A23" s="238">
        <v>212</v>
      </c>
      <c r="B23" s="232">
        <v>44411</v>
      </c>
      <c r="C23" s="233" t="s">
        <v>1664</v>
      </c>
      <c r="D23" s="231" t="s">
        <v>1662</v>
      </c>
      <c r="E23" s="231" t="s">
        <v>130</v>
      </c>
      <c r="F23" s="231" t="s">
        <v>1663</v>
      </c>
      <c r="G23" s="231">
        <v>1</v>
      </c>
      <c r="H23" s="231" t="s">
        <v>738</v>
      </c>
      <c r="I23" s="231" t="s">
        <v>739</v>
      </c>
      <c r="J23" s="234">
        <v>9002.9</v>
      </c>
      <c r="K23" s="234">
        <v>15861.242631935822</v>
      </c>
      <c r="L23" s="234">
        <v>15861.242631935822</v>
      </c>
      <c r="M23" s="234">
        <v>13792.384897335498</v>
      </c>
      <c r="N23" s="234">
        <v>13792.384897335498</v>
      </c>
      <c r="O23" s="234">
        <v>1150</v>
      </c>
      <c r="P23" s="231" t="s">
        <v>16</v>
      </c>
    </row>
    <row r="24" spans="1:16">
      <c r="A24" s="238">
        <v>212</v>
      </c>
      <c r="B24" s="232">
        <v>44411</v>
      </c>
      <c r="C24" s="233" t="s">
        <v>1664</v>
      </c>
      <c r="D24" s="231" t="s">
        <v>1662</v>
      </c>
      <c r="E24" s="231" t="s">
        <v>130</v>
      </c>
      <c r="F24" s="231" t="s">
        <v>1663</v>
      </c>
      <c r="G24" s="231">
        <v>1</v>
      </c>
      <c r="H24" s="231" t="s">
        <v>702</v>
      </c>
      <c r="I24" s="231" t="s">
        <v>703</v>
      </c>
      <c r="J24" s="234">
        <v>1500</v>
      </c>
      <c r="K24" s="234">
        <v>2527.7893879309522</v>
      </c>
      <c r="L24" s="234">
        <v>2527.7893879309522</v>
      </c>
      <c r="M24" s="234">
        <v>2297.9903526645021</v>
      </c>
      <c r="N24" s="234">
        <v>2297.9903526645021</v>
      </c>
      <c r="O24" s="234">
        <v>1150</v>
      </c>
      <c r="P24" s="231" t="s">
        <v>16</v>
      </c>
    </row>
    <row r="25" spans="1:16">
      <c r="A25" s="238">
        <v>213</v>
      </c>
      <c r="B25" s="232">
        <v>44411</v>
      </c>
      <c r="C25" s="233" t="s">
        <v>1665</v>
      </c>
      <c r="D25" s="231" t="s">
        <v>136</v>
      </c>
      <c r="E25" s="231" t="s">
        <v>139</v>
      </c>
      <c r="F25" s="231" t="s">
        <v>138</v>
      </c>
      <c r="G25" s="231">
        <v>1</v>
      </c>
      <c r="H25" s="231" t="s">
        <v>1441</v>
      </c>
      <c r="I25" s="231" t="s">
        <v>1442</v>
      </c>
      <c r="J25" s="234">
        <v>412.5</v>
      </c>
      <c r="K25" s="234">
        <v>823.57968749999998</v>
      </c>
      <c r="L25" s="234">
        <v>823.57968749999998</v>
      </c>
      <c r="M25" s="234">
        <v>716.15625</v>
      </c>
      <c r="N25" s="234">
        <v>716.15625</v>
      </c>
      <c r="O25" s="234">
        <v>150</v>
      </c>
      <c r="P25" s="231" t="s">
        <v>52</v>
      </c>
    </row>
    <row r="26" spans="1:16">
      <c r="A26" s="238">
        <v>214</v>
      </c>
      <c r="B26" s="232">
        <v>44411</v>
      </c>
      <c r="C26" s="233" t="s">
        <v>1665</v>
      </c>
      <c r="D26" s="231" t="s">
        <v>234</v>
      </c>
      <c r="E26" s="231" t="s">
        <v>1666</v>
      </c>
      <c r="F26" s="231" t="s">
        <v>235</v>
      </c>
      <c r="G26" s="231">
        <v>1</v>
      </c>
      <c r="H26" s="231" t="s">
        <v>1214</v>
      </c>
      <c r="I26" s="231" t="s">
        <v>1215</v>
      </c>
      <c r="J26" s="234">
        <v>1324.26</v>
      </c>
      <c r="K26" s="234">
        <v>2511.3238274999999</v>
      </c>
      <c r="L26" s="234">
        <v>2511.3238274999999</v>
      </c>
      <c r="M26" s="234">
        <v>2183.7598499999999</v>
      </c>
      <c r="N26" s="234">
        <v>2183.7598499999999</v>
      </c>
      <c r="O26" s="234">
        <v>300</v>
      </c>
      <c r="P26" s="231" t="s">
        <v>16</v>
      </c>
    </row>
    <row r="27" spans="1:16">
      <c r="A27" s="238">
        <v>215</v>
      </c>
      <c r="B27" s="232">
        <v>44412</v>
      </c>
      <c r="C27" s="233" t="s">
        <v>1665</v>
      </c>
      <c r="D27" s="231" t="s">
        <v>234</v>
      </c>
      <c r="E27" s="231" t="s">
        <v>1666</v>
      </c>
      <c r="F27" s="231" t="s">
        <v>235</v>
      </c>
      <c r="G27" s="231">
        <v>1</v>
      </c>
      <c r="H27" s="231" t="s">
        <v>1059</v>
      </c>
      <c r="I27" s="231" t="s">
        <v>1060</v>
      </c>
      <c r="J27" s="234">
        <v>653.79</v>
      </c>
      <c r="K27" s="234">
        <v>976.51708874999997</v>
      </c>
      <c r="L27" s="234">
        <v>976.51708874999997</v>
      </c>
      <c r="M27" s="234">
        <v>930.01627499999995</v>
      </c>
      <c r="N27" s="234">
        <v>930.01627499999995</v>
      </c>
      <c r="P27" s="231" t="s">
        <v>16</v>
      </c>
    </row>
    <row r="28" spans="1:16">
      <c r="A28" s="238">
        <v>216</v>
      </c>
      <c r="B28" s="232">
        <v>44417</v>
      </c>
      <c r="C28" s="233" t="s">
        <v>4</v>
      </c>
      <c r="D28" s="231" t="s">
        <v>192</v>
      </c>
      <c r="E28" s="231" t="s">
        <v>1667</v>
      </c>
      <c r="F28" s="231" t="s">
        <v>194</v>
      </c>
      <c r="G28" s="231">
        <v>8</v>
      </c>
      <c r="H28" s="231" t="s">
        <v>43</v>
      </c>
      <c r="I28" s="231" t="s">
        <v>801</v>
      </c>
      <c r="J28" s="234">
        <v>43.5</v>
      </c>
      <c r="K28" s="234">
        <v>90.221812499999999</v>
      </c>
      <c r="L28" s="234">
        <v>721.77449999999999</v>
      </c>
      <c r="M28" s="234">
        <v>78.453749999999999</v>
      </c>
      <c r="N28" s="234">
        <v>627.63</v>
      </c>
      <c r="O28" s="234">
        <v>150</v>
      </c>
      <c r="P28" s="231" t="s">
        <v>52</v>
      </c>
    </row>
    <row r="29" spans="1:16">
      <c r="A29" s="238">
        <v>217</v>
      </c>
      <c r="B29" s="232">
        <v>44420</v>
      </c>
      <c r="C29" s="233" t="s">
        <v>1668</v>
      </c>
      <c r="D29" s="231" t="s">
        <v>1669</v>
      </c>
      <c r="E29" s="231" t="s">
        <v>155</v>
      </c>
      <c r="F29" s="231" t="s">
        <v>154</v>
      </c>
      <c r="G29" s="231">
        <v>1</v>
      </c>
      <c r="H29" s="231" t="s">
        <v>1489</v>
      </c>
      <c r="I29" s="231" t="s">
        <v>1490</v>
      </c>
      <c r="J29" s="234">
        <v>11300</v>
      </c>
      <c r="K29" s="234">
        <v>16877.962500000001</v>
      </c>
      <c r="L29" s="234">
        <v>16877.962500000001</v>
      </c>
      <c r="M29" s="234">
        <v>16074.25</v>
      </c>
      <c r="N29" s="234">
        <v>16074.25</v>
      </c>
      <c r="P29" s="231" t="s">
        <v>51</v>
      </c>
    </row>
    <row r="30" spans="1:16">
      <c r="A30" s="238">
        <v>218</v>
      </c>
      <c r="B30" s="232">
        <v>44420</v>
      </c>
      <c r="C30" s="233" t="s">
        <v>1668</v>
      </c>
      <c r="D30" s="231" t="s">
        <v>239</v>
      </c>
      <c r="E30" s="231" t="s">
        <v>243</v>
      </c>
      <c r="F30" s="231" t="s">
        <v>241</v>
      </c>
      <c r="G30" s="231">
        <v>1</v>
      </c>
      <c r="H30" s="231" t="s">
        <v>1489</v>
      </c>
      <c r="I30" s="231" t="s">
        <v>1490</v>
      </c>
      <c r="J30" s="234">
        <v>11300</v>
      </c>
      <c r="K30" s="234">
        <v>16284.7125</v>
      </c>
      <c r="L30" s="234">
        <v>16284.7125</v>
      </c>
      <c r="M30" s="234">
        <v>15509.25</v>
      </c>
      <c r="N30" s="234">
        <v>15509.25</v>
      </c>
      <c r="P30" s="231" t="s">
        <v>51</v>
      </c>
    </row>
    <row r="31" spans="1:16">
      <c r="A31" s="238">
        <v>219</v>
      </c>
      <c r="B31" s="232">
        <v>44420</v>
      </c>
      <c r="C31" s="233" t="s">
        <v>1661</v>
      </c>
      <c r="D31" s="231" t="s">
        <v>1669</v>
      </c>
      <c r="E31" s="231" t="s">
        <v>155</v>
      </c>
      <c r="F31" s="231" t="s">
        <v>154</v>
      </c>
      <c r="G31" s="231">
        <v>1</v>
      </c>
      <c r="H31" s="231" t="s">
        <v>673</v>
      </c>
      <c r="I31" s="231" t="s">
        <v>674</v>
      </c>
      <c r="J31" s="234">
        <v>4796.6400000000003</v>
      </c>
      <c r="K31" s="234">
        <v>8176.6981357066652</v>
      </c>
      <c r="L31" s="234">
        <v>8176.6981357066652</v>
      </c>
      <c r="M31" s="234">
        <v>7110.1722919188396</v>
      </c>
      <c r="N31" s="234">
        <v>7110.1722919188396</v>
      </c>
      <c r="O31" s="234">
        <v>600</v>
      </c>
      <c r="P31" s="231" t="s">
        <v>16</v>
      </c>
    </row>
    <row r="32" spans="1:16">
      <c r="A32" s="238">
        <v>219</v>
      </c>
      <c r="B32" s="232">
        <v>44420</v>
      </c>
      <c r="C32" s="233" t="s">
        <v>1661</v>
      </c>
      <c r="D32" s="231" t="s">
        <v>1669</v>
      </c>
      <c r="E32" s="231" t="s">
        <v>155</v>
      </c>
      <c r="F32" s="231" t="s">
        <v>154</v>
      </c>
      <c r="G32" s="231">
        <v>1</v>
      </c>
      <c r="H32" s="231" t="s">
        <v>1077</v>
      </c>
      <c r="I32" s="231" t="s">
        <v>1078</v>
      </c>
      <c r="J32" s="234">
        <v>552.15</v>
      </c>
      <c r="K32" s="234">
        <v>941.23467169319258</v>
      </c>
      <c r="L32" s="234">
        <v>941.23467169319258</v>
      </c>
      <c r="M32" s="234">
        <v>818.46493190712397</v>
      </c>
      <c r="N32" s="234">
        <v>818.46493190712397</v>
      </c>
      <c r="O32" s="234">
        <v>600</v>
      </c>
      <c r="P32" s="231" t="s">
        <v>16</v>
      </c>
    </row>
    <row r="33" spans="1:16">
      <c r="A33" s="238">
        <v>219</v>
      </c>
      <c r="B33" s="232">
        <v>44420</v>
      </c>
      <c r="C33" s="233" t="s">
        <v>1661</v>
      </c>
      <c r="D33" s="231" t="s">
        <v>1669</v>
      </c>
      <c r="E33" s="231" t="s">
        <v>155</v>
      </c>
      <c r="F33" s="231" t="s">
        <v>154</v>
      </c>
      <c r="G33" s="231">
        <v>1</v>
      </c>
      <c r="H33" s="231" t="s">
        <v>1075</v>
      </c>
      <c r="I33" s="231" t="s">
        <v>1076</v>
      </c>
      <c r="J33" s="234">
        <v>1243.68</v>
      </c>
      <c r="K33" s="234">
        <v>2120.0665335350718</v>
      </c>
      <c r="L33" s="234">
        <v>2120.0665335350718</v>
      </c>
      <c r="M33" s="234">
        <v>1843.5361161174537</v>
      </c>
      <c r="N33" s="234">
        <v>1843.5361161174537</v>
      </c>
      <c r="O33" s="234">
        <v>600</v>
      </c>
      <c r="P33" s="231" t="s">
        <v>16</v>
      </c>
    </row>
    <row r="34" spans="1:16">
      <c r="A34" s="238">
        <v>219</v>
      </c>
      <c r="B34" s="232">
        <v>44420</v>
      </c>
      <c r="C34" s="233" t="s">
        <v>1661</v>
      </c>
      <c r="D34" s="231" t="s">
        <v>1669</v>
      </c>
      <c r="E34" s="231" t="s">
        <v>155</v>
      </c>
      <c r="F34" s="231" t="s">
        <v>154</v>
      </c>
      <c r="G34" s="231">
        <v>20</v>
      </c>
      <c r="H34" s="231" t="s">
        <v>1259</v>
      </c>
      <c r="I34" s="231" t="s">
        <v>1260</v>
      </c>
      <c r="J34" s="234">
        <v>59.59</v>
      </c>
      <c r="K34" s="234">
        <v>92.748241523069453</v>
      </c>
      <c r="L34" s="234">
        <v>1854.9648304613891</v>
      </c>
      <c r="M34" s="234">
        <v>88.331658593399482</v>
      </c>
      <c r="N34" s="234">
        <v>1766.6331718679896</v>
      </c>
      <c r="O34" s="234">
        <v>600</v>
      </c>
      <c r="P34" s="231" t="s">
        <v>16</v>
      </c>
    </row>
    <row r="35" spans="1:16">
      <c r="A35" s="238">
        <v>219</v>
      </c>
      <c r="B35" s="232">
        <v>44420</v>
      </c>
      <c r="C35" s="233" t="s">
        <v>1661</v>
      </c>
      <c r="D35" s="231" t="s">
        <v>1669</v>
      </c>
      <c r="E35" s="231" t="s">
        <v>155</v>
      </c>
      <c r="F35" s="231" t="s">
        <v>154</v>
      </c>
      <c r="G35" s="231">
        <v>2</v>
      </c>
      <c r="H35" s="231" t="s">
        <v>960</v>
      </c>
      <c r="I35" s="231" t="s">
        <v>961</v>
      </c>
      <c r="J35" s="234">
        <v>10.45</v>
      </c>
      <c r="K35" s="234">
        <v>17.813822908981003</v>
      </c>
      <c r="L35" s="234">
        <v>35.627645817962005</v>
      </c>
      <c r="M35" s="234">
        <v>15.490280790418264</v>
      </c>
      <c r="N35" s="234">
        <v>30.980561580836529</v>
      </c>
      <c r="O35" s="234">
        <v>600</v>
      </c>
      <c r="P35" s="231" t="s">
        <v>16</v>
      </c>
    </row>
    <row r="36" spans="1:16">
      <c r="A36" s="238">
        <v>219</v>
      </c>
      <c r="B36" s="232">
        <v>44420</v>
      </c>
      <c r="C36" s="233" t="s">
        <v>1661</v>
      </c>
      <c r="D36" s="231" t="s">
        <v>1669</v>
      </c>
      <c r="E36" s="231" t="s">
        <v>155</v>
      </c>
      <c r="F36" s="231" t="s">
        <v>154</v>
      </c>
      <c r="G36" s="231">
        <v>1</v>
      </c>
      <c r="H36" s="231" t="s">
        <v>1255</v>
      </c>
      <c r="I36" s="231" t="s">
        <v>1256</v>
      </c>
      <c r="J36" s="234">
        <v>499.71</v>
      </c>
      <c r="K36" s="234">
        <v>777.76848081042169</v>
      </c>
      <c r="L36" s="234">
        <v>777.76848081042169</v>
      </c>
      <c r="M36" s="234">
        <v>740.73188648611585</v>
      </c>
      <c r="N36" s="234">
        <v>740.73188648611585</v>
      </c>
      <c r="O36" s="234">
        <v>600</v>
      </c>
      <c r="P36" s="231" t="s">
        <v>16</v>
      </c>
    </row>
    <row r="37" spans="1:16">
      <c r="A37" s="238">
        <v>219</v>
      </c>
      <c r="B37" s="232">
        <v>44420</v>
      </c>
      <c r="C37" s="233" t="s">
        <v>1661</v>
      </c>
      <c r="D37" s="231" t="s">
        <v>1669</v>
      </c>
      <c r="E37" s="231" t="s">
        <v>155</v>
      </c>
      <c r="F37" s="231" t="s">
        <v>154</v>
      </c>
      <c r="G37" s="231">
        <v>2</v>
      </c>
      <c r="H37" s="231" t="s">
        <v>1670</v>
      </c>
      <c r="I37" s="231" t="s">
        <v>277</v>
      </c>
      <c r="J37" s="234">
        <v>60</v>
      </c>
      <c r="K37" s="234">
        <v>93.386381798693847</v>
      </c>
      <c r="L37" s="234">
        <v>186.77276359738769</v>
      </c>
      <c r="M37" s="234">
        <v>88.939411236851285</v>
      </c>
      <c r="N37" s="234">
        <v>177.87882247370257</v>
      </c>
      <c r="O37" s="234">
        <v>600</v>
      </c>
      <c r="P37" s="231" t="s">
        <v>16</v>
      </c>
    </row>
    <row r="38" spans="1:16">
      <c r="A38" s="238">
        <v>219</v>
      </c>
      <c r="B38" s="232">
        <v>44420</v>
      </c>
      <c r="C38" s="233" t="s">
        <v>1661</v>
      </c>
      <c r="D38" s="231" t="s">
        <v>1669</v>
      </c>
      <c r="E38" s="231" t="s">
        <v>155</v>
      </c>
      <c r="F38" s="231" t="s">
        <v>154</v>
      </c>
      <c r="G38" s="231">
        <v>1</v>
      </c>
      <c r="H38" s="231" t="s">
        <v>458</v>
      </c>
      <c r="I38" s="231" t="s">
        <v>459</v>
      </c>
      <c r="J38" s="234">
        <v>163</v>
      </c>
      <c r="K38" s="234">
        <v>277.8615439391296</v>
      </c>
      <c r="L38" s="234">
        <v>277.8615439391296</v>
      </c>
      <c r="M38" s="234">
        <v>241.61873386011268</v>
      </c>
      <c r="N38" s="234">
        <v>241.61873386011268</v>
      </c>
      <c r="O38" s="234">
        <v>600</v>
      </c>
      <c r="P38" s="231" t="s">
        <v>16</v>
      </c>
    </row>
    <row r="39" spans="1:16">
      <c r="A39" s="238">
        <v>219</v>
      </c>
      <c r="B39" s="232">
        <v>44420</v>
      </c>
      <c r="C39" s="233" t="s">
        <v>1661</v>
      </c>
      <c r="D39" s="231" t="s">
        <v>1669</v>
      </c>
      <c r="E39" s="231" t="s">
        <v>155</v>
      </c>
      <c r="F39" s="231" t="s">
        <v>154</v>
      </c>
      <c r="G39" s="231">
        <v>1</v>
      </c>
      <c r="H39" s="231" t="s">
        <v>460</v>
      </c>
      <c r="I39" s="231" t="s">
        <v>461</v>
      </c>
      <c r="J39" s="234">
        <v>175</v>
      </c>
      <c r="K39" s="234">
        <v>298.31760852360537</v>
      </c>
      <c r="L39" s="234">
        <v>298.31760852360537</v>
      </c>
      <c r="M39" s="234">
        <v>259.40661610748293</v>
      </c>
      <c r="N39" s="234">
        <v>259.40661610748293</v>
      </c>
      <c r="O39" s="234">
        <v>600</v>
      </c>
      <c r="P39" s="231" t="s">
        <v>16</v>
      </c>
    </row>
    <row r="40" spans="1:16">
      <c r="A40" s="238">
        <v>219</v>
      </c>
      <c r="B40" s="232">
        <v>44420</v>
      </c>
      <c r="C40" s="233" t="s">
        <v>1661</v>
      </c>
      <c r="D40" s="231" t="s">
        <v>1669</v>
      </c>
      <c r="E40" s="231" t="s">
        <v>155</v>
      </c>
      <c r="F40" s="231" t="s">
        <v>154</v>
      </c>
      <c r="G40" s="231">
        <v>2</v>
      </c>
      <c r="H40" s="231" t="s">
        <v>1036</v>
      </c>
      <c r="I40" s="231" t="s">
        <v>1037</v>
      </c>
      <c r="J40" s="234">
        <v>69.709999999999994</v>
      </c>
      <c r="K40" s="234">
        <v>108.49941125311581</v>
      </c>
      <c r="L40" s="234">
        <v>216.99882250623162</v>
      </c>
      <c r="M40" s="234">
        <v>103.33277262201506</v>
      </c>
      <c r="N40" s="234">
        <v>206.66554524403011</v>
      </c>
      <c r="O40" s="234">
        <v>600</v>
      </c>
      <c r="P40" s="231" t="s">
        <v>16</v>
      </c>
    </row>
    <row r="41" spans="1:16">
      <c r="A41" s="238">
        <v>219</v>
      </c>
      <c r="B41" s="232">
        <v>44420</v>
      </c>
      <c r="C41" s="233" t="s">
        <v>1661</v>
      </c>
      <c r="D41" s="231" t="s">
        <v>1669</v>
      </c>
      <c r="E41" s="231" t="s">
        <v>155</v>
      </c>
      <c r="F41" s="231" t="s">
        <v>154</v>
      </c>
      <c r="G41" s="231">
        <v>1</v>
      </c>
      <c r="H41" s="231" t="s">
        <v>1623</v>
      </c>
      <c r="I41" s="231" t="s">
        <v>1624</v>
      </c>
      <c r="J41" s="234">
        <v>79</v>
      </c>
      <c r="K41" s="234">
        <v>134.669091847799</v>
      </c>
      <c r="L41" s="234">
        <v>134.669091847799</v>
      </c>
      <c r="M41" s="234">
        <v>117.10355812852087</v>
      </c>
      <c r="N41" s="234">
        <v>117.10355812852087</v>
      </c>
      <c r="O41" s="234">
        <v>600</v>
      </c>
      <c r="P41" s="231" t="s">
        <v>16</v>
      </c>
    </row>
    <row r="42" spans="1:16">
      <c r="A42" s="238">
        <v>219</v>
      </c>
      <c r="B42" s="232">
        <v>44420</v>
      </c>
      <c r="C42" s="233" t="s">
        <v>1661</v>
      </c>
      <c r="D42" s="231" t="s">
        <v>1669</v>
      </c>
      <c r="E42" s="231" t="s">
        <v>155</v>
      </c>
      <c r="F42" s="231" t="s">
        <v>154</v>
      </c>
      <c r="G42" s="231">
        <v>1</v>
      </c>
      <c r="H42" s="231" t="s">
        <v>1609</v>
      </c>
      <c r="I42" s="231" t="s">
        <v>1610</v>
      </c>
      <c r="J42" s="234">
        <v>714.54</v>
      </c>
      <c r="K42" s="234">
        <v>1218.0563656826112</v>
      </c>
      <c r="L42" s="234">
        <v>1218.0563656826112</v>
      </c>
      <c r="M42" s="234">
        <v>1059.1794484196619</v>
      </c>
      <c r="N42" s="234">
        <v>1059.1794484196619</v>
      </c>
      <c r="O42" s="234">
        <v>600</v>
      </c>
      <c r="P42" s="231" t="s">
        <v>16</v>
      </c>
    </row>
    <row r="43" spans="1:16">
      <c r="A43" s="238">
        <v>219</v>
      </c>
      <c r="B43" s="232">
        <v>44420</v>
      </c>
      <c r="C43" s="233" t="s">
        <v>1661</v>
      </c>
      <c r="D43" s="231" t="s">
        <v>1669</v>
      </c>
      <c r="E43" s="231" t="s">
        <v>155</v>
      </c>
      <c r="F43" s="231" t="s">
        <v>154</v>
      </c>
      <c r="G43" s="231">
        <v>1</v>
      </c>
      <c r="H43" s="231" t="s">
        <v>1595</v>
      </c>
      <c r="I43" s="231" t="s">
        <v>1596</v>
      </c>
      <c r="J43" s="234">
        <v>107</v>
      </c>
      <c r="K43" s="234">
        <v>182.39990921157585</v>
      </c>
      <c r="L43" s="234">
        <v>182.39990921157585</v>
      </c>
      <c r="M43" s="234">
        <v>158.60861670571813</v>
      </c>
      <c r="N43" s="234">
        <v>158.60861670571813</v>
      </c>
      <c r="O43" s="234">
        <v>600</v>
      </c>
      <c r="P43" s="231" t="s">
        <v>16</v>
      </c>
    </row>
    <row r="44" spans="1:16">
      <c r="A44" s="238">
        <v>219</v>
      </c>
      <c r="B44" s="232">
        <v>44420</v>
      </c>
      <c r="C44" s="233" t="s">
        <v>1661</v>
      </c>
      <c r="D44" s="231" t="s">
        <v>1669</v>
      </c>
      <c r="E44" s="231" t="s">
        <v>155</v>
      </c>
      <c r="F44" s="231" t="s">
        <v>154</v>
      </c>
      <c r="G44" s="231">
        <v>1</v>
      </c>
      <c r="H44" s="231" t="s">
        <v>1599</v>
      </c>
      <c r="I44" s="231" t="s">
        <v>1600</v>
      </c>
      <c r="J44" s="234">
        <v>68</v>
      </c>
      <c r="K44" s="234">
        <v>115.91769931202951</v>
      </c>
      <c r="L44" s="234">
        <v>115.91769931202951</v>
      </c>
      <c r="M44" s="234">
        <v>100.7979994017648</v>
      </c>
      <c r="N44" s="234">
        <v>100.7979994017648</v>
      </c>
      <c r="O44" s="234">
        <v>600</v>
      </c>
      <c r="P44" s="231" t="s">
        <v>16</v>
      </c>
    </row>
    <row r="45" spans="1:16">
      <c r="A45" s="238">
        <v>219</v>
      </c>
      <c r="B45" s="232">
        <v>44420</v>
      </c>
      <c r="C45" s="233" t="s">
        <v>1661</v>
      </c>
      <c r="D45" s="231" t="s">
        <v>1669</v>
      </c>
      <c r="E45" s="231" t="s">
        <v>155</v>
      </c>
      <c r="F45" s="231" t="s">
        <v>154</v>
      </c>
      <c r="G45" s="231">
        <v>1</v>
      </c>
      <c r="H45" s="231" t="s">
        <v>1597</v>
      </c>
      <c r="I45" s="231" t="s">
        <v>1598</v>
      </c>
      <c r="J45" s="234">
        <v>68</v>
      </c>
      <c r="K45" s="234">
        <v>115.91769931202951</v>
      </c>
      <c r="L45" s="234">
        <v>115.91769931202951</v>
      </c>
      <c r="M45" s="234">
        <v>100.7979994017648</v>
      </c>
      <c r="N45" s="234">
        <v>100.7979994017648</v>
      </c>
      <c r="O45" s="234">
        <v>600</v>
      </c>
      <c r="P45" s="231" t="s">
        <v>16</v>
      </c>
    </row>
    <row r="46" spans="1:16">
      <c r="A46" s="238">
        <v>219</v>
      </c>
      <c r="B46" s="232">
        <v>44420</v>
      </c>
      <c r="C46" s="233" t="s">
        <v>1661</v>
      </c>
      <c r="D46" s="231" t="s">
        <v>1669</v>
      </c>
      <c r="E46" s="231" t="s">
        <v>155</v>
      </c>
      <c r="F46" s="231" t="s">
        <v>154</v>
      </c>
      <c r="G46" s="231">
        <v>1</v>
      </c>
      <c r="H46" s="231" t="s">
        <v>1601</v>
      </c>
      <c r="I46" s="253" t="s">
        <v>1602</v>
      </c>
      <c r="J46" s="234">
        <v>15.44</v>
      </c>
      <c r="K46" s="234">
        <v>26.320136432025521</v>
      </c>
      <c r="L46" s="234">
        <v>26.320136432025521</v>
      </c>
      <c r="M46" s="234">
        <v>22.887075158283061</v>
      </c>
      <c r="N46" s="234">
        <v>22.887075158283061</v>
      </c>
      <c r="O46" s="234">
        <v>600</v>
      </c>
      <c r="P46" s="231" t="s">
        <v>16</v>
      </c>
    </row>
    <row r="47" spans="1:16" ht="12.6" customHeight="1">
      <c r="A47" s="238">
        <v>219</v>
      </c>
      <c r="B47" s="232">
        <v>44420</v>
      </c>
      <c r="C47" s="233" t="s">
        <v>1661</v>
      </c>
      <c r="D47" s="231" t="s">
        <v>1669</v>
      </c>
      <c r="E47" s="231" t="s">
        <v>155</v>
      </c>
      <c r="F47" s="231" t="s">
        <v>154</v>
      </c>
      <c r="G47" s="231">
        <v>1</v>
      </c>
      <c r="H47" s="231" t="s">
        <v>1603</v>
      </c>
      <c r="I47" s="253" t="s">
        <v>1604</v>
      </c>
      <c r="J47" s="234">
        <v>17.59</v>
      </c>
      <c r="K47" s="234">
        <v>29.985181336744105</v>
      </c>
      <c r="L47" s="234">
        <v>29.985181336744105</v>
      </c>
      <c r="M47" s="234">
        <v>26.074070727603569</v>
      </c>
      <c r="N47" s="234">
        <v>26.074070727603569</v>
      </c>
      <c r="O47" s="234">
        <v>600</v>
      </c>
      <c r="P47" s="231" t="s">
        <v>16</v>
      </c>
    </row>
    <row r="48" spans="1:16" ht="15" customHeight="1">
      <c r="A48" s="238">
        <v>219</v>
      </c>
      <c r="B48" s="232">
        <v>44420</v>
      </c>
      <c r="C48" s="233" t="s">
        <v>1661</v>
      </c>
      <c r="D48" s="231" t="s">
        <v>1669</v>
      </c>
      <c r="E48" s="231" t="s">
        <v>155</v>
      </c>
      <c r="F48" s="231" t="s">
        <v>154</v>
      </c>
      <c r="G48" s="231">
        <v>1</v>
      </c>
      <c r="H48" s="231" t="s">
        <v>1605</v>
      </c>
      <c r="I48" s="253" t="s">
        <v>1606</v>
      </c>
      <c r="J48" s="234">
        <v>24.67</v>
      </c>
      <c r="K48" s="234">
        <v>40.35703625</v>
      </c>
      <c r="L48" s="234">
        <v>40.35703625</v>
      </c>
      <c r="M48" s="234">
        <v>35.093074999999999</v>
      </c>
      <c r="N48" s="234">
        <v>35.093074999999999</v>
      </c>
      <c r="O48" s="234">
        <v>600</v>
      </c>
      <c r="P48" s="231" t="s">
        <v>16</v>
      </c>
    </row>
    <row r="49" spans="1:16">
      <c r="A49" s="238">
        <v>219</v>
      </c>
      <c r="B49" s="232">
        <v>44420</v>
      </c>
      <c r="C49" s="233" t="s">
        <v>1661</v>
      </c>
      <c r="D49" s="231" t="s">
        <v>1669</v>
      </c>
      <c r="E49" s="231" t="s">
        <v>155</v>
      </c>
      <c r="F49" s="231" t="s">
        <v>154</v>
      </c>
      <c r="G49" s="231">
        <v>1</v>
      </c>
      <c r="H49" s="231" t="s">
        <v>1607</v>
      </c>
      <c r="I49" s="253" t="s">
        <v>1608</v>
      </c>
      <c r="J49" s="234">
        <v>32.96</v>
      </c>
      <c r="K49" s="234">
        <v>56.185990725360178</v>
      </c>
      <c r="L49" s="234">
        <v>56.185990725360178</v>
      </c>
      <c r="M49" s="234">
        <v>48.857383239443635</v>
      </c>
      <c r="N49" s="234">
        <v>48.857383239443635</v>
      </c>
      <c r="O49" s="234">
        <v>600</v>
      </c>
      <c r="P49" s="231" t="s">
        <v>16</v>
      </c>
    </row>
    <row r="50" spans="1:16">
      <c r="A50" s="238">
        <v>220</v>
      </c>
      <c r="B50" s="232">
        <v>44420</v>
      </c>
      <c r="C50" s="233" t="s">
        <v>1661</v>
      </c>
      <c r="D50" s="231" t="s">
        <v>1669</v>
      </c>
      <c r="E50" s="231" t="s">
        <v>155</v>
      </c>
      <c r="F50" s="231" t="s">
        <v>154</v>
      </c>
      <c r="G50" s="231">
        <v>1</v>
      </c>
      <c r="H50" s="231" t="s">
        <v>1279</v>
      </c>
      <c r="I50" s="253" t="s">
        <v>1280</v>
      </c>
      <c r="J50" s="234">
        <v>149.56</v>
      </c>
      <c r="K50" s="234">
        <v>281.0061599686199</v>
      </c>
      <c r="L50" s="234">
        <v>281.0061599686199</v>
      </c>
      <c r="M50" s="234">
        <v>244.35318258140862</v>
      </c>
      <c r="N50" s="234">
        <v>244.35318258140862</v>
      </c>
      <c r="O50" s="234">
        <v>200</v>
      </c>
      <c r="P50" s="231" t="s">
        <v>16</v>
      </c>
    </row>
    <row r="51" spans="1:16">
      <c r="A51" s="238">
        <v>220</v>
      </c>
      <c r="B51" s="232">
        <v>44420</v>
      </c>
      <c r="C51" s="233" t="s">
        <v>1661</v>
      </c>
      <c r="D51" s="231" t="s">
        <v>1669</v>
      </c>
      <c r="E51" s="231" t="s">
        <v>155</v>
      </c>
      <c r="F51" s="231" t="s">
        <v>154</v>
      </c>
      <c r="G51" s="231">
        <v>1</v>
      </c>
      <c r="H51" s="231" t="s">
        <v>934</v>
      </c>
      <c r="I51" s="253" t="s">
        <v>935</v>
      </c>
      <c r="J51" s="234">
        <v>81</v>
      </c>
      <c r="K51" s="234">
        <v>138.9558583748917</v>
      </c>
      <c r="L51" s="234">
        <v>138.9558583748917</v>
      </c>
      <c r="M51" s="234">
        <v>132.3389127379921</v>
      </c>
      <c r="N51" s="234">
        <v>132.3389127379921</v>
      </c>
      <c r="O51" s="234">
        <v>200</v>
      </c>
      <c r="P51" s="231" t="s">
        <v>16</v>
      </c>
    </row>
    <row r="52" spans="1:16">
      <c r="A52" s="238">
        <v>220</v>
      </c>
      <c r="B52" s="232">
        <v>44420</v>
      </c>
      <c r="C52" s="233" t="s">
        <v>1661</v>
      </c>
      <c r="D52" s="231" t="s">
        <v>1669</v>
      </c>
      <c r="E52" s="231" t="s">
        <v>155</v>
      </c>
      <c r="F52" s="231" t="s">
        <v>154</v>
      </c>
      <c r="G52" s="231">
        <v>1</v>
      </c>
      <c r="H52" s="231" t="s">
        <v>932</v>
      </c>
      <c r="I52" s="253" t="s">
        <v>933</v>
      </c>
      <c r="J52" s="234">
        <v>715.9</v>
      </c>
      <c r="K52" s="234">
        <v>1228.1296174146294</v>
      </c>
      <c r="L52" s="234">
        <v>1228.1296174146294</v>
      </c>
      <c r="M52" s="234">
        <v>1169.6472546805994</v>
      </c>
      <c r="N52" s="234">
        <v>1169.6472546805994</v>
      </c>
      <c r="O52" s="234">
        <v>200</v>
      </c>
      <c r="P52" s="231" t="s">
        <v>16</v>
      </c>
    </row>
    <row r="53" spans="1:16">
      <c r="A53" s="238">
        <v>221</v>
      </c>
      <c r="B53" s="232">
        <v>44425</v>
      </c>
      <c r="C53" s="233" t="s">
        <v>4</v>
      </c>
      <c r="D53" s="231" t="s">
        <v>192</v>
      </c>
      <c r="E53" s="231" t="s">
        <v>1667</v>
      </c>
      <c r="F53" s="231" t="s">
        <v>194</v>
      </c>
      <c r="G53" s="231">
        <v>1</v>
      </c>
      <c r="H53" s="231" t="s">
        <v>1441</v>
      </c>
      <c r="I53" s="231" t="s">
        <v>1442</v>
      </c>
      <c r="J53" s="234">
        <v>413</v>
      </c>
      <c r="K53" s="234">
        <v>858.868875</v>
      </c>
      <c r="L53" s="234">
        <v>858.868875</v>
      </c>
      <c r="M53" s="234">
        <v>746.84249999999997</v>
      </c>
      <c r="N53" s="234">
        <v>746.84249999999997</v>
      </c>
      <c r="O53" s="234">
        <v>180</v>
      </c>
      <c r="P53" s="231" t="s">
        <v>16</v>
      </c>
    </row>
    <row r="54" spans="1:16">
      <c r="A54" s="238">
        <v>222</v>
      </c>
      <c r="B54" s="232">
        <v>44425</v>
      </c>
      <c r="C54" s="233" t="s">
        <v>4</v>
      </c>
      <c r="D54" s="231" t="s">
        <v>192</v>
      </c>
      <c r="E54" s="231" t="s">
        <v>1667</v>
      </c>
      <c r="F54" s="231" t="s">
        <v>194</v>
      </c>
      <c r="G54" s="231">
        <v>1</v>
      </c>
      <c r="H54" s="231" t="s">
        <v>1441</v>
      </c>
      <c r="I54" s="231" t="s">
        <v>1442</v>
      </c>
      <c r="J54" s="234">
        <v>413</v>
      </c>
      <c r="K54" s="234">
        <v>858.868875</v>
      </c>
      <c r="L54" s="234">
        <v>858.868875</v>
      </c>
      <c r="M54" s="234">
        <v>746.84249999999997</v>
      </c>
      <c r="N54" s="234">
        <v>746.84249999999997</v>
      </c>
      <c r="O54" s="234">
        <v>180</v>
      </c>
      <c r="P54" s="231" t="s">
        <v>16</v>
      </c>
    </row>
    <row r="55" spans="1:16">
      <c r="A55" s="238">
        <v>223</v>
      </c>
      <c r="B55" s="232">
        <v>44428</v>
      </c>
      <c r="C55" s="233" t="s">
        <v>1668</v>
      </c>
      <c r="D55" s="231" t="s">
        <v>68</v>
      </c>
      <c r="E55" s="231" t="s">
        <v>72</v>
      </c>
      <c r="F55" s="231" t="s">
        <v>70</v>
      </c>
      <c r="G55" s="231">
        <v>1</v>
      </c>
      <c r="H55" s="231" t="s">
        <v>306</v>
      </c>
      <c r="I55" s="231" t="s">
        <v>307</v>
      </c>
      <c r="J55" s="234">
        <v>800</v>
      </c>
      <c r="K55" s="234">
        <v>1757.8</v>
      </c>
      <c r="L55" s="234">
        <v>1757.8</v>
      </c>
      <c r="M55" s="234">
        <v>1598</v>
      </c>
      <c r="N55" s="234">
        <v>1598</v>
      </c>
      <c r="O55" s="234">
        <v>500</v>
      </c>
      <c r="P55" s="231" t="s">
        <v>55</v>
      </c>
    </row>
    <row r="56" spans="1:16">
      <c r="A56" s="238">
        <v>224</v>
      </c>
      <c r="B56" s="232">
        <v>44431</v>
      </c>
      <c r="C56" s="233" t="s">
        <v>1668</v>
      </c>
      <c r="D56" s="231" t="s">
        <v>1671</v>
      </c>
      <c r="E56" s="231" t="s">
        <v>1672</v>
      </c>
      <c r="F56" s="231" t="s">
        <v>1673</v>
      </c>
      <c r="G56" s="231">
        <v>1</v>
      </c>
      <c r="H56" s="231" t="s">
        <v>1462</v>
      </c>
      <c r="I56" s="231" t="s">
        <v>1463</v>
      </c>
      <c r="J56" s="234">
        <v>2500</v>
      </c>
      <c r="K56" s="234">
        <v>3774.5976394849786</v>
      </c>
      <c r="L56" s="234">
        <v>3774.5976394849786</v>
      </c>
      <c r="M56" s="234">
        <v>3774.5976394849786</v>
      </c>
      <c r="N56" s="234">
        <v>3774.5976394849786</v>
      </c>
      <c r="O56" s="234">
        <v>400</v>
      </c>
      <c r="P56" s="231" t="s">
        <v>55</v>
      </c>
    </row>
    <row r="57" spans="1:16">
      <c r="A57" s="238">
        <v>224</v>
      </c>
      <c r="B57" s="232">
        <v>44431</v>
      </c>
      <c r="C57" s="233" t="s">
        <v>1668</v>
      </c>
      <c r="D57" s="231" t="s">
        <v>1671</v>
      </c>
      <c r="E57" s="231" t="s">
        <v>1672</v>
      </c>
      <c r="F57" s="231" t="s">
        <v>1673</v>
      </c>
      <c r="G57" s="231">
        <v>1</v>
      </c>
      <c r="H57" s="231" t="s">
        <v>1441</v>
      </c>
      <c r="I57" s="231" t="s">
        <v>1442</v>
      </c>
      <c r="J57" s="234">
        <v>412.5</v>
      </c>
      <c r="K57" s="234">
        <v>716.22990209227464</v>
      </c>
      <c r="L57" s="234">
        <v>716.22990209227464</v>
      </c>
      <c r="M57" s="234">
        <v>622.80861051502143</v>
      </c>
      <c r="N57" s="234">
        <v>622.80861051502143</v>
      </c>
      <c r="O57" s="234">
        <v>400</v>
      </c>
      <c r="P57" s="231" t="s">
        <v>55</v>
      </c>
    </row>
    <row r="58" spans="1:16">
      <c r="A58" s="238">
        <v>225</v>
      </c>
      <c r="B58" s="232">
        <v>44432</v>
      </c>
      <c r="C58" s="233" t="s">
        <v>4</v>
      </c>
      <c r="D58" s="231" t="s">
        <v>162</v>
      </c>
      <c r="E58" s="231" t="s">
        <v>164</v>
      </c>
      <c r="F58" s="231" t="s">
        <v>163</v>
      </c>
      <c r="G58" s="231">
        <v>1</v>
      </c>
      <c r="H58" s="231" t="s">
        <v>946</v>
      </c>
      <c r="I58" s="231" t="s">
        <v>947</v>
      </c>
      <c r="J58" s="234">
        <v>3950</v>
      </c>
      <c r="K58" s="234">
        <v>7079.1083241343249</v>
      </c>
      <c r="L58" s="234">
        <v>7079.1083241343249</v>
      </c>
      <c r="M58" s="234">
        <v>6155.7463688124562</v>
      </c>
      <c r="N58" s="234">
        <v>6155.7463688124562</v>
      </c>
      <c r="O58" s="234">
        <v>1600</v>
      </c>
      <c r="P58" s="231" t="s">
        <v>59</v>
      </c>
    </row>
    <row r="59" spans="1:16">
      <c r="A59" s="238">
        <v>225</v>
      </c>
      <c r="B59" s="232">
        <v>44432</v>
      </c>
      <c r="C59" s="233" t="s">
        <v>4</v>
      </c>
      <c r="D59" s="231" t="s">
        <v>162</v>
      </c>
      <c r="E59" s="231" t="s">
        <v>164</v>
      </c>
      <c r="F59" s="231" t="s">
        <v>163</v>
      </c>
      <c r="G59" s="231">
        <v>1</v>
      </c>
      <c r="H59" s="231" t="s">
        <v>1137</v>
      </c>
      <c r="I59" s="231" t="s">
        <v>1138</v>
      </c>
      <c r="J59" s="234">
        <v>307</v>
      </c>
      <c r="K59" s="234">
        <v>526.27735411340927</v>
      </c>
      <c r="L59" s="234">
        <v>526.27735411340927</v>
      </c>
      <c r="M59" s="234">
        <v>478.43395828491748</v>
      </c>
      <c r="N59" s="234">
        <v>478.43395828491748</v>
      </c>
      <c r="O59" s="234">
        <v>1600</v>
      </c>
      <c r="P59" s="231" t="s">
        <v>59</v>
      </c>
    </row>
    <row r="60" spans="1:16">
      <c r="A60" s="238">
        <v>225</v>
      </c>
      <c r="B60" s="232">
        <v>44432</v>
      </c>
      <c r="C60" s="233" t="s">
        <v>4</v>
      </c>
      <c r="D60" s="231" t="s">
        <v>162</v>
      </c>
      <c r="E60" s="231" t="s">
        <v>164</v>
      </c>
      <c r="F60" s="231" t="s">
        <v>163</v>
      </c>
      <c r="G60" s="231">
        <v>1</v>
      </c>
      <c r="H60" s="231" t="s">
        <v>1085</v>
      </c>
      <c r="I60" s="231" t="s">
        <v>1086</v>
      </c>
      <c r="J60" s="234">
        <v>3055</v>
      </c>
      <c r="K60" s="234">
        <v>5237.0596638972811</v>
      </c>
      <c r="L60" s="234">
        <v>5237.0596638972811</v>
      </c>
      <c r="M60" s="234">
        <v>4760.9633308157099</v>
      </c>
      <c r="N60" s="234">
        <v>4760.9633308157099</v>
      </c>
      <c r="O60" s="234">
        <v>1600</v>
      </c>
      <c r="P60" s="231" t="s">
        <v>59</v>
      </c>
    </row>
    <row r="61" spans="1:16">
      <c r="A61" s="238">
        <v>225</v>
      </c>
      <c r="B61" s="232">
        <v>44432</v>
      </c>
      <c r="C61" s="233" t="s">
        <v>4</v>
      </c>
      <c r="D61" s="231" t="s">
        <v>162</v>
      </c>
      <c r="E61" s="231" t="s">
        <v>164</v>
      </c>
      <c r="F61" s="231" t="s">
        <v>163</v>
      </c>
      <c r="G61" s="231">
        <v>1</v>
      </c>
      <c r="H61" s="231" t="s">
        <v>1087</v>
      </c>
      <c r="I61" s="231" t="s">
        <v>1088</v>
      </c>
      <c r="J61" s="234">
        <v>1294</v>
      </c>
      <c r="K61" s="234">
        <v>2218.2504762956078</v>
      </c>
      <c r="L61" s="234">
        <v>2218.2504762956078</v>
      </c>
      <c r="M61" s="234">
        <v>2016.5913420869163</v>
      </c>
      <c r="N61" s="234">
        <v>2016.5913420869163</v>
      </c>
      <c r="O61" s="234">
        <v>1600</v>
      </c>
      <c r="P61" s="231" t="s">
        <v>59</v>
      </c>
    </row>
    <row r="62" spans="1:16">
      <c r="A62" s="238">
        <v>226</v>
      </c>
      <c r="B62" s="232">
        <v>44432</v>
      </c>
      <c r="C62" s="233" t="s">
        <v>1668</v>
      </c>
      <c r="D62" s="231" t="s">
        <v>178</v>
      </c>
      <c r="E62" s="231" t="s">
        <v>181</v>
      </c>
      <c r="F62" s="231" t="s">
        <v>179</v>
      </c>
      <c r="G62" s="231">
        <v>1</v>
      </c>
      <c r="H62" s="231" t="s">
        <v>1462</v>
      </c>
      <c r="I62" s="231" t="s">
        <v>1463</v>
      </c>
      <c r="J62" s="234">
        <v>2500</v>
      </c>
      <c r="K62" s="234">
        <v>3731.25</v>
      </c>
      <c r="L62" s="234">
        <v>3731.25</v>
      </c>
      <c r="M62" s="234">
        <v>3731.25</v>
      </c>
      <c r="N62" s="234">
        <v>3731.25</v>
      </c>
      <c r="O62" s="234">
        <v>300</v>
      </c>
      <c r="P62" s="231" t="s">
        <v>16</v>
      </c>
    </row>
    <row r="63" spans="1:16">
      <c r="A63" s="238">
        <v>227</v>
      </c>
      <c r="B63" s="232">
        <v>44434</v>
      </c>
      <c r="C63" s="233" t="s">
        <v>1668</v>
      </c>
      <c r="D63" s="231" t="s">
        <v>255</v>
      </c>
      <c r="E63" s="231" t="s">
        <v>259</v>
      </c>
      <c r="F63" s="231" t="s">
        <v>257</v>
      </c>
      <c r="G63" s="231">
        <v>1</v>
      </c>
      <c r="H63" s="231" t="s">
        <v>670</v>
      </c>
      <c r="I63" s="231" t="s">
        <v>671</v>
      </c>
      <c r="J63" s="234">
        <v>13563.21</v>
      </c>
      <c r="K63" s="234">
        <v>21736.954436485816</v>
      </c>
      <c r="L63" s="234">
        <v>21736.954436485816</v>
      </c>
      <c r="M63" s="234">
        <v>18901.699509987666</v>
      </c>
      <c r="N63" s="234">
        <v>18901.699509987666</v>
      </c>
      <c r="O63" s="234">
        <v>300</v>
      </c>
      <c r="P63" s="231" t="s">
        <v>55</v>
      </c>
    </row>
    <row r="64" spans="1:16">
      <c r="A64" s="238">
        <v>227</v>
      </c>
      <c r="B64" s="232">
        <v>44434</v>
      </c>
      <c r="C64" s="233" t="s">
        <v>1668</v>
      </c>
      <c r="D64" s="231" t="s">
        <v>255</v>
      </c>
      <c r="E64" s="231" t="s">
        <v>259</v>
      </c>
      <c r="F64" s="231" t="s">
        <v>257</v>
      </c>
      <c r="G64" s="231">
        <v>1</v>
      </c>
      <c r="H64" s="231" t="s">
        <v>529</v>
      </c>
      <c r="I64" s="231" t="s">
        <v>530</v>
      </c>
      <c r="J64" s="234">
        <v>654.29999999999995</v>
      </c>
      <c r="K64" s="234">
        <v>1048.6079097641834</v>
      </c>
      <c r="L64" s="234">
        <v>1048.6079097641834</v>
      </c>
      <c r="M64" s="234">
        <v>911.83296501233337</v>
      </c>
      <c r="N64" s="234">
        <v>911.83296501233337</v>
      </c>
      <c r="O64" s="234">
        <v>300</v>
      </c>
      <c r="P64" s="231" t="s">
        <v>55</v>
      </c>
    </row>
    <row r="65" spans="1:16">
      <c r="A65" s="238">
        <v>228</v>
      </c>
      <c r="B65" s="232">
        <v>44434</v>
      </c>
      <c r="C65" s="233" t="s">
        <v>1668</v>
      </c>
      <c r="D65" s="231" t="s">
        <v>255</v>
      </c>
      <c r="E65" s="231" t="s">
        <v>259</v>
      </c>
      <c r="F65" s="231" t="s">
        <v>257</v>
      </c>
      <c r="G65" s="231">
        <v>1</v>
      </c>
      <c r="H65" s="231" t="s">
        <v>428</v>
      </c>
      <c r="I65" s="231" t="s">
        <v>429</v>
      </c>
      <c r="J65" s="234">
        <v>166.97</v>
      </c>
      <c r="K65" s="234">
        <v>408.62464124999997</v>
      </c>
      <c r="L65" s="234">
        <v>408.62464124999997</v>
      </c>
      <c r="M65" s="234">
        <v>389.16632499999997</v>
      </c>
      <c r="N65" s="234">
        <v>389.16632499999997</v>
      </c>
      <c r="O65" s="234">
        <v>160</v>
      </c>
      <c r="P65" s="231" t="s">
        <v>16</v>
      </c>
    </row>
    <row r="66" spans="1:16">
      <c r="A66" s="238">
        <v>229</v>
      </c>
      <c r="B66" s="232">
        <v>44434</v>
      </c>
      <c r="C66" s="233" t="s">
        <v>1668</v>
      </c>
      <c r="D66" s="231" t="s">
        <v>1671</v>
      </c>
      <c r="E66" s="231" t="s">
        <v>1672</v>
      </c>
      <c r="F66" s="231" t="s">
        <v>1673</v>
      </c>
      <c r="G66" s="231">
        <v>1</v>
      </c>
      <c r="H66" s="231" t="s">
        <v>1441</v>
      </c>
      <c r="I66" s="231" t="s">
        <v>1442</v>
      </c>
      <c r="J66" s="234">
        <v>412.5</v>
      </c>
      <c r="K66" s="234">
        <v>1053.5796875000001</v>
      </c>
      <c r="L66" s="234">
        <v>1053.5796875000001</v>
      </c>
      <c r="M66" s="234">
        <v>916.15625</v>
      </c>
      <c r="N66" s="234">
        <v>916.15625</v>
      </c>
      <c r="O66" s="234">
        <v>350</v>
      </c>
      <c r="P66" s="231" t="s">
        <v>16</v>
      </c>
    </row>
    <row r="67" spans="1:16">
      <c r="A67" s="238">
        <v>230</v>
      </c>
      <c r="B67" s="232">
        <v>44434</v>
      </c>
      <c r="C67" s="233" t="s">
        <v>1668</v>
      </c>
      <c r="D67" s="231" t="s">
        <v>1671</v>
      </c>
      <c r="E67" s="231" t="s">
        <v>1672</v>
      </c>
      <c r="F67" s="231" t="s">
        <v>1673</v>
      </c>
      <c r="G67" s="231">
        <v>1</v>
      </c>
      <c r="H67" s="231" t="s">
        <v>1441</v>
      </c>
      <c r="I67" s="231" t="s">
        <v>1442</v>
      </c>
      <c r="J67" s="234">
        <v>412.5</v>
      </c>
      <c r="K67" s="234">
        <v>770.90968750000002</v>
      </c>
      <c r="L67" s="234">
        <v>770.90968750000002</v>
      </c>
      <c r="M67" s="234">
        <v>670.35625000000005</v>
      </c>
      <c r="N67" s="234">
        <v>670.35625000000005</v>
      </c>
      <c r="O67" s="234">
        <v>104.2</v>
      </c>
      <c r="P67" s="231" t="s">
        <v>52</v>
      </c>
    </row>
    <row r="68" spans="1:16">
      <c r="A68" s="238">
        <v>231</v>
      </c>
      <c r="B68" s="232">
        <v>44439</v>
      </c>
      <c r="C68" s="233" t="s">
        <v>4</v>
      </c>
      <c r="D68" s="231" t="s">
        <v>1671</v>
      </c>
      <c r="E68" s="231" t="s">
        <v>1672</v>
      </c>
      <c r="F68" s="231" t="s">
        <v>1673</v>
      </c>
      <c r="G68" s="231">
        <v>1</v>
      </c>
      <c r="H68" s="231" t="s">
        <v>1158</v>
      </c>
      <c r="I68" s="231" t="s">
        <v>1159</v>
      </c>
      <c r="J68" s="234">
        <v>404</v>
      </c>
      <c r="K68" s="234">
        <v>658.97275862068966</v>
      </c>
      <c r="L68" s="234">
        <v>658.97275862068966</v>
      </c>
      <c r="M68" s="234">
        <v>658.97275862068966</v>
      </c>
      <c r="N68" s="234">
        <v>658.97275862068966</v>
      </c>
      <c r="O68" s="234">
        <v>150</v>
      </c>
      <c r="P68" s="231" t="s">
        <v>52</v>
      </c>
    </row>
    <row r="69" spans="1:16">
      <c r="A69" s="238">
        <v>231</v>
      </c>
      <c r="B69" s="232">
        <v>44439</v>
      </c>
      <c r="C69" s="233" t="s">
        <v>4</v>
      </c>
      <c r="D69" s="231" t="s">
        <v>1671</v>
      </c>
      <c r="E69" s="231" t="s">
        <v>1672</v>
      </c>
      <c r="F69" s="231" t="s">
        <v>1673</v>
      </c>
      <c r="G69" s="231">
        <v>1</v>
      </c>
      <c r="H69" s="231" t="s">
        <v>758</v>
      </c>
      <c r="I69" s="231" t="s">
        <v>759</v>
      </c>
      <c r="J69" s="234">
        <v>176</v>
      </c>
      <c r="K69" s="234">
        <v>321.52651034482761</v>
      </c>
      <c r="L69" s="234">
        <v>321.52651034482761</v>
      </c>
      <c r="M69" s="234">
        <v>287.07724137931035</v>
      </c>
      <c r="N69" s="234">
        <v>287.07724137931035</v>
      </c>
      <c r="O69" s="234">
        <v>150</v>
      </c>
      <c r="P69" s="231" t="s">
        <v>52</v>
      </c>
    </row>
    <row r="70" spans="1:16">
      <c r="A70" s="238">
        <v>232</v>
      </c>
      <c r="B70" s="232">
        <v>44452</v>
      </c>
      <c r="C70" s="233" t="s">
        <v>1665</v>
      </c>
      <c r="D70" s="231" t="s">
        <v>1674</v>
      </c>
      <c r="E70" s="231" t="s">
        <v>116</v>
      </c>
      <c r="F70" s="231" t="s">
        <v>115</v>
      </c>
      <c r="G70" s="231">
        <v>1</v>
      </c>
      <c r="H70" s="231" t="s">
        <v>675</v>
      </c>
      <c r="I70" s="231" t="s">
        <v>676</v>
      </c>
      <c r="J70" s="234">
        <v>495.18</v>
      </c>
      <c r="K70" s="234">
        <v>829.80664901893078</v>
      </c>
      <c r="L70" s="234">
        <v>829.80664901893078</v>
      </c>
      <c r="M70" s="234">
        <v>721.57099914689638</v>
      </c>
      <c r="N70" s="234">
        <v>721.57099914689638</v>
      </c>
      <c r="O70" s="234">
        <v>150</v>
      </c>
      <c r="P70" s="231" t="s">
        <v>52</v>
      </c>
    </row>
    <row r="71" spans="1:16">
      <c r="A71" s="238">
        <v>232</v>
      </c>
      <c r="B71" s="232">
        <v>44452</v>
      </c>
      <c r="C71" s="233" t="s">
        <v>1665</v>
      </c>
      <c r="D71" s="231" t="s">
        <v>1674</v>
      </c>
      <c r="E71" s="231" t="s">
        <v>116</v>
      </c>
      <c r="F71" s="231" t="s">
        <v>115</v>
      </c>
      <c r="G71" s="231">
        <v>1</v>
      </c>
      <c r="H71" s="231" t="s">
        <v>702</v>
      </c>
      <c r="I71" s="231" t="s">
        <v>703</v>
      </c>
      <c r="J71" s="234">
        <v>1276</v>
      </c>
      <c r="K71" s="234">
        <v>2045.3109059384142</v>
      </c>
      <c r="L71" s="234">
        <v>2045.3109059384142</v>
      </c>
      <c r="M71" s="234">
        <v>1859.3735508531038</v>
      </c>
      <c r="N71" s="234">
        <v>1859.3735508531038</v>
      </c>
      <c r="O71" s="234">
        <v>150</v>
      </c>
      <c r="P71" s="231" t="s">
        <v>52</v>
      </c>
    </row>
    <row r="72" spans="1:16">
      <c r="A72" s="238">
        <v>233</v>
      </c>
      <c r="B72" s="232">
        <v>44453</v>
      </c>
      <c r="C72" s="233" t="s">
        <v>1665</v>
      </c>
      <c r="D72" s="231" t="s">
        <v>251</v>
      </c>
      <c r="E72" s="231" t="s">
        <v>253</v>
      </c>
      <c r="F72" s="231" t="s">
        <v>252</v>
      </c>
      <c r="G72" s="231">
        <v>1</v>
      </c>
      <c r="H72" s="231" t="s">
        <v>1419</v>
      </c>
      <c r="I72" s="231" t="s">
        <v>1420</v>
      </c>
      <c r="J72" s="234">
        <v>2265.98</v>
      </c>
      <c r="K72" s="234">
        <v>4051.8600324999998</v>
      </c>
      <c r="L72" s="234">
        <v>4051.8600324999998</v>
      </c>
      <c r="M72" s="234">
        <v>3523.35655</v>
      </c>
      <c r="N72" s="234">
        <v>3523.35655</v>
      </c>
      <c r="O72" s="234">
        <v>300</v>
      </c>
      <c r="P72" s="231" t="s">
        <v>16</v>
      </c>
    </row>
    <row r="73" spans="1:16">
      <c r="A73" s="238">
        <v>234</v>
      </c>
      <c r="B73" s="232">
        <v>44453</v>
      </c>
      <c r="C73" s="233" t="s">
        <v>1665</v>
      </c>
      <c r="D73" s="231" t="s">
        <v>251</v>
      </c>
      <c r="E73" s="231" t="s">
        <v>253</v>
      </c>
      <c r="F73" s="231" t="s">
        <v>252</v>
      </c>
      <c r="G73" s="231">
        <v>1</v>
      </c>
      <c r="H73" s="231" t="s">
        <v>1419</v>
      </c>
      <c r="I73" s="231" t="s">
        <v>1420</v>
      </c>
      <c r="J73" s="234">
        <v>2265.98</v>
      </c>
      <c r="K73" s="234">
        <v>4511.8600324999998</v>
      </c>
      <c r="L73" s="234">
        <v>4511.8600324999998</v>
      </c>
      <c r="M73" s="234">
        <v>3923.35655</v>
      </c>
      <c r="N73" s="234">
        <v>3923.35655</v>
      </c>
      <c r="O73" s="234">
        <v>700</v>
      </c>
      <c r="P73" s="231" t="s">
        <v>55</v>
      </c>
    </row>
    <row r="74" spans="1:16">
      <c r="A74" s="238">
        <v>235</v>
      </c>
      <c r="B74" s="232">
        <v>44454</v>
      </c>
      <c r="C74" s="233" t="s">
        <v>1661</v>
      </c>
      <c r="D74" s="231" t="s">
        <v>1669</v>
      </c>
      <c r="E74" s="231" t="s">
        <v>155</v>
      </c>
      <c r="F74" s="231" t="s">
        <v>154</v>
      </c>
      <c r="G74" s="231">
        <v>8</v>
      </c>
      <c r="H74" s="231" t="s">
        <v>43</v>
      </c>
      <c r="I74" s="231" t="s">
        <v>801</v>
      </c>
      <c r="J74" s="234">
        <v>43.45</v>
      </c>
      <c r="K74" s="234">
        <v>71.179274623360683</v>
      </c>
      <c r="L74" s="234">
        <v>569.43419698688547</v>
      </c>
      <c r="M74" s="234">
        <v>61.895021411617989</v>
      </c>
      <c r="N74" s="234">
        <v>495.16017129294391</v>
      </c>
      <c r="O74" s="234">
        <v>1</v>
      </c>
      <c r="P74" s="231" t="s">
        <v>49</v>
      </c>
    </row>
    <row r="75" spans="1:16">
      <c r="A75" s="238">
        <v>235</v>
      </c>
      <c r="B75" s="232">
        <v>44454</v>
      </c>
      <c r="C75" s="233" t="s">
        <v>1661</v>
      </c>
      <c r="D75" s="231" t="s">
        <v>1669</v>
      </c>
      <c r="E75" s="231" t="s">
        <v>155</v>
      </c>
      <c r="F75" s="231" t="s">
        <v>154</v>
      </c>
      <c r="G75" s="231">
        <v>1</v>
      </c>
      <c r="H75" s="231" t="s">
        <v>1279</v>
      </c>
      <c r="I75" s="231" t="s">
        <v>1280</v>
      </c>
      <c r="J75" s="234">
        <v>149.56</v>
      </c>
      <c r="K75" s="234">
        <v>245.00741801311449</v>
      </c>
      <c r="L75" s="234">
        <v>245.00741801311449</v>
      </c>
      <c r="M75" s="234">
        <v>213.04992870705607</v>
      </c>
      <c r="N75" s="234">
        <v>213.04992870705607</v>
      </c>
      <c r="O75" s="234">
        <v>1</v>
      </c>
      <c r="P75" s="231" t="s">
        <v>49</v>
      </c>
    </row>
    <row r="76" spans="1:16">
      <c r="A76" s="238">
        <v>236</v>
      </c>
      <c r="B76" s="232">
        <v>44456</v>
      </c>
      <c r="C76" s="233" t="s">
        <v>1675</v>
      </c>
      <c r="D76" s="231" t="s">
        <v>145</v>
      </c>
      <c r="E76" s="231" t="s">
        <v>150</v>
      </c>
      <c r="F76" s="231" t="s">
        <v>147</v>
      </c>
      <c r="G76" s="231">
        <v>1</v>
      </c>
      <c r="H76" s="231" t="s">
        <v>686</v>
      </c>
      <c r="I76" s="231" t="s">
        <v>687</v>
      </c>
      <c r="J76" s="234">
        <v>306.43</v>
      </c>
      <c r="K76" s="234">
        <v>599.10393375000001</v>
      </c>
      <c r="L76" s="234">
        <v>599.10393375000001</v>
      </c>
      <c r="M76" s="234">
        <v>570.57517500000006</v>
      </c>
      <c r="N76" s="234">
        <v>570.57517500000006</v>
      </c>
      <c r="O76" s="234">
        <v>150</v>
      </c>
      <c r="P76" s="231" t="s">
        <v>49</v>
      </c>
    </row>
    <row r="77" spans="1:16">
      <c r="A77" s="238">
        <v>237</v>
      </c>
      <c r="B77" s="232">
        <v>44456</v>
      </c>
      <c r="C77" s="233" t="s">
        <v>1676</v>
      </c>
      <c r="D77" s="231" t="s">
        <v>145</v>
      </c>
      <c r="E77" s="231" t="s">
        <v>150</v>
      </c>
      <c r="F77" s="231" t="s">
        <v>147</v>
      </c>
      <c r="G77" s="231">
        <v>1</v>
      </c>
      <c r="H77" s="231" t="s">
        <v>686</v>
      </c>
      <c r="I77" s="231" t="s">
        <v>687</v>
      </c>
      <c r="J77" s="234">
        <v>306.43</v>
      </c>
      <c r="K77" s="234">
        <v>599.10393375000001</v>
      </c>
      <c r="L77" s="234">
        <v>599.10393375000001</v>
      </c>
      <c r="M77" s="234">
        <v>570.57517500000006</v>
      </c>
      <c r="N77" s="234">
        <v>570.57517500000006</v>
      </c>
      <c r="O77" s="234">
        <v>150</v>
      </c>
      <c r="P77" s="231" t="s">
        <v>49</v>
      </c>
    </row>
    <row r="78" spans="1:16">
      <c r="A78" s="238">
        <v>238</v>
      </c>
      <c r="B78" s="232">
        <v>44462</v>
      </c>
      <c r="C78" s="233" t="s">
        <v>1668</v>
      </c>
      <c r="D78" s="231" t="s">
        <v>131</v>
      </c>
      <c r="E78" s="231" t="s">
        <v>134</v>
      </c>
      <c r="F78" s="231" t="s">
        <v>133</v>
      </c>
      <c r="G78" s="231">
        <v>1</v>
      </c>
      <c r="H78" s="231" t="s">
        <v>426</v>
      </c>
      <c r="I78" s="231" t="s">
        <v>427</v>
      </c>
      <c r="J78" s="234">
        <v>78.12</v>
      </c>
      <c r="K78" s="234">
        <v>261.30265500000002</v>
      </c>
      <c r="L78" s="234">
        <v>261.30265500000002</v>
      </c>
      <c r="M78" s="234">
        <v>227.21970000000002</v>
      </c>
      <c r="N78" s="234">
        <v>227.21970000000002</v>
      </c>
      <c r="O78" s="234">
        <v>120</v>
      </c>
      <c r="P78" s="231" t="s">
        <v>52</v>
      </c>
    </row>
    <row r="79" spans="1:16">
      <c r="A79" s="238">
        <v>239</v>
      </c>
      <c r="B79" s="232">
        <v>44467</v>
      </c>
      <c r="C79" s="233" t="s">
        <v>1665</v>
      </c>
      <c r="D79" s="231" t="s">
        <v>251</v>
      </c>
      <c r="E79" s="231" t="s">
        <v>253</v>
      </c>
      <c r="F79" s="231" t="s">
        <v>252</v>
      </c>
      <c r="G79" s="231">
        <v>1</v>
      </c>
      <c r="H79" s="231" t="s">
        <v>1042</v>
      </c>
      <c r="I79" s="231" t="s">
        <v>1043</v>
      </c>
      <c r="J79" s="234">
        <v>548.78</v>
      </c>
      <c r="K79" s="234">
        <v>977.17152750000002</v>
      </c>
      <c r="L79" s="234">
        <v>977.17152750000002</v>
      </c>
      <c r="M79" s="234">
        <v>930.63954999999999</v>
      </c>
      <c r="N79" s="234">
        <v>930.63954999999999</v>
      </c>
      <c r="O79" s="234">
        <v>150</v>
      </c>
      <c r="P79" s="231" t="s">
        <v>52</v>
      </c>
    </row>
    <row r="80" spans="1:16">
      <c r="A80" s="238">
        <v>240</v>
      </c>
      <c r="B80" s="232">
        <v>44470</v>
      </c>
      <c r="C80" s="233" t="s">
        <v>1668</v>
      </c>
      <c r="D80" s="231" t="s">
        <v>229</v>
      </c>
      <c r="E80" s="231" t="s">
        <v>232</v>
      </c>
      <c r="F80" s="231" t="s">
        <v>230</v>
      </c>
      <c r="G80" s="231">
        <v>1</v>
      </c>
      <c r="H80" s="231" t="s">
        <v>702</v>
      </c>
      <c r="I80" s="231" t="s">
        <v>703</v>
      </c>
      <c r="J80" s="234">
        <v>1276</v>
      </c>
      <c r="K80" s="234">
        <v>2161.6210000000001</v>
      </c>
      <c r="L80" s="234">
        <v>2161.6210000000001</v>
      </c>
      <c r="M80" s="234">
        <v>1965.1100000000001</v>
      </c>
      <c r="N80" s="234">
        <v>1965.1100000000001</v>
      </c>
      <c r="O80" s="234">
        <v>150</v>
      </c>
      <c r="P80" s="231" t="s">
        <v>16</v>
      </c>
    </row>
    <row r="81" spans="1:16">
      <c r="A81" s="238">
        <v>241</v>
      </c>
      <c r="B81" s="232">
        <v>44475</v>
      </c>
      <c r="C81" s="233" t="s">
        <v>1676</v>
      </c>
      <c r="D81" s="231" t="s">
        <v>68</v>
      </c>
      <c r="E81" s="231" t="s">
        <v>72</v>
      </c>
      <c r="F81" s="231" t="s">
        <v>70</v>
      </c>
      <c r="G81" s="231">
        <v>1</v>
      </c>
      <c r="H81" s="231" t="s">
        <v>1142</v>
      </c>
      <c r="I81" s="231" t="s">
        <v>1143</v>
      </c>
      <c r="J81" s="234">
        <v>4358.71</v>
      </c>
      <c r="K81" s="234">
        <v>7036.8756669993018</v>
      </c>
      <c r="L81" s="234">
        <v>7036.8756669993018</v>
      </c>
      <c r="M81" s="234">
        <v>6119.0223191298273</v>
      </c>
      <c r="N81" s="234">
        <v>6119.0223191298273</v>
      </c>
      <c r="O81" s="234">
        <v>650</v>
      </c>
      <c r="P81" s="231" t="s">
        <v>55</v>
      </c>
    </row>
    <row r="82" spans="1:16">
      <c r="A82" s="238">
        <v>241</v>
      </c>
      <c r="B82" s="232">
        <v>44475</v>
      </c>
      <c r="C82" s="233" t="s">
        <v>1676</v>
      </c>
      <c r="D82" s="231" t="s">
        <v>68</v>
      </c>
      <c r="E82" s="231" t="s">
        <v>72</v>
      </c>
      <c r="F82" s="231" t="s">
        <v>70</v>
      </c>
      <c r="G82" s="231">
        <v>1</v>
      </c>
      <c r="H82" s="231" t="s">
        <v>359</v>
      </c>
      <c r="I82" s="231" t="s">
        <v>360</v>
      </c>
      <c r="J82" s="234">
        <v>2150.2600000000002</v>
      </c>
      <c r="K82" s="234">
        <v>3169.5991195855454</v>
      </c>
      <c r="L82" s="234">
        <v>3169.5991195855454</v>
      </c>
      <c r="M82" s="234">
        <v>3018.66582817671</v>
      </c>
      <c r="N82" s="234">
        <v>3018.66582817671</v>
      </c>
      <c r="O82" s="234">
        <v>650</v>
      </c>
      <c r="P82" s="231" t="s">
        <v>55</v>
      </c>
    </row>
    <row r="83" spans="1:16">
      <c r="A83" s="238">
        <v>241</v>
      </c>
      <c r="B83" s="232">
        <v>44475</v>
      </c>
      <c r="C83" s="233" t="s">
        <v>1676</v>
      </c>
      <c r="D83" s="231" t="s">
        <v>68</v>
      </c>
      <c r="E83" s="231" t="s">
        <v>72</v>
      </c>
      <c r="F83" s="231" t="s">
        <v>70</v>
      </c>
      <c r="G83" s="231">
        <v>1</v>
      </c>
      <c r="H83" s="231" t="s">
        <v>670</v>
      </c>
      <c r="I83" s="231" t="s">
        <v>671</v>
      </c>
      <c r="J83" s="234">
        <v>13563.21</v>
      </c>
      <c r="K83" s="234">
        <v>21896.988424419516</v>
      </c>
      <c r="L83" s="234">
        <v>21896.988424419516</v>
      </c>
      <c r="M83" s="234">
        <v>19040.859499495233</v>
      </c>
      <c r="N83" s="234">
        <v>19040.859499495233</v>
      </c>
      <c r="O83" s="234">
        <v>650</v>
      </c>
      <c r="P83" s="231" t="s">
        <v>55</v>
      </c>
    </row>
    <row r="84" spans="1:16">
      <c r="A84" s="238">
        <v>241</v>
      </c>
      <c r="B84" s="232">
        <v>44475</v>
      </c>
      <c r="C84" s="233" t="s">
        <v>1676</v>
      </c>
      <c r="D84" s="231" t="s">
        <v>68</v>
      </c>
      <c r="E84" s="231" t="s">
        <v>72</v>
      </c>
      <c r="F84" s="231" t="s">
        <v>70</v>
      </c>
      <c r="G84" s="231">
        <v>1</v>
      </c>
      <c r="H84" s="231" t="s">
        <v>529</v>
      </c>
      <c r="I84" s="231" t="s">
        <v>530</v>
      </c>
      <c r="J84" s="234">
        <v>654.29999999999995</v>
      </c>
      <c r="K84" s="234">
        <v>1056.3280761779617</v>
      </c>
      <c r="L84" s="234">
        <v>1056.3280761779617</v>
      </c>
      <c r="M84" s="234">
        <v>918.54615319822756</v>
      </c>
      <c r="N84" s="234">
        <v>918.54615319822756</v>
      </c>
      <c r="O84" s="234">
        <v>650</v>
      </c>
      <c r="P84" s="231" t="s">
        <v>55</v>
      </c>
    </row>
    <row r="85" spans="1:16">
      <c r="A85" s="238">
        <v>242</v>
      </c>
      <c r="B85" s="232">
        <v>44477</v>
      </c>
      <c r="C85" s="233" t="s">
        <v>4</v>
      </c>
      <c r="D85" s="231" t="s">
        <v>251</v>
      </c>
      <c r="E85" s="231" t="s">
        <v>253</v>
      </c>
      <c r="F85" s="231" t="s">
        <v>252</v>
      </c>
      <c r="G85" s="231">
        <v>1</v>
      </c>
      <c r="H85" s="231" t="s">
        <v>702</v>
      </c>
      <c r="I85" s="231" t="s">
        <v>703</v>
      </c>
      <c r="J85" s="234">
        <v>1257</v>
      </c>
      <c r="K85" s="234">
        <v>2164.89075</v>
      </c>
      <c r="L85" s="234">
        <v>2164.89075</v>
      </c>
      <c r="M85" s="234">
        <v>1968.0825</v>
      </c>
      <c r="N85" s="234">
        <v>1968.0825</v>
      </c>
      <c r="O85" s="234">
        <v>180</v>
      </c>
      <c r="P85" s="231" t="s">
        <v>16</v>
      </c>
    </row>
    <row r="86" spans="1:16">
      <c r="A86" s="238">
        <v>243</v>
      </c>
      <c r="B86" s="232">
        <v>44477</v>
      </c>
      <c r="C86" s="233" t="s">
        <v>1668</v>
      </c>
      <c r="D86" s="231" t="s">
        <v>234</v>
      </c>
      <c r="E86" s="231" t="s">
        <v>1666</v>
      </c>
      <c r="F86" s="231" t="s">
        <v>235</v>
      </c>
      <c r="G86" s="231">
        <v>1</v>
      </c>
      <c r="H86" s="231" t="s">
        <v>1627</v>
      </c>
      <c r="I86" s="231" t="s">
        <v>1628</v>
      </c>
      <c r="J86" s="234">
        <v>2646.72</v>
      </c>
      <c r="K86" s="234">
        <v>4594.2030800000002</v>
      </c>
      <c r="L86" s="234">
        <v>4594.2030800000002</v>
      </c>
      <c r="M86" s="234">
        <v>3994.9592000000002</v>
      </c>
      <c r="N86" s="234">
        <v>3994.9592000000002</v>
      </c>
      <c r="O86" s="234">
        <v>230</v>
      </c>
      <c r="P86" s="231" t="s">
        <v>16</v>
      </c>
    </row>
    <row r="87" spans="1:16">
      <c r="A87" s="238">
        <v>244</v>
      </c>
      <c r="B87" s="232">
        <v>44482</v>
      </c>
      <c r="C87" s="233" t="s">
        <v>1676</v>
      </c>
      <c r="D87" s="231" t="s">
        <v>118</v>
      </c>
      <c r="E87" s="231" t="s">
        <v>1677</v>
      </c>
      <c r="F87" s="231" t="s">
        <v>120</v>
      </c>
      <c r="G87" s="231">
        <v>1</v>
      </c>
      <c r="H87" s="231" t="s">
        <v>1441</v>
      </c>
      <c r="I87" s="231" t="s">
        <v>1442</v>
      </c>
      <c r="J87" s="234">
        <v>412.5</v>
      </c>
      <c r="K87" s="234">
        <v>847.29843749999998</v>
      </c>
      <c r="L87" s="234">
        <v>847.29843749999998</v>
      </c>
      <c r="M87" s="234">
        <v>736.78125</v>
      </c>
      <c r="N87" s="234">
        <v>736.78125</v>
      </c>
      <c r="O87" s="234">
        <v>150</v>
      </c>
      <c r="P87" s="231" t="s">
        <v>16</v>
      </c>
    </row>
    <row r="88" spans="1:16">
      <c r="A88" s="238">
        <v>245</v>
      </c>
      <c r="B88" s="232">
        <v>44488</v>
      </c>
      <c r="C88" s="233" t="s">
        <v>1661</v>
      </c>
      <c r="D88" s="231" t="s">
        <v>255</v>
      </c>
      <c r="E88" s="231" t="s">
        <v>260</v>
      </c>
      <c r="F88" s="231" t="s">
        <v>257</v>
      </c>
      <c r="G88" s="231">
        <v>1</v>
      </c>
      <c r="H88" s="231" t="s">
        <v>702</v>
      </c>
      <c r="I88" s="231" t="s">
        <v>703</v>
      </c>
      <c r="J88" s="234">
        <v>1257</v>
      </c>
      <c r="K88" s="234">
        <v>2117.7557500000003</v>
      </c>
      <c r="L88" s="234">
        <v>2117.7557500000003</v>
      </c>
      <c r="M88" s="234">
        <v>1925.2325000000001</v>
      </c>
      <c r="N88" s="234">
        <v>1925.2325000000001</v>
      </c>
      <c r="O88" s="234">
        <v>200</v>
      </c>
      <c r="P88" s="231" t="s">
        <v>16</v>
      </c>
    </row>
    <row r="89" spans="1:16">
      <c r="A89" s="238">
        <v>246</v>
      </c>
      <c r="B89" s="232">
        <v>44489</v>
      </c>
      <c r="C89" s="233" t="s">
        <v>1676</v>
      </c>
      <c r="D89" s="231" t="s">
        <v>171</v>
      </c>
      <c r="E89" s="231" t="s">
        <v>175</v>
      </c>
      <c r="F89" s="231" t="s">
        <v>172</v>
      </c>
      <c r="G89" s="231">
        <v>1</v>
      </c>
      <c r="H89" s="231" t="s">
        <v>738</v>
      </c>
      <c r="I89" s="231" t="s">
        <v>739</v>
      </c>
      <c r="J89" s="234">
        <v>9160.4500000000007</v>
      </c>
      <c r="K89" s="234">
        <v>15217.816526116247</v>
      </c>
      <c r="L89" s="234">
        <v>15217.816526116247</v>
      </c>
      <c r="M89" s="234">
        <v>13232.883935753258</v>
      </c>
      <c r="N89" s="234">
        <v>13232.883935753258</v>
      </c>
      <c r="O89" s="234">
        <v>1000</v>
      </c>
      <c r="P89" s="231" t="s">
        <v>16</v>
      </c>
    </row>
    <row r="90" spans="1:16">
      <c r="A90" s="238">
        <v>246</v>
      </c>
      <c r="B90" s="232">
        <v>44489</v>
      </c>
      <c r="C90" s="233" t="s">
        <v>1676</v>
      </c>
      <c r="D90" s="231" t="s">
        <v>171</v>
      </c>
      <c r="E90" s="231" t="s">
        <v>175</v>
      </c>
      <c r="F90" s="231" t="s">
        <v>172</v>
      </c>
      <c r="G90" s="231">
        <v>1</v>
      </c>
      <c r="H90" s="231" t="s">
        <v>1405</v>
      </c>
      <c r="I90" s="231" t="s">
        <v>1406</v>
      </c>
      <c r="J90" s="234">
        <v>772.2</v>
      </c>
      <c r="K90" s="234">
        <v>1282.81884857916</v>
      </c>
      <c r="L90" s="234">
        <v>1282.81884857916</v>
      </c>
      <c r="M90" s="234">
        <v>1115.4946509383999</v>
      </c>
      <c r="N90" s="234">
        <v>1115.4946509383999</v>
      </c>
      <c r="O90" s="234">
        <v>1000</v>
      </c>
      <c r="P90" s="231" t="s">
        <v>16</v>
      </c>
    </row>
    <row r="91" spans="1:16">
      <c r="A91" s="238">
        <v>246</v>
      </c>
      <c r="B91" s="232">
        <v>44489</v>
      </c>
      <c r="C91" s="233" t="s">
        <v>1676</v>
      </c>
      <c r="D91" s="231" t="s">
        <v>171</v>
      </c>
      <c r="E91" s="231" t="s">
        <v>175</v>
      </c>
      <c r="F91" s="231" t="s">
        <v>172</v>
      </c>
      <c r="G91" s="231">
        <v>1</v>
      </c>
      <c r="H91" s="231" t="s">
        <v>1407</v>
      </c>
      <c r="I91" s="231" t="s">
        <v>1408</v>
      </c>
      <c r="J91" s="234">
        <v>3750.56</v>
      </c>
      <c r="K91" s="234">
        <v>5417.9352732757379</v>
      </c>
      <c r="L91" s="234">
        <v>5417.9352732757379</v>
      </c>
      <c r="M91" s="234">
        <v>5417.9352732757379</v>
      </c>
      <c r="N91" s="234">
        <v>5417.9352732757379</v>
      </c>
      <c r="O91" s="234">
        <v>1000</v>
      </c>
      <c r="P91" s="231" t="s">
        <v>16</v>
      </c>
    </row>
    <row r="92" spans="1:16">
      <c r="A92" s="238">
        <v>246</v>
      </c>
      <c r="B92" s="232">
        <v>44489</v>
      </c>
      <c r="C92" s="233" t="s">
        <v>1676</v>
      </c>
      <c r="D92" s="231" t="s">
        <v>171</v>
      </c>
      <c r="E92" s="231" t="s">
        <v>175</v>
      </c>
      <c r="F92" s="231" t="s">
        <v>172</v>
      </c>
      <c r="G92" s="231">
        <v>1</v>
      </c>
      <c r="H92" s="231" t="s">
        <v>1414</v>
      </c>
      <c r="I92" s="231" t="s">
        <v>1415</v>
      </c>
      <c r="J92" s="234">
        <v>2920.99</v>
      </c>
      <c r="K92" s="234">
        <v>4430.5441031685887</v>
      </c>
      <c r="L92" s="234">
        <v>4430.5441031685887</v>
      </c>
      <c r="M92" s="234">
        <v>4219.565812541513</v>
      </c>
      <c r="N92" s="234">
        <v>4219.565812541513</v>
      </c>
      <c r="O92" s="234">
        <v>1000</v>
      </c>
      <c r="P92" s="231" t="s">
        <v>16</v>
      </c>
    </row>
    <row r="93" spans="1:16">
      <c r="A93" s="238">
        <v>246</v>
      </c>
      <c r="B93" s="232">
        <v>44489</v>
      </c>
      <c r="C93" s="233" t="s">
        <v>1676</v>
      </c>
      <c r="D93" s="231" t="s">
        <v>171</v>
      </c>
      <c r="E93" s="231" t="s">
        <v>175</v>
      </c>
      <c r="F93" s="231" t="s">
        <v>172</v>
      </c>
      <c r="G93" s="231">
        <v>1</v>
      </c>
      <c r="H93" s="231" t="s">
        <v>1412</v>
      </c>
      <c r="I93" s="231" t="s">
        <v>1413</v>
      </c>
      <c r="J93" s="234">
        <v>5826.34</v>
      </c>
      <c r="K93" s="234">
        <v>9258.1924566217058</v>
      </c>
      <c r="L93" s="234">
        <v>9258.1924566217058</v>
      </c>
      <c r="M93" s="234">
        <v>8416.5385969288236</v>
      </c>
      <c r="N93" s="234">
        <v>8416.5385969288236</v>
      </c>
      <c r="O93" s="234">
        <v>1000</v>
      </c>
      <c r="P93" s="231" t="s">
        <v>16</v>
      </c>
    </row>
    <row r="94" spans="1:16">
      <c r="A94" s="238">
        <v>246</v>
      </c>
      <c r="B94" s="232">
        <v>44489</v>
      </c>
      <c r="C94" s="233" t="s">
        <v>1676</v>
      </c>
      <c r="D94" s="231" t="s">
        <v>171</v>
      </c>
      <c r="E94" s="231" t="s">
        <v>175</v>
      </c>
      <c r="F94" s="231" t="s">
        <v>172</v>
      </c>
      <c r="G94" s="231">
        <v>1</v>
      </c>
      <c r="H94" s="231" t="s">
        <v>966</v>
      </c>
      <c r="I94" s="231" t="s">
        <v>967</v>
      </c>
      <c r="J94" s="234">
        <v>70.33</v>
      </c>
      <c r="K94" s="234">
        <v>111.75603817734709</v>
      </c>
      <c r="L94" s="234">
        <v>111.75603817734709</v>
      </c>
      <c r="M94" s="234">
        <v>101.59639834304281</v>
      </c>
      <c r="N94" s="234">
        <v>101.59639834304281</v>
      </c>
      <c r="O94" s="234">
        <v>1000</v>
      </c>
      <c r="P94" s="231" t="s">
        <v>16</v>
      </c>
    </row>
    <row r="95" spans="1:16">
      <c r="A95" s="238">
        <v>246</v>
      </c>
      <c r="B95" s="232">
        <v>44489</v>
      </c>
      <c r="C95" s="233" t="s">
        <v>1676</v>
      </c>
      <c r="D95" s="231" t="s">
        <v>171</v>
      </c>
      <c r="E95" s="231" t="s">
        <v>175</v>
      </c>
      <c r="F95" s="231" t="s">
        <v>172</v>
      </c>
      <c r="G95" s="231">
        <v>2</v>
      </c>
      <c r="H95" s="231" t="s">
        <v>1093</v>
      </c>
      <c r="I95" s="231" t="s">
        <v>1094</v>
      </c>
      <c r="J95" s="234">
        <v>1353.53</v>
      </c>
      <c r="K95" s="234">
        <v>2150.7912747644618</v>
      </c>
      <c r="L95" s="234">
        <v>4301.5825495289237</v>
      </c>
      <c r="M95" s="234">
        <v>1955.26479524042</v>
      </c>
      <c r="N95" s="234">
        <v>3910.5295904808399</v>
      </c>
      <c r="O95" s="234">
        <v>1000</v>
      </c>
      <c r="P95" s="231" t="s">
        <v>16</v>
      </c>
    </row>
    <row r="96" spans="1:16">
      <c r="A96" s="238">
        <v>246</v>
      </c>
      <c r="B96" s="232">
        <v>44489</v>
      </c>
      <c r="C96" s="233" t="s">
        <v>1676</v>
      </c>
      <c r="D96" s="231" t="s">
        <v>171</v>
      </c>
      <c r="E96" s="231" t="s">
        <v>175</v>
      </c>
      <c r="F96" s="231" t="s">
        <v>172</v>
      </c>
      <c r="G96" s="231">
        <v>3</v>
      </c>
      <c r="H96" s="231" t="s">
        <v>900</v>
      </c>
      <c r="I96" s="231" t="s">
        <v>901</v>
      </c>
      <c r="J96" s="234">
        <v>10.17</v>
      </c>
      <c r="K96" s="234">
        <v>16.894933553548377</v>
      </c>
      <c r="L96" s="234">
        <v>50.684800660645124</v>
      </c>
      <c r="M96" s="234">
        <v>14.691246568302935</v>
      </c>
      <c r="N96" s="234">
        <v>44.073739704908803</v>
      </c>
      <c r="O96" s="234">
        <v>1000</v>
      </c>
      <c r="P96" s="231" t="s">
        <v>16</v>
      </c>
    </row>
    <row r="97" spans="1:16">
      <c r="A97" s="238">
        <v>246</v>
      </c>
      <c r="B97" s="232">
        <v>44489</v>
      </c>
      <c r="C97" s="233" t="s">
        <v>1676</v>
      </c>
      <c r="D97" s="231" t="s">
        <v>171</v>
      </c>
      <c r="E97" s="231" t="s">
        <v>175</v>
      </c>
      <c r="F97" s="231" t="s">
        <v>172</v>
      </c>
      <c r="G97" s="231">
        <v>1</v>
      </c>
      <c r="H97" s="231" t="s">
        <v>1235</v>
      </c>
      <c r="I97" s="231" t="s">
        <v>1236</v>
      </c>
      <c r="J97" s="234">
        <v>758.45</v>
      </c>
      <c r="K97" s="234">
        <v>1095.6318544473315</v>
      </c>
      <c r="L97" s="234">
        <v>1095.6318544473315</v>
      </c>
      <c r="M97" s="234">
        <v>1095.6318544473315</v>
      </c>
      <c r="N97" s="234">
        <v>1095.6318544473315</v>
      </c>
      <c r="O97" s="234">
        <v>1000</v>
      </c>
      <c r="P97" s="231" t="s">
        <v>16</v>
      </c>
    </row>
    <row r="98" spans="1:16">
      <c r="A98" s="238">
        <v>246</v>
      </c>
      <c r="B98" s="232">
        <v>44489</v>
      </c>
      <c r="C98" s="233" t="s">
        <v>1676</v>
      </c>
      <c r="D98" s="231" t="s">
        <v>171</v>
      </c>
      <c r="E98" s="231" t="s">
        <v>175</v>
      </c>
      <c r="F98" s="231" t="s">
        <v>172</v>
      </c>
      <c r="G98" s="231">
        <v>2</v>
      </c>
      <c r="H98" s="231" t="s">
        <v>732</v>
      </c>
      <c r="I98" s="231" t="s">
        <v>733</v>
      </c>
      <c r="J98" s="234">
        <v>134.13</v>
      </c>
      <c r="K98" s="234">
        <v>203.44776276468008</v>
      </c>
      <c r="L98" s="234">
        <v>406.89552552936016</v>
      </c>
      <c r="M98" s="234">
        <v>193.75977406160007</v>
      </c>
      <c r="N98" s="234">
        <v>387.51954812320014</v>
      </c>
      <c r="O98" s="234">
        <v>1000</v>
      </c>
      <c r="P98" s="231" t="s">
        <v>16</v>
      </c>
    </row>
    <row r="99" spans="1:16">
      <c r="A99" s="238">
        <v>246</v>
      </c>
      <c r="B99" s="232">
        <v>44489</v>
      </c>
      <c r="C99" s="233" t="s">
        <v>1676</v>
      </c>
      <c r="D99" s="231" t="s">
        <v>171</v>
      </c>
      <c r="E99" s="231" t="s">
        <v>175</v>
      </c>
      <c r="F99" s="231" t="s">
        <v>172</v>
      </c>
      <c r="G99" s="231">
        <v>1</v>
      </c>
      <c r="H99" s="231" t="s">
        <v>670</v>
      </c>
      <c r="I99" s="231" t="s">
        <v>671</v>
      </c>
      <c r="J99" s="234">
        <v>13563.21</v>
      </c>
      <c r="K99" s="234">
        <v>22531.910690543053</v>
      </c>
      <c r="L99" s="234">
        <v>22531.910690543053</v>
      </c>
      <c r="M99" s="234">
        <v>19592.965817863525</v>
      </c>
      <c r="N99" s="234">
        <v>19592.965817863525</v>
      </c>
      <c r="O99" s="234">
        <v>1000</v>
      </c>
      <c r="P99" s="231" t="s">
        <v>16</v>
      </c>
    </row>
    <row r="100" spans="1:16">
      <c r="A100" s="238">
        <v>246</v>
      </c>
      <c r="B100" s="232">
        <v>44489</v>
      </c>
      <c r="C100" s="233" t="s">
        <v>1676</v>
      </c>
      <c r="D100" s="231" t="s">
        <v>171</v>
      </c>
      <c r="E100" s="231" t="s">
        <v>175</v>
      </c>
      <c r="F100" s="231" t="s">
        <v>172</v>
      </c>
      <c r="G100" s="231">
        <v>1</v>
      </c>
      <c r="H100" s="231" t="s">
        <v>529</v>
      </c>
      <c r="I100" s="231" t="s">
        <v>530</v>
      </c>
      <c r="J100" s="234">
        <v>654.29999999999995</v>
      </c>
      <c r="K100" s="234">
        <v>1086.9572295070502</v>
      </c>
      <c r="L100" s="234">
        <v>1086.9572295070502</v>
      </c>
      <c r="M100" s="234">
        <v>945.18019957134811</v>
      </c>
      <c r="N100" s="234">
        <v>945.18019957134811</v>
      </c>
      <c r="O100" s="234">
        <v>1000</v>
      </c>
      <c r="P100" s="231" t="s">
        <v>16</v>
      </c>
    </row>
    <row r="101" spans="1:16">
      <c r="A101" s="238">
        <v>246</v>
      </c>
      <c r="B101" s="232">
        <v>44489</v>
      </c>
      <c r="C101" s="233" t="s">
        <v>1676</v>
      </c>
      <c r="D101" s="231" t="s">
        <v>171</v>
      </c>
      <c r="E101" s="231" t="s">
        <v>175</v>
      </c>
      <c r="F101" s="231" t="s">
        <v>172</v>
      </c>
      <c r="G101" s="231">
        <v>1</v>
      </c>
      <c r="H101" s="231" t="s">
        <v>1142</v>
      </c>
      <c r="I101" s="231" t="s">
        <v>1143</v>
      </c>
      <c r="J101" s="234">
        <v>4358.71</v>
      </c>
      <c r="K101" s="234">
        <v>7240.9160107361686</v>
      </c>
      <c r="L101" s="234">
        <v>7240.9160107361686</v>
      </c>
      <c r="M101" s="234">
        <v>6296.4487049879726</v>
      </c>
      <c r="N101" s="234">
        <v>6296.4487049879726</v>
      </c>
      <c r="O101" s="234">
        <v>1000</v>
      </c>
      <c r="P101" s="231" t="s">
        <v>16</v>
      </c>
    </row>
    <row r="102" spans="1:16">
      <c r="A102" s="238">
        <v>246</v>
      </c>
      <c r="B102" s="232">
        <v>44489</v>
      </c>
      <c r="C102" s="233" t="s">
        <v>1676</v>
      </c>
      <c r="D102" s="231" t="s">
        <v>171</v>
      </c>
      <c r="E102" s="231" t="s">
        <v>175</v>
      </c>
      <c r="F102" s="231" t="s">
        <v>172</v>
      </c>
      <c r="G102" s="231">
        <v>1</v>
      </c>
      <c r="H102" s="231" t="s">
        <v>871</v>
      </c>
      <c r="I102" s="231" t="s">
        <v>872</v>
      </c>
      <c r="J102" s="234">
        <v>466.15</v>
      </c>
      <c r="K102" s="234">
        <v>774.39265250605456</v>
      </c>
      <c r="L102" s="234">
        <v>774.39265250605456</v>
      </c>
      <c r="M102" s="234">
        <v>673.3849152226561</v>
      </c>
      <c r="N102" s="234">
        <v>673.3849152226561</v>
      </c>
      <c r="O102" s="234">
        <v>1000</v>
      </c>
      <c r="P102" s="231" t="s">
        <v>16</v>
      </c>
    </row>
    <row r="103" spans="1:16">
      <c r="A103" s="238">
        <v>246</v>
      </c>
      <c r="B103" s="232">
        <v>44489</v>
      </c>
      <c r="C103" s="233" t="s">
        <v>1676</v>
      </c>
      <c r="D103" s="231" t="s">
        <v>171</v>
      </c>
      <c r="E103" s="231" t="s">
        <v>175</v>
      </c>
      <c r="F103" s="231" t="s">
        <v>172</v>
      </c>
      <c r="G103" s="231">
        <v>2</v>
      </c>
      <c r="H103" s="231" t="s">
        <v>596</v>
      </c>
      <c r="I103" s="231" t="s">
        <v>597</v>
      </c>
      <c r="J103" s="234">
        <v>4.49</v>
      </c>
      <c r="K103" s="234">
        <v>6.8104112041557716</v>
      </c>
      <c r="L103" s="234">
        <v>13.620822408311543</v>
      </c>
      <c r="M103" s="234">
        <v>6.4861059087197823</v>
      </c>
      <c r="N103" s="234">
        <v>12.972211817439565</v>
      </c>
      <c r="O103" s="234">
        <v>1000</v>
      </c>
      <c r="P103" s="231" t="s">
        <v>16</v>
      </c>
    </row>
    <row r="104" spans="1:16">
      <c r="A104" s="238">
        <v>247</v>
      </c>
      <c r="B104" s="232">
        <v>44489</v>
      </c>
      <c r="C104" s="233" t="s">
        <v>1676</v>
      </c>
      <c r="D104" s="231" t="s">
        <v>152</v>
      </c>
      <c r="E104" s="231" t="s">
        <v>156</v>
      </c>
      <c r="F104" s="231" t="s">
        <v>154</v>
      </c>
      <c r="G104" s="231">
        <v>1</v>
      </c>
      <c r="H104" s="231" t="s">
        <v>1441</v>
      </c>
      <c r="I104" s="231" t="s">
        <v>1442</v>
      </c>
      <c r="J104" s="234">
        <v>412.5</v>
      </c>
      <c r="K104" s="234">
        <v>962.29843749999998</v>
      </c>
      <c r="L104" s="234">
        <v>962.29843749999998</v>
      </c>
      <c r="M104" s="234">
        <v>836.78125</v>
      </c>
      <c r="N104" s="234">
        <v>836.78125</v>
      </c>
      <c r="O104" s="234">
        <v>250</v>
      </c>
      <c r="P104" s="231" t="s">
        <v>16</v>
      </c>
    </row>
    <row r="105" spans="1:16">
      <c r="A105" s="238">
        <v>248</v>
      </c>
      <c r="B105" s="232">
        <v>44491</v>
      </c>
      <c r="C105" s="233" t="s">
        <v>1661</v>
      </c>
      <c r="D105" s="231" t="s">
        <v>152</v>
      </c>
      <c r="E105" s="231" t="s">
        <v>156</v>
      </c>
      <c r="F105" s="231" t="s">
        <v>154</v>
      </c>
      <c r="G105" s="231">
        <v>7</v>
      </c>
      <c r="H105" s="231" t="s">
        <v>1003</v>
      </c>
      <c r="I105" s="231" t="s">
        <v>1004</v>
      </c>
      <c r="J105" s="234">
        <v>9.5</v>
      </c>
      <c r="K105" s="234">
        <v>15.557241071428571</v>
      </c>
      <c r="L105" s="234">
        <v>108.90068749999999</v>
      </c>
      <c r="M105" s="234">
        <v>13.528035714285714</v>
      </c>
      <c r="N105" s="234">
        <v>94.696249999999992</v>
      </c>
      <c r="O105" s="234">
        <v>0.1</v>
      </c>
      <c r="P105" s="231" t="s">
        <v>49</v>
      </c>
    </row>
    <row r="106" spans="1:16">
      <c r="A106" s="238">
        <v>249</v>
      </c>
      <c r="B106" s="232">
        <v>44491</v>
      </c>
      <c r="C106" s="233" t="s">
        <v>1676</v>
      </c>
      <c r="D106" s="231" t="s">
        <v>136</v>
      </c>
      <c r="E106" s="231" t="s">
        <v>140</v>
      </c>
      <c r="F106" s="231" t="s">
        <v>138</v>
      </c>
      <c r="G106" s="231">
        <v>1</v>
      </c>
      <c r="H106" s="231" t="s">
        <v>702</v>
      </c>
      <c r="I106" s="231" t="s">
        <v>703</v>
      </c>
      <c r="J106" s="234">
        <v>1257</v>
      </c>
      <c r="K106" s="234">
        <v>2007.75575</v>
      </c>
      <c r="L106" s="234">
        <v>2007.75575</v>
      </c>
      <c r="M106" s="234">
        <v>1825.2325000000001</v>
      </c>
      <c r="N106" s="234">
        <v>1825.2325000000001</v>
      </c>
      <c r="O106" s="234">
        <v>100</v>
      </c>
      <c r="P106" s="231" t="s">
        <v>52</v>
      </c>
    </row>
    <row r="107" spans="1:16">
      <c r="A107" s="238">
        <v>250</v>
      </c>
      <c r="B107" s="232">
        <v>44494</v>
      </c>
      <c r="C107" s="233" t="s">
        <v>4</v>
      </c>
      <c r="D107" s="231" t="s">
        <v>136</v>
      </c>
      <c r="E107" s="231" t="s">
        <v>140</v>
      </c>
      <c r="F107" s="231" t="s">
        <v>138</v>
      </c>
      <c r="G107" s="231">
        <v>1</v>
      </c>
      <c r="H107" s="231" t="s">
        <v>738</v>
      </c>
      <c r="I107" s="253" t="s">
        <v>739</v>
      </c>
      <c r="J107" s="234">
        <v>9003</v>
      </c>
      <c r="K107" s="234">
        <v>14231.905944123404</v>
      </c>
      <c r="L107" s="234">
        <v>14231.905944123404</v>
      </c>
      <c r="M107" s="234">
        <v>12375.570386194264</v>
      </c>
      <c r="N107" s="234">
        <v>12375.570386194264</v>
      </c>
      <c r="O107" s="234">
        <v>100</v>
      </c>
      <c r="P107" s="231" t="s">
        <v>52</v>
      </c>
    </row>
    <row r="108" spans="1:16">
      <c r="A108" s="238">
        <v>250</v>
      </c>
      <c r="B108" s="232">
        <v>44494</v>
      </c>
      <c r="C108" s="233" t="s">
        <v>4</v>
      </c>
      <c r="D108" s="231" t="s">
        <v>136</v>
      </c>
      <c r="E108" s="231" t="s">
        <v>140</v>
      </c>
      <c r="F108" s="231" t="s">
        <v>138</v>
      </c>
      <c r="G108" s="231">
        <v>1</v>
      </c>
      <c r="H108" s="231" t="s">
        <v>1405</v>
      </c>
      <c r="I108" s="253" t="s">
        <v>1406</v>
      </c>
      <c r="J108" s="234">
        <v>759</v>
      </c>
      <c r="K108" s="234">
        <v>1199.8241265788809</v>
      </c>
      <c r="L108" s="234">
        <v>1199.8241265788809</v>
      </c>
      <c r="M108" s="234">
        <v>1043.3253274598965</v>
      </c>
      <c r="N108" s="234">
        <v>1043.3253274598965</v>
      </c>
      <c r="O108" s="234">
        <v>100</v>
      </c>
      <c r="P108" s="231" t="s">
        <v>52</v>
      </c>
    </row>
    <row r="109" spans="1:16">
      <c r="A109" s="238">
        <v>250</v>
      </c>
      <c r="B109" s="232">
        <v>44494</v>
      </c>
      <c r="C109" s="233" t="s">
        <v>4</v>
      </c>
      <c r="D109" s="231" t="s">
        <v>136</v>
      </c>
      <c r="E109" s="231" t="s">
        <v>140</v>
      </c>
      <c r="F109" s="231" t="s">
        <v>138</v>
      </c>
      <c r="G109" s="231">
        <v>1</v>
      </c>
      <c r="H109" s="231" t="s">
        <v>1407</v>
      </c>
      <c r="I109" s="253" t="s">
        <v>1408</v>
      </c>
      <c r="J109" s="234">
        <v>3751</v>
      </c>
      <c r="K109" s="234">
        <v>5156.144009620647</v>
      </c>
      <c r="L109" s="234">
        <v>5156.144009620647</v>
      </c>
      <c r="M109" s="234">
        <v>5156.144009620647</v>
      </c>
      <c r="N109" s="234">
        <v>5156.144009620647</v>
      </c>
      <c r="O109" s="234">
        <v>100</v>
      </c>
      <c r="P109" s="231" t="s">
        <v>52</v>
      </c>
    </row>
    <row r="110" spans="1:16" ht="25.5">
      <c r="A110" s="238">
        <v>250</v>
      </c>
      <c r="B110" s="232">
        <v>44494</v>
      </c>
      <c r="C110" s="233" t="s">
        <v>4</v>
      </c>
      <c r="D110" s="231" t="s">
        <v>136</v>
      </c>
      <c r="E110" s="231" t="s">
        <v>140</v>
      </c>
      <c r="F110" s="231" t="s">
        <v>138</v>
      </c>
      <c r="G110" s="231">
        <v>1</v>
      </c>
      <c r="H110" s="231" t="s">
        <v>1414</v>
      </c>
      <c r="I110" s="253" t="s">
        <v>1415</v>
      </c>
      <c r="J110" s="234">
        <v>2921</v>
      </c>
      <c r="K110" s="234">
        <v>4215.9828005084</v>
      </c>
      <c r="L110" s="234">
        <v>4215.9828005084</v>
      </c>
      <c r="M110" s="234">
        <v>4015.2217147699048</v>
      </c>
      <c r="N110" s="234">
        <v>4015.2217147699048</v>
      </c>
      <c r="O110" s="234">
        <v>100</v>
      </c>
      <c r="P110" s="231" t="s">
        <v>52</v>
      </c>
    </row>
    <row r="111" spans="1:16">
      <c r="A111" s="238">
        <v>250</v>
      </c>
      <c r="B111" s="232">
        <v>44494</v>
      </c>
      <c r="C111" s="233" t="s">
        <v>4</v>
      </c>
      <c r="D111" s="231" t="s">
        <v>136</v>
      </c>
      <c r="E111" s="231" t="s">
        <v>140</v>
      </c>
      <c r="F111" s="231" t="s">
        <v>138</v>
      </c>
      <c r="G111" s="231">
        <v>1</v>
      </c>
      <c r="H111" s="231" t="s">
        <v>1412</v>
      </c>
      <c r="I111" s="253" t="s">
        <v>1413</v>
      </c>
      <c r="J111" s="234">
        <v>5727</v>
      </c>
      <c r="K111" s="234">
        <v>8659.600217917141</v>
      </c>
      <c r="L111" s="234">
        <v>8659.600217917141</v>
      </c>
      <c r="M111" s="234">
        <v>7872.3638344701285</v>
      </c>
      <c r="N111" s="234">
        <v>7872.3638344701285</v>
      </c>
      <c r="O111" s="234">
        <v>100</v>
      </c>
      <c r="P111" s="231" t="s">
        <v>52</v>
      </c>
    </row>
    <row r="112" spans="1:16">
      <c r="A112" s="238">
        <v>250</v>
      </c>
      <c r="B112" s="232">
        <v>44494</v>
      </c>
      <c r="C112" s="233" t="s">
        <v>4</v>
      </c>
      <c r="D112" s="231" t="s">
        <v>136</v>
      </c>
      <c r="E112" s="231" t="s">
        <v>140</v>
      </c>
      <c r="F112" s="231" t="s">
        <v>138</v>
      </c>
      <c r="G112" s="231">
        <v>1</v>
      </c>
      <c r="H112" s="231" t="s">
        <v>966</v>
      </c>
      <c r="I112" s="253" t="s">
        <v>967</v>
      </c>
      <c r="J112" s="234">
        <v>71</v>
      </c>
      <c r="K112" s="234">
        <v>107.35666412993136</v>
      </c>
      <c r="L112" s="234">
        <v>107.35666412993136</v>
      </c>
      <c r="M112" s="234">
        <v>97.596967390846686</v>
      </c>
      <c r="N112" s="234">
        <v>97.596967390846686</v>
      </c>
      <c r="O112" s="234">
        <v>100</v>
      </c>
      <c r="P112" s="231" t="s">
        <v>52</v>
      </c>
    </row>
    <row r="113" spans="1:16" ht="25.5">
      <c r="A113" s="238">
        <v>250</v>
      </c>
      <c r="B113" s="232">
        <v>44494</v>
      </c>
      <c r="C113" s="233" t="s">
        <v>4</v>
      </c>
      <c r="D113" s="231" t="s">
        <v>136</v>
      </c>
      <c r="E113" s="231" t="s">
        <v>140</v>
      </c>
      <c r="F113" s="231" t="s">
        <v>138</v>
      </c>
      <c r="G113" s="231">
        <v>2</v>
      </c>
      <c r="H113" s="231" t="s">
        <v>1093</v>
      </c>
      <c r="I113" s="253" t="s">
        <v>1094</v>
      </c>
      <c r="J113" s="234">
        <v>1354</v>
      </c>
      <c r="K113" s="234">
        <v>2047.3369469285501</v>
      </c>
      <c r="L113" s="234">
        <v>4094.6738938571002</v>
      </c>
      <c r="M113" s="234">
        <v>1861.215406298682</v>
      </c>
      <c r="N113" s="234">
        <v>3722.4308125973639</v>
      </c>
      <c r="O113" s="234">
        <v>100</v>
      </c>
      <c r="P113" s="231" t="s">
        <v>52</v>
      </c>
    </row>
    <row r="114" spans="1:16">
      <c r="A114" s="238">
        <v>250</v>
      </c>
      <c r="B114" s="232">
        <v>44494</v>
      </c>
      <c r="C114" s="233" t="s">
        <v>4</v>
      </c>
      <c r="D114" s="231" t="s">
        <v>136</v>
      </c>
      <c r="E114" s="231" t="s">
        <v>140</v>
      </c>
      <c r="F114" s="231" t="s">
        <v>138</v>
      </c>
      <c r="G114" s="231">
        <v>3</v>
      </c>
      <c r="H114" s="231" t="s">
        <v>900</v>
      </c>
      <c r="I114" s="231" t="s">
        <v>901</v>
      </c>
      <c r="J114" s="234">
        <v>10</v>
      </c>
      <c r="K114" s="234">
        <v>15.807959506968126</v>
      </c>
      <c r="L114" s="234">
        <v>47.423878520904381</v>
      </c>
      <c r="M114" s="234">
        <v>13.746051745189675</v>
      </c>
      <c r="N114" s="234">
        <v>41.238155235569025</v>
      </c>
      <c r="O114" s="234">
        <v>100</v>
      </c>
      <c r="P114" s="231" t="s">
        <v>52</v>
      </c>
    </row>
    <row r="115" spans="1:16">
      <c r="A115" s="238">
        <v>250</v>
      </c>
      <c r="B115" s="232">
        <v>44494</v>
      </c>
      <c r="C115" s="233" t="s">
        <v>4</v>
      </c>
      <c r="D115" s="231" t="s">
        <v>136</v>
      </c>
      <c r="E115" s="231" t="s">
        <v>140</v>
      </c>
      <c r="F115" s="231" t="s">
        <v>138</v>
      </c>
      <c r="G115" s="231">
        <v>1</v>
      </c>
      <c r="H115" s="231" t="s">
        <v>1235</v>
      </c>
      <c r="I115" s="231" t="s">
        <v>1236</v>
      </c>
      <c r="J115" s="234">
        <v>759</v>
      </c>
      <c r="K115" s="234">
        <v>1043.3253274598965</v>
      </c>
      <c r="L115" s="234">
        <v>1043.3253274598965</v>
      </c>
      <c r="M115" s="234">
        <v>1043.3253274598965</v>
      </c>
      <c r="N115" s="234">
        <v>1043.3253274598965</v>
      </c>
      <c r="O115" s="234">
        <v>100</v>
      </c>
      <c r="P115" s="231" t="s">
        <v>52</v>
      </c>
    </row>
    <row r="116" spans="1:16">
      <c r="A116" s="238">
        <v>250</v>
      </c>
      <c r="B116" s="232">
        <v>44494</v>
      </c>
      <c r="C116" s="233" t="s">
        <v>4</v>
      </c>
      <c r="D116" s="231" t="s">
        <v>136</v>
      </c>
      <c r="E116" s="231" t="s">
        <v>140</v>
      </c>
      <c r="F116" s="231" t="s">
        <v>138</v>
      </c>
      <c r="G116" s="231">
        <v>2</v>
      </c>
      <c r="H116" s="231" t="s">
        <v>732</v>
      </c>
      <c r="I116" s="231" t="s">
        <v>733</v>
      </c>
      <c r="J116" s="234">
        <v>135</v>
      </c>
      <c r="K116" s="234">
        <v>194.85028348806361</v>
      </c>
      <c r="L116" s="234">
        <v>389.70056697612722</v>
      </c>
      <c r="M116" s="234">
        <v>185.57169856006058</v>
      </c>
      <c r="N116" s="234">
        <v>371.14339712012116</v>
      </c>
      <c r="O116" s="234">
        <v>100</v>
      </c>
      <c r="P116" s="231" t="s">
        <v>52</v>
      </c>
    </row>
    <row r="117" spans="1:16">
      <c r="A117" s="238">
        <v>250</v>
      </c>
      <c r="B117" s="232">
        <v>44494</v>
      </c>
      <c r="C117" s="233" t="s">
        <v>4</v>
      </c>
      <c r="D117" s="231" t="s">
        <v>136</v>
      </c>
      <c r="E117" s="231" t="s">
        <v>140</v>
      </c>
      <c r="F117" s="231" t="s">
        <v>138</v>
      </c>
      <c r="G117" s="231">
        <v>1</v>
      </c>
      <c r="H117" s="231" t="s">
        <v>670</v>
      </c>
      <c r="I117" s="231" t="s">
        <v>671</v>
      </c>
      <c r="J117" s="234">
        <v>13330</v>
      </c>
      <c r="K117" s="234">
        <v>21072.010022788512</v>
      </c>
      <c r="L117" s="234">
        <v>21072.010022788512</v>
      </c>
      <c r="M117" s="234">
        <v>18323.486976337837</v>
      </c>
      <c r="N117" s="234">
        <v>18323.486976337837</v>
      </c>
      <c r="O117" s="234">
        <v>100</v>
      </c>
      <c r="P117" s="231" t="s">
        <v>52</v>
      </c>
    </row>
    <row r="118" spans="1:16">
      <c r="A118" s="238">
        <v>250</v>
      </c>
      <c r="B118" s="232">
        <v>44494</v>
      </c>
      <c r="C118" s="233" t="s">
        <v>4</v>
      </c>
      <c r="D118" s="231" t="s">
        <v>136</v>
      </c>
      <c r="E118" s="231" t="s">
        <v>140</v>
      </c>
      <c r="F118" s="231" t="s">
        <v>138</v>
      </c>
      <c r="G118" s="231">
        <v>1</v>
      </c>
      <c r="H118" s="231" t="s">
        <v>529</v>
      </c>
      <c r="I118" s="231" t="s">
        <v>530</v>
      </c>
      <c r="J118" s="234">
        <v>644</v>
      </c>
      <c r="K118" s="234">
        <v>1018.0325922487474</v>
      </c>
      <c r="L118" s="234">
        <v>1018.0325922487474</v>
      </c>
      <c r="M118" s="234">
        <v>885.24573239021515</v>
      </c>
      <c r="N118" s="234">
        <v>885.24573239021515</v>
      </c>
      <c r="O118" s="234">
        <v>100</v>
      </c>
      <c r="P118" s="231" t="s">
        <v>52</v>
      </c>
    </row>
    <row r="119" spans="1:16">
      <c r="A119" s="238">
        <v>250</v>
      </c>
      <c r="B119" s="232">
        <v>44494</v>
      </c>
      <c r="C119" s="233" t="s">
        <v>4</v>
      </c>
      <c r="D119" s="231" t="s">
        <v>136</v>
      </c>
      <c r="E119" s="231" t="s">
        <v>140</v>
      </c>
      <c r="F119" s="231" t="s">
        <v>138</v>
      </c>
      <c r="G119" s="231">
        <v>1</v>
      </c>
      <c r="H119" s="231" t="s">
        <v>1142</v>
      </c>
      <c r="I119" s="231" t="s">
        <v>1143</v>
      </c>
      <c r="J119" s="234">
        <v>4284</v>
      </c>
      <c r="K119" s="234">
        <v>6772.1298527851459</v>
      </c>
      <c r="L119" s="234">
        <v>6772.1298527851459</v>
      </c>
      <c r="M119" s="234">
        <v>5888.8085676392575</v>
      </c>
      <c r="N119" s="234">
        <v>5888.8085676392575</v>
      </c>
      <c r="O119" s="234">
        <v>100</v>
      </c>
      <c r="P119" s="231" t="s">
        <v>52</v>
      </c>
    </row>
    <row r="120" spans="1:16">
      <c r="A120" s="238">
        <v>250</v>
      </c>
      <c r="B120" s="232">
        <v>44494</v>
      </c>
      <c r="C120" s="233" t="s">
        <v>4</v>
      </c>
      <c r="D120" s="231" t="s">
        <v>136</v>
      </c>
      <c r="E120" s="231" t="s">
        <v>140</v>
      </c>
      <c r="F120" s="231" t="s">
        <v>138</v>
      </c>
      <c r="G120" s="231">
        <v>1</v>
      </c>
      <c r="H120" s="231" t="s">
        <v>1419</v>
      </c>
      <c r="I120" s="231" t="s">
        <v>1420</v>
      </c>
      <c r="J120" s="234">
        <v>2266</v>
      </c>
      <c r="K120" s="234">
        <v>3582.0836242789778</v>
      </c>
      <c r="L120" s="234">
        <v>3582.0836242789778</v>
      </c>
      <c r="M120" s="234">
        <v>3114.8553254599806</v>
      </c>
      <c r="N120" s="234">
        <v>3114.8553254599806</v>
      </c>
      <c r="O120" s="234">
        <v>100</v>
      </c>
      <c r="P120" s="231" t="s">
        <v>52</v>
      </c>
    </row>
    <row r="121" spans="1:16">
      <c r="A121" s="238">
        <v>250</v>
      </c>
      <c r="B121" s="232">
        <v>44494</v>
      </c>
      <c r="C121" s="233" t="s">
        <v>4</v>
      </c>
      <c r="D121" s="231" t="s">
        <v>136</v>
      </c>
      <c r="E121" s="231" t="s">
        <v>140</v>
      </c>
      <c r="F121" s="231" t="s">
        <v>138</v>
      </c>
      <c r="G121" s="231">
        <v>1</v>
      </c>
      <c r="H121" s="231" t="s">
        <v>871</v>
      </c>
      <c r="I121" s="231" t="s">
        <v>872</v>
      </c>
      <c r="J121" s="234">
        <v>459</v>
      </c>
      <c r="K121" s="234">
        <v>725.58534136983712</v>
      </c>
      <c r="L121" s="234">
        <v>725.58534136983712</v>
      </c>
      <c r="M121" s="234">
        <v>630.94377510420622</v>
      </c>
      <c r="N121" s="234">
        <v>630.94377510420622</v>
      </c>
      <c r="O121" s="234">
        <v>100</v>
      </c>
      <c r="P121" s="231" t="s">
        <v>52</v>
      </c>
    </row>
    <row r="122" spans="1:16">
      <c r="A122" s="238">
        <v>250</v>
      </c>
      <c r="B122" s="232">
        <v>44494</v>
      </c>
      <c r="C122" s="233" t="s">
        <v>4</v>
      </c>
      <c r="D122" s="231" t="s">
        <v>136</v>
      </c>
      <c r="E122" s="231" t="s">
        <v>140</v>
      </c>
      <c r="F122" s="231" t="s">
        <v>138</v>
      </c>
      <c r="G122" s="231">
        <v>2</v>
      </c>
      <c r="H122" s="231" t="s">
        <v>596</v>
      </c>
      <c r="I122" s="231" t="s">
        <v>597</v>
      </c>
      <c r="J122" s="234">
        <v>260</v>
      </c>
      <c r="K122" s="234">
        <v>375.26721264367819</v>
      </c>
      <c r="L122" s="234">
        <v>750.53442528735638</v>
      </c>
      <c r="M122" s="234">
        <v>357.3973453749316</v>
      </c>
      <c r="N122" s="234">
        <v>714.79469074986321</v>
      </c>
      <c r="O122" s="234">
        <v>100</v>
      </c>
      <c r="P122" s="231" t="s">
        <v>52</v>
      </c>
    </row>
    <row r="123" spans="1:16">
      <c r="A123" s="238">
        <v>251</v>
      </c>
      <c r="B123" s="232">
        <v>44494</v>
      </c>
      <c r="C123" s="233" t="s">
        <v>4</v>
      </c>
      <c r="D123" s="231" t="s">
        <v>136</v>
      </c>
      <c r="E123" s="231" t="s">
        <v>140</v>
      </c>
      <c r="F123" s="231" t="s">
        <v>138</v>
      </c>
      <c r="G123" s="231">
        <v>1</v>
      </c>
      <c r="H123" s="231" t="s">
        <v>738</v>
      </c>
      <c r="I123" s="231" t="s">
        <v>739</v>
      </c>
      <c r="J123" s="234">
        <v>9003</v>
      </c>
      <c r="K123" s="234">
        <v>14417.170406672349</v>
      </c>
      <c r="L123" s="234">
        <v>14417.170406672349</v>
      </c>
      <c r="M123" s="234">
        <v>12536.66991884552</v>
      </c>
      <c r="N123" s="234">
        <v>12536.66991884552</v>
      </c>
      <c r="O123" s="234">
        <v>950</v>
      </c>
      <c r="P123" s="231" t="s">
        <v>52</v>
      </c>
    </row>
    <row r="124" spans="1:16">
      <c r="A124" s="238">
        <v>251</v>
      </c>
      <c r="B124" s="232">
        <v>44494</v>
      </c>
      <c r="C124" s="233" t="s">
        <v>4</v>
      </c>
      <c r="D124" s="231" t="s">
        <v>136</v>
      </c>
      <c r="E124" s="231" t="s">
        <v>140</v>
      </c>
      <c r="F124" s="231" t="s">
        <v>138</v>
      </c>
      <c r="G124" s="231">
        <v>1</v>
      </c>
      <c r="H124" s="231" t="s">
        <v>1405</v>
      </c>
      <c r="I124" s="231" t="s">
        <v>1406</v>
      </c>
      <c r="J124" s="234">
        <v>759</v>
      </c>
      <c r="K124" s="234">
        <v>1215.4428899993682</v>
      </c>
      <c r="L124" s="234">
        <v>1215.4428899993682</v>
      </c>
      <c r="M124" s="234">
        <v>1056.9068608690159</v>
      </c>
      <c r="N124" s="234">
        <v>1056.9068608690159</v>
      </c>
      <c r="O124" s="234">
        <v>950</v>
      </c>
      <c r="P124" s="231" t="s">
        <v>52</v>
      </c>
    </row>
    <row r="125" spans="1:16">
      <c r="A125" s="238">
        <v>251</v>
      </c>
      <c r="B125" s="232">
        <v>44494</v>
      </c>
      <c r="C125" s="233" t="s">
        <v>4</v>
      </c>
      <c r="D125" s="231" t="s">
        <v>136</v>
      </c>
      <c r="E125" s="231" t="s">
        <v>140</v>
      </c>
      <c r="F125" s="231" t="s">
        <v>138</v>
      </c>
      <c r="G125" s="231">
        <v>1</v>
      </c>
      <c r="H125" s="231" t="s">
        <v>1407</v>
      </c>
      <c r="I125" s="231" t="s">
        <v>1408</v>
      </c>
      <c r="J125" s="234">
        <v>3751</v>
      </c>
      <c r="K125" s="234">
        <v>5223.2643413961514</v>
      </c>
      <c r="L125" s="234">
        <v>5223.2643413961514</v>
      </c>
      <c r="M125" s="234">
        <v>5223.2643413961514</v>
      </c>
      <c r="N125" s="234">
        <v>5223.2643413961514</v>
      </c>
      <c r="O125" s="234">
        <v>950</v>
      </c>
      <c r="P125" s="231" t="s">
        <v>52</v>
      </c>
    </row>
    <row r="126" spans="1:16">
      <c r="A126" s="238">
        <v>251</v>
      </c>
      <c r="B126" s="232">
        <v>44494</v>
      </c>
      <c r="C126" s="233" t="s">
        <v>4</v>
      </c>
      <c r="D126" s="231" t="s">
        <v>136</v>
      </c>
      <c r="E126" s="231" t="s">
        <v>140</v>
      </c>
      <c r="F126" s="231" t="s">
        <v>138</v>
      </c>
      <c r="G126" s="231">
        <v>1</v>
      </c>
      <c r="H126" s="231" t="s">
        <v>1414</v>
      </c>
      <c r="I126" s="231" t="s">
        <v>1415</v>
      </c>
      <c r="J126" s="234">
        <v>2921</v>
      </c>
      <c r="K126" s="234">
        <v>4270.8645423297967</v>
      </c>
      <c r="L126" s="234">
        <v>4270.8645423297967</v>
      </c>
      <c r="M126" s="234">
        <v>4067.4900403140923</v>
      </c>
      <c r="N126" s="234">
        <v>4067.4900403140923</v>
      </c>
      <c r="O126" s="234">
        <v>950</v>
      </c>
      <c r="P126" s="231" t="s">
        <v>52</v>
      </c>
    </row>
    <row r="127" spans="1:16">
      <c r="A127" s="238">
        <v>251</v>
      </c>
      <c r="B127" s="232">
        <v>44494</v>
      </c>
      <c r="C127" s="233" t="s">
        <v>4</v>
      </c>
      <c r="D127" s="231" t="s">
        <v>136</v>
      </c>
      <c r="E127" s="231" t="s">
        <v>140</v>
      </c>
      <c r="F127" s="231" t="s">
        <v>138</v>
      </c>
      <c r="G127" s="231">
        <v>1</v>
      </c>
      <c r="H127" s="231" t="s">
        <v>1412</v>
      </c>
      <c r="I127" s="231" t="s">
        <v>1413</v>
      </c>
      <c r="J127" s="234">
        <v>5727</v>
      </c>
      <c r="K127" s="234">
        <v>8772.3269452128334</v>
      </c>
      <c r="L127" s="234">
        <v>8772.3269452128334</v>
      </c>
      <c r="M127" s="234">
        <v>7974.842677466213</v>
      </c>
      <c r="N127" s="234">
        <v>7974.842677466213</v>
      </c>
      <c r="O127" s="234">
        <v>950</v>
      </c>
      <c r="P127" s="231" t="s">
        <v>52</v>
      </c>
    </row>
    <row r="128" spans="1:16">
      <c r="A128" s="238">
        <v>251</v>
      </c>
      <c r="B128" s="232">
        <v>44494</v>
      </c>
      <c r="C128" s="233" t="s">
        <v>4</v>
      </c>
      <c r="D128" s="231" t="s">
        <v>136</v>
      </c>
      <c r="E128" s="231" t="s">
        <v>140</v>
      </c>
      <c r="F128" s="231" t="s">
        <v>138</v>
      </c>
      <c r="G128" s="231">
        <v>1</v>
      </c>
      <c r="H128" s="231" t="s">
        <v>966</v>
      </c>
      <c r="I128" s="231" t="s">
        <v>967</v>
      </c>
      <c r="J128" s="234">
        <v>71</v>
      </c>
      <c r="K128" s="234">
        <v>108.75418423434802</v>
      </c>
      <c r="L128" s="234">
        <v>108.75418423434802</v>
      </c>
      <c r="M128" s="234">
        <v>98.86744021304365</v>
      </c>
      <c r="N128" s="234">
        <v>98.86744021304365</v>
      </c>
      <c r="O128" s="234">
        <v>950</v>
      </c>
      <c r="P128" s="231" t="s">
        <v>52</v>
      </c>
    </row>
    <row r="129" spans="1:16">
      <c r="A129" s="238">
        <v>251</v>
      </c>
      <c r="B129" s="232">
        <v>44494</v>
      </c>
      <c r="C129" s="233" t="s">
        <v>4</v>
      </c>
      <c r="D129" s="231" t="s">
        <v>136</v>
      </c>
      <c r="E129" s="231" t="s">
        <v>140</v>
      </c>
      <c r="F129" s="231" t="s">
        <v>138</v>
      </c>
      <c r="G129" s="231">
        <v>2</v>
      </c>
      <c r="H129" s="231" t="s">
        <v>1093</v>
      </c>
      <c r="I129" s="231" t="s">
        <v>1094</v>
      </c>
      <c r="J129" s="234">
        <v>1354</v>
      </c>
      <c r="K129" s="234">
        <v>2073.9882458212282</v>
      </c>
      <c r="L129" s="234">
        <v>4147.9764916424565</v>
      </c>
      <c r="M129" s="234">
        <v>1885.4438598374802</v>
      </c>
      <c r="N129" s="234">
        <v>3770.8877196749604</v>
      </c>
      <c r="O129" s="234">
        <v>950</v>
      </c>
      <c r="P129" s="231" t="s">
        <v>52</v>
      </c>
    </row>
    <row r="130" spans="1:16">
      <c r="A130" s="238">
        <v>251</v>
      </c>
      <c r="B130" s="232">
        <v>44494</v>
      </c>
      <c r="C130" s="233" t="s">
        <v>4</v>
      </c>
      <c r="D130" s="231" t="s">
        <v>136</v>
      </c>
      <c r="E130" s="231" t="s">
        <v>140</v>
      </c>
      <c r="F130" s="231" t="s">
        <v>138</v>
      </c>
      <c r="G130" s="231">
        <v>3</v>
      </c>
      <c r="H130" s="231" t="s">
        <v>900</v>
      </c>
      <c r="I130" s="231" t="s">
        <v>901</v>
      </c>
      <c r="J130" s="234">
        <v>10</v>
      </c>
      <c r="K130" s="234">
        <v>16.013740316197211</v>
      </c>
      <c r="L130" s="234">
        <v>48.041220948591629</v>
      </c>
      <c r="M130" s="234">
        <v>13.924991579301922</v>
      </c>
      <c r="N130" s="234">
        <v>41.774974737905765</v>
      </c>
      <c r="O130" s="234">
        <v>950</v>
      </c>
      <c r="P130" s="231" t="s">
        <v>52</v>
      </c>
    </row>
    <row r="131" spans="1:16">
      <c r="A131" s="238">
        <v>251</v>
      </c>
      <c r="B131" s="232">
        <v>44494</v>
      </c>
      <c r="C131" s="233" t="s">
        <v>4</v>
      </c>
      <c r="D131" s="231" t="s">
        <v>136</v>
      </c>
      <c r="E131" s="231" t="s">
        <v>140</v>
      </c>
      <c r="F131" s="231" t="s">
        <v>138</v>
      </c>
      <c r="G131" s="231">
        <v>1</v>
      </c>
      <c r="H131" s="231" t="s">
        <v>1235</v>
      </c>
      <c r="I131" s="231" t="s">
        <v>1236</v>
      </c>
      <c r="J131" s="234">
        <v>759</v>
      </c>
      <c r="K131" s="234">
        <v>1056.9068608690159</v>
      </c>
      <c r="L131" s="234">
        <v>1056.9068608690159</v>
      </c>
      <c r="M131" s="234">
        <v>1056.9068608690159</v>
      </c>
      <c r="N131" s="234">
        <v>1056.9068608690159</v>
      </c>
      <c r="O131" s="234">
        <v>950</v>
      </c>
      <c r="P131" s="231" t="s">
        <v>52</v>
      </c>
    </row>
    <row r="132" spans="1:16">
      <c r="A132" s="238">
        <v>251</v>
      </c>
      <c r="B132" s="232">
        <v>44494</v>
      </c>
      <c r="C132" s="233" t="s">
        <v>4</v>
      </c>
      <c r="D132" s="231" t="s">
        <v>136</v>
      </c>
      <c r="E132" s="231" t="s">
        <v>140</v>
      </c>
      <c r="F132" s="231" t="s">
        <v>138</v>
      </c>
      <c r="G132" s="231">
        <v>2</v>
      </c>
      <c r="H132" s="231" t="s">
        <v>732</v>
      </c>
      <c r="I132" s="231" t="s">
        <v>733</v>
      </c>
      <c r="J132" s="234">
        <v>135</v>
      </c>
      <c r="K132" s="234">
        <v>197.38675563660476</v>
      </c>
      <c r="L132" s="234">
        <v>394.77351127320952</v>
      </c>
      <c r="M132" s="234">
        <v>187.98738632057595</v>
      </c>
      <c r="N132" s="234">
        <v>375.9747726411519</v>
      </c>
      <c r="O132" s="234">
        <v>950</v>
      </c>
      <c r="P132" s="231" t="s">
        <v>52</v>
      </c>
    </row>
    <row r="133" spans="1:16">
      <c r="A133" s="238">
        <v>251</v>
      </c>
      <c r="B133" s="232">
        <v>44494</v>
      </c>
      <c r="C133" s="233" t="s">
        <v>4</v>
      </c>
      <c r="D133" s="231" t="s">
        <v>136</v>
      </c>
      <c r="E133" s="231" t="s">
        <v>140</v>
      </c>
      <c r="F133" s="231" t="s">
        <v>138</v>
      </c>
      <c r="G133" s="231">
        <v>1</v>
      </c>
      <c r="H133" s="231" t="s">
        <v>670</v>
      </c>
      <c r="I133" s="231" t="s">
        <v>671</v>
      </c>
      <c r="J133" s="234">
        <v>13330</v>
      </c>
      <c r="K133" s="234">
        <v>21346.315841490883</v>
      </c>
      <c r="L133" s="234">
        <v>21346.315841490883</v>
      </c>
      <c r="M133" s="234">
        <v>18562.013775209463</v>
      </c>
      <c r="N133" s="234">
        <v>18562.013775209463</v>
      </c>
      <c r="O133" s="234">
        <v>950</v>
      </c>
      <c r="P133" s="231" t="s">
        <v>52</v>
      </c>
    </row>
    <row r="134" spans="1:16">
      <c r="A134" s="238">
        <v>251</v>
      </c>
      <c r="B134" s="232">
        <v>44494</v>
      </c>
      <c r="C134" s="233" t="s">
        <v>4</v>
      </c>
      <c r="D134" s="231" t="s">
        <v>136</v>
      </c>
      <c r="E134" s="231" t="s">
        <v>140</v>
      </c>
      <c r="F134" s="231" t="s">
        <v>138</v>
      </c>
      <c r="G134" s="231">
        <v>1</v>
      </c>
      <c r="H134" s="231" t="s">
        <v>529</v>
      </c>
      <c r="I134" s="231" t="s">
        <v>530</v>
      </c>
      <c r="J134" s="234">
        <v>644</v>
      </c>
      <c r="K134" s="234">
        <v>1031.2848763631005</v>
      </c>
      <c r="L134" s="234">
        <v>1031.2848763631005</v>
      </c>
      <c r="M134" s="234">
        <v>896.7694577070439</v>
      </c>
      <c r="N134" s="234">
        <v>896.7694577070439</v>
      </c>
      <c r="O134" s="234">
        <v>950</v>
      </c>
      <c r="P134" s="231" t="s">
        <v>52</v>
      </c>
    </row>
    <row r="135" spans="1:16">
      <c r="A135" s="238">
        <v>251</v>
      </c>
      <c r="B135" s="232">
        <v>44494</v>
      </c>
      <c r="C135" s="233" t="s">
        <v>4</v>
      </c>
      <c r="D135" s="231" t="s">
        <v>136</v>
      </c>
      <c r="E135" s="231" t="s">
        <v>140</v>
      </c>
      <c r="F135" s="231" t="s">
        <v>138</v>
      </c>
      <c r="G135" s="231">
        <v>1</v>
      </c>
      <c r="H135" s="231" t="s">
        <v>1142</v>
      </c>
      <c r="I135" s="231" t="s">
        <v>1143</v>
      </c>
      <c r="J135" s="234">
        <v>4284</v>
      </c>
      <c r="K135" s="234">
        <v>6860.2863514588862</v>
      </c>
      <c r="L135" s="234">
        <v>6860.2863514588862</v>
      </c>
      <c r="M135" s="234">
        <v>5965.4663925729446</v>
      </c>
      <c r="N135" s="234">
        <v>5965.4663925729446</v>
      </c>
      <c r="O135" s="234">
        <v>950</v>
      </c>
      <c r="P135" s="231" t="s">
        <v>52</v>
      </c>
    </row>
    <row r="136" spans="1:16">
      <c r="A136" s="238">
        <v>251</v>
      </c>
      <c r="B136" s="232">
        <v>44494</v>
      </c>
      <c r="C136" s="233" t="s">
        <v>4</v>
      </c>
      <c r="D136" s="231" t="s">
        <v>136</v>
      </c>
      <c r="E136" s="231" t="s">
        <v>140</v>
      </c>
      <c r="F136" s="231" t="s">
        <v>138</v>
      </c>
      <c r="G136" s="231">
        <v>1</v>
      </c>
      <c r="H136" s="231" t="s">
        <v>1419</v>
      </c>
      <c r="I136" s="231" t="s">
        <v>1420</v>
      </c>
      <c r="J136" s="234">
        <v>2266</v>
      </c>
      <c r="K136" s="234">
        <v>3628.7135556502881</v>
      </c>
      <c r="L136" s="234">
        <v>3628.7135556502881</v>
      </c>
      <c r="M136" s="234">
        <v>3155.4030918698159</v>
      </c>
      <c r="N136" s="234">
        <v>3155.4030918698159</v>
      </c>
      <c r="O136" s="234">
        <v>950</v>
      </c>
      <c r="P136" s="231" t="s">
        <v>52</v>
      </c>
    </row>
    <row r="137" spans="1:16">
      <c r="A137" s="238">
        <v>251</v>
      </c>
      <c r="B137" s="232">
        <v>44494</v>
      </c>
      <c r="C137" s="233" t="s">
        <v>4</v>
      </c>
      <c r="D137" s="231" t="s">
        <v>136</v>
      </c>
      <c r="E137" s="231" t="s">
        <v>140</v>
      </c>
      <c r="F137" s="231" t="s">
        <v>138</v>
      </c>
      <c r="G137" s="231">
        <v>1</v>
      </c>
      <c r="H137" s="231" t="s">
        <v>871</v>
      </c>
      <c r="I137" s="231" t="s">
        <v>872</v>
      </c>
      <c r="J137" s="234">
        <v>459</v>
      </c>
      <c r="K137" s="234">
        <v>735.03068051345213</v>
      </c>
      <c r="L137" s="234">
        <v>735.03068051345213</v>
      </c>
      <c r="M137" s="234">
        <v>639.15711348995842</v>
      </c>
      <c r="N137" s="234">
        <v>639.15711348995842</v>
      </c>
      <c r="O137" s="234">
        <v>950</v>
      </c>
      <c r="P137" s="231" t="s">
        <v>52</v>
      </c>
    </row>
    <row r="138" spans="1:16">
      <c r="A138" s="238">
        <v>251</v>
      </c>
      <c r="B138" s="232">
        <v>44494</v>
      </c>
      <c r="C138" s="233" t="s">
        <v>4</v>
      </c>
      <c r="D138" s="231" t="s">
        <v>136</v>
      </c>
      <c r="E138" s="231" t="s">
        <v>140</v>
      </c>
      <c r="F138" s="231" t="s">
        <v>138</v>
      </c>
      <c r="G138" s="231">
        <v>2</v>
      </c>
      <c r="H138" s="231" t="s">
        <v>596</v>
      </c>
      <c r="I138" s="231" t="s">
        <v>597</v>
      </c>
      <c r="J138" s="234">
        <v>260</v>
      </c>
      <c r="K138" s="234">
        <v>380.15227011494255</v>
      </c>
      <c r="L138" s="234">
        <v>760.30454022988511</v>
      </c>
      <c r="M138" s="234">
        <v>362.04978106185007</v>
      </c>
      <c r="N138" s="234">
        <v>724.09956212370014</v>
      </c>
      <c r="O138" s="234">
        <v>950</v>
      </c>
      <c r="P138" s="231" t="s">
        <v>52</v>
      </c>
    </row>
    <row r="139" spans="1:16">
      <c r="A139" s="238">
        <v>252</v>
      </c>
      <c r="B139" s="232">
        <v>44494</v>
      </c>
      <c r="C139" s="233" t="s">
        <v>4</v>
      </c>
      <c r="D139" s="231" t="s">
        <v>68</v>
      </c>
      <c r="E139" s="231" t="s">
        <v>73</v>
      </c>
      <c r="F139" s="231" t="s">
        <v>70</v>
      </c>
      <c r="G139" s="231">
        <v>1</v>
      </c>
      <c r="H139" s="231" t="s">
        <v>738</v>
      </c>
      <c r="I139" s="231" t="s">
        <v>739</v>
      </c>
      <c r="J139" s="234">
        <v>9003</v>
      </c>
      <c r="K139" s="234">
        <v>14417.917997435323</v>
      </c>
      <c r="L139" s="234">
        <v>14417.917997435323</v>
      </c>
      <c r="M139" s="234">
        <v>12537.319997769846</v>
      </c>
      <c r="N139" s="234">
        <v>12537.319997769846</v>
      </c>
      <c r="O139" s="234">
        <v>900</v>
      </c>
      <c r="P139" s="231" t="s">
        <v>52</v>
      </c>
    </row>
    <row r="140" spans="1:16">
      <c r="A140" s="238">
        <v>252</v>
      </c>
      <c r="B140" s="232">
        <v>44494</v>
      </c>
      <c r="C140" s="233" t="s">
        <v>4</v>
      </c>
      <c r="D140" s="231" t="s">
        <v>68</v>
      </c>
      <c r="E140" s="231" t="s">
        <v>73</v>
      </c>
      <c r="F140" s="231" t="s">
        <v>70</v>
      </c>
      <c r="G140" s="231">
        <v>1</v>
      </c>
      <c r="H140" s="231" t="s">
        <v>1405</v>
      </c>
      <c r="I140" s="231" t="s">
        <v>1406</v>
      </c>
      <c r="J140" s="234">
        <v>759</v>
      </c>
      <c r="K140" s="234">
        <v>1215.5059158117754</v>
      </c>
      <c r="L140" s="234">
        <v>1215.5059158117754</v>
      </c>
      <c r="M140" s="234">
        <v>1056.9616659232829</v>
      </c>
      <c r="N140" s="234">
        <v>1056.9616659232829</v>
      </c>
      <c r="O140" s="234">
        <v>900</v>
      </c>
      <c r="P140" s="231" t="s">
        <v>52</v>
      </c>
    </row>
    <row r="141" spans="1:16">
      <c r="A141" s="238">
        <v>252</v>
      </c>
      <c r="B141" s="232">
        <v>44494</v>
      </c>
      <c r="C141" s="233" t="s">
        <v>4</v>
      </c>
      <c r="D141" s="231" t="s">
        <v>68</v>
      </c>
      <c r="E141" s="231" t="s">
        <v>73</v>
      </c>
      <c r="F141" s="231" t="s">
        <v>70</v>
      </c>
      <c r="G141" s="231">
        <v>1</v>
      </c>
      <c r="H141" s="231" t="s">
        <v>1407</v>
      </c>
      <c r="I141" s="231" t="s">
        <v>1408</v>
      </c>
      <c r="J141" s="234">
        <v>3751</v>
      </c>
      <c r="K141" s="234">
        <v>5223.5351895628901</v>
      </c>
      <c r="L141" s="234">
        <v>5223.5351895628901</v>
      </c>
      <c r="M141" s="234">
        <v>5223.5351895628901</v>
      </c>
      <c r="N141" s="234">
        <v>5223.5351895628901</v>
      </c>
      <c r="O141" s="234">
        <v>900</v>
      </c>
      <c r="P141" s="231" t="s">
        <v>52</v>
      </c>
    </row>
    <row r="142" spans="1:16">
      <c r="A142" s="238">
        <v>252</v>
      </c>
      <c r="B142" s="232">
        <v>44494</v>
      </c>
      <c r="C142" s="233" t="s">
        <v>4</v>
      </c>
      <c r="D142" s="231" t="s">
        <v>68</v>
      </c>
      <c r="E142" s="231" t="s">
        <v>73</v>
      </c>
      <c r="F142" s="231" t="s">
        <v>70</v>
      </c>
      <c r="G142" s="231">
        <v>1</v>
      </c>
      <c r="H142" s="231" t="s">
        <v>1414</v>
      </c>
      <c r="I142" s="231" t="s">
        <v>1415</v>
      </c>
      <c r="J142" s="234">
        <v>2921</v>
      </c>
      <c r="K142" s="234">
        <v>4271.0860045718109</v>
      </c>
      <c r="L142" s="234">
        <v>4271.0860045718109</v>
      </c>
      <c r="M142" s="234">
        <v>4067.7009567350583</v>
      </c>
      <c r="N142" s="234">
        <v>4067.7009567350583</v>
      </c>
      <c r="O142" s="234">
        <v>900</v>
      </c>
      <c r="P142" s="231" t="s">
        <v>52</v>
      </c>
    </row>
    <row r="143" spans="1:16">
      <c r="A143" s="238">
        <v>252</v>
      </c>
      <c r="B143" s="232">
        <v>44494</v>
      </c>
      <c r="C143" s="233" t="s">
        <v>4</v>
      </c>
      <c r="D143" s="231" t="s">
        <v>68</v>
      </c>
      <c r="E143" s="231" t="s">
        <v>73</v>
      </c>
      <c r="F143" s="231" t="s">
        <v>70</v>
      </c>
      <c r="G143" s="231">
        <v>1</v>
      </c>
      <c r="H143" s="231" t="s">
        <v>1412</v>
      </c>
      <c r="I143" s="231" t="s">
        <v>1413</v>
      </c>
      <c r="J143" s="234">
        <v>5727</v>
      </c>
      <c r="K143" s="234">
        <v>8772.7818271632477</v>
      </c>
      <c r="L143" s="234">
        <v>8772.7818271632477</v>
      </c>
      <c r="M143" s="234">
        <v>7975.2562065120437</v>
      </c>
      <c r="N143" s="234">
        <v>7975.2562065120437</v>
      </c>
      <c r="O143" s="234">
        <v>900</v>
      </c>
      <c r="P143" s="231" t="s">
        <v>52</v>
      </c>
    </row>
    <row r="144" spans="1:16">
      <c r="A144" s="238">
        <v>252</v>
      </c>
      <c r="B144" s="232">
        <v>44494</v>
      </c>
      <c r="C144" s="233" t="s">
        <v>4</v>
      </c>
      <c r="D144" s="231" t="s">
        <v>68</v>
      </c>
      <c r="E144" s="231" t="s">
        <v>73</v>
      </c>
      <c r="F144" s="231" t="s">
        <v>70</v>
      </c>
      <c r="G144" s="231">
        <v>1</v>
      </c>
      <c r="H144" s="231" t="s">
        <v>966</v>
      </c>
      <c r="I144" s="231" t="s">
        <v>967</v>
      </c>
      <c r="J144" s="234">
        <v>71</v>
      </c>
      <c r="K144" s="234">
        <v>108.75982359500445</v>
      </c>
      <c r="L144" s="234">
        <v>108.75982359500445</v>
      </c>
      <c r="M144" s="234">
        <v>98.872566904549501</v>
      </c>
      <c r="N144" s="234">
        <v>98.872566904549501</v>
      </c>
      <c r="O144" s="234">
        <v>900</v>
      </c>
      <c r="P144" s="231" t="s">
        <v>52</v>
      </c>
    </row>
    <row r="145" spans="1:16">
      <c r="A145" s="238">
        <v>252</v>
      </c>
      <c r="B145" s="232">
        <v>44494</v>
      </c>
      <c r="C145" s="233" t="s">
        <v>4</v>
      </c>
      <c r="D145" s="231" t="s">
        <v>68</v>
      </c>
      <c r="E145" s="231" t="s">
        <v>73</v>
      </c>
      <c r="F145" s="231" t="s">
        <v>70</v>
      </c>
      <c r="G145" s="231">
        <v>2</v>
      </c>
      <c r="H145" s="231" t="s">
        <v>1093</v>
      </c>
      <c r="I145" s="231" t="s">
        <v>1094</v>
      </c>
      <c r="J145" s="234">
        <v>1354</v>
      </c>
      <c r="K145" s="234">
        <v>2074.0957908117748</v>
      </c>
      <c r="L145" s="234">
        <v>4148.1915816235496</v>
      </c>
      <c r="M145" s="234">
        <v>1885.5416280107045</v>
      </c>
      <c r="N145" s="234">
        <v>3771.0832560214089</v>
      </c>
      <c r="O145" s="234">
        <v>900</v>
      </c>
      <c r="P145" s="231" t="s">
        <v>52</v>
      </c>
    </row>
    <row r="146" spans="1:16">
      <c r="A146" s="238">
        <v>252</v>
      </c>
      <c r="B146" s="232">
        <v>44494</v>
      </c>
      <c r="C146" s="233" t="s">
        <v>4</v>
      </c>
      <c r="D146" s="231" t="s">
        <v>68</v>
      </c>
      <c r="E146" s="231" t="s">
        <v>73</v>
      </c>
      <c r="F146" s="231" t="s">
        <v>70</v>
      </c>
      <c r="G146" s="231">
        <v>3</v>
      </c>
      <c r="H146" s="231" t="s">
        <v>900</v>
      </c>
      <c r="I146" s="231" t="s">
        <v>901</v>
      </c>
      <c r="J146" s="234">
        <v>10</v>
      </c>
      <c r="K146" s="234">
        <v>16.014570695807311</v>
      </c>
      <c r="L146" s="234">
        <v>48.043712087421937</v>
      </c>
      <c r="M146" s="234">
        <v>13.925713648528097</v>
      </c>
      <c r="N146" s="234">
        <v>41.777140945584293</v>
      </c>
      <c r="O146" s="234">
        <v>900</v>
      </c>
      <c r="P146" s="231" t="s">
        <v>52</v>
      </c>
    </row>
    <row r="147" spans="1:16">
      <c r="A147" s="238">
        <v>252</v>
      </c>
      <c r="B147" s="232">
        <v>44494</v>
      </c>
      <c r="C147" s="233" t="s">
        <v>4</v>
      </c>
      <c r="D147" s="231" t="s">
        <v>68</v>
      </c>
      <c r="E147" s="231" t="s">
        <v>73</v>
      </c>
      <c r="F147" s="231" t="s">
        <v>70</v>
      </c>
      <c r="G147" s="231">
        <v>1</v>
      </c>
      <c r="H147" s="231" t="s">
        <v>1235</v>
      </c>
      <c r="I147" s="231" t="s">
        <v>1236</v>
      </c>
      <c r="J147" s="234">
        <v>759</v>
      </c>
      <c r="K147" s="234">
        <v>1056.9616659232829</v>
      </c>
      <c r="L147" s="234">
        <v>1056.9616659232829</v>
      </c>
      <c r="M147" s="234">
        <v>1056.9616659232829</v>
      </c>
      <c r="N147" s="234">
        <v>1056.9616659232829</v>
      </c>
      <c r="O147" s="234">
        <v>900</v>
      </c>
      <c r="P147" s="231" t="s">
        <v>52</v>
      </c>
    </row>
    <row r="148" spans="1:16">
      <c r="A148" s="238">
        <v>252</v>
      </c>
      <c r="B148" s="232">
        <v>44494</v>
      </c>
      <c r="C148" s="233" t="s">
        <v>4</v>
      </c>
      <c r="D148" s="231" t="s">
        <v>68</v>
      </c>
      <c r="E148" s="231" t="s">
        <v>73</v>
      </c>
      <c r="F148" s="231" t="s">
        <v>70</v>
      </c>
      <c r="G148" s="231">
        <v>2</v>
      </c>
      <c r="H148" s="231" t="s">
        <v>732</v>
      </c>
      <c r="I148" s="231" t="s">
        <v>733</v>
      </c>
      <c r="J148" s="234">
        <v>135</v>
      </c>
      <c r="K148" s="234">
        <v>197.39699096788578</v>
      </c>
      <c r="L148" s="234">
        <v>394.79398193577157</v>
      </c>
      <c r="M148" s="234">
        <v>187.99713425512931</v>
      </c>
      <c r="N148" s="234">
        <v>375.99426851025862</v>
      </c>
      <c r="O148" s="234">
        <v>900</v>
      </c>
      <c r="P148" s="231" t="s">
        <v>52</v>
      </c>
    </row>
    <row r="149" spans="1:16">
      <c r="A149" s="238">
        <v>252</v>
      </c>
      <c r="B149" s="232">
        <v>44494</v>
      </c>
      <c r="C149" s="233" t="s">
        <v>4</v>
      </c>
      <c r="D149" s="231" t="s">
        <v>68</v>
      </c>
      <c r="E149" s="231" t="s">
        <v>73</v>
      </c>
      <c r="F149" s="231" t="s">
        <v>70</v>
      </c>
      <c r="G149" s="231">
        <v>1</v>
      </c>
      <c r="H149" s="231" t="s">
        <v>670</v>
      </c>
      <c r="I149" s="231" t="s">
        <v>671</v>
      </c>
      <c r="J149" s="234">
        <v>13330</v>
      </c>
      <c r="K149" s="234">
        <v>21347.422737511151</v>
      </c>
      <c r="L149" s="234">
        <v>21347.422737511151</v>
      </c>
      <c r="M149" s="234">
        <v>18562.976293487958</v>
      </c>
      <c r="N149" s="234">
        <v>18562.976293487958</v>
      </c>
      <c r="O149" s="234">
        <v>900</v>
      </c>
      <c r="P149" s="231" t="s">
        <v>52</v>
      </c>
    </row>
    <row r="150" spans="1:16">
      <c r="A150" s="238">
        <v>252</v>
      </c>
      <c r="B150" s="232">
        <v>44494</v>
      </c>
      <c r="C150" s="233" t="s">
        <v>4</v>
      </c>
      <c r="D150" s="231" t="s">
        <v>68</v>
      </c>
      <c r="E150" s="231" t="s">
        <v>73</v>
      </c>
      <c r="F150" s="231" t="s">
        <v>70</v>
      </c>
      <c r="G150" s="231">
        <v>2</v>
      </c>
      <c r="H150" s="231" t="s">
        <v>1419</v>
      </c>
      <c r="I150" s="231" t="s">
        <v>1420</v>
      </c>
      <c r="J150" s="234">
        <v>2266</v>
      </c>
      <c r="K150" s="234">
        <v>3628.9017196699378</v>
      </c>
      <c r="L150" s="234">
        <v>7257.8034393398757</v>
      </c>
      <c r="M150" s="234">
        <v>3155.5667127564675</v>
      </c>
      <c r="N150" s="234">
        <v>6311.133425512935</v>
      </c>
      <c r="O150" s="234">
        <v>900</v>
      </c>
      <c r="P150" s="231" t="s">
        <v>52</v>
      </c>
    </row>
    <row r="151" spans="1:16">
      <c r="A151" s="238">
        <v>252</v>
      </c>
      <c r="B151" s="232">
        <v>44494</v>
      </c>
      <c r="C151" s="233" t="s">
        <v>4</v>
      </c>
      <c r="D151" s="231" t="s">
        <v>68</v>
      </c>
      <c r="E151" s="231" t="s">
        <v>73</v>
      </c>
      <c r="F151" s="231" t="s">
        <v>70</v>
      </c>
      <c r="G151" s="231">
        <v>1</v>
      </c>
      <c r="H151" s="231" t="s">
        <v>871</v>
      </c>
      <c r="I151" s="231" t="s">
        <v>872</v>
      </c>
      <c r="J151" s="234">
        <v>459</v>
      </c>
      <c r="K151" s="234">
        <v>735.06879493755582</v>
      </c>
      <c r="L151" s="234">
        <v>735.06879493755582</v>
      </c>
      <c r="M151" s="234">
        <v>639.19025646743989</v>
      </c>
      <c r="N151" s="234">
        <v>639.19025646743989</v>
      </c>
      <c r="O151" s="234">
        <v>900</v>
      </c>
      <c r="P151" s="231" t="s">
        <v>52</v>
      </c>
    </row>
    <row r="152" spans="1:16">
      <c r="A152" s="238">
        <v>252</v>
      </c>
      <c r="B152" s="232">
        <v>44494</v>
      </c>
      <c r="C152" s="233" t="s">
        <v>4</v>
      </c>
      <c r="D152" s="231" t="s">
        <v>68</v>
      </c>
      <c r="E152" s="231" t="s">
        <v>73</v>
      </c>
      <c r="F152" s="231" t="s">
        <v>70</v>
      </c>
      <c r="G152" s="231">
        <v>2</v>
      </c>
      <c r="H152" s="231" t="s">
        <v>596</v>
      </c>
      <c r="I152" s="231" t="s">
        <v>597</v>
      </c>
      <c r="J152" s="234">
        <v>260</v>
      </c>
      <c r="K152" s="234">
        <v>380.17198260481712</v>
      </c>
      <c r="L152" s="234">
        <v>760.34396520963423</v>
      </c>
      <c r="M152" s="234">
        <v>362.0685548617306</v>
      </c>
      <c r="N152" s="234">
        <v>724.13710972346121</v>
      </c>
      <c r="O152" s="234">
        <v>900</v>
      </c>
      <c r="P152" s="231" t="s">
        <v>52</v>
      </c>
    </row>
    <row r="153" spans="1:16">
      <c r="A153" s="238">
        <v>253</v>
      </c>
      <c r="B153" s="232">
        <v>44495</v>
      </c>
      <c r="C153" s="233" t="s">
        <v>1661</v>
      </c>
      <c r="D153" s="231" t="s">
        <v>68</v>
      </c>
      <c r="E153" s="231" t="s">
        <v>73</v>
      </c>
      <c r="F153" s="231" t="s">
        <v>70</v>
      </c>
      <c r="G153" s="231">
        <v>1</v>
      </c>
      <c r="H153" s="231" t="s">
        <v>1597</v>
      </c>
      <c r="I153" s="231" t="s">
        <v>1598</v>
      </c>
      <c r="J153" s="234">
        <v>68</v>
      </c>
      <c r="K153" s="234">
        <v>107.67451014735728</v>
      </c>
      <c r="L153" s="234">
        <v>107.67451014735728</v>
      </c>
      <c r="M153" s="234">
        <v>93.630008823788941</v>
      </c>
      <c r="N153" s="234">
        <v>93.630008823788941</v>
      </c>
      <c r="O153" s="234">
        <v>1</v>
      </c>
      <c r="P153" s="231" t="s">
        <v>49</v>
      </c>
    </row>
    <row r="154" spans="1:16">
      <c r="A154" s="238">
        <v>253</v>
      </c>
      <c r="B154" s="232">
        <v>44495</v>
      </c>
      <c r="C154" s="233" t="s">
        <v>1661</v>
      </c>
      <c r="D154" s="231" t="s">
        <v>68</v>
      </c>
      <c r="E154" s="231" t="s">
        <v>73</v>
      </c>
      <c r="F154" s="231" t="s">
        <v>70</v>
      </c>
      <c r="G154" s="231">
        <v>1</v>
      </c>
      <c r="H154" s="231" t="s">
        <v>1599</v>
      </c>
      <c r="I154" s="231" t="s">
        <v>1600</v>
      </c>
      <c r="J154" s="234">
        <v>68</v>
      </c>
      <c r="K154" s="234">
        <v>107.67451014735728</v>
      </c>
      <c r="L154" s="234">
        <v>107.67451014735728</v>
      </c>
      <c r="M154" s="234">
        <v>93.630008823788941</v>
      </c>
      <c r="N154" s="234">
        <v>93.630008823788941</v>
      </c>
      <c r="O154" s="234">
        <v>1</v>
      </c>
      <c r="P154" s="231" t="s">
        <v>49</v>
      </c>
    </row>
    <row r="155" spans="1:16">
      <c r="A155" s="238">
        <v>253</v>
      </c>
      <c r="B155" s="232">
        <v>44495</v>
      </c>
      <c r="C155" s="233" t="s">
        <v>1661</v>
      </c>
      <c r="D155" s="231" t="s">
        <v>68</v>
      </c>
      <c r="E155" s="231" t="s">
        <v>73</v>
      </c>
      <c r="F155" s="231" t="s">
        <v>70</v>
      </c>
      <c r="G155" s="231">
        <v>1</v>
      </c>
      <c r="H155" s="231" t="s">
        <v>1601</v>
      </c>
      <c r="I155" s="231" t="s">
        <v>1602</v>
      </c>
      <c r="J155" s="234">
        <v>15.44</v>
      </c>
      <c r="K155" s="234">
        <v>24.448447598164652</v>
      </c>
      <c r="L155" s="234">
        <v>24.448447598164652</v>
      </c>
      <c r="M155" s="234">
        <v>21.259519650577957</v>
      </c>
      <c r="N155" s="234">
        <v>21.259519650577957</v>
      </c>
      <c r="O155" s="234">
        <v>1</v>
      </c>
      <c r="P155" s="231" t="s">
        <v>49</v>
      </c>
    </row>
    <row r="156" spans="1:16">
      <c r="A156" s="238">
        <v>253</v>
      </c>
      <c r="B156" s="232">
        <v>44495</v>
      </c>
      <c r="C156" s="233" t="s">
        <v>1661</v>
      </c>
      <c r="D156" s="231" t="s">
        <v>68</v>
      </c>
      <c r="E156" s="231" t="s">
        <v>73</v>
      </c>
      <c r="F156" s="231" t="s">
        <v>70</v>
      </c>
      <c r="G156" s="231">
        <v>1</v>
      </c>
      <c r="H156" s="231" t="s">
        <v>1603</v>
      </c>
      <c r="I156" s="231" t="s">
        <v>1604</v>
      </c>
      <c r="J156" s="234">
        <v>17.59</v>
      </c>
      <c r="K156" s="234">
        <v>27.852862257235508</v>
      </c>
      <c r="L156" s="234">
        <v>27.852862257235508</v>
      </c>
      <c r="M156" s="234">
        <v>24.219880223683049</v>
      </c>
      <c r="N156" s="234">
        <v>24.219880223683049</v>
      </c>
      <c r="O156" s="234">
        <v>1</v>
      </c>
      <c r="P156" s="231" t="s">
        <v>49</v>
      </c>
    </row>
    <row r="157" spans="1:16">
      <c r="A157" s="238">
        <v>253</v>
      </c>
      <c r="B157" s="232">
        <v>44495</v>
      </c>
      <c r="C157" s="233" t="s">
        <v>1661</v>
      </c>
      <c r="D157" s="231" t="s">
        <v>68</v>
      </c>
      <c r="E157" s="231" t="s">
        <v>73</v>
      </c>
      <c r="F157" s="231" t="s">
        <v>70</v>
      </c>
      <c r="G157" s="231">
        <v>1</v>
      </c>
      <c r="H157" s="231" t="s">
        <v>1605</v>
      </c>
      <c r="I157" s="231" t="s">
        <v>1606</v>
      </c>
      <c r="J157" s="234">
        <v>24.67</v>
      </c>
      <c r="K157" s="234">
        <v>39.063678901989768</v>
      </c>
      <c r="L157" s="234">
        <v>39.063678901989768</v>
      </c>
      <c r="M157" s="234">
        <v>33.96841643651284</v>
      </c>
      <c r="N157" s="234">
        <v>33.96841643651284</v>
      </c>
      <c r="O157" s="234">
        <v>1</v>
      </c>
      <c r="P157" s="231" t="s">
        <v>49</v>
      </c>
    </row>
    <row r="158" spans="1:16">
      <c r="A158" s="238">
        <v>253</v>
      </c>
      <c r="B158" s="232">
        <v>44495</v>
      </c>
      <c r="C158" s="233" t="s">
        <v>1661</v>
      </c>
      <c r="D158" s="231" t="s">
        <v>68</v>
      </c>
      <c r="E158" s="231" t="s">
        <v>73</v>
      </c>
      <c r="F158" s="231" t="s">
        <v>70</v>
      </c>
      <c r="G158" s="231">
        <v>1</v>
      </c>
      <c r="H158" s="231" t="s">
        <v>1607</v>
      </c>
      <c r="I158" s="231" t="s">
        <v>1608</v>
      </c>
      <c r="J158" s="234">
        <v>32.96</v>
      </c>
      <c r="K158" s="234">
        <v>52.190468447895526</v>
      </c>
      <c r="L158" s="234">
        <v>52.190468447895526</v>
      </c>
      <c r="M158" s="234">
        <v>45.383016041648283</v>
      </c>
      <c r="N158" s="234">
        <v>45.383016041648283</v>
      </c>
      <c r="O158" s="234">
        <v>1</v>
      </c>
      <c r="P158" s="231" t="s">
        <v>49</v>
      </c>
    </row>
    <row r="159" spans="1:16">
      <c r="A159" s="238">
        <v>254</v>
      </c>
      <c r="B159" s="232">
        <v>44495</v>
      </c>
      <c r="C159" s="233" t="s">
        <v>1661</v>
      </c>
      <c r="D159" s="231" t="s">
        <v>68</v>
      </c>
      <c r="E159" s="231" t="s">
        <v>73</v>
      </c>
      <c r="F159" s="231" t="s">
        <v>70</v>
      </c>
      <c r="G159" s="231">
        <v>1</v>
      </c>
      <c r="H159" s="231" t="s">
        <v>1597</v>
      </c>
      <c r="I159" s="231" t="s">
        <v>1598</v>
      </c>
      <c r="J159" s="234">
        <v>68</v>
      </c>
      <c r="K159" s="234">
        <v>116.3210029147647</v>
      </c>
      <c r="L159" s="234">
        <v>116.3210029147647</v>
      </c>
      <c r="M159" s="234">
        <v>101.14869818675191</v>
      </c>
      <c r="N159" s="234">
        <v>101.14869818675191</v>
      </c>
      <c r="O159" s="234">
        <v>100</v>
      </c>
      <c r="P159" s="231" t="s">
        <v>49</v>
      </c>
    </row>
    <row r="160" spans="1:16">
      <c r="A160" s="238">
        <v>254</v>
      </c>
      <c r="B160" s="232">
        <v>44495</v>
      </c>
      <c r="C160" s="233" t="s">
        <v>1661</v>
      </c>
      <c r="D160" s="231" t="s">
        <v>68</v>
      </c>
      <c r="E160" s="231" t="s">
        <v>73</v>
      </c>
      <c r="F160" s="231" t="s">
        <v>70</v>
      </c>
      <c r="G160" s="231">
        <v>1</v>
      </c>
      <c r="H160" s="231" t="s">
        <v>1599</v>
      </c>
      <c r="I160" s="231" t="s">
        <v>1600</v>
      </c>
      <c r="J160" s="234">
        <v>68</v>
      </c>
      <c r="K160" s="234">
        <v>116.3210029147647</v>
      </c>
      <c r="L160" s="234">
        <v>116.3210029147647</v>
      </c>
      <c r="M160" s="234">
        <v>101.14869818675191</v>
      </c>
      <c r="N160" s="234">
        <v>101.14869818675191</v>
      </c>
      <c r="O160" s="234">
        <v>100</v>
      </c>
      <c r="P160" s="231" t="s">
        <v>49</v>
      </c>
    </row>
    <row r="161" spans="1:16">
      <c r="A161" s="238">
        <v>254</v>
      </c>
      <c r="B161" s="232">
        <v>44495</v>
      </c>
      <c r="C161" s="233" t="s">
        <v>1661</v>
      </c>
      <c r="D161" s="231" t="s">
        <v>68</v>
      </c>
      <c r="E161" s="231" t="s">
        <v>73</v>
      </c>
      <c r="F161" s="231" t="s">
        <v>70</v>
      </c>
      <c r="G161" s="231">
        <v>1</v>
      </c>
      <c r="H161" s="231" t="s">
        <v>1601</v>
      </c>
      <c r="I161" s="231" t="s">
        <v>1602</v>
      </c>
      <c r="J161" s="234">
        <v>15.44</v>
      </c>
      <c r="K161" s="234">
        <v>26.411710073587745</v>
      </c>
      <c r="L161" s="234">
        <v>26.411710073587745</v>
      </c>
      <c r="M161" s="234">
        <v>22.966704411815432</v>
      </c>
      <c r="N161" s="234">
        <v>22.966704411815432</v>
      </c>
      <c r="O161" s="234">
        <v>100</v>
      </c>
      <c r="P161" s="231" t="s">
        <v>49</v>
      </c>
    </row>
    <row r="162" spans="1:16">
      <c r="A162" s="238">
        <v>254</v>
      </c>
      <c r="B162" s="232">
        <v>44495</v>
      </c>
      <c r="C162" s="233" t="s">
        <v>1661</v>
      </c>
      <c r="D162" s="231" t="s">
        <v>68</v>
      </c>
      <c r="E162" s="231" t="s">
        <v>73</v>
      </c>
      <c r="F162" s="231" t="s">
        <v>70</v>
      </c>
      <c r="G162" s="231">
        <v>1</v>
      </c>
      <c r="H162" s="231" t="s">
        <v>1603</v>
      </c>
      <c r="I162" s="231" t="s">
        <v>1604</v>
      </c>
      <c r="J162" s="234">
        <v>17.59</v>
      </c>
      <c r="K162" s="234">
        <v>30.089506489275159</v>
      </c>
      <c r="L162" s="234">
        <v>30.089506489275159</v>
      </c>
      <c r="M162" s="234">
        <v>26.164788251543616</v>
      </c>
      <c r="N162" s="234">
        <v>26.164788251543616</v>
      </c>
      <c r="O162" s="234">
        <v>100</v>
      </c>
      <c r="P162" s="231" t="s">
        <v>49</v>
      </c>
    </row>
    <row r="163" spans="1:16">
      <c r="A163" s="238">
        <v>254</v>
      </c>
      <c r="B163" s="232">
        <v>44495</v>
      </c>
      <c r="C163" s="233" t="s">
        <v>1661</v>
      </c>
      <c r="D163" s="231" t="s">
        <v>68</v>
      </c>
      <c r="E163" s="231" t="s">
        <v>73</v>
      </c>
      <c r="F163" s="231" t="s">
        <v>70</v>
      </c>
      <c r="G163" s="231">
        <v>1</v>
      </c>
      <c r="H163" s="231" t="s">
        <v>1605</v>
      </c>
      <c r="I163" s="231" t="s">
        <v>1606</v>
      </c>
      <c r="J163" s="234">
        <v>24.67</v>
      </c>
      <c r="K163" s="234">
        <v>42.200575616283011</v>
      </c>
      <c r="L163" s="234">
        <v>42.200575616283011</v>
      </c>
      <c r="M163" s="234">
        <v>36.696152709811315</v>
      </c>
      <c r="N163" s="234">
        <v>36.696152709811315</v>
      </c>
      <c r="O163" s="234">
        <v>100</v>
      </c>
      <c r="P163" s="231" t="s">
        <v>49</v>
      </c>
    </row>
    <row r="164" spans="1:16">
      <c r="A164" s="238">
        <v>254</v>
      </c>
      <c r="B164" s="232">
        <v>44495</v>
      </c>
      <c r="C164" s="233" t="s">
        <v>1661</v>
      </c>
      <c r="D164" s="231" t="s">
        <v>68</v>
      </c>
      <c r="E164" s="231" t="s">
        <v>73</v>
      </c>
      <c r="F164" s="231" t="s">
        <v>70</v>
      </c>
      <c r="G164" s="231">
        <v>1</v>
      </c>
      <c r="H164" s="231" t="s">
        <v>1607</v>
      </c>
      <c r="I164" s="231" t="s">
        <v>1608</v>
      </c>
      <c r="J164" s="234">
        <v>32.96</v>
      </c>
      <c r="K164" s="234">
        <v>56.381474353980067</v>
      </c>
      <c r="L164" s="234">
        <v>56.381474353980067</v>
      </c>
      <c r="M164" s="234">
        <v>49.027369003460926</v>
      </c>
      <c r="N164" s="234">
        <v>49.027369003460926</v>
      </c>
      <c r="O164" s="234">
        <v>100</v>
      </c>
      <c r="P164" s="231" t="s">
        <v>49</v>
      </c>
    </row>
    <row r="165" spans="1:16">
      <c r="A165" s="238">
        <v>254</v>
      </c>
      <c r="B165" s="232">
        <v>44495</v>
      </c>
      <c r="C165" s="233" t="s">
        <v>1661</v>
      </c>
      <c r="D165" s="231" t="s">
        <v>68</v>
      </c>
      <c r="E165" s="231" t="s">
        <v>73</v>
      </c>
      <c r="F165" s="231" t="s">
        <v>70</v>
      </c>
      <c r="G165" s="231">
        <v>1</v>
      </c>
      <c r="H165" s="231" t="s">
        <v>529</v>
      </c>
      <c r="I165" s="231" t="s">
        <v>530</v>
      </c>
      <c r="J165" s="234">
        <v>643.04999999999995</v>
      </c>
      <c r="K165" s="234">
        <v>1100.0032488873446</v>
      </c>
      <c r="L165" s="234">
        <v>1100.0032488873446</v>
      </c>
      <c r="M165" s="234">
        <v>956.52456424986485</v>
      </c>
      <c r="N165" s="234">
        <v>956.52456424986485</v>
      </c>
      <c r="O165" s="234">
        <v>100</v>
      </c>
      <c r="P165" s="231" t="s">
        <v>49</v>
      </c>
    </row>
    <row r="166" spans="1:16">
      <c r="A166" s="238">
        <v>255</v>
      </c>
      <c r="B166" s="232">
        <v>44495</v>
      </c>
      <c r="C166" s="233" t="s">
        <v>1661</v>
      </c>
      <c r="D166" s="231" t="s">
        <v>68</v>
      </c>
      <c r="E166" s="231" t="s">
        <v>73</v>
      </c>
      <c r="F166" s="231" t="s">
        <v>70</v>
      </c>
      <c r="G166" s="231">
        <v>1</v>
      </c>
      <c r="H166" s="231" t="s">
        <v>1597</v>
      </c>
      <c r="I166" s="231" t="s">
        <v>1598</v>
      </c>
      <c r="J166" s="234">
        <v>68</v>
      </c>
      <c r="K166" s="234">
        <v>116.3210029147647</v>
      </c>
      <c r="L166" s="234">
        <v>116.3210029147647</v>
      </c>
      <c r="M166" s="234">
        <v>101.14869818675191</v>
      </c>
      <c r="N166" s="234">
        <v>101.14869818675191</v>
      </c>
      <c r="O166" s="234">
        <v>100</v>
      </c>
      <c r="P166" s="231" t="s">
        <v>49</v>
      </c>
    </row>
    <row r="167" spans="1:16">
      <c r="A167" s="238">
        <v>255</v>
      </c>
      <c r="B167" s="232">
        <v>44495</v>
      </c>
      <c r="C167" s="233" t="s">
        <v>1661</v>
      </c>
      <c r="D167" s="231" t="s">
        <v>68</v>
      </c>
      <c r="E167" s="231" t="s">
        <v>73</v>
      </c>
      <c r="F167" s="231" t="s">
        <v>70</v>
      </c>
      <c r="G167" s="231">
        <v>1</v>
      </c>
      <c r="H167" s="231" t="s">
        <v>1599</v>
      </c>
      <c r="I167" s="231" t="s">
        <v>1600</v>
      </c>
      <c r="J167" s="234">
        <v>68</v>
      </c>
      <c r="K167" s="234">
        <v>116.3210029147647</v>
      </c>
      <c r="L167" s="234">
        <v>116.3210029147647</v>
      </c>
      <c r="M167" s="234">
        <v>101.14869818675191</v>
      </c>
      <c r="N167" s="234">
        <v>101.14869818675191</v>
      </c>
      <c r="O167" s="234">
        <v>100</v>
      </c>
      <c r="P167" s="231" t="s">
        <v>49</v>
      </c>
    </row>
    <row r="168" spans="1:16">
      <c r="A168" s="238">
        <v>255</v>
      </c>
      <c r="B168" s="232">
        <v>44495</v>
      </c>
      <c r="C168" s="233" t="s">
        <v>1661</v>
      </c>
      <c r="D168" s="231" t="s">
        <v>68</v>
      </c>
      <c r="E168" s="231" t="s">
        <v>73</v>
      </c>
      <c r="F168" s="231" t="s">
        <v>70</v>
      </c>
      <c r="G168" s="231">
        <v>1</v>
      </c>
      <c r="H168" s="231" t="s">
        <v>1601</v>
      </c>
      <c r="I168" s="231" t="s">
        <v>1602</v>
      </c>
      <c r="J168" s="234">
        <v>15.44</v>
      </c>
      <c r="K168" s="234">
        <v>26.411710073587745</v>
      </c>
      <c r="L168" s="234">
        <v>26.411710073587745</v>
      </c>
      <c r="M168" s="234">
        <v>22.966704411815432</v>
      </c>
      <c r="N168" s="234">
        <v>22.966704411815432</v>
      </c>
      <c r="O168" s="234">
        <v>100</v>
      </c>
      <c r="P168" s="231" t="s">
        <v>49</v>
      </c>
    </row>
    <row r="169" spans="1:16">
      <c r="A169" s="238">
        <v>255</v>
      </c>
      <c r="B169" s="232">
        <v>44495</v>
      </c>
      <c r="C169" s="233" t="s">
        <v>1661</v>
      </c>
      <c r="D169" s="231" t="s">
        <v>68</v>
      </c>
      <c r="E169" s="231" t="s">
        <v>73</v>
      </c>
      <c r="F169" s="231" t="s">
        <v>70</v>
      </c>
      <c r="G169" s="231">
        <v>1</v>
      </c>
      <c r="H169" s="231" t="s">
        <v>1603</v>
      </c>
      <c r="I169" s="231" t="s">
        <v>1604</v>
      </c>
      <c r="J169" s="234">
        <v>17.59</v>
      </c>
      <c r="K169" s="234">
        <v>30.089506489275159</v>
      </c>
      <c r="L169" s="234">
        <v>30.089506489275159</v>
      </c>
      <c r="M169" s="234">
        <v>26.164788251543616</v>
      </c>
      <c r="N169" s="234">
        <v>26.164788251543616</v>
      </c>
      <c r="O169" s="234">
        <v>100</v>
      </c>
      <c r="P169" s="231" t="s">
        <v>49</v>
      </c>
    </row>
    <row r="170" spans="1:16">
      <c r="A170" s="238">
        <v>255</v>
      </c>
      <c r="B170" s="232">
        <v>44495</v>
      </c>
      <c r="C170" s="233" t="s">
        <v>1661</v>
      </c>
      <c r="D170" s="231" t="s">
        <v>68</v>
      </c>
      <c r="E170" s="231" t="s">
        <v>73</v>
      </c>
      <c r="F170" s="231" t="s">
        <v>70</v>
      </c>
      <c r="G170" s="231">
        <v>1</v>
      </c>
      <c r="H170" s="231" t="s">
        <v>1605</v>
      </c>
      <c r="I170" s="231" t="s">
        <v>1606</v>
      </c>
      <c r="J170" s="234">
        <v>24.67</v>
      </c>
      <c r="K170" s="234">
        <v>42.200575616283011</v>
      </c>
      <c r="L170" s="234">
        <v>42.200575616283011</v>
      </c>
      <c r="M170" s="234">
        <v>36.696152709811315</v>
      </c>
      <c r="N170" s="234">
        <v>36.696152709811315</v>
      </c>
      <c r="O170" s="234">
        <v>100</v>
      </c>
      <c r="P170" s="231" t="s">
        <v>49</v>
      </c>
    </row>
    <row r="171" spans="1:16">
      <c r="A171" s="238">
        <v>255</v>
      </c>
      <c r="B171" s="232">
        <v>44495</v>
      </c>
      <c r="C171" s="233" t="s">
        <v>1661</v>
      </c>
      <c r="D171" s="231" t="s">
        <v>68</v>
      </c>
      <c r="E171" s="231" t="s">
        <v>73</v>
      </c>
      <c r="F171" s="231" t="s">
        <v>70</v>
      </c>
      <c r="G171" s="231">
        <v>1</v>
      </c>
      <c r="H171" s="231" t="s">
        <v>1607</v>
      </c>
      <c r="I171" s="231" t="s">
        <v>1608</v>
      </c>
      <c r="J171" s="234">
        <v>32.96</v>
      </c>
      <c r="K171" s="234">
        <v>56.381474353980067</v>
      </c>
      <c r="L171" s="234">
        <v>56.381474353980067</v>
      </c>
      <c r="M171" s="234">
        <v>49.027369003460926</v>
      </c>
      <c r="N171" s="234">
        <v>49.027369003460926</v>
      </c>
      <c r="O171" s="234">
        <v>100</v>
      </c>
      <c r="P171" s="231" t="s">
        <v>49</v>
      </c>
    </row>
    <row r="172" spans="1:16">
      <c r="A172" s="238">
        <v>255</v>
      </c>
      <c r="B172" s="232">
        <v>44495</v>
      </c>
      <c r="C172" s="233" t="s">
        <v>1661</v>
      </c>
      <c r="D172" s="231" t="s">
        <v>68</v>
      </c>
      <c r="E172" s="231" t="s">
        <v>73</v>
      </c>
      <c r="F172" s="231" t="s">
        <v>70</v>
      </c>
      <c r="G172" s="231">
        <v>1</v>
      </c>
      <c r="H172" s="231" t="s">
        <v>529</v>
      </c>
      <c r="I172" s="231" t="s">
        <v>530</v>
      </c>
      <c r="J172" s="234">
        <v>643.04999999999995</v>
      </c>
      <c r="K172" s="234">
        <v>1100.0032488873446</v>
      </c>
      <c r="L172" s="234">
        <v>1100.0032488873446</v>
      </c>
      <c r="M172" s="234">
        <v>956.52456424986485</v>
      </c>
      <c r="N172" s="234">
        <v>956.52456424986485</v>
      </c>
      <c r="O172" s="234">
        <v>100</v>
      </c>
      <c r="P172" s="231" t="s">
        <v>49</v>
      </c>
    </row>
    <row r="173" spans="1:16">
      <c r="A173" s="238">
        <v>300</v>
      </c>
      <c r="B173" s="232">
        <v>44575</v>
      </c>
      <c r="C173" s="233" t="s">
        <v>1676</v>
      </c>
      <c r="D173" s="231" t="s">
        <v>255</v>
      </c>
      <c r="E173" s="231" t="s">
        <v>260</v>
      </c>
      <c r="F173" s="231" t="s">
        <v>257</v>
      </c>
      <c r="G173" s="231">
        <v>1</v>
      </c>
      <c r="H173" s="231" t="s">
        <v>948</v>
      </c>
      <c r="I173" s="231" t="s">
        <v>949</v>
      </c>
      <c r="J173" s="264">
        <v>7056.43</v>
      </c>
      <c r="K173" s="264">
        <v>11885.19270125</v>
      </c>
      <c r="L173" s="264">
        <v>11885.19270125</v>
      </c>
      <c r="M173" s="264">
        <v>10334.950175</v>
      </c>
      <c r="N173" s="264">
        <v>10334.950175</v>
      </c>
      <c r="O173" s="264">
        <v>650</v>
      </c>
      <c r="P173" s="231" t="s">
        <v>55</v>
      </c>
    </row>
    <row r="174" spans="1:16">
      <c r="A174" s="238">
        <v>301</v>
      </c>
      <c r="B174" s="232">
        <v>44578</v>
      </c>
      <c r="C174" s="233" t="s">
        <v>1676</v>
      </c>
      <c r="D174" s="231" t="s">
        <v>136</v>
      </c>
      <c r="E174" s="231" t="s">
        <v>140</v>
      </c>
      <c r="F174" s="231" t="s">
        <v>138</v>
      </c>
      <c r="G174" s="231">
        <v>1</v>
      </c>
      <c r="H174" s="231" t="s">
        <v>910</v>
      </c>
      <c r="I174" s="231" t="s">
        <v>911</v>
      </c>
      <c r="J174" s="264">
        <v>2970.97</v>
      </c>
      <c r="K174" s="264">
        <v>4977.6563249999999</v>
      </c>
      <c r="L174" s="264">
        <v>4977.6563249999999</v>
      </c>
      <c r="M174" s="264">
        <v>4977.6563249999999</v>
      </c>
      <c r="N174" s="264">
        <v>4977.6563249999999</v>
      </c>
      <c r="O174" s="264">
        <v>900</v>
      </c>
      <c r="P174" s="231" t="s">
        <v>55</v>
      </c>
    </row>
    <row r="175" spans="1:16">
      <c r="A175" s="238">
        <v>302</v>
      </c>
      <c r="B175" s="232">
        <v>44578</v>
      </c>
      <c r="C175" s="233" t="s">
        <v>1676</v>
      </c>
      <c r="D175" s="231" t="s">
        <v>136</v>
      </c>
      <c r="E175" s="231" t="s">
        <v>140</v>
      </c>
      <c r="F175" s="231" t="s">
        <v>138</v>
      </c>
      <c r="G175" s="231">
        <v>1</v>
      </c>
      <c r="H175" s="231" t="s">
        <v>910</v>
      </c>
      <c r="I175" s="231" t="s">
        <v>911</v>
      </c>
      <c r="J175" s="264">
        <v>2970.97</v>
      </c>
      <c r="K175" s="264">
        <v>4977.6563249999999</v>
      </c>
      <c r="L175" s="264">
        <v>4977.6563249999999</v>
      </c>
      <c r="M175" s="264">
        <v>4977.6563249999999</v>
      </c>
      <c r="N175" s="264">
        <v>4977.6563249999999</v>
      </c>
      <c r="O175" s="264">
        <v>900</v>
      </c>
      <c r="P175" s="231" t="s">
        <v>16</v>
      </c>
    </row>
    <row r="176" spans="1:16">
      <c r="A176" s="238">
        <v>303</v>
      </c>
      <c r="B176" s="232">
        <v>44578</v>
      </c>
      <c r="C176" s="233" t="s">
        <v>1676</v>
      </c>
      <c r="D176" s="231" t="s">
        <v>136</v>
      </c>
      <c r="E176" s="231" t="s">
        <v>140</v>
      </c>
      <c r="F176" s="231" t="s">
        <v>138</v>
      </c>
      <c r="G176" s="231">
        <v>1</v>
      </c>
      <c r="H176" s="231" t="s">
        <v>910</v>
      </c>
      <c r="I176" s="231" t="s">
        <v>911</v>
      </c>
      <c r="J176" s="264">
        <v>2970.97</v>
      </c>
      <c r="K176" s="264">
        <v>4977.6563249999999</v>
      </c>
      <c r="L176" s="264">
        <v>4977.6563249999999</v>
      </c>
      <c r="M176" s="264">
        <v>4977.6563249999999</v>
      </c>
      <c r="N176" s="264">
        <v>4977.6563249999999</v>
      </c>
      <c r="O176" s="264">
        <v>900</v>
      </c>
      <c r="P176" s="231" t="s">
        <v>16</v>
      </c>
    </row>
    <row r="177" spans="1:16">
      <c r="A177" s="238">
        <v>304</v>
      </c>
      <c r="B177" s="232">
        <v>44578</v>
      </c>
      <c r="C177" s="233" t="s">
        <v>1676</v>
      </c>
      <c r="D177" s="231" t="s">
        <v>136</v>
      </c>
      <c r="E177" s="231" t="s">
        <v>140</v>
      </c>
      <c r="F177" s="231" t="s">
        <v>138</v>
      </c>
      <c r="G177" s="231">
        <v>1</v>
      </c>
      <c r="H177" s="231" t="s">
        <v>910</v>
      </c>
      <c r="I177" s="231" t="s">
        <v>911</v>
      </c>
      <c r="J177" s="264">
        <v>2970.97</v>
      </c>
      <c r="K177" s="264">
        <v>4577.6563249999999</v>
      </c>
      <c r="L177" s="264">
        <v>4577.6563249999999</v>
      </c>
      <c r="M177" s="264">
        <v>4577.6563249999999</v>
      </c>
      <c r="N177" s="264">
        <v>4577.6563249999999</v>
      </c>
      <c r="O177" s="264">
        <v>500</v>
      </c>
      <c r="P177" s="231" t="s">
        <v>16</v>
      </c>
    </row>
    <row r="178" spans="1:16">
      <c r="A178" s="238">
        <v>305</v>
      </c>
      <c r="B178" s="232">
        <v>44580</v>
      </c>
      <c r="C178" s="233" t="s">
        <v>1676</v>
      </c>
      <c r="D178" s="231" t="s">
        <v>229</v>
      </c>
      <c r="E178" s="231" t="s">
        <v>1678</v>
      </c>
      <c r="F178" s="231" t="s">
        <v>230</v>
      </c>
      <c r="G178" s="231">
        <v>1</v>
      </c>
      <c r="H178" s="231" t="s">
        <v>673</v>
      </c>
      <c r="I178" s="231" t="s">
        <v>674</v>
      </c>
      <c r="J178" s="264">
        <v>4796.6400000000003</v>
      </c>
      <c r="K178" s="264">
        <v>8401.8405148873699</v>
      </c>
      <c r="L178" s="264">
        <v>8401.8405148873699</v>
      </c>
      <c r="M178" s="264">
        <v>7305.9482738151046</v>
      </c>
      <c r="N178" s="264">
        <v>7305.9482738151046</v>
      </c>
      <c r="O178" s="264">
        <v>1000</v>
      </c>
      <c r="P178" s="231" t="s">
        <v>16</v>
      </c>
    </row>
    <row r="179" spans="1:16">
      <c r="A179" s="238">
        <v>305</v>
      </c>
      <c r="B179" s="232">
        <v>44580</v>
      </c>
      <c r="C179" s="233" t="s">
        <v>1676</v>
      </c>
      <c r="D179" s="231" t="s">
        <v>229</v>
      </c>
      <c r="E179" s="231" t="s">
        <v>1678</v>
      </c>
      <c r="F179" s="231" t="s">
        <v>230</v>
      </c>
      <c r="G179" s="231">
        <v>1</v>
      </c>
      <c r="H179" s="231" t="s">
        <v>1077</v>
      </c>
      <c r="I179" s="231" t="s">
        <v>1078</v>
      </c>
      <c r="J179" s="264">
        <v>553.38</v>
      </c>
      <c r="K179" s="264">
        <v>969.30570235172388</v>
      </c>
      <c r="L179" s="264">
        <v>969.30570235172388</v>
      </c>
      <c r="M179" s="264">
        <v>842.87452378410774</v>
      </c>
      <c r="N179" s="264">
        <v>842.87452378410774</v>
      </c>
      <c r="O179" s="264">
        <v>1000</v>
      </c>
      <c r="P179" s="231" t="s">
        <v>16</v>
      </c>
    </row>
    <row r="180" spans="1:16">
      <c r="A180" s="238">
        <v>305</v>
      </c>
      <c r="B180" s="232">
        <v>44580</v>
      </c>
      <c r="C180" s="233" t="s">
        <v>1676</v>
      </c>
      <c r="D180" s="231" t="s">
        <v>229</v>
      </c>
      <c r="E180" s="231" t="s">
        <v>1678</v>
      </c>
      <c r="F180" s="231" t="s">
        <v>230</v>
      </c>
      <c r="G180" s="231">
        <v>1</v>
      </c>
      <c r="H180" s="231" t="s">
        <v>1075</v>
      </c>
      <c r="I180" s="231" t="s">
        <v>1076</v>
      </c>
      <c r="J180" s="264">
        <v>1243.68</v>
      </c>
      <c r="K180" s="264">
        <v>2178.4417866579784</v>
      </c>
      <c r="L180" s="264">
        <v>2178.4417866579784</v>
      </c>
      <c r="M180" s="264">
        <v>1894.2972057895465</v>
      </c>
      <c r="N180" s="264">
        <v>1894.2972057895465</v>
      </c>
      <c r="O180" s="264">
        <v>1000</v>
      </c>
      <c r="P180" s="231" t="s">
        <v>16</v>
      </c>
    </row>
    <row r="181" spans="1:16">
      <c r="A181" s="238">
        <v>305</v>
      </c>
      <c r="B181" s="232">
        <v>44580</v>
      </c>
      <c r="C181" s="233" t="s">
        <v>1676</v>
      </c>
      <c r="D181" s="231" t="s">
        <v>229</v>
      </c>
      <c r="E181" s="231" t="s">
        <v>1678</v>
      </c>
      <c r="F181" s="231" t="s">
        <v>230</v>
      </c>
      <c r="G181" s="231">
        <v>20</v>
      </c>
      <c r="H181" s="231" t="s">
        <v>1259</v>
      </c>
      <c r="I181" s="231" t="s">
        <v>1260</v>
      </c>
      <c r="J181" s="264">
        <v>59.59</v>
      </c>
      <c r="K181" s="264">
        <v>95.302030279210896</v>
      </c>
      <c r="L181" s="264">
        <v>1906.0406055842179</v>
      </c>
      <c r="M181" s="264">
        <v>90.763838361153233</v>
      </c>
      <c r="N181" s="264">
        <v>1815.2767672230648</v>
      </c>
      <c r="O181" s="264">
        <v>1000</v>
      </c>
      <c r="P181" s="231" t="s">
        <v>16</v>
      </c>
    </row>
    <row r="182" spans="1:16">
      <c r="A182" s="238">
        <v>305</v>
      </c>
      <c r="B182" s="232">
        <v>44580</v>
      </c>
      <c r="C182" s="233" t="s">
        <v>1676</v>
      </c>
      <c r="D182" s="231" t="s">
        <v>229</v>
      </c>
      <c r="E182" s="231" t="s">
        <v>1678</v>
      </c>
      <c r="F182" s="231" t="s">
        <v>230</v>
      </c>
      <c r="G182" s="231">
        <v>2</v>
      </c>
      <c r="H182" s="231" t="s">
        <v>960</v>
      </c>
      <c r="I182" s="231" t="s">
        <v>961</v>
      </c>
      <c r="J182" s="264">
        <v>10.45</v>
      </c>
      <c r="K182" s="264">
        <v>18.304319978270833</v>
      </c>
      <c r="L182" s="264">
        <v>36.608639956541666</v>
      </c>
      <c r="M182" s="264">
        <v>15.916799981105074</v>
      </c>
      <c r="N182" s="264">
        <v>31.833599962210148</v>
      </c>
      <c r="O182" s="264">
        <v>1000</v>
      </c>
      <c r="P182" s="231" t="s">
        <v>16</v>
      </c>
    </row>
    <row r="183" spans="1:16">
      <c r="A183" s="238">
        <v>305</v>
      </c>
      <c r="B183" s="232">
        <v>44580</v>
      </c>
      <c r="C183" s="233" t="s">
        <v>1676</v>
      </c>
      <c r="D183" s="231" t="s">
        <v>229</v>
      </c>
      <c r="E183" s="231" t="s">
        <v>1678</v>
      </c>
      <c r="F183" s="231" t="s">
        <v>230</v>
      </c>
      <c r="G183" s="231">
        <v>1</v>
      </c>
      <c r="H183" s="231" t="s">
        <v>1255</v>
      </c>
      <c r="I183" s="231" t="s">
        <v>1256</v>
      </c>
      <c r="J183" s="264">
        <v>499.71</v>
      </c>
      <c r="K183" s="264">
        <v>799.18405019003967</v>
      </c>
      <c r="L183" s="264">
        <v>799.18405019003967</v>
      </c>
      <c r="M183" s="264">
        <v>761.12766684765688</v>
      </c>
      <c r="N183" s="264">
        <v>761.12766684765688</v>
      </c>
      <c r="O183" s="264">
        <v>1000</v>
      </c>
      <c r="P183" s="231" t="s">
        <v>16</v>
      </c>
    </row>
    <row r="184" spans="1:16">
      <c r="A184" s="238">
        <v>305</v>
      </c>
      <c r="B184" s="232">
        <v>44580</v>
      </c>
      <c r="C184" s="233" t="s">
        <v>1676</v>
      </c>
      <c r="D184" s="231" t="s">
        <v>229</v>
      </c>
      <c r="E184" s="231" t="s">
        <v>1678</v>
      </c>
      <c r="F184" s="231" t="s">
        <v>230</v>
      </c>
      <c r="G184" s="231">
        <v>2</v>
      </c>
      <c r="H184" s="231" t="s">
        <v>1670</v>
      </c>
      <c r="I184" s="231" t="s">
        <v>277</v>
      </c>
      <c r="J184" s="264">
        <v>53.5</v>
      </c>
      <c r="K184" s="264">
        <v>85.562319515653357</v>
      </c>
      <c r="L184" s="264">
        <v>171.12463903130671</v>
      </c>
      <c r="M184" s="264">
        <v>81.487923348241296</v>
      </c>
      <c r="N184" s="264">
        <v>162.97584669648259</v>
      </c>
      <c r="O184" s="264">
        <v>1000</v>
      </c>
      <c r="P184" s="231" t="s">
        <v>16</v>
      </c>
    </row>
    <row r="185" spans="1:16">
      <c r="A185" s="238">
        <v>305</v>
      </c>
      <c r="B185" s="232">
        <v>44580</v>
      </c>
      <c r="C185" s="233" t="s">
        <v>1676</v>
      </c>
      <c r="D185" s="231" t="s">
        <v>229</v>
      </c>
      <c r="E185" s="231" t="s">
        <v>1678</v>
      </c>
      <c r="F185" s="231" t="s">
        <v>230</v>
      </c>
      <c r="G185" s="231">
        <v>1</v>
      </c>
      <c r="H185" s="231" t="s">
        <v>458</v>
      </c>
      <c r="I185" s="231" t="s">
        <v>459</v>
      </c>
      <c r="J185" s="264">
        <v>141.4</v>
      </c>
      <c r="K185" s="264">
        <v>247.67759281602829</v>
      </c>
      <c r="L185" s="264">
        <v>247.67759281602829</v>
      </c>
      <c r="M185" s="264">
        <v>215.37181984002461</v>
      </c>
      <c r="N185" s="264">
        <v>215.37181984002461</v>
      </c>
      <c r="O185" s="264">
        <v>1000</v>
      </c>
      <c r="P185" s="231" t="s">
        <v>16</v>
      </c>
    </row>
    <row r="186" spans="1:16">
      <c r="A186" s="238">
        <v>305</v>
      </c>
      <c r="B186" s="232">
        <v>44580</v>
      </c>
      <c r="C186" s="233" t="s">
        <v>1676</v>
      </c>
      <c r="D186" s="231" t="s">
        <v>229</v>
      </c>
      <c r="E186" s="231" t="s">
        <v>1678</v>
      </c>
      <c r="F186" s="231" t="s">
        <v>230</v>
      </c>
      <c r="G186" s="231">
        <v>1</v>
      </c>
      <c r="H186" s="231" t="s">
        <v>460</v>
      </c>
      <c r="I186" s="231" t="s">
        <v>461</v>
      </c>
      <c r="J186" s="264">
        <v>175</v>
      </c>
      <c r="K186" s="264">
        <v>306.53167427726277</v>
      </c>
      <c r="L186" s="264">
        <v>306.53167427726277</v>
      </c>
      <c r="M186" s="264">
        <v>266.5492819802285</v>
      </c>
      <c r="N186" s="264">
        <v>266.5492819802285</v>
      </c>
      <c r="O186" s="264">
        <v>1000</v>
      </c>
      <c r="P186" s="231" t="s">
        <v>16</v>
      </c>
    </row>
    <row r="187" spans="1:16">
      <c r="A187" s="238">
        <v>305</v>
      </c>
      <c r="B187" s="232">
        <v>44580</v>
      </c>
      <c r="C187" s="233" t="s">
        <v>1676</v>
      </c>
      <c r="D187" s="231" t="s">
        <v>229</v>
      </c>
      <c r="E187" s="231" t="s">
        <v>1678</v>
      </c>
      <c r="F187" s="231" t="s">
        <v>230</v>
      </c>
      <c r="G187" s="231">
        <v>2</v>
      </c>
      <c r="H187" s="231" t="s">
        <v>1036</v>
      </c>
      <c r="I187" s="231" t="s">
        <v>1037</v>
      </c>
      <c r="J187" s="264">
        <v>88.12</v>
      </c>
      <c r="K187" s="264">
        <v>140.92993636858643</v>
      </c>
      <c r="L187" s="264">
        <v>281.85987273717285</v>
      </c>
      <c r="M187" s="264">
        <v>134.21898701770135</v>
      </c>
      <c r="N187" s="264">
        <v>268.4379740354027</v>
      </c>
      <c r="O187" s="264">
        <v>1000</v>
      </c>
      <c r="P187" s="231" t="s">
        <v>16</v>
      </c>
    </row>
    <row r="188" spans="1:16">
      <c r="A188" s="238">
        <v>305</v>
      </c>
      <c r="B188" s="232">
        <v>44580</v>
      </c>
      <c r="C188" s="233" t="s">
        <v>1676</v>
      </c>
      <c r="D188" s="231" t="s">
        <v>229</v>
      </c>
      <c r="E188" s="231" t="s">
        <v>1678</v>
      </c>
      <c r="F188" s="231" t="s">
        <v>230</v>
      </c>
      <c r="G188" s="231">
        <v>2</v>
      </c>
      <c r="H188" s="231" t="s">
        <v>1001</v>
      </c>
      <c r="I188" s="231" t="s">
        <v>1002</v>
      </c>
      <c r="J188" s="264">
        <v>6.12</v>
      </c>
      <c r="K188" s="264">
        <v>10.719850551867705</v>
      </c>
      <c r="L188" s="264">
        <v>21.439701103735409</v>
      </c>
      <c r="M188" s="264">
        <v>9.3216091755371338</v>
      </c>
      <c r="N188" s="264">
        <v>18.643218351074268</v>
      </c>
      <c r="O188" s="264">
        <v>1000</v>
      </c>
      <c r="P188" s="231" t="s">
        <v>16</v>
      </c>
    </row>
    <row r="189" spans="1:16">
      <c r="A189" s="238">
        <v>305</v>
      </c>
      <c r="B189" s="232">
        <v>44580</v>
      </c>
      <c r="C189" s="233" t="s">
        <v>1676</v>
      </c>
      <c r="D189" s="231" t="s">
        <v>229</v>
      </c>
      <c r="E189" s="231" t="s">
        <v>1678</v>
      </c>
      <c r="F189" s="231" t="s">
        <v>230</v>
      </c>
      <c r="G189" s="231">
        <v>1</v>
      </c>
      <c r="H189" s="231" t="s">
        <v>1609</v>
      </c>
      <c r="I189" s="231" t="s">
        <v>1610</v>
      </c>
      <c r="J189" s="264">
        <v>714.54</v>
      </c>
      <c r="K189" s="264">
        <v>1251.5951002175732</v>
      </c>
      <c r="L189" s="264">
        <v>1251.5951002175732</v>
      </c>
      <c r="M189" s="264">
        <v>1088.3435654065854</v>
      </c>
      <c r="N189" s="264">
        <v>1088.3435654065854</v>
      </c>
      <c r="O189" s="264">
        <v>1000</v>
      </c>
      <c r="P189" s="231" t="s">
        <v>16</v>
      </c>
    </row>
    <row r="190" spans="1:16">
      <c r="A190" s="238">
        <v>305</v>
      </c>
      <c r="B190" s="232">
        <v>44580</v>
      </c>
      <c r="C190" s="233" t="s">
        <v>1676</v>
      </c>
      <c r="D190" s="231" t="s">
        <v>229</v>
      </c>
      <c r="E190" s="231" t="s">
        <v>1678</v>
      </c>
      <c r="F190" s="231" t="s">
        <v>230</v>
      </c>
      <c r="G190" s="231">
        <v>1</v>
      </c>
      <c r="H190" s="231" t="s">
        <v>1595</v>
      </c>
      <c r="I190" s="231" t="s">
        <v>1596</v>
      </c>
      <c r="J190" s="264">
        <v>107</v>
      </c>
      <c r="K190" s="264">
        <v>187.42222370095499</v>
      </c>
      <c r="L190" s="264">
        <v>187.42222370095499</v>
      </c>
      <c r="M190" s="264">
        <v>162.97584669648259</v>
      </c>
      <c r="N190" s="264">
        <v>162.97584669648259</v>
      </c>
      <c r="O190" s="264">
        <v>1000</v>
      </c>
      <c r="P190" s="231" t="s">
        <v>16</v>
      </c>
    </row>
    <row r="191" spans="1:16">
      <c r="A191" s="238">
        <v>305</v>
      </c>
      <c r="B191" s="232">
        <v>44580</v>
      </c>
      <c r="C191" s="233" t="s">
        <v>1676</v>
      </c>
      <c r="D191" s="231" t="s">
        <v>229</v>
      </c>
      <c r="E191" s="231" t="s">
        <v>1678</v>
      </c>
      <c r="F191" s="231" t="s">
        <v>230</v>
      </c>
      <c r="G191" s="231">
        <v>1</v>
      </c>
      <c r="H191" s="231" t="s">
        <v>1599</v>
      </c>
      <c r="I191" s="231" t="s">
        <v>1600</v>
      </c>
      <c r="J191" s="264">
        <v>68</v>
      </c>
      <c r="K191" s="264">
        <v>119.10945057630782</v>
      </c>
      <c r="L191" s="264">
        <v>119.10945057630782</v>
      </c>
      <c r="M191" s="264">
        <v>103.57343528374594</v>
      </c>
      <c r="N191" s="264">
        <v>103.57343528374594</v>
      </c>
      <c r="O191" s="264">
        <v>1000</v>
      </c>
      <c r="P191" s="231" t="s">
        <v>16</v>
      </c>
    </row>
    <row r="192" spans="1:16">
      <c r="A192" s="238">
        <v>305</v>
      </c>
      <c r="B192" s="232">
        <v>44580</v>
      </c>
      <c r="C192" s="233" t="s">
        <v>1676</v>
      </c>
      <c r="D192" s="231" t="s">
        <v>229</v>
      </c>
      <c r="E192" s="231" t="s">
        <v>1678</v>
      </c>
      <c r="F192" s="231" t="s">
        <v>230</v>
      </c>
      <c r="G192" s="231">
        <v>1</v>
      </c>
      <c r="H192" s="231" t="s">
        <v>1597</v>
      </c>
      <c r="I192" s="231" t="s">
        <v>1598</v>
      </c>
      <c r="J192" s="264">
        <v>68</v>
      </c>
      <c r="K192" s="264">
        <v>119.10945057630782</v>
      </c>
      <c r="L192" s="264">
        <v>119.10945057630782</v>
      </c>
      <c r="M192" s="264">
        <v>103.57343528374594</v>
      </c>
      <c r="N192" s="264">
        <v>103.57343528374594</v>
      </c>
      <c r="O192" s="264">
        <v>1000</v>
      </c>
      <c r="P192" s="231" t="s">
        <v>16</v>
      </c>
    </row>
    <row r="193" spans="1:16">
      <c r="A193" s="238">
        <v>305</v>
      </c>
      <c r="B193" s="232">
        <v>44580</v>
      </c>
      <c r="C193" s="233" t="s">
        <v>1676</v>
      </c>
      <c r="D193" s="231" t="s">
        <v>229</v>
      </c>
      <c r="E193" s="231" t="s">
        <v>1678</v>
      </c>
      <c r="F193" s="231" t="s">
        <v>230</v>
      </c>
      <c r="G193" s="231">
        <v>1</v>
      </c>
      <c r="H193" s="231" t="s">
        <v>1601</v>
      </c>
      <c r="I193" s="231" t="s">
        <v>1602</v>
      </c>
      <c r="J193" s="264">
        <v>10</v>
      </c>
      <c r="K193" s="264">
        <v>17.516095672986442</v>
      </c>
      <c r="L193" s="264">
        <v>17.516095672986442</v>
      </c>
      <c r="M193" s="264">
        <v>15.231387541727342</v>
      </c>
      <c r="N193" s="264">
        <v>15.231387541727342</v>
      </c>
      <c r="O193" s="264">
        <v>1000</v>
      </c>
      <c r="P193" s="231" t="s">
        <v>16</v>
      </c>
    </row>
    <row r="194" spans="1:16">
      <c r="A194" s="238">
        <v>305</v>
      </c>
      <c r="B194" s="232">
        <v>44580</v>
      </c>
      <c r="C194" s="233" t="s">
        <v>1676</v>
      </c>
      <c r="D194" s="231" t="s">
        <v>229</v>
      </c>
      <c r="E194" s="231" t="s">
        <v>1678</v>
      </c>
      <c r="F194" s="231" t="s">
        <v>230</v>
      </c>
      <c r="G194" s="231">
        <v>1</v>
      </c>
      <c r="H194" s="231" t="s">
        <v>1603</v>
      </c>
      <c r="I194" s="231" t="s">
        <v>1604</v>
      </c>
      <c r="J194" s="264">
        <v>10</v>
      </c>
      <c r="K194" s="264">
        <v>17.516095672986442</v>
      </c>
      <c r="L194" s="264">
        <v>17.516095672986442</v>
      </c>
      <c r="M194" s="264">
        <v>15.231387541727342</v>
      </c>
      <c r="N194" s="264">
        <v>15.231387541727342</v>
      </c>
      <c r="O194" s="264">
        <v>1000</v>
      </c>
      <c r="P194" s="231" t="s">
        <v>16</v>
      </c>
    </row>
    <row r="195" spans="1:16">
      <c r="A195" s="238">
        <v>305</v>
      </c>
      <c r="B195" s="232">
        <v>44580</v>
      </c>
      <c r="C195" s="233" t="s">
        <v>1676</v>
      </c>
      <c r="D195" s="231" t="s">
        <v>229</v>
      </c>
      <c r="E195" s="231" t="s">
        <v>1678</v>
      </c>
      <c r="F195" s="231" t="s">
        <v>230</v>
      </c>
      <c r="G195" s="231">
        <v>1</v>
      </c>
      <c r="H195" s="231" t="s">
        <v>1605</v>
      </c>
      <c r="I195" s="231" t="s">
        <v>1606</v>
      </c>
      <c r="J195" s="264">
        <v>20</v>
      </c>
      <c r="K195" s="264">
        <v>32.717499999999994</v>
      </c>
      <c r="L195" s="264">
        <v>32.717499999999994</v>
      </c>
      <c r="M195" s="264">
        <v>28.449999999999996</v>
      </c>
      <c r="N195" s="264">
        <v>28.449999999999996</v>
      </c>
      <c r="O195" s="264">
        <v>1000</v>
      </c>
      <c r="P195" s="231" t="s">
        <v>16</v>
      </c>
    </row>
    <row r="196" spans="1:16">
      <c r="A196" s="238">
        <v>305</v>
      </c>
      <c r="B196" s="232">
        <v>44580</v>
      </c>
      <c r="C196" s="233" t="s">
        <v>1676</v>
      </c>
      <c r="D196" s="231" t="s">
        <v>229</v>
      </c>
      <c r="E196" s="231" t="s">
        <v>1678</v>
      </c>
      <c r="F196" s="231" t="s">
        <v>230</v>
      </c>
      <c r="G196" s="231">
        <v>1</v>
      </c>
      <c r="H196" s="231" t="s">
        <v>1607</v>
      </c>
      <c r="I196" s="231" t="s">
        <v>1608</v>
      </c>
      <c r="J196" s="264">
        <v>21</v>
      </c>
      <c r="K196" s="264">
        <v>36.783800913271534</v>
      </c>
      <c r="L196" s="264">
        <v>36.783800913271534</v>
      </c>
      <c r="M196" s="264">
        <v>31.985913837627422</v>
      </c>
      <c r="N196" s="264">
        <v>31.985913837627422</v>
      </c>
      <c r="O196" s="264">
        <v>1000</v>
      </c>
      <c r="P196" s="231" t="s">
        <v>16</v>
      </c>
    </row>
    <row r="197" spans="1:16">
      <c r="A197" s="238">
        <v>306</v>
      </c>
      <c r="B197" s="232">
        <v>44589</v>
      </c>
      <c r="C197" s="233" t="s">
        <v>4</v>
      </c>
      <c r="D197" s="231" t="s">
        <v>131</v>
      </c>
      <c r="E197" s="231" t="s">
        <v>135</v>
      </c>
      <c r="F197" s="231" t="s">
        <v>133</v>
      </c>
      <c r="G197" s="231">
        <v>1</v>
      </c>
      <c r="H197" s="231" t="s">
        <v>1441</v>
      </c>
      <c r="I197" s="231" t="s">
        <v>1442</v>
      </c>
      <c r="J197" s="264">
        <v>713</v>
      </c>
      <c r="K197" s="264">
        <v>1297.8813749999999</v>
      </c>
      <c r="L197" s="264">
        <v>1297.8813749999999</v>
      </c>
      <c r="M197" s="264">
        <v>1128.5925</v>
      </c>
      <c r="N197" s="264">
        <v>1128.5925</v>
      </c>
      <c r="O197" s="264">
        <v>150</v>
      </c>
      <c r="P197" s="231" t="s">
        <v>52</v>
      </c>
    </row>
    <row r="198" spans="1:16">
      <c r="A198" s="238">
        <v>307</v>
      </c>
      <c r="B198" s="232">
        <v>44589</v>
      </c>
      <c r="C198" s="233" t="s">
        <v>1676</v>
      </c>
      <c r="D198" s="231" t="s">
        <v>98</v>
      </c>
      <c r="E198" s="231" t="s">
        <v>103</v>
      </c>
      <c r="F198" s="231" t="s">
        <v>100</v>
      </c>
      <c r="G198" s="231">
        <v>1</v>
      </c>
      <c r="H198" s="231" t="s">
        <v>948</v>
      </c>
      <c r="I198" s="231" t="s">
        <v>949</v>
      </c>
      <c r="J198" s="264">
        <v>4850</v>
      </c>
      <c r="K198" s="264">
        <v>8911.4937499999996</v>
      </c>
      <c r="L198" s="264">
        <v>8911.4937499999996</v>
      </c>
      <c r="M198" s="264">
        <v>7749.125</v>
      </c>
      <c r="N198" s="264">
        <v>7749.125</v>
      </c>
      <c r="O198" s="264">
        <v>850</v>
      </c>
      <c r="P198" s="231" t="s">
        <v>55</v>
      </c>
    </row>
    <row r="199" spans="1:16">
      <c r="A199" s="238">
        <v>308</v>
      </c>
      <c r="B199" s="232">
        <v>44594</v>
      </c>
      <c r="C199" s="233" t="s">
        <v>1676</v>
      </c>
      <c r="D199" s="231" t="s">
        <v>109</v>
      </c>
      <c r="E199" s="231" t="s">
        <v>112</v>
      </c>
      <c r="F199" s="231" t="s">
        <v>110</v>
      </c>
      <c r="G199" s="231">
        <v>1</v>
      </c>
      <c r="H199" s="231" t="s">
        <v>1456</v>
      </c>
      <c r="I199" s="231" t="s">
        <v>1457</v>
      </c>
      <c r="J199" s="264">
        <v>1439.68</v>
      </c>
      <c r="K199" s="264">
        <v>2296.1481893605096</v>
      </c>
      <c r="L199" s="264">
        <v>2296.1481893605096</v>
      </c>
      <c r="M199" s="264">
        <v>2186.8077993909615</v>
      </c>
      <c r="N199" s="264">
        <v>2186.8077993909615</v>
      </c>
      <c r="O199" s="264">
        <v>350</v>
      </c>
      <c r="P199" s="231" t="s">
        <v>55</v>
      </c>
    </row>
    <row r="200" spans="1:16">
      <c r="A200" s="238">
        <v>308</v>
      </c>
      <c r="B200" s="232">
        <v>44594</v>
      </c>
      <c r="C200" s="233" t="s">
        <v>1676</v>
      </c>
      <c r="D200" s="231" t="s">
        <v>109</v>
      </c>
      <c r="E200" s="231" t="s">
        <v>112</v>
      </c>
      <c r="F200" s="231" t="s">
        <v>110</v>
      </c>
      <c r="G200" s="231">
        <v>1</v>
      </c>
      <c r="H200" s="231" t="s">
        <v>1441</v>
      </c>
      <c r="I200" s="231" t="s">
        <v>1442</v>
      </c>
      <c r="J200" s="264">
        <v>412.5</v>
      </c>
      <c r="K200" s="264">
        <v>720.5538382391137</v>
      </c>
      <c r="L200" s="264">
        <v>720.5538382391137</v>
      </c>
      <c r="M200" s="264">
        <v>626.5685549905337</v>
      </c>
      <c r="N200" s="264">
        <v>626.5685549905337</v>
      </c>
      <c r="O200" s="264">
        <v>350</v>
      </c>
      <c r="P200" s="231" t="s">
        <v>55</v>
      </c>
    </row>
    <row r="201" spans="1:16">
      <c r="A201" s="238">
        <v>308</v>
      </c>
      <c r="B201" s="232">
        <v>44594</v>
      </c>
      <c r="C201" s="233" t="s">
        <v>1676</v>
      </c>
      <c r="D201" s="231" t="s">
        <v>109</v>
      </c>
      <c r="E201" s="231" t="s">
        <v>112</v>
      </c>
      <c r="F201" s="231" t="s">
        <v>110</v>
      </c>
      <c r="G201" s="231">
        <v>1</v>
      </c>
      <c r="H201" s="231" t="s">
        <v>1279</v>
      </c>
      <c r="I201" s="231" t="s">
        <v>1280</v>
      </c>
      <c r="J201" s="264">
        <v>149.56</v>
      </c>
      <c r="K201" s="264">
        <v>261.25098678070754</v>
      </c>
      <c r="L201" s="264">
        <v>261.25098678070754</v>
      </c>
      <c r="M201" s="264">
        <v>227.17477111365872</v>
      </c>
      <c r="N201" s="264">
        <v>227.17477111365872</v>
      </c>
      <c r="O201" s="264">
        <v>350</v>
      </c>
      <c r="P201" s="231" t="s">
        <v>55</v>
      </c>
    </row>
    <row r="202" spans="1:16">
      <c r="A202" s="238">
        <v>308</v>
      </c>
      <c r="B202" s="232">
        <v>44594</v>
      </c>
      <c r="C202" s="233" t="s">
        <v>1676</v>
      </c>
      <c r="D202" s="231" t="s">
        <v>109</v>
      </c>
      <c r="E202" s="231" t="s">
        <v>112</v>
      </c>
      <c r="F202" s="231" t="s">
        <v>110</v>
      </c>
      <c r="G202" s="231">
        <v>1</v>
      </c>
      <c r="H202" s="231" t="s">
        <v>1020</v>
      </c>
      <c r="I202" s="231" t="s">
        <v>1021</v>
      </c>
      <c r="J202" s="264">
        <v>60.93</v>
      </c>
      <c r="K202" s="264">
        <v>97.177365232368189</v>
      </c>
      <c r="L202" s="264">
        <v>97.177365232368189</v>
      </c>
      <c r="M202" s="264">
        <v>92.549871649874461</v>
      </c>
      <c r="N202" s="264">
        <v>92.549871649874461</v>
      </c>
      <c r="O202" s="264">
        <v>350</v>
      </c>
      <c r="P202" s="231" t="s">
        <v>55</v>
      </c>
    </row>
    <row r="203" spans="1:16">
      <c r="A203" s="238">
        <v>308</v>
      </c>
      <c r="B203" s="232">
        <v>44594</v>
      </c>
      <c r="C203" s="233" t="s">
        <v>1676</v>
      </c>
      <c r="D203" s="231" t="s">
        <v>109</v>
      </c>
      <c r="E203" s="231" t="s">
        <v>112</v>
      </c>
      <c r="F203" s="231" t="s">
        <v>110</v>
      </c>
      <c r="G203" s="231">
        <v>1</v>
      </c>
      <c r="H203" s="231" t="s">
        <v>1459</v>
      </c>
      <c r="I203" s="231" t="s">
        <v>1460</v>
      </c>
      <c r="J203" s="264">
        <v>1566</v>
      </c>
      <c r="K203" s="264">
        <v>2378.6820778549718</v>
      </c>
      <c r="L203" s="264">
        <v>2378.6820778549718</v>
      </c>
      <c r="M203" s="264">
        <v>2378.6820778549718</v>
      </c>
      <c r="N203" s="264">
        <v>2378.6820778549718</v>
      </c>
      <c r="O203" s="264">
        <v>350</v>
      </c>
      <c r="P203" s="231" t="s">
        <v>55</v>
      </c>
    </row>
    <row r="204" spans="1:16">
      <c r="A204" s="238">
        <v>309</v>
      </c>
      <c r="B204" s="232">
        <v>44594</v>
      </c>
      <c r="C204" s="233" t="s">
        <v>1661</v>
      </c>
      <c r="D204" s="231" t="s">
        <v>104</v>
      </c>
      <c r="E204" s="231" t="s">
        <v>107</v>
      </c>
      <c r="F204" s="231" t="s">
        <v>105</v>
      </c>
      <c r="G204" s="231">
        <v>1</v>
      </c>
      <c r="H204" s="231" t="s">
        <v>673</v>
      </c>
      <c r="I204" s="231" t="s">
        <v>674</v>
      </c>
      <c r="J204" s="264">
        <v>4796.6400000000003</v>
      </c>
      <c r="K204" s="264">
        <v>8110.0532865065852</v>
      </c>
      <c r="L204" s="264">
        <v>8110.0532865065852</v>
      </c>
      <c r="M204" s="264">
        <v>7052.2202491361613</v>
      </c>
      <c r="N204" s="264">
        <v>7052.2202491361613</v>
      </c>
      <c r="O204" s="264">
        <v>500</v>
      </c>
      <c r="P204" s="231" t="s">
        <v>16</v>
      </c>
    </row>
    <row r="205" spans="1:16">
      <c r="A205" s="238">
        <v>309</v>
      </c>
      <c r="B205" s="232">
        <v>44594</v>
      </c>
      <c r="C205" s="233" t="s">
        <v>1661</v>
      </c>
      <c r="D205" s="231" t="s">
        <v>104</v>
      </c>
      <c r="E205" s="231" t="s">
        <v>107</v>
      </c>
      <c r="F205" s="231" t="s">
        <v>105</v>
      </c>
      <c r="G205" s="231">
        <v>1</v>
      </c>
      <c r="H205" s="231" t="s">
        <v>1255</v>
      </c>
      <c r="I205" s="231" t="s">
        <v>1256</v>
      </c>
      <c r="J205" s="264">
        <v>499.71</v>
      </c>
      <c r="K205" s="264">
        <v>771.42921497769726</v>
      </c>
      <c r="L205" s="264">
        <v>771.42921497769726</v>
      </c>
      <c r="M205" s="264">
        <v>734.6944904549498</v>
      </c>
      <c r="N205" s="264">
        <v>734.6944904549498</v>
      </c>
      <c r="O205" s="264">
        <v>500</v>
      </c>
      <c r="P205" s="231" t="s">
        <v>16</v>
      </c>
    </row>
    <row r="206" spans="1:16">
      <c r="A206" s="238">
        <v>309</v>
      </c>
      <c r="B206" s="232">
        <v>44594</v>
      </c>
      <c r="C206" s="233" t="s">
        <v>1661</v>
      </c>
      <c r="D206" s="231" t="s">
        <v>104</v>
      </c>
      <c r="E206" s="231" t="s">
        <v>107</v>
      </c>
      <c r="F206" s="231" t="s">
        <v>105</v>
      </c>
      <c r="G206" s="231">
        <v>1</v>
      </c>
      <c r="H206" s="231" t="s">
        <v>1075</v>
      </c>
      <c r="I206" s="231" t="s">
        <v>1076</v>
      </c>
      <c r="J206" s="264">
        <v>1243.68</v>
      </c>
      <c r="K206" s="264">
        <v>2102.7867572639416</v>
      </c>
      <c r="L206" s="264">
        <v>2102.7867572639416</v>
      </c>
      <c r="M206" s="264">
        <v>1828.5102237077751</v>
      </c>
      <c r="N206" s="264">
        <v>1828.5102237077751</v>
      </c>
      <c r="O206" s="264">
        <v>500</v>
      </c>
      <c r="P206" s="231" t="s">
        <v>16</v>
      </c>
    </row>
    <row r="207" spans="1:16">
      <c r="A207" s="238">
        <v>309</v>
      </c>
      <c r="B207" s="232">
        <v>44594</v>
      </c>
      <c r="C207" s="233" t="s">
        <v>1661</v>
      </c>
      <c r="D207" s="231" t="s">
        <v>104</v>
      </c>
      <c r="E207" s="231" t="s">
        <v>107</v>
      </c>
      <c r="F207" s="231" t="s">
        <v>105</v>
      </c>
      <c r="G207" s="231">
        <v>22</v>
      </c>
      <c r="H207" s="231" t="s">
        <v>1259</v>
      </c>
      <c r="I207" s="231" t="s">
        <v>1260</v>
      </c>
      <c r="J207" s="264">
        <v>59.59</v>
      </c>
      <c r="K207" s="264">
        <v>91.99228936887593</v>
      </c>
      <c r="L207" s="264">
        <v>2023.8303661152704</v>
      </c>
      <c r="M207" s="264">
        <v>87.611704160834222</v>
      </c>
      <c r="N207" s="264">
        <v>1927.4574915383528</v>
      </c>
      <c r="O207" s="264">
        <v>500</v>
      </c>
      <c r="P207" s="231" t="s">
        <v>16</v>
      </c>
    </row>
    <row r="208" spans="1:16">
      <c r="A208" s="238">
        <v>309</v>
      </c>
      <c r="B208" s="232">
        <v>44594</v>
      </c>
      <c r="C208" s="233" t="s">
        <v>1661</v>
      </c>
      <c r="D208" s="231" t="s">
        <v>104</v>
      </c>
      <c r="E208" s="231" t="s">
        <v>107</v>
      </c>
      <c r="F208" s="231" t="s">
        <v>105</v>
      </c>
      <c r="G208" s="231">
        <v>2</v>
      </c>
      <c r="H208" s="231" t="s">
        <v>960</v>
      </c>
      <c r="I208" s="231" t="s">
        <v>961</v>
      </c>
      <c r="J208" s="264">
        <v>10.46</v>
      </c>
      <c r="K208" s="264">
        <v>17.685537663209846</v>
      </c>
      <c r="L208" s="264">
        <v>35.371075326419692</v>
      </c>
      <c r="M208" s="264">
        <v>15.378728402791172</v>
      </c>
      <c r="N208" s="264">
        <v>30.757456805582343</v>
      </c>
      <c r="O208" s="264">
        <v>500</v>
      </c>
      <c r="P208" s="231" t="s">
        <v>16</v>
      </c>
    </row>
    <row r="209" spans="1:16">
      <c r="A209" s="238">
        <v>309</v>
      </c>
      <c r="B209" s="232">
        <v>44594</v>
      </c>
      <c r="C209" s="233" t="s">
        <v>1661</v>
      </c>
      <c r="D209" s="231" t="s">
        <v>104</v>
      </c>
      <c r="E209" s="231" t="s">
        <v>107</v>
      </c>
      <c r="F209" s="231" t="s">
        <v>105</v>
      </c>
      <c r="G209" s="231">
        <v>1</v>
      </c>
      <c r="H209" s="231" t="s">
        <v>306</v>
      </c>
      <c r="I209" s="231" t="s">
        <v>307</v>
      </c>
      <c r="J209" s="264">
        <v>800</v>
      </c>
      <c r="K209" s="264">
        <v>1293.8127145751657</v>
      </c>
      <c r="L209" s="264">
        <v>1293.8127145751657</v>
      </c>
      <c r="M209" s="264">
        <v>1176.1933768865142</v>
      </c>
      <c r="N209" s="264">
        <v>1176.1933768865142</v>
      </c>
      <c r="O209" s="264">
        <v>500</v>
      </c>
      <c r="P209" s="231" t="s">
        <v>16</v>
      </c>
    </row>
    <row r="210" spans="1:16">
      <c r="A210" s="238">
        <v>309</v>
      </c>
      <c r="B210" s="232">
        <v>44594</v>
      </c>
      <c r="C210" s="233" t="s">
        <v>1661</v>
      </c>
      <c r="D210" s="231" t="s">
        <v>104</v>
      </c>
      <c r="E210" s="231" t="s">
        <v>107</v>
      </c>
      <c r="F210" s="231" t="s">
        <v>105</v>
      </c>
      <c r="G210" s="231">
        <v>1</v>
      </c>
      <c r="H210" s="231" t="s">
        <v>1629</v>
      </c>
      <c r="I210" s="231" t="s">
        <v>1630</v>
      </c>
      <c r="J210" s="264">
        <v>1721.23</v>
      </c>
      <c r="K210" s="264">
        <v>2910.217781266414</v>
      </c>
      <c r="L210" s="264">
        <v>2910.217781266414</v>
      </c>
      <c r="M210" s="264">
        <v>2530.6241576229686</v>
      </c>
      <c r="N210" s="264">
        <v>2530.6241576229686</v>
      </c>
      <c r="O210" s="264">
        <v>500</v>
      </c>
      <c r="P210" s="231" t="s">
        <v>16</v>
      </c>
    </row>
    <row r="211" spans="1:16">
      <c r="A211" s="238">
        <v>309</v>
      </c>
      <c r="B211" s="232">
        <v>44594</v>
      </c>
      <c r="C211" s="233" t="s">
        <v>1661</v>
      </c>
      <c r="D211" s="231" t="s">
        <v>104</v>
      </c>
      <c r="E211" s="231" t="s">
        <v>107</v>
      </c>
      <c r="F211" s="231" t="s">
        <v>105</v>
      </c>
      <c r="G211" s="231">
        <v>1</v>
      </c>
      <c r="H211" s="231" t="s">
        <v>1631</v>
      </c>
      <c r="I211" s="231" t="s">
        <v>1632</v>
      </c>
      <c r="J211" s="264">
        <v>79.86</v>
      </c>
      <c r="K211" s="264">
        <v>123.28417904008109</v>
      </c>
      <c r="L211" s="264">
        <v>123.28417904008109</v>
      </c>
      <c r="M211" s="264">
        <v>117.41350384769628</v>
      </c>
      <c r="N211" s="264">
        <v>117.41350384769628</v>
      </c>
      <c r="O211" s="264">
        <v>500</v>
      </c>
      <c r="P211" s="231" t="s">
        <v>16</v>
      </c>
    </row>
    <row r="212" spans="1:16">
      <c r="A212" s="238">
        <v>310</v>
      </c>
      <c r="B212" s="232">
        <v>44595</v>
      </c>
      <c r="C212" s="233" t="s">
        <v>1661</v>
      </c>
      <c r="D212" s="231" t="s">
        <v>104</v>
      </c>
      <c r="E212" s="231" t="s">
        <v>107</v>
      </c>
      <c r="F212" s="231" t="s">
        <v>105</v>
      </c>
      <c r="G212" s="231">
        <v>2</v>
      </c>
      <c r="H212" s="231" t="s">
        <v>1589</v>
      </c>
      <c r="I212" s="231" t="s">
        <v>1590</v>
      </c>
      <c r="J212" s="264">
        <v>1298</v>
      </c>
      <c r="K212" s="264">
        <v>1996.4049999999997</v>
      </c>
      <c r="L212" s="264">
        <v>3992.8099999999995</v>
      </c>
      <c r="M212" s="264">
        <v>1996.4049999999997</v>
      </c>
      <c r="N212" s="264">
        <v>3992.8099999999995</v>
      </c>
      <c r="O212" s="264">
        <v>300</v>
      </c>
      <c r="P212" s="231" t="s">
        <v>16</v>
      </c>
    </row>
    <row r="213" spans="1:16">
      <c r="A213" s="238">
        <v>311</v>
      </c>
      <c r="B213" s="232">
        <v>44601</v>
      </c>
      <c r="C213" s="233" t="s">
        <v>1676</v>
      </c>
      <c r="D213" s="231" t="s">
        <v>245</v>
      </c>
      <c r="E213" s="231" t="s">
        <v>103</v>
      </c>
      <c r="F213" s="231" t="s">
        <v>246</v>
      </c>
      <c r="G213" s="231">
        <v>1</v>
      </c>
      <c r="H213" s="231" t="s">
        <v>702</v>
      </c>
      <c r="I213" s="231" t="s">
        <v>703</v>
      </c>
      <c r="J213" s="264">
        <v>1257</v>
      </c>
      <c r="K213" s="264">
        <v>2117.7557500000003</v>
      </c>
      <c r="L213" s="264">
        <v>2117.7557500000003</v>
      </c>
      <c r="M213" s="264">
        <v>1925.2325000000001</v>
      </c>
      <c r="N213" s="264">
        <v>1925.2325000000001</v>
      </c>
      <c r="O213" s="264">
        <v>200</v>
      </c>
      <c r="P213" s="231" t="s">
        <v>16</v>
      </c>
    </row>
    <row r="214" spans="1:16">
      <c r="A214" s="238">
        <v>312</v>
      </c>
      <c r="B214" s="232">
        <v>44603</v>
      </c>
      <c r="C214" s="233" t="s">
        <v>1676</v>
      </c>
      <c r="D214" s="231" t="s">
        <v>75</v>
      </c>
      <c r="E214" s="231" t="s">
        <v>81</v>
      </c>
      <c r="F214" s="231" t="s">
        <v>77</v>
      </c>
      <c r="G214" s="231">
        <v>1</v>
      </c>
      <c r="H214" s="231" t="s">
        <v>298</v>
      </c>
      <c r="I214" s="231" t="s">
        <v>299</v>
      </c>
      <c r="J214" s="264">
        <v>429.33</v>
      </c>
      <c r="K214" s="264">
        <v>828.71819625000012</v>
      </c>
      <c r="L214" s="264">
        <v>828.71819625000012</v>
      </c>
      <c r="M214" s="264">
        <v>789.25542500000006</v>
      </c>
      <c r="N214" s="264">
        <v>789.25542500000006</v>
      </c>
      <c r="O214" s="264">
        <v>200</v>
      </c>
      <c r="P214" s="231" t="s">
        <v>16</v>
      </c>
    </row>
    <row r="215" spans="1:16">
      <c r="A215" s="238">
        <v>313</v>
      </c>
      <c r="B215" s="232">
        <v>44610</v>
      </c>
      <c r="C215" s="233" t="s">
        <v>1676</v>
      </c>
      <c r="D215" s="231" t="s">
        <v>1679</v>
      </c>
      <c r="E215" s="231" t="s">
        <v>170</v>
      </c>
      <c r="F215" s="231" t="s">
        <v>167</v>
      </c>
      <c r="G215" s="231">
        <v>2</v>
      </c>
      <c r="H215" s="231" t="s">
        <v>1441</v>
      </c>
      <c r="I215" s="231" t="s">
        <v>1442</v>
      </c>
      <c r="J215" s="264">
        <v>379.3</v>
      </c>
      <c r="K215" s="264">
        <v>742.42763749999995</v>
      </c>
      <c r="L215" s="264">
        <v>1484.8552749999999</v>
      </c>
      <c r="M215" s="264">
        <v>645.58924999999999</v>
      </c>
      <c r="N215" s="264">
        <v>1291.1785</v>
      </c>
      <c r="O215" s="264">
        <v>250</v>
      </c>
      <c r="P215" s="231" t="s">
        <v>16</v>
      </c>
    </row>
    <row r="216" spans="1:16">
      <c r="A216" s="238">
        <v>314</v>
      </c>
      <c r="B216" s="232">
        <v>44614</v>
      </c>
      <c r="C216" s="233" t="s">
        <v>1661</v>
      </c>
      <c r="D216" s="231" t="s">
        <v>127</v>
      </c>
      <c r="E216" s="231" t="s">
        <v>97</v>
      </c>
      <c r="F216" s="231" t="s">
        <v>128</v>
      </c>
      <c r="G216" s="231">
        <v>1</v>
      </c>
      <c r="H216" s="231" t="s">
        <v>538</v>
      </c>
      <c r="I216" s="231" t="s">
        <v>539</v>
      </c>
      <c r="J216" s="264">
        <v>60.52</v>
      </c>
      <c r="K216" s="264">
        <v>92.93089323923202</v>
      </c>
      <c r="L216" s="264">
        <v>92.93089323923202</v>
      </c>
      <c r="M216" s="264">
        <v>88.505612608792404</v>
      </c>
      <c r="N216" s="264">
        <v>88.505612608792404</v>
      </c>
      <c r="O216" s="264">
        <v>400</v>
      </c>
      <c r="P216" s="231" t="s">
        <v>16</v>
      </c>
    </row>
    <row r="217" spans="1:16">
      <c r="A217" s="238">
        <v>314</v>
      </c>
      <c r="B217" s="232">
        <v>44614</v>
      </c>
      <c r="C217" s="233" t="s">
        <v>1661</v>
      </c>
      <c r="D217" s="231" t="s">
        <v>127</v>
      </c>
      <c r="E217" s="231" t="s">
        <v>97</v>
      </c>
      <c r="F217" s="231" t="s">
        <v>128</v>
      </c>
      <c r="G217" s="231">
        <v>1</v>
      </c>
      <c r="H217" s="231" t="s">
        <v>540</v>
      </c>
      <c r="I217" s="231" t="s">
        <v>541</v>
      </c>
      <c r="J217" s="264">
        <v>51.98</v>
      </c>
      <c r="K217" s="264">
        <v>79.817379883927316</v>
      </c>
      <c r="L217" s="264">
        <v>79.817379883927316</v>
      </c>
      <c r="M217" s="264">
        <v>76.016552270406962</v>
      </c>
      <c r="N217" s="264">
        <v>76.016552270406962</v>
      </c>
      <c r="O217" s="264">
        <v>400</v>
      </c>
      <c r="P217" s="231" t="s">
        <v>16</v>
      </c>
    </row>
    <row r="218" spans="1:16">
      <c r="A218" s="238">
        <v>314</v>
      </c>
      <c r="B218" s="232">
        <v>44614</v>
      </c>
      <c r="C218" s="233" t="s">
        <v>1661</v>
      </c>
      <c r="D218" s="231" t="s">
        <v>127</v>
      </c>
      <c r="E218" s="231" t="s">
        <v>97</v>
      </c>
      <c r="F218" s="231" t="s">
        <v>128</v>
      </c>
      <c r="G218" s="231">
        <v>1</v>
      </c>
      <c r="H218" s="231" t="s">
        <v>542</v>
      </c>
      <c r="I218" s="231" t="s">
        <v>543</v>
      </c>
      <c r="J218" s="264">
        <v>63.11</v>
      </c>
      <c r="K218" s="264">
        <v>96.907942371578557</v>
      </c>
      <c r="L218" s="264">
        <v>96.907942371578557</v>
      </c>
      <c r="M218" s="264">
        <v>92.29327844912244</v>
      </c>
      <c r="N218" s="264">
        <v>92.29327844912244</v>
      </c>
      <c r="O218" s="264">
        <v>400</v>
      </c>
      <c r="P218" s="231" t="s">
        <v>16</v>
      </c>
    </row>
    <row r="219" spans="1:16">
      <c r="A219" s="238">
        <v>314</v>
      </c>
      <c r="B219" s="232">
        <v>44614</v>
      </c>
      <c r="C219" s="233" t="s">
        <v>1661</v>
      </c>
      <c r="D219" s="231" t="s">
        <v>127</v>
      </c>
      <c r="E219" s="231" t="s">
        <v>97</v>
      </c>
      <c r="F219" s="231" t="s">
        <v>128</v>
      </c>
      <c r="G219" s="231">
        <v>1</v>
      </c>
      <c r="H219" s="231" t="s">
        <v>544</v>
      </c>
      <c r="I219" s="231" t="s">
        <v>545</v>
      </c>
      <c r="J219" s="264">
        <v>61.57</v>
      </c>
      <c r="K219" s="264">
        <v>94.543210455048197</v>
      </c>
      <c r="L219" s="264">
        <v>94.543210455048197</v>
      </c>
      <c r="M219" s="264">
        <v>90.04115281433161</v>
      </c>
      <c r="N219" s="264">
        <v>90.04115281433161</v>
      </c>
      <c r="O219" s="264">
        <v>400</v>
      </c>
      <c r="P219" s="231" t="s">
        <v>16</v>
      </c>
    </row>
    <row r="220" spans="1:16">
      <c r="A220" s="238">
        <v>314</v>
      </c>
      <c r="B220" s="232">
        <v>44614</v>
      </c>
      <c r="C220" s="233" t="s">
        <v>1661</v>
      </c>
      <c r="D220" s="231" t="s">
        <v>127</v>
      </c>
      <c r="E220" s="231" t="s">
        <v>97</v>
      </c>
      <c r="F220" s="231" t="s">
        <v>128</v>
      </c>
      <c r="G220" s="231">
        <v>2</v>
      </c>
      <c r="H220" s="231" t="s">
        <v>546</v>
      </c>
      <c r="I220" s="231" t="s">
        <v>547</v>
      </c>
      <c r="J220" s="264">
        <v>65.84</v>
      </c>
      <c r="K220" s="264">
        <v>103.98853762220628</v>
      </c>
      <c r="L220" s="264">
        <v>207.97707524441256</v>
      </c>
      <c r="M220" s="264">
        <v>96.285682983524339</v>
      </c>
      <c r="N220" s="264">
        <v>192.57136596704868</v>
      </c>
      <c r="O220" s="264">
        <v>400</v>
      </c>
      <c r="P220" s="231" t="s">
        <v>16</v>
      </c>
    </row>
    <row r="221" spans="1:16">
      <c r="A221" s="238">
        <v>314</v>
      </c>
      <c r="B221" s="232">
        <v>44614</v>
      </c>
      <c r="C221" s="233" t="s">
        <v>1661</v>
      </c>
      <c r="D221" s="231" t="s">
        <v>127</v>
      </c>
      <c r="E221" s="231" t="s">
        <v>97</v>
      </c>
      <c r="F221" s="231" t="s">
        <v>128</v>
      </c>
      <c r="G221" s="231">
        <v>1</v>
      </c>
      <c r="H221" s="231" t="s">
        <v>549</v>
      </c>
      <c r="I221" s="231" t="s">
        <v>550</v>
      </c>
      <c r="J221" s="264">
        <v>59.97</v>
      </c>
      <c r="K221" s="264">
        <v>92.086346126185461</v>
      </c>
      <c r="L221" s="264">
        <v>92.086346126185461</v>
      </c>
      <c r="M221" s="264">
        <v>87.701282024938536</v>
      </c>
      <c r="N221" s="264">
        <v>87.701282024938536</v>
      </c>
      <c r="O221" s="264">
        <v>400</v>
      </c>
      <c r="P221" s="231" t="s">
        <v>16</v>
      </c>
    </row>
    <row r="222" spans="1:16">
      <c r="A222" s="238">
        <v>314</v>
      </c>
      <c r="B222" s="232">
        <v>44614</v>
      </c>
      <c r="C222" s="233" t="s">
        <v>1661</v>
      </c>
      <c r="D222" s="231" t="s">
        <v>127</v>
      </c>
      <c r="E222" s="231" t="s">
        <v>97</v>
      </c>
      <c r="F222" s="231" t="s">
        <v>128</v>
      </c>
      <c r="G222" s="231">
        <v>3</v>
      </c>
      <c r="H222" s="231" t="s">
        <v>1284</v>
      </c>
      <c r="I222" s="231" t="s">
        <v>1285</v>
      </c>
      <c r="J222" s="264">
        <v>1410</v>
      </c>
      <c r="K222" s="264">
        <v>2268.2122464678955</v>
      </c>
      <c r="L222" s="264">
        <v>6804.6367394036861</v>
      </c>
      <c r="M222" s="264">
        <v>2062.0111331526323</v>
      </c>
      <c r="N222" s="264">
        <v>6186.0333994578968</v>
      </c>
      <c r="O222" s="264">
        <v>400</v>
      </c>
      <c r="P222" s="231" t="s">
        <v>16</v>
      </c>
    </row>
    <row r="223" spans="1:16">
      <c r="A223" s="238">
        <v>314</v>
      </c>
      <c r="B223" s="232">
        <v>44614</v>
      </c>
      <c r="C223" s="233" t="s">
        <v>1661</v>
      </c>
      <c r="D223" s="231" t="s">
        <v>127</v>
      </c>
      <c r="E223" s="231" t="s">
        <v>97</v>
      </c>
      <c r="F223" s="231" t="s">
        <v>128</v>
      </c>
      <c r="G223" s="231">
        <v>4</v>
      </c>
      <c r="H223" s="231" t="s">
        <v>1230</v>
      </c>
      <c r="I223" s="231" t="s">
        <v>1231</v>
      </c>
      <c r="J223" s="264">
        <v>23.6</v>
      </c>
      <c r="K223" s="264">
        <v>36.238748850724988</v>
      </c>
      <c r="L223" s="264">
        <v>144.95499540289995</v>
      </c>
      <c r="M223" s="264">
        <v>34.513094143547605</v>
      </c>
      <c r="N223" s="264">
        <v>138.05237657419042</v>
      </c>
      <c r="O223" s="264">
        <v>400</v>
      </c>
      <c r="P223" s="231" t="s">
        <v>16</v>
      </c>
    </row>
    <row r="224" spans="1:16">
      <c r="A224" s="238">
        <v>314</v>
      </c>
      <c r="B224" s="232">
        <v>44614</v>
      </c>
      <c r="C224" s="233" t="s">
        <v>1661</v>
      </c>
      <c r="D224" s="231" t="s">
        <v>127</v>
      </c>
      <c r="E224" s="231" t="s">
        <v>97</v>
      </c>
      <c r="F224" s="231" t="s">
        <v>128</v>
      </c>
      <c r="G224" s="231">
        <v>1</v>
      </c>
      <c r="H224" s="231" t="s">
        <v>822</v>
      </c>
      <c r="I224" s="231" t="s">
        <v>823</v>
      </c>
      <c r="J224" s="264">
        <v>1654</v>
      </c>
      <c r="K224" s="264">
        <v>2539.7834999618271</v>
      </c>
      <c r="L224" s="264">
        <v>2539.7834999618271</v>
      </c>
      <c r="M224" s="264">
        <v>2418.8414285350736</v>
      </c>
      <c r="N224" s="264">
        <v>2418.8414285350736</v>
      </c>
      <c r="O224" s="264">
        <v>400</v>
      </c>
      <c r="P224" s="231" t="s">
        <v>16</v>
      </c>
    </row>
    <row r="225" spans="1:16">
      <c r="A225" s="238">
        <v>314</v>
      </c>
      <c r="B225" s="232">
        <v>44614</v>
      </c>
      <c r="C225" s="233" t="s">
        <v>1661</v>
      </c>
      <c r="D225" s="231" t="s">
        <v>127</v>
      </c>
      <c r="E225" s="231" t="s">
        <v>97</v>
      </c>
      <c r="F225" s="231" t="s">
        <v>128</v>
      </c>
      <c r="G225" s="231">
        <v>1</v>
      </c>
      <c r="H225" s="231" t="s">
        <v>824</v>
      </c>
      <c r="I225" s="231" t="s">
        <v>825</v>
      </c>
      <c r="J225" s="264">
        <v>1645</v>
      </c>
      <c r="K225" s="264">
        <v>2525.9636381119744</v>
      </c>
      <c r="L225" s="264">
        <v>2525.9636381119744</v>
      </c>
      <c r="M225" s="264">
        <v>2405.6796553447375</v>
      </c>
      <c r="N225" s="264">
        <v>2405.6796553447375</v>
      </c>
      <c r="O225" s="264">
        <v>400</v>
      </c>
      <c r="P225" s="231" t="s">
        <v>16</v>
      </c>
    </row>
    <row r="226" spans="1:16">
      <c r="A226" s="238">
        <v>314</v>
      </c>
      <c r="B226" s="232">
        <v>44614</v>
      </c>
      <c r="C226" s="233" t="s">
        <v>1661</v>
      </c>
      <c r="D226" s="231" t="s">
        <v>127</v>
      </c>
      <c r="E226" s="231" t="s">
        <v>97</v>
      </c>
      <c r="F226" s="231" t="s">
        <v>128</v>
      </c>
      <c r="G226" s="231">
        <v>1</v>
      </c>
      <c r="H226" s="231" t="s">
        <v>831</v>
      </c>
      <c r="I226" s="231" t="s">
        <v>832</v>
      </c>
      <c r="J226" s="264">
        <v>984</v>
      </c>
      <c r="K226" s="264">
        <v>1510.9715622505669</v>
      </c>
      <c r="L226" s="264">
        <v>1510.9715622505669</v>
      </c>
      <c r="M226" s="264">
        <v>1439.0205354767304</v>
      </c>
      <c r="N226" s="264">
        <v>1439.0205354767304</v>
      </c>
      <c r="O226" s="264">
        <v>400</v>
      </c>
      <c r="P226" s="231" t="s">
        <v>16</v>
      </c>
    </row>
    <row r="227" spans="1:16">
      <c r="A227" s="238">
        <v>314</v>
      </c>
      <c r="B227" s="232">
        <v>44614</v>
      </c>
      <c r="C227" s="233" t="s">
        <v>1661</v>
      </c>
      <c r="D227" s="231" t="s">
        <v>127</v>
      </c>
      <c r="E227" s="231" t="s">
        <v>97</v>
      </c>
      <c r="F227" s="231" t="s">
        <v>128</v>
      </c>
      <c r="G227" s="231">
        <v>1</v>
      </c>
      <c r="H227" s="231" t="s">
        <v>833</v>
      </c>
      <c r="I227" s="231" t="s">
        <v>832</v>
      </c>
      <c r="J227" s="264">
        <v>984</v>
      </c>
      <c r="K227" s="264">
        <v>1510.9715622505669</v>
      </c>
      <c r="L227" s="264">
        <v>1510.9715622505669</v>
      </c>
      <c r="M227" s="264">
        <v>1439.0205354767304</v>
      </c>
      <c r="N227" s="264">
        <v>1439.0205354767304</v>
      </c>
      <c r="O227" s="264">
        <v>400</v>
      </c>
      <c r="P227" s="231" t="s">
        <v>16</v>
      </c>
    </row>
    <row r="228" spans="1:16">
      <c r="A228" s="238">
        <v>315</v>
      </c>
      <c r="B228" s="232">
        <v>44616</v>
      </c>
      <c r="C228" s="233" t="s">
        <v>1661</v>
      </c>
      <c r="D228" s="231" t="s">
        <v>127</v>
      </c>
      <c r="E228" s="231" t="s">
        <v>97</v>
      </c>
      <c r="F228" s="231" t="s">
        <v>128</v>
      </c>
      <c r="G228" s="231">
        <v>1</v>
      </c>
      <c r="H228" s="231" t="s">
        <v>538</v>
      </c>
      <c r="I228" s="231" t="s">
        <v>539</v>
      </c>
      <c r="J228" s="264">
        <v>60.52</v>
      </c>
      <c r="K228" s="264">
        <v>92.930913240625642</v>
      </c>
      <c r="L228" s="264">
        <v>92.930913240625642</v>
      </c>
      <c r="M228" s="264">
        <v>88.505631657738704</v>
      </c>
      <c r="N228" s="264">
        <v>88.505631657738704</v>
      </c>
      <c r="O228" s="264">
        <v>287.43</v>
      </c>
      <c r="P228" s="231" t="s">
        <v>16</v>
      </c>
    </row>
    <row r="229" spans="1:16">
      <c r="A229" s="238">
        <v>315</v>
      </c>
      <c r="B229" s="232">
        <v>44616</v>
      </c>
      <c r="C229" s="233" t="s">
        <v>1661</v>
      </c>
      <c r="D229" s="231" t="s">
        <v>127</v>
      </c>
      <c r="E229" s="231" t="s">
        <v>97</v>
      </c>
      <c r="F229" s="231" t="s">
        <v>128</v>
      </c>
      <c r="G229" s="231">
        <v>1</v>
      </c>
      <c r="H229" s="231" t="s">
        <v>540</v>
      </c>
      <c r="I229" s="231" t="s">
        <v>541</v>
      </c>
      <c r="J229" s="264">
        <v>51.98</v>
      </c>
      <c r="K229" s="264">
        <v>79.81739706291674</v>
      </c>
      <c r="L229" s="264">
        <v>79.81739706291674</v>
      </c>
      <c r="M229" s="264">
        <v>76.016568631349273</v>
      </c>
      <c r="N229" s="264">
        <v>76.016568631349273</v>
      </c>
      <c r="O229" s="264">
        <v>287.43</v>
      </c>
      <c r="P229" s="231" t="s">
        <v>16</v>
      </c>
    </row>
    <row r="230" spans="1:16">
      <c r="A230" s="238">
        <v>315</v>
      </c>
      <c r="B230" s="232">
        <v>44616</v>
      </c>
      <c r="C230" s="233" t="s">
        <v>1661</v>
      </c>
      <c r="D230" s="231" t="s">
        <v>127</v>
      </c>
      <c r="E230" s="231" t="s">
        <v>97</v>
      </c>
      <c r="F230" s="231" t="s">
        <v>128</v>
      </c>
      <c r="G230" s="231">
        <v>1</v>
      </c>
      <c r="H230" s="231" t="s">
        <v>542</v>
      </c>
      <c r="I230" s="231" t="s">
        <v>543</v>
      </c>
      <c r="J230" s="264">
        <v>63.11</v>
      </c>
      <c r="K230" s="264">
        <v>96.90796322894721</v>
      </c>
      <c r="L230" s="264">
        <v>96.90796322894721</v>
      </c>
      <c r="M230" s="264">
        <v>92.29329831328306</v>
      </c>
      <c r="N230" s="264">
        <v>92.29329831328306</v>
      </c>
      <c r="O230" s="264">
        <v>287.43</v>
      </c>
      <c r="P230" s="231" t="s">
        <v>16</v>
      </c>
    </row>
    <row r="231" spans="1:16">
      <c r="A231" s="238">
        <v>315</v>
      </c>
      <c r="B231" s="232">
        <v>44616</v>
      </c>
      <c r="C231" s="233" t="s">
        <v>1661</v>
      </c>
      <c r="D231" s="231" t="s">
        <v>127</v>
      </c>
      <c r="E231" s="231" t="s">
        <v>97</v>
      </c>
      <c r="F231" s="231" t="s">
        <v>128</v>
      </c>
      <c r="G231" s="231">
        <v>1</v>
      </c>
      <c r="H231" s="231" t="s">
        <v>544</v>
      </c>
      <c r="I231" s="231" t="s">
        <v>545</v>
      </c>
      <c r="J231" s="264">
        <v>61.57</v>
      </c>
      <c r="K231" s="264">
        <v>94.543230803458698</v>
      </c>
      <c r="L231" s="264">
        <v>94.543230803458698</v>
      </c>
      <c r="M231" s="264">
        <v>90.041172193770194</v>
      </c>
      <c r="N231" s="264">
        <v>90.041172193770194</v>
      </c>
      <c r="O231" s="264">
        <v>287.43</v>
      </c>
      <c r="P231" s="231" t="s">
        <v>16</v>
      </c>
    </row>
    <row r="232" spans="1:16">
      <c r="A232" s="238">
        <v>315</v>
      </c>
      <c r="B232" s="232">
        <v>44616</v>
      </c>
      <c r="C232" s="233" t="s">
        <v>1661</v>
      </c>
      <c r="D232" s="231" t="s">
        <v>127</v>
      </c>
      <c r="E232" s="231" t="s">
        <v>97</v>
      </c>
      <c r="F232" s="231" t="s">
        <v>128</v>
      </c>
      <c r="G232" s="231">
        <v>2</v>
      </c>
      <c r="H232" s="231" t="s">
        <v>546</v>
      </c>
      <c r="I232" s="231" t="s">
        <v>547</v>
      </c>
      <c r="J232" s="264">
        <v>65.84</v>
      </c>
      <c r="K232" s="264">
        <v>103.9885600035221</v>
      </c>
      <c r="L232" s="264">
        <v>207.97712000704419</v>
      </c>
      <c r="M232" s="264">
        <v>96.28570370696491</v>
      </c>
      <c r="N232" s="264">
        <v>192.57140741392982</v>
      </c>
      <c r="O232" s="264">
        <v>287.43</v>
      </c>
      <c r="P232" s="231" t="s">
        <v>16</v>
      </c>
    </row>
    <row r="233" spans="1:16">
      <c r="A233" s="238">
        <v>315</v>
      </c>
      <c r="B233" s="232">
        <v>44616</v>
      </c>
      <c r="C233" s="233" t="s">
        <v>1661</v>
      </c>
      <c r="D233" s="231" t="s">
        <v>127</v>
      </c>
      <c r="E233" s="231" t="s">
        <v>97</v>
      </c>
      <c r="F233" s="231" t="s">
        <v>128</v>
      </c>
      <c r="G233" s="231">
        <v>1</v>
      </c>
      <c r="H233" s="231" t="s">
        <v>549</v>
      </c>
      <c r="I233" s="231" t="s">
        <v>550</v>
      </c>
      <c r="J233" s="264">
        <v>59.97</v>
      </c>
      <c r="K233" s="264">
        <v>92.086365945808311</v>
      </c>
      <c r="L233" s="264">
        <v>92.086365945808311</v>
      </c>
      <c r="M233" s="264">
        <v>87.701300900769823</v>
      </c>
      <c r="N233" s="264">
        <v>87.701300900769823</v>
      </c>
      <c r="O233" s="264">
        <v>287.43</v>
      </c>
      <c r="P233" s="231" t="s">
        <v>16</v>
      </c>
    </row>
    <row r="234" spans="1:16">
      <c r="A234" s="238">
        <v>315</v>
      </c>
      <c r="B234" s="232">
        <v>44616</v>
      </c>
      <c r="C234" s="233" t="s">
        <v>1661</v>
      </c>
      <c r="D234" s="231" t="s">
        <v>127</v>
      </c>
      <c r="E234" s="231" t="s">
        <v>97</v>
      </c>
      <c r="F234" s="231" t="s">
        <v>128</v>
      </c>
      <c r="G234" s="231">
        <v>1</v>
      </c>
      <c r="H234" s="231" t="s">
        <v>1284</v>
      </c>
      <c r="I234" s="231" t="s">
        <v>1285</v>
      </c>
      <c r="J234" s="264">
        <v>1410</v>
      </c>
      <c r="K234" s="264">
        <v>2268.2127346522266</v>
      </c>
      <c r="L234" s="264">
        <v>2268.2127346522266</v>
      </c>
      <c r="M234" s="264">
        <v>2062.0115769565696</v>
      </c>
      <c r="N234" s="264">
        <v>2062.0115769565696</v>
      </c>
      <c r="O234" s="264">
        <v>287.43</v>
      </c>
      <c r="P234" s="231" t="s">
        <v>16</v>
      </c>
    </row>
    <row r="235" spans="1:16">
      <c r="A235" s="238">
        <v>315</v>
      </c>
      <c r="B235" s="232">
        <v>44616</v>
      </c>
      <c r="C235" s="233" t="s">
        <v>1661</v>
      </c>
      <c r="D235" s="231" t="s">
        <v>127</v>
      </c>
      <c r="E235" s="231" t="s">
        <v>97</v>
      </c>
      <c r="F235" s="231" t="s">
        <v>128</v>
      </c>
      <c r="G235" s="231">
        <v>4</v>
      </c>
      <c r="H235" s="231" t="s">
        <v>1230</v>
      </c>
      <c r="I235" s="231" t="s">
        <v>1231</v>
      </c>
      <c r="J235" s="264">
        <v>23.6</v>
      </c>
      <c r="K235" s="264">
        <v>36.23875665034312</v>
      </c>
      <c r="L235" s="264">
        <v>144.95502660137248</v>
      </c>
      <c r="M235" s="264">
        <v>34.51310157175535</v>
      </c>
      <c r="N235" s="264">
        <v>138.0524062870214</v>
      </c>
      <c r="O235" s="264">
        <v>287.43</v>
      </c>
      <c r="P235" s="231" t="s">
        <v>16</v>
      </c>
    </row>
    <row r="236" spans="1:16">
      <c r="A236" s="238">
        <v>315</v>
      </c>
      <c r="B236" s="232">
        <v>44616</v>
      </c>
      <c r="C236" s="233" t="s">
        <v>1661</v>
      </c>
      <c r="D236" s="231" t="s">
        <v>127</v>
      </c>
      <c r="E236" s="231" t="s">
        <v>97</v>
      </c>
      <c r="F236" s="231" t="s">
        <v>128</v>
      </c>
      <c r="G236" s="231">
        <v>1</v>
      </c>
      <c r="H236" s="231" t="s">
        <v>822</v>
      </c>
      <c r="I236" s="231" t="s">
        <v>823</v>
      </c>
      <c r="J236" s="264">
        <v>1654</v>
      </c>
      <c r="K236" s="264">
        <v>2539.7840465960808</v>
      </c>
      <c r="L236" s="264">
        <v>2539.7840465960808</v>
      </c>
      <c r="M236" s="264">
        <v>2418.8419491391246</v>
      </c>
      <c r="N236" s="264">
        <v>2418.8419491391246</v>
      </c>
      <c r="O236" s="264">
        <v>287.43</v>
      </c>
      <c r="P236" s="231" t="s">
        <v>16</v>
      </c>
    </row>
    <row r="237" spans="1:16">
      <c r="A237" s="238">
        <v>315</v>
      </c>
      <c r="B237" s="232">
        <v>44616</v>
      </c>
      <c r="C237" s="233" t="s">
        <v>1661</v>
      </c>
      <c r="D237" s="231" t="s">
        <v>127</v>
      </c>
      <c r="E237" s="231" t="s">
        <v>97</v>
      </c>
      <c r="F237" s="231" t="s">
        <v>128</v>
      </c>
      <c r="G237" s="231">
        <v>1</v>
      </c>
      <c r="H237" s="231" t="s">
        <v>824</v>
      </c>
      <c r="I237" s="231" t="s">
        <v>825</v>
      </c>
      <c r="J237" s="264">
        <v>1645</v>
      </c>
      <c r="K237" s="264">
        <v>2525.9641817717975</v>
      </c>
      <c r="L237" s="264">
        <v>2525.9641817717975</v>
      </c>
      <c r="M237" s="264">
        <v>2405.6801731159976</v>
      </c>
      <c r="N237" s="264">
        <v>2405.6801731159976</v>
      </c>
      <c r="O237" s="264">
        <v>287.43</v>
      </c>
      <c r="P237" s="231" t="s">
        <v>16</v>
      </c>
    </row>
    <row r="238" spans="1:16">
      <c r="A238" s="238">
        <v>315</v>
      </c>
      <c r="B238" s="232">
        <v>44616</v>
      </c>
      <c r="C238" s="233" t="s">
        <v>1661</v>
      </c>
      <c r="D238" s="231" t="s">
        <v>127</v>
      </c>
      <c r="E238" s="231" t="s">
        <v>97</v>
      </c>
      <c r="F238" s="231" t="s">
        <v>128</v>
      </c>
      <c r="G238" s="231">
        <v>1</v>
      </c>
      <c r="H238" s="231" t="s">
        <v>831</v>
      </c>
      <c r="I238" s="231" t="s">
        <v>832</v>
      </c>
      <c r="J238" s="264">
        <v>984</v>
      </c>
      <c r="K238" s="264">
        <v>1510.9718874549842</v>
      </c>
      <c r="L238" s="264">
        <v>1510.9718874549842</v>
      </c>
      <c r="M238" s="264">
        <v>1439.020845195223</v>
      </c>
      <c r="N238" s="264">
        <v>1439.020845195223</v>
      </c>
      <c r="O238" s="264">
        <v>287.43</v>
      </c>
      <c r="P238" s="231" t="s">
        <v>16</v>
      </c>
    </row>
    <row r="239" spans="1:16">
      <c r="A239" s="238">
        <v>315</v>
      </c>
      <c r="B239" s="232">
        <v>44616</v>
      </c>
      <c r="C239" s="233" t="s">
        <v>1661</v>
      </c>
      <c r="D239" s="231" t="s">
        <v>127</v>
      </c>
      <c r="E239" s="231" t="s">
        <v>97</v>
      </c>
      <c r="F239" s="231" t="s">
        <v>128</v>
      </c>
      <c r="G239" s="231">
        <v>1</v>
      </c>
      <c r="H239" s="231" t="s">
        <v>833</v>
      </c>
      <c r="I239" s="231" t="s">
        <v>832</v>
      </c>
      <c r="J239" s="264">
        <v>984</v>
      </c>
      <c r="K239" s="264">
        <v>1510.9718874549842</v>
      </c>
      <c r="L239" s="264">
        <v>1510.9718874549842</v>
      </c>
      <c r="M239" s="264">
        <v>1439.020845195223</v>
      </c>
      <c r="N239" s="264">
        <v>1439.020845195223</v>
      </c>
      <c r="O239" s="264">
        <v>287.43</v>
      </c>
      <c r="P239" s="231" t="s">
        <v>16</v>
      </c>
    </row>
    <row r="240" spans="1:16">
      <c r="A240" s="238">
        <v>316</v>
      </c>
      <c r="B240" s="232">
        <v>44616</v>
      </c>
      <c r="C240" s="233" t="s">
        <v>4</v>
      </c>
      <c r="D240" s="231" t="s">
        <v>127</v>
      </c>
      <c r="E240" s="231" t="s">
        <v>97</v>
      </c>
      <c r="F240" s="231" t="s">
        <v>128</v>
      </c>
      <c r="G240" s="231">
        <v>1</v>
      </c>
      <c r="H240" s="231" t="s">
        <v>1211</v>
      </c>
      <c r="I240" s="231" t="s">
        <v>1212</v>
      </c>
      <c r="J240" s="264">
        <v>820</v>
      </c>
      <c r="K240" s="264">
        <v>1479.4175</v>
      </c>
      <c r="L240" s="264">
        <v>1479.4175</v>
      </c>
      <c r="M240" s="264">
        <v>1286.45</v>
      </c>
      <c r="N240" s="264">
        <v>1286.45</v>
      </c>
      <c r="O240" s="264">
        <v>120</v>
      </c>
      <c r="P240" s="231" t="s">
        <v>16</v>
      </c>
    </row>
    <row r="241" spans="1:16">
      <c r="A241" s="238">
        <v>317</v>
      </c>
      <c r="B241" s="232">
        <v>44620</v>
      </c>
      <c r="C241" s="233" t="s">
        <v>1661</v>
      </c>
      <c r="D241" s="231" t="s">
        <v>88</v>
      </c>
      <c r="E241" s="231" t="s">
        <v>1680</v>
      </c>
      <c r="F241" s="231" t="s">
        <v>89</v>
      </c>
      <c r="G241" s="231">
        <v>1</v>
      </c>
      <c r="H241" s="231" t="s">
        <v>788</v>
      </c>
      <c r="I241" s="231" t="s">
        <v>789</v>
      </c>
      <c r="J241" s="264">
        <v>2771</v>
      </c>
      <c r="K241" s="264">
        <v>4267.440464781469</v>
      </c>
      <c r="L241" s="264">
        <v>4267.440464781469</v>
      </c>
      <c r="M241" s="264">
        <v>4064.2290140775899</v>
      </c>
      <c r="N241" s="264">
        <v>4064.2290140775899</v>
      </c>
      <c r="O241" s="264">
        <v>450</v>
      </c>
      <c r="P241" s="231" t="s">
        <v>16</v>
      </c>
    </row>
    <row r="242" spans="1:16">
      <c r="A242" s="238">
        <v>317</v>
      </c>
      <c r="B242" s="232">
        <v>44620</v>
      </c>
      <c r="C242" s="233" t="s">
        <v>1661</v>
      </c>
      <c r="D242" s="231" t="s">
        <v>88</v>
      </c>
      <c r="E242" s="231" t="s">
        <v>1680</v>
      </c>
      <c r="F242" s="231" t="s">
        <v>89</v>
      </c>
      <c r="G242" s="231">
        <v>1</v>
      </c>
      <c r="H242" s="231" t="s">
        <v>325</v>
      </c>
      <c r="I242" s="231" t="s">
        <v>326</v>
      </c>
      <c r="J242" s="264">
        <v>5745</v>
      </c>
      <c r="K242" s="264">
        <v>8847.5082894873831</v>
      </c>
      <c r="L242" s="264">
        <v>8847.5082894873831</v>
      </c>
      <c r="M242" s="264">
        <v>8426.1983709403648</v>
      </c>
      <c r="N242" s="264">
        <v>8426.1983709403648</v>
      </c>
      <c r="O242" s="264">
        <v>450</v>
      </c>
      <c r="P242" s="231" t="s">
        <v>16</v>
      </c>
    </row>
    <row r="243" spans="1:16">
      <c r="A243" s="238">
        <v>317</v>
      </c>
      <c r="B243" s="232">
        <v>44620</v>
      </c>
      <c r="C243" s="233" t="s">
        <v>1661</v>
      </c>
      <c r="D243" s="231" t="s">
        <v>88</v>
      </c>
      <c r="E243" s="231" t="s">
        <v>1680</v>
      </c>
      <c r="F243" s="231" t="s">
        <v>89</v>
      </c>
      <c r="G243" s="231">
        <v>1</v>
      </c>
      <c r="H243" s="231" t="s">
        <v>792</v>
      </c>
      <c r="I243" s="231" t="s">
        <v>793</v>
      </c>
      <c r="J243" s="264">
        <v>1522.5</v>
      </c>
      <c r="K243" s="264">
        <v>2344.7051994333406</v>
      </c>
      <c r="L243" s="264">
        <v>2344.7051994333406</v>
      </c>
      <c r="M243" s="264">
        <v>2233.0525708888958</v>
      </c>
      <c r="N243" s="264">
        <v>2233.0525708888958</v>
      </c>
      <c r="O243" s="264">
        <v>450</v>
      </c>
      <c r="P243" s="231" t="s">
        <v>16</v>
      </c>
    </row>
    <row r="244" spans="1:16">
      <c r="A244" s="238">
        <v>317</v>
      </c>
      <c r="B244" s="232">
        <v>44620</v>
      </c>
      <c r="C244" s="233" t="s">
        <v>1661</v>
      </c>
      <c r="D244" s="231" t="s">
        <v>88</v>
      </c>
      <c r="E244" s="231" t="s">
        <v>1680</v>
      </c>
      <c r="F244" s="231" t="s">
        <v>89</v>
      </c>
      <c r="G244" s="231">
        <v>1</v>
      </c>
      <c r="H244" s="231" t="s">
        <v>331</v>
      </c>
      <c r="I244" s="231" t="s">
        <v>332</v>
      </c>
      <c r="J244" s="264">
        <v>142.22</v>
      </c>
      <c r="K244" s="264">
        <v>239.88338070712089</v>
      </c>
      <c r="L244" s="264">
        <v>239.88338070712089</v>
      </c>
      <c r="M244" s="264">
        <v>208.5942440931486</v>
      </c>
      <c r="N244" s="264">
        <v>208.5942440931486</v>
      </c>
      <c r="O244" s="264">
        <v>450</v>
      </c>
      <c r="P244" s="231" t="s">
        <v>16</v>
      </c>
    </row>
    <row r="245" spans="1:16">
      <c r="A245" s="238">
        <v>318</v>
      </c>
      <c r="B245" s="232">
        <v>44623</v>
      </c>
      <c r="C245" s="233" t="s">
        <v>4</v>
      </c>
      <c r="D245" s="231" t="s">
        <v>266</v>
      </c>
      <c r="E245" s="231" t="s">
        <v>269</v>
      </c>
      <c r="F245" s="231" t="s">
        <v>267</v>
      </c>
      <c r="G245" s="231">
        <v>2</v>
      </c>
      <c r="H245" s="231" t="s">
        <v>817</v>
      </c>
      <c r="I245" s="231" t="s">
        <v>818</v>
      </c>
      <c r="J245" s="264">
        <v>270</v>
      </c>
      <c r="K245" s="264">
        <v>467.85374999999993</v>
      </c>
      <c r="L245" s="264">
        <v>935.70749999999987</v>
      </c>
      <c r="M245" s="264">
        <v>445.57499999999993</v>
      </c>
      <c r="N245" s="264">
        <v>891.14999999999986</v>
      </c>
      <c r="O245" s="264">
        <v>150</v>
      </c>
      <c r="P245" s="231" t="s">
        <v>52</v>
      </c>
    </row>
    <row r="246" spans="1:16">
      <c r="A246" s="238">
        <v>319</v>
      </c>
      <c r="B246" s="232">
        <v>44627</v>
      </c>
      <c r="C246" s="233" t="s">
        <v>1676</v>
      </c>
      <c r="D246" s="231" t="s">
        <v>210</v>
      </c>
      <c r="E246" s="231" t="s">
        <v>103</v>
      </c>
      <c r="F246" s="231" t="s">
        <v>212</v>
      </c>
      <c r="G246" s="231">
        <v>1</v>
      </c>
      <c r="H246" s="231" t="s">
        <v>1359</v>
      </c>
      <c r="I246" s="231" t="s">
        <v>1360</v>
      </c>
      <c r="J246" s="264">
        <v>1289.5999999999999</v>
      </c>
      <c r="K246" s="264">
        <v>2015.9748</v>
      </c>
      <c r="L246" s="264">
        <v>2015.9748</v>
      </c>
      <c r="M246" s="264">
        <v>1919.9759999999999</v>
      </c>
      <c r="N246" s="264">
        <v>1919.9759999999999</v>
      </c>
      <c r="O246" s="264">
        <v>150</v>
      </c>
      <c r="P246" s="231" t="s">
        <v>52</v>
      </c>
    </row>
    <row r="247" spans="1:16">
      <c r="A247" s="238">
        <v>320</v>
      </c>
      <c r="B247" s="232">
        <v>44631</v>
      </c>
      <c r="C247" s="233" t="s">
        <v>1676</v>
      </c>
      <c r="D247" s="231" t="s">
        <v>210</v>
      </c>
      <c r="E247" s="231" t="s">
        <v>103</v>
      </c>
      <c r="F247" s="231" t="s">
        <v>212</v>
      </c>
      <c r="G247" s="231">
        <v>1</v>
      </c>
      <c r="H247" s="231" t="s">
        <v>1359</v>
      </c>
      <c r="I247" s="231" t="s">
        <v>1360</v>
      </c>
      <c r="J247" s="264">
        <v>1289.5999999999999</v>
      </c>
      <c r="K247" s="264">
        <v>2009.9751692183759</v>
      </c>
      <c r="L247" s="264">
        <v>2009.9751692183759</v>
      </c>
      <c r="M247" s="264">
        <v>1914.2620659222628</v>
      </c>
      <c r="N247" s="264">
        <v>1914.2620659222628</v>
      </c>
      <c r="O247" s="264">
        <v>150</v>
      </c>
      <c r="P247" s="231" t="s">
        <v>52</v>
      </c>
    </row>
    <row r="248" spans="1:16">
      <c r="A248" s="238">
        <v>320</v>
      </c>
      <c r="B248" s="232">
        <v>44631</v>
      </c>
      <c r="C248" s="233" t="s">
        <v>1676</v>
      </c>
      <c r="D248" s="231" t="s">
        <v>210</v>
      </c>
      <c r="E248" s="231" t="s">
        <v>103</v>
      </c>
      <c r="F248" s="231" t="s">
        <v>212</v>
      </c>
      <c r="G248" s="231">
        <v>1</v>
      </c>
      <c r="H248" s="231" t="s">
        <v>488</v>
      </c>
      <c r="I248" s="231" t="s">
        <v>489</v>
      </c>
      <c r="J248" s="264">
        <v>51.07</v>
      </c>
      <c r="K248" s="264">
        <v>79.597884531624118</v>
      </c>
      <c r="L248" s="264">
        <v>79.597884531624118</v>
      </c>
      <c r="M248" s="264">
        <v>75.807509077737251</v>
      </c>
      <c r="N248" s="264">
        <v>75.807509077737251</v>
      </c>
      <c r="O248" s="264">
        <v>150</v>
      </c>
      <c r="P248" s="231" t="s">
        <v>52</v>
      </c>
    </row>
    <row r="249" spans="1:16">
      <c r="A249" s="238">
        <v>321</v>
      </c>
      <c r="B249" s="232">
        <v>44634</v>
      </c>
      <c r="C249" s="233" t="s">
        <v>1665</v>
      </c>
      <c r="D249" s="231" t="s">
        <v>266</v>
      </c>
      <c r="E249" s="231" t="s">
        <v>269</v>
      </c>
      <c r="F249" s="231" t="s">
        <v>267</v>
      </c>
      <c r="G249" s="231">
        <v>1</v>
      </c>
      <c r="H249" s="231" t="s">
        <v>306</v>
      </c>
      <c r="I249" s="231" t="s">
        <v>307</v>
      </c>
      <c r="J249" s="264">
        <v>800</v>
      </c>
      <c r="K249" s="264">
        <v>1207.8</v>
      </c>
      <c r="L249" s="264">
        <v>1207.8</v>
      </c>
      <c r="M249" s="264">
        <v>1098</v>
      </c>
      <c r="N249" s="264">
        <v>1098</v>
      </c>
      <c r="O249" s="264">
        <v>0</v>
      </c>
      <c r="P249" s="231" t="s">
        <v>49</v>
      </c>
    </row>
    <row r="250" spans="1:16">
      <c r="A250" s="238">
        <v>322</v>
      </c>
      <c r="B250" s="232">
        <v>44635</v>
      </c>
      <c r="C250" s="233" t="s">
        <v>1675</v>
      </c>
      <c r="D250" s="231" t="s">
        <v>266</v>
      </c>
      <c r="E250" s="231" t="s">
        <v>269</v>
      </c>
      <c r="F250" s="231" t="s">
        <v>267</v>
      </c>
      <c r="G250" s="231">
        <v>1</v>
      </c>
      <c r="H250" s="231" t="s">
        <v>1142</v>
      </c>
      <c r="I250" s="231" t="s">
        <v>1143</v>
      </c>
      <c r="J250" s="264">
        <v>4415.13</v>
      </c>
      <c r="K250" s="264">
        <v>7428.7308137500004</v>
      </c>
      <c r="L250" s="264">
        <v>7428.7308137500004</v>
      </c>
      <c r="M250" s="264">
        <v>6459.7659250000006</v>
      </c>
      <c r="N250" s="264">
        <v>6459.7659250000006</v>
      </c>
      <c r="O250" s="264">
        <v>400</v>
      </c>
      <c r="P250" s="231" t="s">
        <v>49</v>
      </c>
    </row>
    <row r="251" spans="1:16">
      <c r="A251" s="238">
        <v>323</v>
      </c>
      <c r="B251" s="232">
        <v>44635</v>
      </c>
      <c r="C251" s="233" t="s">
        <v>1675</v>
      </c>
      <c r="D251" s="231" t="s">
        <v>251</v>
      </c>
      <c r="E251" s="231" t="s">
        <v>254</v>
      </c>
      <c r="F251" s="231" t="s">
        <v>252</v>
      </c>
      <c r="G251" s="231">
        <v>1</v>
      </c>
      <c r="H251" s="231" t="s">
        <v>1142</v>
      </c>
      <c r="I251" s="231" t="s">
        <v>1143</v>
      </c>
      <c r="J251" s="264">
        <v>4415.13</v>
      </c>
      <c r="K251" s="264">
        <v>7682.60078875</v>
      </c>
      <c r="L251" s="264">
        <v>7682.60078875</v>
      </c>
      <c r="M251" s="264">
        <v>6680.5224250000001</v>
      </c>
      <c r="N251" s="264">
        <v>6680.5224250000001</v>
      </c>
      <c r="O251" s="264">
        <v>400</v>
      </c>
      <c r="P251" s="231" t="s">
        <v>49</v>
      </c>
    </row>
    <row r="252" spans="1:16">
      <c r="A252" s="238">
        <v>324</v>
      </c>
      <c r="B252" s="232">
        <v>44635</v>
      </c>
      <c r="C252" s="233" t="s">
        <v>1675</v>
      </c>
      <c r="D252" s="231" t="s">
        <v>251</v>
      </c>
      <c r="E252" s="231" t="s">
        <v>254</v>
      </c>
      <c r="F252" s="231" t="s">
        <v>252</v>
      </c>
      <c r="G252" s="231">
        <v>1</v>
      </c>
      <c r="H252" s="231" t="s">
        <v>1142</v>
      </c>
      <c r="I252" s="231" t="s">
        <v>1143</v>
      </c>
      <c r="J252" s="264">
        <v>4415.13</v>
      </c>
      <c r="K252" s="264">
        <v>8142.60078875</v>
      </c>
      <c r="L252" s="264">
        <v>8142.60078875</v>
      </c>
      <c r="M252" s="264">
        <v>7080.5224250000001</v>
      </c>
      <c r="N252" s="264">
        <v>7080.5224250000001</v>
      </c>
      <c r="O252" s="264">
        <v>800</v>
      </c>
      <c r="P252" s="231" t="s">
        <v>55</v>
      </c>
    </row>
    <row r="253" spans="1:16">
      <c r="A253" s="238">
        <v>325</v>
      </c>
      <c r="B253" s="232">
        <v>44635</v>
      </c>
      <c r="C253" s="233" t="s">
        <v>1675</v>
      </c>
      <c r="D253" s="231" t="s">
        <v>251</v>
      </c>
      <c r="E253" s="231" t="s">
        <v>254</v>
      </c>
      <c r="F253" s="231" t="s">
        <v>252</v>
      </c>
      <c r="G253" s="231">
        <v>1</v>
      </c>
      <c r="H253" s="231" t="s">
        <v>1142</v>
      </c>
      <c r="I253" s="231" t="s">
        <v>1143</v>
      </c>
      <c r="J253" s="264">
        <v>4415.13</v>
      </c>
      <c r="K253" s="264">
        <v>8130.2659515497398</v>
      </c>
      <c r="L253" s="264">
        <v>8130.2659515497398</v>
      </c>
      <c r="M253" s="264">
        <v>7069.7964796084698</v>
      </c>
      <c r="N253" s="264">
        <v>7069.7964796084698</v>
      </c>
      <c r="O253" s="264">
        <v>800</v>
      </c>
      <c r="P253" s="231" t="s">
        <v>55</v>
      </c>
    </row>
    <row r="254" spans="1:16">
      <c r="A254" s="238">
        <v>325</v>
      </c>
      <c r="B254" s="232">
        <v>44635</v>
      </c>
      <c r="C254" s="233" t="s">
        <v>1675</v>
      </c>
      <c r="D254" s="231" t="s">
        <v>251</v>
      </c>
      <c r="E254" s="231" t="s">
        <v>254</v>
      </c>
      <c r="F254" s="231" t="s">
        <v>252</v>
      </c>
      <c r="G254" s="231">
        <v>1</v>
      </c>
      <c r="H254" s="231" t="s">
        <v>1504</v>
      </c>
      <c r="I254" s="231" t="s">
        <v>1505</v>
      </c>
      <c r="J254" s="264">
        <v>60</v>
      </c>
      <c r="K254" s="264">
        <v>100.87974266110704</v>
      </c>
      <c r="L254" s="264">
        <v>100.87974266110704</v>
      </c>
      <c r="M254" s="264">
        <v>96.075945391530524</v>
      </c>
      <c r="N254" s="264">
        <v>96.075945391530524</v>
      </c>
      <c r="O254" s="264">
        <v>800</v>
      </c>
      <c r="P254" s="231" t="s">
        <v>55</v>
      </c>
    </row>
    <row r="255" spans="1:16">
      <c r="A255" s="238">
        <v>326</v>
      </c>
      <c r="B255" s="232">
        <v>44637</v>
      </c>
      <c r="C255" s="233" t="s">
        <v>1665</v>
      </c>
      <c r="D255" s="231" t="s">
        <v>1671</v>
      </c>
      <c r="E255" s="231" t="s">
        <v>1681</v>
      </c>
      <c r="F255" s="231" t="s">
        <v>1673</v>
      </c>
      <c r="G255" s="231">
        <v>4</v>
      </c>
      <c r="H255" s="231" t="s">
        <v>1003</v>
      </c>
      <c r="I255" s="231" t="s">
        <v>1004</v>
      </c>
      <c r="J255" s="264">
        <v>9.5</v>
      </c>
      <c r="K255" s="264">
        <v>45.182062500000001</v>
      </c>
      <c r="L255" s="264">
        <v>180.72825</v>
      </c>
      <c r="M255" s="264">
        <v>39.28875</v>
      </c>
      <c r="N255" s="264">
        <v>157.155</v>
      </c>
      <c r="O255" s="264">
        <v>105</v>
      </c>
      <c r="P255" s="231" t="s">
        <v>52</v>
      </c>
    </row>
    <row r="256" spans="1:16">
      <c r="A256" s="238">
        <v>327</v>
      </c>
      <c r="B256" s="232">
        <v>44637</v>
      </c>
      <c r="C256" s="233" t="s">
        <v>1665</v>
      </c>
      <c r="D256" s="231" t="s">
        <v>1682</v>
      </c>
      <c r="E256" s="231" t="s">
        <v>1681</v>
      </c>
      <c r="F256" s="231" t="s">
        <v>1683</v>
      </c>
      <c r="G256" s="231">
        <v>4</v>
      </c>
      <c r="H256" s="231" t="s">
        <v>1003</v>
      </c>
      <c r="I256" s="231" t="s">
        <v>1004</v>
      </c>
      <c r="J256" s="264">
        <v>9.5</v>
      </c>
      <c r="K256" s="264">
        <v>45.182062500000001</v>
      </c>
      <c r="L256" s="264">
        <v>180.72825</v>
      </c>
      <c r="M256" s="264">
        <v>39.28875</v>
      </c>
      <c r="N256" s="264">
        <v>157.155</v>
      </c>
      <c r="O256" s="264">
        <v>105</v>
      </c>
      <c r="P256" s="231" t="s">
        <v>52</v>
      </c>
    </row>
    <row r="257" spans="1:16">
      <c r="A257" s="238">
        <v>328</v>
      </c>
      <c r="B257" s="232">
        <v>44638</v>
      </c>
      <c r="C257" s="233" t="s">
        <v>1661</v>
      </c>
      <c r="D257" s="231" t="s">
        <v>88</v>
      </c>
      <c r="E257" s="231" t="s">
        <v>1680</v>
      </c>
      <c r="F257" s="231" t="s">
        <v>89</v>
      </c>
      <c r="G257" s="231">
        <v>1</v>
      </c>
      <c r="H257" s="231" t="s">
        <v>677</v>
      </c>
      <c r="I257" s="231" t="s">
        <v>678</v>
      </c>
      <c r="J257" s="264">
        <v>1345</v>
      </c>
      <c r="K257" s="264">
        <v>2201.4018750000005</v>
      </c>
      <c r="L257" s="264">
        <v>2201.4018750000005</v>
      </c>
      <c r="M257" s="264">
        <v>1914.2625000000003</v>
      </c>
      <c r="N257" s="264">
        <v>1914.2625000000003</v>
      </c>
      <c r="O257" s="264">
        <v>1</v>
      </c>
      <c r="P257" s="231" t="s">
        <v>49</v>
      </c>
    </row>
    <row r="258" spans="1:16">
      <c r="A258" s="238">
        <v>329</v>
      </c>
      <c r="B258" s="232">
        <v>44649</v>
      </c>
      <c r="C258" s="233" t="s">
        <v>1676</v>
      </c>
      <c r="D258" s="231" t="s">
        <v>224</v>
      </c>
      <c r="E258" s="231" t="s">
        <v>228</v>
      </c>
      <c r="F258" s="231" t="s">
        <v>225</v>
      </c>
      <c r="G258" s="231">
        <v>1</v>
      </c>
      <c r="H258" s="231" t="s">
        <v>1079</v>
      </c>
      <c r="I258" s="231" t="s">
        <v>1080</v>
      </c>
      <c r="J258" s="264">
        <v>1200</v>
      </c>
      <c r="K258" s="264">
        <v>2341.8920482930889</v>
      </c>
      <c r="L258" s="264">
        <v>2341.8920482930889</v>
      </c>
      <c r="M258" s="264">
        <v>2230.3733793267515</v>
      </c>
      <c r="N258" s="264">
        <v>2230.3733793267515</v>
      </c>
      <c r="O258" s="264">
        <v>550</v>
      </c>
      <c r="P258" s="231" t="s">
        <v>49</v>
      </c>
    </row>
    <row r="259" spans="1:16">
      <c r="A259" s="238">
        <v>329</v>
      </c>
      <c r="B259" s="232">
        <v>44649</v>
      </c>
      <c r="C259" s="233" t="s">
        <v>1676</v>
      </c>
      <c r="D259" s="231" t="s">
        <v>224</v>
      </c>
      <c r="E259" s="231" t="s">
        <v>228</v>
      </c>
      <c r="F259" s="231" t="s">
        <v>225</v>
      </c>
      <c r="G259" s="231">
        <v>1</v>
      </c>
      <c r="H259" s="231" t="s">
        <v>426</v>
      </c>
      <c r="I259" s="231" t="s">
        <v>427</v>
      </c>
      <c r="J259" s="264">
        <v>61.05</v>
      </c>
      <c r="K259" s="264">
        <v>130.49078252423573</v>
      </c>
      <c r="L259" s="264">
        <v>130.49078252423573</v>
      </c>
      <c r="M259" s="264">
        <v>113.47024567324847</v>
      </c>
      <c r="N259" s="264">
        <v>113.47024567324847</v>
      </c>
      <c r="O259" s="264">
        <v>550</v>
      </c>
      <c r="P259" s="231" t="s">
        <v>49</v>
      </c>
    </row>
    <row r="260" spans="1:16">
      <c r="A260" s="238">
        <v>330</v>
      </c>
      <c r="B260" s="232">
        <v>44650</v>
      </c>
      <c r="C260" s="233" t="s">
        <v>1668</v>
      </c>
      <c r="D260" s="231" t="s">
        <v>255</v>
      </c>
      <c r="E260" s="231" t="s">
        <v>260</v>
      </c>
      <c r="F260" s="231" t="s">
        <v>257</v>
      </c>
      <c r="G260" s="231">
        <v>1</v>
      </c>
      <c r="H260" s="231" t="s">
        <v>327</v>
      </c>
      <c r="I260" s="231" t="s">
        <v>328</v>
      </c>
      <c r="J260" s="264">
        <v>337.47</v>
      </c>
      <c r="K260" s="264">
        <v>820.15421125</v>
      </c>
      <c r="L260" s="264">
        <v>820.15421125</v>
      </c>
      <c r="M260" s="264">
        <v>713.17757500000005</v>
      </c>
      <c r="N260" s="264">
        <v>713.17757500000005</v>
      </c>
      <c r="O260" s="264">
        <v>250</v>
      </c>
      <c r="P260" s="231" t="s">
        <v>16</v>
      </c>
    </row>
    <row r="261" spans="1:16">
      <c r="A261" s="238">
        <v>331</v>
      </c>
      <c r="B261" s="232">
        <v>44650</v>
      </c>
      <c r="C261" s="233" t="s">
        <v>1668</v>
      </c>
      <c r="D261" s="231" t="s">
        <v>187</v>
      </c>
      <c r="E261" s="231" t="s">
        <v>191</v>
      </c>
      <c r="F261" s="231" t="s">
        <v>188</v>
      </c>
      <c r="G261" s="231">
        <v>2</v>
      </c>
      <c r="H261" s="231" t="s">
        <v>1381</v>
      </c>
      <c r="I261" s="231" t="s">
        <v>1382</v>
      </c>
      <c r="J261" s="264">
        <v>88.5</v>
      </c>
      <c r="K261" s="264">
        <v>259.77493750000002</v>
      </c>
      <c r="L261" s="264">
        <v>519.54987500000004</v>
      </c>
      <c r="M261" s="264">
        <v>225.89125000000001</v>
      </c>
      <c r="N261" s="264">
        <v>451.78250000000003</v>
      </c>
      <c r="O261" s="264">
        <v>200</v>
      </c>
      <c r="P261" s="231" t="s">
        <v>16</v>
      </c>
    </row>
    <row r="262" spans="1:16">
      <c r="A262" s="238">
        <v>332</v>
      </c>
      <c r="B262" s="232">
        <v>44650</v>
      </c>
      <c r="C262" s="233" t="s">
        <v>4</v>
      </c>
      <c r="D262" s="231" t="s">
        <v>68</v>
      </c>
      <c r="E262" s="231" t="s">
        <v>1684</v>
      </c>
      <c r="F262" s="231" t="s">
        <v>70</v>
      </c>
      <c r="G262" s="231">
        <v>1</v>
      </c>
      <c r="H262" s="231" t="s">
        <v>1228</v>
      </c>
      <c r="I262" s="231" t="s">
        <v>1229</v>
      </c>
      <c r="J262" s="264">
        <v>567</v>
      </c>
      <c r="K262" s="264">
        <v>935.95021032934142</v>
      </c>
      <c r="L262" s="264">
        <v>935.95021032934142</v>
      </c>
      <c r="M262" s="264">
        <v>891.38115269461082</v>
      </c>
      <c r="N262" s="264">
        <v>891.38115269461082</v>
      </c>
      <c r="O262" s="264">
        <v>200</v>
      </c>
      <c r="P262" s="231" t="s">
        <v>16</v>
      </c>
    </row>
    <row r="263" spans="1:16">
      <c r="A263" s="238">
        <v>332</v>
      </c>
      <c r="B263" s="232">
        <v>44650</v>
      </c>
      <c r="C263" s="233" t="s">
        <v>4</v>
      </c>
      <c r="D263" s="231" t="s">
        <v>68</v>
      </c>
      <c r="E263" s="231" t="s">
        <v>1684</v>
      </c>
      <c r="F263" s="231" t="s">
        <v>70</v>
      </c>
      <c r="G263" s="231">
        <v>3</v>
      </c>
      <c r="H263" s="231" t="s">
        <v>846</v>
      </c>
      <c r="I263" s="231" t="s">
        <v>847</v>
      </c>
      <c r="J263" s="264">
        <v>55</v>
      </c>
      <c r="K263" s="264">
        <v>90.788821107784429</v>
      </c>
      <c r="L263" s="264">
        <v>272.36646332335329</v>
      </c>
      <c r="M263" s="264">
        <v>86.465543912175647</v>
      </c>
      <c r="N263" s="264">
        <v>259.39663173652696</v>
      </c>
      <c r="O263" s="264">
        <v>200</v>
      </c>
      <c r="P263" s="231" t="s">
        <v>16</v>
      </c>
    </row>
    <row r="264" spans="1:16">
      <c r="A264" s="238">
        <v>332</v>
      </c>
      <c r="B264" s="232">
        <v>44650</v>
      </c>
      <c r="C264" s="233" t="s">
        <v>4</v>
      </c>
      <c r="D264" s="231" t="s">
        <v>68</v>
      </c>
      <c r="E264" s="231" t="s">
        <v>1684</v>
      </c>
      <c r="F264" s="231" t="s">
        <v>70</v>
      </c>
      <c r="G264" s="231">
        <v>1</v>
      </c>
      <c r="H264" s="231" t="s">
        <v>817</v>
      </c>
      <c r="I264" s="231" t="s">
        <v>818</v>
      </c>
      <c r="J264" s="264">
        <v>270</v>
      </c>
      <c r="K264" s="264">
        <v>445.69057634730535</v>
      </c>
      <c r="L264" s="264">
        <v>445.69057634730535</v>
      </c>
      <c r="M264" s="264">
        <v>424.46721556886223</v>
      </c>
      <c r="N264" s="264">
        <v>424.46721556886223</v>
      </c>
      <c r="O264" s="264">
        <v>200</v>
      </c>
      <c r="P264" s="231" t="s">
        <v>16</v>
      </c>
    </row>
    <row r="265" spans="1:16">
      <c r="A265" s="238">
        <v>333</v>
      </c>
      <c r="B265" s="232">
        <v>44650</v>
      </c>
      <c r="C265" s="233" t="s">
        <v>1668</v>
      </c>
      <c r="D265" s="231" t="s">
        <v>255</v>
      </c>
      <c r="E265" s="231" t="s">
        <v>260</v>
      </c>
      <c r="F265" s="231" t="s">
        <v>257</v>
      </c>
      <c r="G265" s="231">
        <v>1</v>
      </c>
      <c r="H265" s="231" t="s">
        <v>1371</v>
      </c>
      <c r="I265" s="231" t="s">
        <v>1372</v>
      </c>
      <c r="J265" s="264">
        <v>506.46</v>
      </c>
      <c r="K265" s="264">
        <v>1107.9483112559988</v>
      </c>
      <c r="L265" s="264">
        <v>1107.9483112559988</v>
      </c>
      <c r="M265" s="264">
        <v>1055.1888678628559</v>
      </c>
      <c r="N265" s="264">
        <v>1055.1888678628559</v>
      </c>
      <c r="O265" s="264">
        <v>600</v>
      </c>
      <c r="P265" s="231" t="s">
        <v>59</v>
      </c>
    </row>
    <row r="266" spans="1:16">
      <c r="A266" s="238">
        <v>333</v>
      </c>
      <c r="B266" s="232">
        <v>44650</v>
      </c>
      <c r="C266" s="233" t="s">
        <v>1668</v>
      </c>
      <c r="D266" s="231" t="s">
        <v>255</v>
      </c>
      <c r="E266" s="231" t="s">
        <v>260</v>
      </c>
      <c r="F266" s="231" t="s">
        <v>257</v>
      </c>
      <c r="G266" s="231">
        <v>1</v>
      </c>
      <c r="H266" s="231" t="s">
        <v>327</v>
      </c>
      <c r="I266" s="231" t="s">
        <v>328</v>
      </c>
      <c r="J266" s="264">
        <v>337.47</v>
      </c>
      <c r="K266" s="264">
        <v>808.57081570771561</v>
      </c>
      <c r="L266" s="264">
        <v>808.57081570771561</v>
      </c>
      <c r="M266" s="264">
        <v>703.10505713714406</v>
      </c>
      <c r="N266" s="264">
        <v>703.10505713714406</v>
      </c>
      <c r="O266" s="264">
        <v>600</v>
      </c>
      <c r="P266" s="231" t="s">
        <v>59</v>
      </c>
    </row>
    <row r="267" spans="1:16">
      <c r="A267" s="238">
        <v>334</v>
      </c>
      <c r="B267" s="232">
        <v>44651</v>
      </c>
      <c r="C267" s="233" t="s">
        <v>1685</v>
      </c>
      <c r="D267" s="231" t="s">
        <v>94</v>
      </c>
      <c r="E267" s="231" t="s">
        <v>97</v>
      </c>
      <c r="F267" s="231" t="s">
        <v>96</v>
      </c>
      <c r="G267" s="231">
        <v>1</v>
      </c>
      <c r="H267" s="231" t="s">
        <v>309</v>
      </c>
      <c r="I267" s="231" t="s">
        <v>310</v>
      </c>
      <c r="J267" s="234">
        <v>6265.5</v>
      </c>
      <c r="K267" s="234">
        <v>9512.6737499999999</v>
      </c>
      <c r="L267" s="234">
        <v>9512.6737499999999</v>
      </c>
      <c r="M267" s="234">
        <v>9512.6737499999999</v>
      </c>
      <c r="N267" s="234">
        <v>9512.6737499999999</v>
      </c>
      <c r="O267" s="234" t="s">
        <v>1686</v>
      </c>
      <c r="P267" s="231" t="s">
        <v>49</v>
      </c>
    </row>
    <row r="268" spans="1:16">
      <c r="A268" s="238">
        <v>335</v>
      </c>
      <c r="B268" s="232">
        <v>44651</v>
      </c>
      <c r="C268" s="233" t="s">
        <v>1668</v>
      </c>
      <c r="D268" s="231" t="s">
        <v>94</v>
      </c>
      <c r="E268" s="231" t="s">
        <v>97</v>
      </c>
      <c r="F268" s="231" t="s">
        <v>96</v>
      </c>
      <c r="G268" s="231">
        <v>1</v>
      </c>
      <c r="H268" s="231" t="s">
        <v>1395</v>
      </c>
      <c r="I268" s="231" t="s">
        <v>1396</v>
      </c>
      <c r="J268" s="234">
        <v>13400</v>
      </c>
      <c r="K268" s="234">
        <v>19661.5</v>
      </c>
      <c r="L268" s="234">
        <v>19661.5</v>
      </c>
      <c r="M268" s="234">
        <v>19661.5</v>
      </c>
      <c r="N268" s="234">
        <v>19661.5</v>
      </c>
      <c r="O268" s="234" t="s">
        <v>1686</v>
      </c>
      <c r="P268" s="231" t="s">
        <v>55</v>
      </c>
    </row>
    <row r="269" spans="1:16">
      <c r="A269" s="238">
        <v>336</v>
      </c>
      <c r="B269" s="232">
        <v>44651</v>
      </c>
      <c r="C269" s="233" t="s">
        <v>1661</v>
      </c>
      <c r="D269" s="231" t="s">
        <v>266</v>
      </c>
      <c r="E269" s="231" t="s">
        <v>269</v>
      </c>
      <c r="F269" s="231" t="s">
        <v>267</v>
      </c>
      <c r="G269" s="231">
        <v>1</v>
      </c>
      <c r="H269" s="231" t="s">
        <v>702</v>
      </c>
      <c r="I269" s="231" t="s">
        <v>703</v>
      </c>
      <c r="J269" s="234">
        <v>1257</v>
      </c>
      <c r="K269" s="234">
        <v>2227.7557500000003</v>
      </c>
      <c r="L269" s="234">
        <v>2227.7557500000003</v>
      </c>
      <c r="M269" s="234">
        <v>2025.2325000000001</v>
      </c>
      <c r="N269" s="234">
        <v>2025.2325000000001</v>
      </c>
      <c r="O269" s="234" t="s">
        <v>1686</v>
      </c>
      <c r="P269" s="231" t="s">
        <v>16</v>
      </c>
    </row>
    <row r="270" spans="1:16">
      <c r="A270" s="238">
        <v>337</v>
      </c>
      <c r="B270" s="232">
        <v>44657</v>
      </c>
      <c r="C270" s="233" t="s">
        <v>1661</v>
      </c>
      <c r="D270" s="231" t="s">
        <v>1687</v>
      </c>
      <c r="E270" s="231" t="s">
        <v>97</v>
      </c>
      <c r="F270" s="231" t="s">
        <v>128</v>
      </c>
      <c r="G270" s="231">
        <v>5</v>
      </c>
      <c r="H270" s="231" t="s">
        <v>43</v>
      </c>
      <c r="I270" s="231" t="s">
        <v>801</v>
      </c>
      <c r="J270" s="234">
        <v>43.45</v>
      </c>
      <c r="K270" s="234">
        <v>71.308768749999999</v>
      </c>
      <c r="L270" s="234">
        <v>356.54384375000006</v>
      </c>
      <c r="M270" s="234">
        <v>62.007625000000004</v>
      </c>
      <c r="N270" s="234">
        <v>310.03812500000004</v>
      </c>
      <c r="O270" s="234" t="s">
        <v>1686</v>
      </c>
      <c r="P270" s="231" t="s">
        <v>49</v>
      </c>
    </row>
    <row r="271" spans="1:16">
      <c r="A271" s="238">
        <v>338</v>
      </c>
      <c r="B271" s="232">
        <v>44657</v>
      </c>
      <c r="C271" s="233" t="s">
        <v>1661</v>
      </c>
      <c r="D271" s="231" t="s">
        <v>205</v>
      </c>
      <c r="E271" s="231" t="s">
        <v>209</v>
      </c>
      <c r="F271" s="231" t="s">
        <v>207</v>
      </c>
      <c r="G271" s="231">
        <v>5</v>
      </c>
      <c r="H271" s="231" t="s">
        <v>43</v>
      </c>
      <c r="I271" s="231" t="s">
        <v>801</v>
      </c>
      <c r="J271" s="234">
        <v>43.45</v>
      </c>
      <c r="K271" s="234">
        <v>68.587560724329848</v>
      </c>
      <c r="L271" s="234">
        <v>342.93780362164921</v>
      </c>
      <c r="M271" s="234">
        <v>59.641357151591173</v>
      </c>
      <c r="N271" s="234">
        <v>298.20678575795586</v>
      </c>
      <c r="O271" s="234" t="s">
        <v>1686</v>
      </c>
      <c r="P271" s="231" t="s">
        <v>49</v>
      </c>
    </row>
    <row r="272" spans="1:16">
      <c r="A272" s="238">
        <v>338</v>
      </c>
      <c r="B272" s="232">
        <v>44657</v>
      </c>
      <c r="C272" s="233" t="s">
        <v>1661</v>
      </c>
      <c r="D272" s="231" t="s">
        <v>205</v>
      </c>
      <c r="E272" s="231" t="s">
        <v>209</v>
      </c>
      <c r="F272" s="231" t="s">
        <v>207</v>
      </c>
      <c r="G272" s="231">
        <v>1</v>
      </c>
      <c r="H272" s="231" t="s">
        <v>1635</v>
      </c>
      <c r="I272" s="231" t="s">
        <v>1636</v>
      </c>
      <c r="J272" s="234">
        <v>6671.66</v>
      </c>
      <c r="K272" s="234">
        <v>10256.747518445636</v>
      </c>
      <c r="L272" s="234">
        <v>10256.747518445636</v>
      </c>
      <c r="M272" s="234">
        <v>9157.8102843264605</v>
      </c>
      <c r="N272" s="234">
        <v>9157.8102843264605</v>
      </c>
      <c r="O272" s="234" t="s">
        <v>1686</v>
      </c>
      <c r="P272" s="231" t="s">
        <v>49</v>
      </c>
    </row>
    <row r="273" spans="1:16">
      <c r="A273" s="238">
        <v>338</v>
      </c>
      <c r="B273" s="232">
        <v>44657</v>
      </c>
      <c r="C273" s="233" t="s">
        <v>1661</v>
      </c>
      <c r="D273" s="231" t="s">
        <v>205</v>
      </c>
      <c r="E273" s="231" t="s">
        <v>209</v>
      </c>
      <c r="F273" s="231" t="s">
        <v>207</v>
      </c>
      <c r="G273" s="231">
        <v>1</v>
      </c>
      <c r="H273" s="231" t="s">
        <v>934</v>
      </c>
      <c r="I273" s="231" t="s">
        <v>935</v>
      </c>
      <c r="J273" s="234">
        <v>83</v>
      </c>
      <c r="K273" s="234">
        <v>119.62587516136183</v>
      </c>
      <c r="L273" s="234">
        <v>119.62587516136183</v>
      </c>
      <c r="M273" s="234">
        <v>113.92940491558269</v>
      </c>
      <c r="N273" s="234">
        <v>113.92940491558269</v>
      </c>
      <c r="O273" s="234" t="s">
        <v>1686</v>
      </c>
      <c r="P273" s="231" t="s">
        <v>49</v>
      </c>
    </row>
    <row r="274" spans="1:16">
      <c r="A274" s="238">
        <v>339</v>
      </c>
      <c r="B274" s="232">
        <v>44663</v>
      </c>
      <c r="C274" s="233" t="s">
        <v>1676</v>
      </c>
      <c r="D274" s="231" t="s">
        <v>245</v>
      </c>
      <c r="E274" s="231" t="s">
        <v>103</v>
      </c>
      <c r="F274" s="231" t="s">
        <v>246</v>
      </c>
      <c r="G274" s="231">
        <v>1</v>
      </c>
      <c r="H274" s="231" t="s">
        <v>1063</v>
      </c>
      <c r="I274" s="231" t="s">
        <v>1064</v>
      </c>
      <c r="J274" s="234">
        <v>1094.8900000000001</v>
      </c>
      <c r="K274" s="234">
        <v>1749.9456670506993</v>
      </c>
      <c r="L274" s="234">
        <v>1749.9456670506993</v>
      </c>
      <c r="M274" s="234">
        <v>1666.6149210006661</v>
      </c>
      <c r="N274" s="234">
        <v>1666.6149210006661</v>
      </c>
      <c r="O274" s="234" t="s">
        <v>1686</v>
      </c>
      <c r="P274" s="231" t="s">
        <v>49</v>
      </c>
    </row>
    <row r="275" spans="1:16">
      <c r="A275" s="238">
        <v>339</v>
      </c>
      <c r="B275" s="232">
        <v>44663</v>
      </c>
      <c r="C275" s="233" t="s">
        <v>1676</v>
      </c>
      <c r="D275" s="231" t="s">
        <v>245</v>
      </c>
      <c r="E275" s="231" t="s">
        <v>103</v>
      </c>
      <c r="F275" s="231" t="s">
        <v>246</v>
      </c>
      <c r="G275" s="231">
        <v>1</v>
      </c>
      <c r="H275" s="231" t="s">
        <v>423</v>
      </c>
      <c r="I275" s="231" t="s">
        <v>424</v>
      </c>
      <c r="J275" s="234">
        <v>50</v>
      </c>
      <c r="K275" s="234">
        <v>87.525101112932163</v>
      </c>
      <c r="L275" s="234">
        <v>87.525101112932163</v>
      </c>
      <c r="M275" s="234">
        <v>76.108783576462756</v>
      </c>
      <c r="N275" s="234">
        <v>76.108783576462756</v>
      </c>
      <c r="O275" s="234" t="s">
        <v>1686</v>
      </c>
      <c r="P275" s="231" t="s">
        <v>49</v>
      </c>
    </row>
    <row r="276" spans="1:16">
      <c r="A276" s="238">
        <v>339</v>
      </c>
      <c r="B276" s="232">
        <v>44663</v>
      </c>
      <c r="C276" s="233" t="s">
        <v>1676</v>
      </c>
      <c r="D276" s="231" t="s">
        <v>245</v>
      </c>
      <c r="E276" s="231" t="s">
        <v>103</v>
      </c>
      <c r="F276" s="231" t="s">
        <v>246</v>
      </c>
      <c r="G276" s="231">
        <v>1</v>
      </c>
      <c r="H276" s="231" t="s">
        <v>1079</v>
      </c>
      <c r="I276" s="231" t="s">
        <v>1080</v>
      </c>
      <c r="J276" s="234">
        <v>2200</v>
      </c>
      <c r="K276" s="234">
        <v>3516.2258012325792</v>
      </c>
      <c r="L276" s="234">
        <v>3516.2258012325792</v>
      </c>
      <c r="M276" s="234">
        <v>3348.786477364361</v>
      </c>
      <c r="N276" s="234">
        <v>3348.786477364361</v>
      </c>
      <c r="O276" s="234" t="s">
        <v>1686</v>
      </c>
      <c r="P276" s="231" t="s">
        <v>49</v>
      </c>
    </row>
    <row r="277" spans="1:16">
      <c r="A277" s="238">
        <v>339</v>
      </c>
      <c r="B277" s="232">
        <v>44663</v>
      </c>
      <c r="C277" s="233" t="s">
        <v>1676</v>
      </c>
      <c r="D277" s="231" t="s">
        <v>245</v>
      </c>
      <c r="E277" s="231" t="s">
        <v>103</v>
      </c>
      <c r="F277" s="231" t="s">
        <v>246</v>
      </c>
      <c r="G277" s="231">
        <v>1</v>
      </c>
      <c r="H277" s="231" t="s">
        <v>1619</v>
      </c>
      <c r="I277" s="231" t="s">
        <v>1688</v>
      </c>
      <c r="J277" s="234">
        <v>2000</v>
      </c>
      <c r="K277" s="234">
        <v>3196.5689102114352</v>
      </c>
      <c r="L277" s="234">
        <v>3196.5689102114352</v>
      </c>
      <c r="M277" s="234">
        <v>3044.3513430585099</v>
      </c>
      <c r="N277" s="234">
        <v>3044.3513430585099</v>
      </c>
      <c r="O277" s="234" t="s">
        <v>1686</v>
      </c>
      <c r="P277" s="231" t="s">
        <v>49</v>
      </c>
    </row>
    <row r="278" spans="1:16">
      <c r="A278" s="238">
        <v>340</v>
      </c>
      <c r="B278" s="232">
        <v>44663</v>
      </c>
      <c r="C278" s="233" t="s">
        <v>1665</v>
      </c>
      <c r="D278" s="231" t="s">
        <v>136</v>
      </c>
      <c r="E278" s="231" t="s">
        <v>140</v>
      </c>
      <c r="F278" s="231" t="s">
        <v>138</v>
      </c>
      <c r="G278" s="231">
        <v>1</v>
      </c>
      <c r="H278" s="231" t="s">
        <v>702</v>
      </c>
      <c r="I278" s="231" t="s">
        <v>703</v>
      </c>
      <c r="J278" s="234">
        <v>1270</v>
      </c>
      <c r="K278" s="234">
        <v>2082.3825000000002</v>
      </c>
      <c r="L278" s="234">
        <v>2082.3825000000002</v>
      </c>
      <c r="M278" s="234">
        <v>1893.075</v>
      </c>
      <c r="N278" s="234">
        <v>1893.075</v>
      </c>
      <c r="O278" s="234" t="s">
        <v>1686</v>
      </c>
      <c r="P278" s="231" t="s">
        <v>52</v>
      </c>
    </row>
    <row r="279" spans="1:16">
      <c r="A279" s="238">
        <v>341</v>
      </c>
      <c r="B279" s="232">
        <v>44663</v>
      </c>
      <c r="C279" s="233" t="s">
        <v>1668</v>
      </c>
      <c r="D279" s="231" t="s">
        <v>94</v>
      </c>
      <c r="E279" s="231" t="s">
        <v>97</v>
      </c>
      <c r="F279" s="231" t="s">
        <v>96</v>
      </c>
      <c r="G279" s="231">
        <v>1</v>
      </c>
      <c r="H279" s="231" t="s">
        <v>309</v>
      </c>
      <c r="I279" s="231" t="s">
        <v>310</v>
      </c>
      <c r="J279" s="234">
        <v>6365.5</v>
      </c>
      <c r="K279" s="234">
        <v>10054.92375</v>
      </c>
      <c r="L279" s="234">
        <v>10054.92375</v>
      </c>
      <c r="M279" s="234">
        <v>10054.92375</v>
      </c>
      <c r="N279" s="234">
        <v>10054.92375</v>
      </c>
      <c r="O279" s="234" t="s">
        <v>1686</v>
      </c>
      <c r="P279" s="231" t="s">
        <v>16</v>
      </c>
    </row>
    <row r="280" spans="1:16">
      <c r="A280" s="238">
        <v>342</v>
      </c>
      <c r="B280" s="232">
        <v>44664</v>
      </c>
      <c r="C280" s="233" t="s">
        <v>1668</v>
      </c>
      <c r="D280" s="231" t="s">
        <v>255</v>
      </c>
      <c r="E280" s="231" t="s">
        <v>260</v>
      </c>
      <c r="F280" s="231" t="s">
        <v>257</v>
      </c>
      <c r="G280" s="231">
        <v>1</v>
      </c>
      <c r="H280" s="231" t="s">
        <v>1203</v>
      </c>
      <c r="I280" s="231" t="s">
        <v>1204</v>
      </c>
      <c r="J280" s="234">
        <v>408.91</v>
      </c>
      <c r="K280" s="234">
        <v>642.05192377048081</v>
      </c>
      <c r="L280" s="234">
        <v>642.05192377048081</v>
      </c>
      <c r="M280" s="234">
        <v>611.47802263855317</v>
      </c>
      <c r="N280" s="234">
        <v>611.47802263855317</v>
      </c>
      <c r="O280" s="234" t="s">
        <v>1686</v>
      </c>
      <c r="P280" s="231" t="s">
        <v>16</v>
      </c>
    </row>
    <row r="281" spans="1:16">
      <c r="A281" s="238">
        <v>342</v>
      </c>
      <c r="B281" s="232">
        <v>44664</v>
      </c>
      <c r="C281" s="233" t="s">
        <v>1668</v>
      </c>
      <c r="D281" s="231" t="s">
        <v>255</v>
      </c>
      <c r="E281" s="231" t="s">
        <v>260</v>
      </c>
      <c r="F281" s="231" t="s">
        <v>257</v>
      </c>
      <c r="G281" s="231">
        <v>1</v>
      </c>
      <c r="H281" s="231" t="s">
        <v>1619</v>
      </c>
      <c r="I281" s="231" t="s">
        <v>1689</v>
      </c>
      <c r="J281" s="234">
        <v>1300</v>
      </c>
      <c r="K281" s="234">
        <v>2041.2009999795191</v>
      </c>
      <c r="L281" s="234">
        <v>2041.2009999795191</v>
      </c>
      <c r="M281" s="234">
        <v>1944.0009523614467</v>
      </c>
      <c r="N281" s="234">
        <v>1944.0009523614467</v>
      </c>
      <c r="O281" s="234" t="s">
        <v>1686</v>
      </c>
      <c r="P281" s="231" t="s">
        <v>16</v>
      </c>
    </row>
    <row r="282" spans="1:16">
      <c r="A282" s="238">
        <v>343</v>
      </c>
      <c r="B282" s="232">
        <v>44670</v>
      </c>
      <c r="C282" s="233" t="s">
        <v>4</v>
      </c>
      <c r="D282" s="231" t="s">
        <v>162</v>
      </c>
      <c r="E282" s="231" t="s">
        <v>165</v>
      </c>
      <c r="F282" s="231" t="s">
        <v>163</v>
      </c>
      <c r="G282" s="231">
        <v>1</v>
      </c>
      <c r="H282" s="231" t="s">
        <v>878</v>
      </c>
      <c r="I282" s="231" t="s">
        <v>879</v>
      </c>
      <c r="J282" s="234">
        <v>389</v>
      </c>
      <c r="K282" s="234">
        <v>744.46495833333347</v>
      </c>
      <c r="L282" s="234">
        <v>744.46495833333347</v>
      </c>
      <c r="M282" s="234">
        <v>647.3608333333334</v>
      </c>
      <c r="N282" s="234">
        <v>647.3608333333334</v>
      </c>
      <c r="O282" s="234" t="s">
        <v>1686</v>
      </c>
      <c r="P282" s="231" t="s">
        <v>16</v>
      </c>
    </row>
    <row r="283" spans="1:16">
      <c r="A283" s="238">
        <v>343</v>
      </c>
      <c r="B283" s="232">
        <v>44670</v>
      </c>
      <c r="C283" s="233" t="s">
        <v>4</v>
      </c>
      <c r="D283" s="231" t="s">
        <v>162</v>
      </c>
      <c r="E283" s="231" t="s">
        <v>165</v>
      </c>
      <c r="F283" s="231" t="s">
        <v>163</v>
      </c>
      <c r="G283" s="231">
        <v>1</v>
      </c>
      <c r="H283" s="231" t="s">
        <v>880</v>
      </c>
      <c r="I283" s="231" t="s">
        <v>1689</v>
      </c>
      <c r="J283" s="234">
        <v>331</v>
      </c>
      <c r="K283" s="234">
        <v>633.46504166666659</v>
      </c>
      <c r="L283" s="234">
        <v>633.46504166666659</v>
      </c>
      <c r="M283" s="234">
        <v>550.83916666666664</v>
      </c>
      <c r="N283" s="234">
        <v>550.83916666666664</v>
      </c>
      <c r="O283" s="234" t="s">
        <v>1686</v>
      </c>
      <c r="P283" s="231" t="s">
        <v>16</v>
      </c>
    </row>
    <row r="284" spans="1:16">
      <c r="A284" s="238">
        <v>344</v>
      </c>
      <c r="B284" s="232">
        <v>44671</v>
      </c>
      <c r="C284" s="233" t="s">
        <v>1668</v>
      </c>
      <c r="D284" s="231" t="s">
        <v>187</v>
      </c>
      <c r="E284" s="231" t="s">
        <v>191</v>
      </c>
      <c r="F284" s="231" t="s">
        <v>188</v>
      </c>
      <c r="G284" s="231">
        <v>1</v>
      </c>
      <c r="H284" s="231" t="s">
        <v>946</v>
      </c>
      <c r="I284" s="231" t="s">
        <v>947</v>
      </c>
      <c r="J284" s="234">
        <v>3491.5</v>
      </c>
      <c r="K284" s="234">
        <v>6516.6575624999996</v>
      </c>
      <c r="L284" s="234">
        <v>6516.6575624999996</v>
      </c>
      <c r="M284" s="234">
        <v>5666.6587499999996</v>
      </c>
      <c r="N284" s="234">
        <v>5666.6587499999996</v>
      </c>
      <c r="O284" s="234" t="s">
        <v>1686</v>
      </c>
      <c r="P284" s="231" t="s">
        <v>16</v>
      </c>
    </row>
    <row r="285" spans="1:16">
      <c r="A285" s="238">
        <v>345</v>
      </c>
      <c r="B285" s="232">
        <v>44680</v>
      </c>
      <c r="C285" s="233" t="s">
        <v>4</v>
      </c>
      <c r="D285" s="231" t="s">
        <v>187</v>
      </c>
      <c r="E285" s="231" t="s">
        <v>191</v>
      </c>
      <c r="F285" s="231" t="s">
        <v>188</v>
      </c>
      <c r="G285" s="231">
        <v>1</v>
      </c>
      <c r="H285" s="231" t="s">
        <v>738</v>
      </c>
      <c r="I285" s="231" t="s">
        <v>739</v>
      </c>
      <c r="J285" s="234">
        <v>9003</v>
      </c>
      <c r="K285" s="234">
        <v>14728.650911648774</v>
      </c>
      <c r="L285" s="234">
        <v>14728.650911648774</v>
      </c>
      <c r="M285" s="234">
        <v>12807.522531868499</v>
      </c>
      <c r="N285" s="234">
        <v>12807.522531868499</v>
      </c>
      <c r="O285" s="234" t="s">
        <v>1686</v>
      </c>
      <c r="P285" s="231" t="s">
        <v>51</v>
      </c>
    </row>
    <row r="286" spans="1:16">
      <c r="A286" s="238">
        <v>345</v>
      </c>
      <c r="B286" s="232">
        <v>44680</v>
      </c>
      <c r="C286" s="233" t="s">
        <v>4</v>
      </c>
      <c r="D286" s="231" t="s">
        <v>187</v>
      </c>
      <c r="E286" s="231" t="s">
        <v>191</v>
      </c>
      <c r="F286" s="231" t="s">
        <v>188</v>
      </c>
      <c r="G286" s="231">
        <v>1</v>
      </c>
      <c r="H286" s="231" t="s">
        <v>1414</v>
      </c>
      <c r="J286" s="234">
        <v>2921</v>
      </c>
      <c r="K286" s="234">
        <v>4363.1358415380746</v>
      </c>
      <c r="L286" s="234">
        <v>4363.1358415380746</v>
      </c>
      <c r="M286" s="234">
        <v>4155.3674681314997</v>
      </c>
      <c r="N286" s="234">
        <v>4155.3674681314997</v>
      </c>
      <c r="O286" s="234" t="s">
        <v>1686</v>
      </c>
      <c r="P286" s="231" t="s">
        <v>51</v>
      </c>
    </row>
    <row r="287" spans="1:16">
      <c r="A287" s="238">
        <v>346</v>
      </c>
      <c r="B287" s="232">
        <v>44680</v>
      </c>
      <c r="C287" s="233" t="s">
        <v>4</v>
      </c>
      <c r="D287" s="231" t="s">
        <v>82</v>
      </c>
      <c r="E287" s="231" t="s">
        <v>87</v>
      </c>
      <c r="F287" s="231" t="s">
        <v>84</v>
      </c>
      <c r="G287" s="231">
        <v>1</v>
      </c>
      <c r="H287" s="231" t="s">
        <v>738</v>
      </c>
      <c r="I287" s="231" t="s">
        <v>739</v>
      </c>
      <c r="J287" s="234">
        <v>9003</v>
      </c>
      <c r="K287" s="234">
        <v>14728.650911648774</v>
      </c>
      <c r="L287" s="234">
        <v>14728.650911648774</v>
      </c>
      <c r="M287" s="234">
        <v>12807.522531868499</v>
      </c>
      <c r="N287" s="234">
        <v>12807.522531868499</v>
      </c>
      <c r="O287" s="234" t="s">
        <v>1686</v>
      </c>
      <c r="P287" s="231" t="s">
        <v>51</v>
      </c>
    </row>
    <row r="288" spans="1:16">
      <c r="A288" s="238">
        <v>346</v>
      </c>
      <c r="B288" s="232">
        <v>44680</v>
      </c>
      <c r="C288" s="233" t="s">
        <v>4</v>
      </c>
      <c r="D288" s="231" t="s">
        <v>82</v>
      </c>
      <c r="E288" s="231" t="s">
        <v>87</v>
      </c>
      <c r="F288" s="231" t="s">
        <v>84</v>
      </c>
      <c r="G288" s="231">
        <v>1</v>
      </c>
      <c r="H288" s="231" t="s">
        <v>1414</v>
      </c>
      <c r="I288" s="231" t="s">
        <v>1415</v>
      </c>
      <c r="J288" s="234">
        <v>2921</v>
      </c>
      <c r="K288" s="234">
        <v>4363.1358415380746</v>
      </c>
      <c r="L288" s="234">
        <v>4363.1358415380746</v>
      </c>
      <c r="M288" s="234">
        <v>4155.3674681314997</v>
      </c>
      <c r="N288" s="234">
        <v>4155.3674681314997</v>
      </c>
      <c r="O288" s="234" t="s">
        <v>1686</v>
      </c>
      <c r="P288" s="231" t="s">
        <v>51</v>
      </c>
    </row>
    <row r="289" spans="1:16">
      <c r="A289" s="238">
        <v>347</v>
      </c>
      <c r="B289" s="232">
        <v>44680</v>
      </c>
      <c r="C289" s="233" t="s">
        <v>4</v>
      </c>
      <c r="D289" s="231" t="s">
        <v>82</v>
      </c>
      <c r="E289" s="231" t="s">
        <v>87</v>
      </c>
      <c r="F289" s="231" t="s">
        <v>84</v>
      </c>
      <c r="G289" s="231">
        <v>1</v>
      </c>
      <c r="H289" s="231" t="s">
        <v>1407</v>
      </c>
      <c r="I289" s="231" t="s">
        <v>1408</v>
      </c>
      <c r="J289" s="234">
        <v>3751</v>
      </c>
      <c r="K289" s="234">
        <v>5336.6292073170725</v>
      </c>
      <c r="L289" s="234">
        <v>5336.6292073170725</v>
      </c>
      <c r="M289" s="234">
        <v>5336.6292073170725</v>
      </c>
      <c r="N289" s="234">
        <v>5336.6292073170725</v>
      </c>
      <c r="O289" s="234" t="s">
        <v>1686</v>
      </c>
      <c r="P289" s="231" t="s">
        <v>51</v>
      </c>
    </row>
    <row r="290" spans="1:16">
      <c r="A290" s="238">
        <v>347</v>
      </c>
      <c r="B290" s="232">
        <v>44680</v>
      </c>
      <c r="C290" s="233" t="s">
        <v>4</v>
      </c>
      <c r="D290" s="231" t="s">
        <v>82</v>
      </c>
      <c r="E290" s="231" t="s">
        <v>87</v>
      </c>
      <c r="F290" s="231" t="s">
        <v>84</v>
      </c>
      <c r="G290" s="231">
        <v>1</v>
      </c>
      <c r="H290" s="231" t="s">
        <v>1405</v>
      </c>
      <c r="I290" s="231" t="s">
        <v>1406</v>
      </c>
      <c r="J290" s="234">
        <v>759</v>
      </c>
      <c r="K290" s="234">
        <v>1241.8226615853659</v>
      </c>
      <c r="L290" s="234">
        <v>1241.8226615853659</v>
      </c>
      <c r="M290" s="234">
        <v>1079.8457926829269</v>
      </c>
      <c r="N290" s="234">
        <v>1079.8457926829269</v>
      </c>
      <c r="O290" s="234" t="s">
        <v>1686</v>
      </c>
      <c r="P290" s="231" t="s">
        <v>51</v>
      </c>
    </row>
    <row r="291" spans="1:16">
      <c r="A291" s="238">
        <v>348</v>
      </c>
      <c r="B291" s="232">
        <v>44680</v>
      </c>
      <c r="C291" s="233" t="s">
        <v>1665</v>
      </c>
      <c r="D291" s="231" t="s">
        <v>1671</v>
      </c>
      <c r="E291" s="231" t="s">
        <v>1681</v>
      </c>
      <c r="F291" s="231" t="s">
        <v>1673</v>
      </c>
      <c r="G291" s="231">
        <v>1</v>
      </c>
      <c r="H291" s="231" t="s">
        <v>675</v>
      </c>
      <c r="I291" s="231" t="s">
        <v>676</v>
      </c>
      <c r="J291" s="234">
        <v>537.1</v>
      </c>
      <c r="K291" s="234">
        <v>974.24521249999998</v>
      </c>
      <c r="L291" s="234">
        <v>974.24521249999998</v>
      </c>
      <c r="M291" s="234">
        <v>847.16975000000002</v>
      </c>
      <c r="N291" s="234">
        <v>847.16975000000002</v>
      </c>
      <c r="O291" s="234" t="s">
        <v>1686</v>
      </c>
      <c r="P291" s="231" t="s">
        <v>52</v>
      </c>
    </row>
    <row r="292" spans="1:16">
      <c r="A292" s="238">
        <v>349</v>
      </c>
      <c r="B292" s="232">
        <v>44680</v>
      </c>
      <c r="C292" s="233" t="s">
        <v>1665</v>
      </c>
      <c r="D292" s="231" t="s">
        <v>245</v>
      </c>
      <c r="E292" s="231" t="s">
        <v>103</v>
      </c>
      <c r="F292" s="231" t="s">
        <v>246</v>
      </c>
      <c r="G292" s="231">
        <v>1</v>
      </c>
      <c r="H292" s="231" t="s">
        <v>675</v>
      </c>
      <c r="I292" s="231" t="s">
        <v>676</v>
      </c>
      <c r="J292" s="234">
        <v>537.1</v>
      </c>
      <c r="K292" s="234">
        <v>962.74521249999998</v>
      </c>
      <c r="L292" s="234">
        <v>962.74521249999998</v>
      </c>
      <c r="M292" s="234">
        <v>837.16975000000002</v>
      </c>
      <c r="N292" s="234">
        <v>837.16975000000002</v>
      </c>
      <c r="O292" s="234" t="s">
        <v>1686</v>
      </c>
      <c r="P292" s="231" t="s">
        <v>52</v>
      </c>
    </row>
    <row r="293" spans="1:16">
      <c r="A293" s="238">
        <v>350</v>
      </c>
      <c r="B293" s="232">
        <v>44680</v>
      </c>
      <c r="C293" s="233" t="s">
        <v>4</v>
      </c>
      <c r="D293" s="231" t="s">
        <v>98</v>
      </c>
      <c r="E293" s="231" t="s">
        <v>103</v>
      </c>
      <c r="F293" s="231" t="s">
        <v>100</v>
      </c>
      <c r="G293" s="231">
        <v>1</v>
      </c>
      <c r="H293" s="231" t="s">
        <v>675</v>
      </c>
      <c r="I293" s="231" t="s">
        <v>676</v>
      </c>
      <c r="J293" s="234">
        <v>537.1</v>
      </c>
      <c r="K293" s="234">
        <v>1085.6284625000001</v>
      </c>
      <c r="L293" s="234">
        <v>1085.6284625000001</v>
      </c>
      <c r="M293" s="234">
        <v>944.02475000000004</v>
      </c>
      <c r="N293" s="234">
        <v>944.02475000000004</v>
      </c>
      <c r="O293" s="234" t="s">
        <v>1686</v>
      </c>
      <c r="P293" s="231" t="s">
        <v>52</v>
      </c>
    </row>
    <row r="294" spans="1:16">
      <c r="A294" s="238">
        <v>351</v>
      </c>
      <c r="B294" s="232">
        <v>44680</v>
      </c>
      <c r="C294" s="233" t="s">
        <v>1685</v>
      </c>
      <c r="D294" s="231" t="s">
        <v>248</v>
      </c>
      <c r="E294" s="231">
        <v>0</v>
      </c>
      <c r="F294" s="231" t="s">
        <v>249</v>
      </c>
      <c r="G294" s="231">
        <v>1</v>
      </c>
      <c r="H294" s="231" t="s">
        <v>1255</v>
      </c>
      <c r="I294" s="231" t="s">
        <v>1256</v>
      </c>
      <c r="J294" s="234">
        <v>500</v>
      </c>
      <c r="K294" s="234">
        <v>721.61249999999995</v>
      </c>
      <c r="L294" s="234">
        <v>721.61249999999995</v>
      </c>
      <c r="M294" s="234">
        <v>687.25</v>
      </c>
      <c r="N294" s="234">
        <v>687.25</v>
      </c>
      <c r="O294" s="234" t="s">
        <v>1686</v>
      </c>
      <c r="P294" s="231" t="s">
        <v>49</v>
      </c>
    </row>
    <row r="295" spans="1:16">
      <c r="A295" s="238">
        <v>352</v>
      </c>
      <c r="B295" s="232">
        <v>44680</v>
      </c>
      <c r="C295" s="233" t="s">
        <v>1690</v>
      </c>
      <c r="D295" s="231" t="s">
        <v>210</v>
      </c>
      <c r="E295" s="231" t="s">
        <v>103</v>
      </c>
      <c r="F295" s="231" t="s">
        <v>212</v>
      </c>
      <c r="G295" s="231">
        <v>1</v>
      </c>
      <c r="H295" s="231" t="s">
        <v>948</v>
      </c>
      <c r="I295" s="231" t="s">
        <v>949</v>
      </c>
      <c r="J295" s="234">
        <v>2409.91</v>
      </c>
      <c r="K295" s="234">
        <v>4674.3123866227897</v>
      </c>
      <c r="L295" s="234">
        <v>4674.3123866227897</v>
      </c>
      <c r="M295" s="234">
        <v>4064.6194666285128</v>
      </c>
      <c r="N295" s="234">
        <v>4064.6194666285128</v>
      </c>
      <c r="O295" s="234" t="s">
        <v>1686</v>
      </c>
      <c r="P295" s="231" t="s">
        <v>55</v>
      </c>
    </row>
    <row r="296" spans="1:16">
      <c r="A296" s="238">
        <v>352</v>
      </c>
      <c r="B296" s="232">
        <v>44680</v>
      </c>
      <c r="C296" s="233" t="s">
        <v>1690</v>
      </c>
      <c r="D296" s="231" t="s">
        <v>210</v>
      </c>
      <c r="E296" s="231" t="s">
        <v>103</v>
      </c>
      <c r="F296" s="231" t="s">
        <v>212</v>
      </c>
      <c r="G296" s="231">
        <v>1</v>
      </c>
      <c r="H296" s="231" t="s">
        <v>282</v>
      </c>
      <c r="I296" s="231" t="s">
        <v>283</v>
      </c>
      <c r="J296" s="234">
        <v>136.83000000000001</v>
      </c>
      <c r="K296" s="234">
        <v>242.32024254006106</v>
      </c>
      <c r="L296" s="234">
        <v>242.32024254006106</v>
      </c>
      <c r="M296" s="234">
        <v>230.78118337148672</v>
      </c>
      <c r="N296" s="234">
        <v>230.78118337148672</v>
      </c>
      <c r="O296" s="234" t="s">
        <v>1686</v>
      </c>
      <c r="P296" s="231" t="s">
        <v>55</v>
      </c>
    </row>
    <row r="297" spans="1:16">
      <c r="A297" s="238">
        <v>353</v>
      </c>
      <c r="B297" s="232">
        <v>44684</v>
      </c>
      <c r="C297" s="233" t="s">
        <v>1668</v>
      </c>
      <c r="D297" s="231" t="s">
        <v>245</v>
      </c>
      <c r="E297" s="231" t="s">
        <v>103</v>
      </c>
      <c r="F297" s="231" t="s">
        <v>246</v>
      </c>
      <c r="G297" s="231">
        <v>1</v>
      </c>
      <c r="H297" s="231" t="s">
        <v>673</v>
      </c>
      <c r="I297" s="231" t="s">
        <v>674</v>
      </c>
      <c r="J297" s="234">
        <v>4796.6400000000003</v>
      </c>
      <c r="K297" s="234">
        <v>8191.3814908734948</v>
      </c>
      <c r="L297" s="234">
        <v>8191.3814908734948</v>
      </c>
      <c r="M297" s="234">
        <v>7122.9404268465178</v>
      </c>
      <c r="N297" s="234">
        <v>7122.9404268465178</v>
      </c>
      <c r="O297" s="234" t="s">
        <v>1686</v>
      </c>
      <c r="P297" s="231" t="s">
        <v>16</v>
      </c>
    </row>
    <row r="298" spans="1:16">
      <c r="A298" s="238">
        <v>353</v>
      </c>
      <c r="B298" s="232">
        <v>44684</v>
      </c>
      <c r="C298" s="233" t="s">
        <v>1668</v>
      </c>
      <c r="D298" s="231" t="s">
        <v>245</v>
      </c>
      <c r="E298" s="231" t="s">
        <v>103</v>
      </c>
      <c r="F298" s="231" t="s">
        <v>246</v>
      </c>
      <c r="G298" s="231">
        <v>1</v>
      </c>
      <c r="H298" s="231" t="s">
        <v>1077</v>
      </c>
      <c r="I298" s="231" t="s">
        <v>1078</v>
      </c>
      <c r="J298" s="234">
        <v>583.92999999999995</v>
      </c>
      <c r="K298" s="234">
        <v>997.19666140585093</v>
      </c>
      <c r="L298" s="234">
        <v>997.19666140585093</v>
      </c>
      <c r="M298" s="234">
        <v>867.12753165726167</v>
      </c>
      <c r="N298" s="234">
        <v>867.12753165726167</v>
      </c>
      <c r="O298" s="234" t="s">
        <v>1686</v>
      </c>
      <c r="P298" s="231" t="s">
        <v>16</v>
      </c>
    </row>
    <row r="299" spans="1:16">
      <c r="A299" s="238">
        <v>353</v>
      </c>
      <c r="B299" s="232">
        <v>44684</v>
      </c>
      <c r="C299" s="233" t="s">
        <v>1668</v>
      </c>
      <c r="D299" s="231" t="s">
        <v>245</v>
      </c>
      <c r="E299" s="231" t="s">
        <v>103</v>
      </c>
      <c r="F299" s="231" t="s">
        <v>246</v>
      </c>
      <c r="G299" s="231">
        <v>1</v>
      </c>
      <c r="H299" s="231" t="s">
        <v>1075</v>
      </c>
      <c r="I299" s="231" t="s">
        <v>1076</v>
      </c>
      <c r="J299" s="234">
        <v>1315.19</v>
      </c>
      <c r="K299" s="234">
        <v>2245.9936586823096</v>
      </c>
      <c r="L299" s="234">
        <v>2245.9936586823096</v>
      </c>
      <c r="M299" s="234">
        <v>1953.0379640715735</v>
      </c>
      <c r="N299" s="234">
        <v>1953.0379640715735</v>
      </c>
      <c r="O299" s="234" t="s">
        <v>1686</v>
      </c>
      <c r="P299" s="231" t="s">
        <v>16</v>
      </c>
    </row>
    <row r="300" spans="1:16">
      <c r="A300" s="238">
        <v>353</v>
      </c>
      <c r="B300" s="232">
        <v>44684</v>
      </c>
      <c r="C300" s="233" t="s">
        <v>1668</v>
      </c>
      <c r="D300" s="231" t="s">
        <v>245</v>
      </c>
      <c r="E300" s="231" t="s">
        <v>103</v>
      </c>
      <c r="F300" s="231" t="s">
        <v>246</v>
      </c>
      <c r="G300" s="231">
        <v>20</v>
      </c>
      <c r="H300" s="231" t="s">
        <v>1259</v>
      </c>
      <c r="I300" s="231" t="s">
        <v>1260</v>
      </c>
      <c r="J300" s="234">
        <v>59.59</v>
      </c>
      <c r="K300" s="234">
        <v>92.914794739145165</v>
      </c>
      <c r="L300" s="234">
        <v>1858.2958947829031</v>
      </c>
      <c r="M300" s="234">
        <v>88.490280703947775</v>
      </c>
      <c r="N300" s="234">
        <v>1769.8056140789554</v>
      </c>
      <c r="O300" s="234" t="s">
        <v>1686</v>
      </c>
      <c r="P300" s="231" t="s">
        <v>16</v>
      </c>
    </row>
    <row r="301" spans="1:16">
      <c r="A301" s="238">
        <v>353</v>
      </c>
      <c r="B301" s="232">
        <v>44684</v>
      </c>
      <c r="C301" s="233" t="s">
        <v>1668</v>
      </c>
      <c r="D301" s="231" t="s">
        <v>245</v>
      </c>
      <c r="E301" s="231" t="s">
        <v>103</v>
      </c>
      <c r="F301" s="231" t="s">
        <v>246</v>
      </c>
      <c r="G301" s="231">
        <v>2</v>
      </c>
      <c r="H301" s="231" t="s">
        <v>960</v>
      </c>
      <c r="I301" s="231" t="s">
        <v>961</v>
      </c>
      <c r="J301" s="234">
        <v>11.05</v>
      </c>
      <c r="K301" s="234">
        <v>18.870452123601552</v>
      </c>
      <c r="L301" s="234">
        <v>37.740904247203105</v>
      </c>
      <c r="M301" s="234">
        <v>16.409088803131784</v>
      </c>
      <c r="N301" s="234">
        <v>32.818177606263568</v>
      </c>
      <c r="O301" s="234" t="s">
        <v>1686</v>
      </c>
      <c r="P301" s="231" t="s">
        <v>16</v>
      </c>
    </row>
    <row r="302" spans="1:16">
      <c r="A302" s="238">
        <v>353</v>
      </c>
      <c r="B302" s="232">
        <v>44684</v>
      </c>
      <c r="C302" s="233" t="s">
        <v>1668</v>
      </c>
      <c r="D302" s="231" t="s">
        <v>245</v>
      </c>
      <c r="E302" s="231" t="s">
        <v>103</v>
      </c>
      <c r="F302" s="231" t="s">
        <v>246</v>
      </c>
      <c r="G302" s="231">
        <v>1</v>
      </c>
      <c r="H302" s="231" t="s">
        <v>1255</v>
      </c>
      <c r="I302" s="231" t="s">
        <v>1256</v>
      </c>
      <c r="J302" s="234">
        <v>556.13</v>
      </c>
      <c r="K302" s="234">
        <v>867.13718406243981</v>
      </c>
      <c r="L302" s="234">
        <v>867.13718406243981</v>
      </c>
      <c r="M302" s="234">
        <v>825.84493720232365</v>
      </c>
      <c r="N302" s="234">
        <v>825.84493720232365</v>
      </c>
      <c r="O302" s="234" t="s">
        <v>1686</v>
      </c>
      <c r="P302" s="231" t="s">
        <v>16</v>
      </c>
    </row>
    <row r="303" spans="1:16">
      <c r="A303" s="238">
        <v>353</v>
      </c>
      <c r="B303" s="232">
        <v>44684</v>
      </c>
      <c r="C303" s="233" t="s">
        <v>1668</v>
      </c>
      <c r="D303" s="231" t="s">
        <v>245</v>
      </c>
      <c r="E303" s="231" t="s">
        <v>103</v>
      </c>
      <c r="F303" s="231" t="s">
        <v>246</v>
      </c>
      <c r="G303" s="231">
        <v>2</v>
      </c>
      <c r="H303" s="231" t="s">
        <v>1670</v>
      </c>
      <c r="I303" s="231" t="s">
        <v>277</v>
      </c>
      <c r="J303" s="234">
        <v>60</v>
      </c>
      <c r="K303" s="234">
        <v>93.554080959031864</v>
      </c>
      <c r="L303" s="234">
        <v>187.10816191806373</v>
      </c>
      <c r="M303" s="234">
        <v>89.099124722887495</v>
      </c>
      <c r="N303" s="234">
        <v>178.19824944577499</v>
      </c>
      <c r="O303" s="234" t="s">
        <v>1686</v>
      </c>
      <c r="P303" s="231" t="s">
        <v>16</v>
      </c>
    </row>
    <row r="304" spans="1:16">
      <c r="A304" s="238">
        <v>353</v>
      </c>
      <c r="B304" s="232">
        <v>44684</v>
      </c>
      <c r="C304" s="233" t="s">
        <v>1668</v>
      </c>
      <c r="D304" s="231" t="s">
        <v>245</v>
      </c>
      <c r="E304" s="231" t="s">
        <v>103</v>
      </c>
      <c r="F304" s="231" t="s">
        <v>246</v>
      </c>
      <c r="G304" s="231">
        <v>1</v>
      </c>
      <c r="H304" s="231" t="s">
        <v>458</v>
      </c>
      <c r="I304" s="231" t="s">
        <v>459</v>
      </c>
      <c r="J304" s="234">
        <v>163</v>
      </c>
      <c r="K304" s="234">
        <v>278.36051548842102</v>
      </c>
      <c r="L304" s="234">
        <v>278.36051548842102</v>
      </c>
      <c r="M304" s="234">
        <v>242.05262216384438</v>
      </c>
      <c r="N304" s="234">
        <v>242.05262216384438</v>
      </c>
      <c r="O304" s="234" t="s">
        <v>1686</v>
      </c>
      <c r="P304" s="231" t="s">
        <v>16</v>
      </c>
    </row>
    <row r="305" spans="1:16">
      <c r="A305" s="238">
        <v>353</v>
      </c>
      <c r="B305" s="232">
        <v>44684</v>
      </c>
      <c r="C305" s="233" t="s">
        <v>1668</v>
      </c>
      <c r="D305" s="231" t="s">
        <v>245</v>
      </c>
      <c r="E305" s="231" t="s">
        <v>103</v>
      </c>
      <c r="F305" s="231" t="s">
        <v>246</v>
      </c>
      <c r="G305" s="231">
        <v>1</v>
      </c>
      <c r="H305" s="231" t="s">
        <v>460</v>
      </c>
      <c r="I305" s="231" t="s">
        <v>461</v>
      </c>
      <c r="J305" s="234">
        <v>175</v>
      </c>
      <c r="K305" s="234">
        <v>298.85331417468512</v>
      </c>
      <c r="L305" s="234">
        <v>298.85331417468512</v>
      </c>
      <c r="M305" s="234">
        <v>259.87244710842185</v>
      </c>
      <c r="N305" s="234">
        <v>259.87244710842185</v>
      </c>
      <c r="O305" s="234" t="s">
        <v>1686</v>
      </c>
      <c r="P305" s="231" t="s">
        <v>16</v>
      </c>
    </row>
    <row r="306" spans="1:16">
      <c r="A306" s="238">
        <v>353</v>
      </c>
      <c r="B306" s="232">
        <v>44684</v>
      </c>
      <c r="C306" s="233" t="s">
        <v>1668</v>
      </c>
      <c r="D306" s="231" t="s">
        <v>245</v>
      </c>
      <c r="E306" s="231" t="s">
        <v>103</v>
      </c>
      <c r="F306" s="231" t="s">
        <v>246</v>
      </c>
      <c r="G306" s="231">
        <v>2</v>
      </c>
      <c r="H306" s="231" t="s">
        <v>1036</v>
      </c>
      <c r="I306" s="231" t="s">
        <v>1037</v>
      </c>
      <c r="J306" s="234">
        <v>88.12</v>
      </c>
      <c r="K306" s="234">
        <v>137.39976023516482</v>
      </c>
      <c r="L306" s="234">
        <v>274.79952047032964</v>
      </c>
      <c r="M306" s="234">
        <v>130.85691450968079</v>
      </c>
      <c r="N306" s="234">
        <v>261.71382901936158</v>
      </c>
      <c r="O306" s="234" t="s">
        <v>1686</v>
      </c>
      <c r="P306" s="231" t="s">
        <v>16</v>
      </c>
    </row>
    <row r="307" spans="1:16">
      <c r="A307" s="238">
        <v>353</v>
      </c>
      <c r="B307" s="232">
        <v>44684</v>
      </c>
      <c r="C307" s="233" t="s">
        <v>1668</v>
      </c>
      <c r="D307" s="231" t="s">
        <v>245</v>
      </c>
      <c r="E307" s="231" t="s">
        <v>103</v>
      </c>
      <c r="F307" s="231" t="s">
        <v>246</v>
      </c>
      <c r="G307" s="231">
        <v>1</v>
      </c>
      <c r="H307" s="231" t="s">
        <v>1001</v>
      </c>
      <c r="I307" s="231" t="s">
        <v>1002</v>
      </c>
      <c r="J307" s="234">
        <v>6.12</v>
      </c>
      <c r="K307" s="234">
        <v>10.451327329994704</v>
      </c>
      <c r="L307" s="234">
        <v>10.451327329994704</v>
      </c>
      <c r="M307" s="234">
        <v>9.0881107217345249</v>
      </c>
      <c r="N307" s="234">
        <v>9.0881107217345249</v>
      </c>
      <c r="O307" s="234" t="s">
        <v>1686</v>
      </c>
      <c r="P307" s="231" t="s">
        <v>16</v>
      </c>
    </row>
    <row r="308" spans="1:16">
      <c r="A308" s="238">
        <v>353</v>
      </c>
      <c r="B308" s="232">
        <v>44684</v>
      </c>
      <c r="C308" s="233" t="s">
        <v>1668</v>
      </c>
      <c r="D308" s="231" t="s">
        <v>245</v>
      </c>
      <c r="E308" s="231" t="s">
        <v>103</v>
      </c>
      <c r="F308" s="231" t="s">
        <v>246</v>
      </c>
      <c r="G308" s="231">
        <v>1</v>
      </c>
      <c r="H308" s="231" t="s">
        <v>1609</v>
      </c>
      <c r="I308" s="231" t="s">
        <v>1610</v>
      </c>
      <c r="J308" s="234">
        <v>714.54</v>
      </c>
      <c r="K308" s="234">
        <v>1220.243697773597</v>
      </c>
      <c r="L308" s="234">
        <v>1220.243697773597</v>
      </c>
      <c r="M308" s="234">
        <v>1061.081476324867</v>
      </c>
      <c r="N308" s="234">
        <v>1061.081476324867</v>
      </c>
      <c r="O308" s="234" t="s">
        <v>1686</v>
      </c>
      <c r="P308" s="231" t="s">
        <v>16</v>
      </c>
    </row>
    <row r="309" spans="1:16">
      <c r="A309" s="238">
        <v>353</v>
      </c>
      <c r="B309" s="232">
        <v>44684</v>
      </c>
      <c r="C309" s="233" t="s">
        <v>1668</v>
      </c>
      <c r="D309" s="231" t="s">
        <v>245</v>
      </c>
      <c r="E309" s="231" t="s">
        <v>103</v>
      </c>
      <c r="F309" s="231" t="s">
        <v>246</v>
      </c>
      <c r="G309" s="231">
        <v>1</v>
      </c>
      <c r="H309" s="231" t="s">
        <v>1595</v>
      </c>
      <c r="I309" s="231" t="s">
        <v>1596</v>
      </c>
      <c r="J309" s="234">
        <v>233.68</v>
      </c>
      <c r="K309" s="234">
        <v>399.06309975051676</v>
      </c>
      <c r="L309" s="234">
        <v>399.06309975051676</v>
      </c>
      <c r="M309" s="234">
        <v>347.01139108740585</v>
      </c>
      <c r="N309" s="234">
        <v>347.01139108740585</v>
      </c>
      <c r="O309" s="234" t="s">
        <v>1686</v>
      </c>
      <c r="P309" s="231" t="s">
        <v>16</v>
      </c>
    </row>
    <row r="310" spans="1:16">
      <c r="A310" s="238">
        <v>353</v>
      </c>
      <c r="B310" s="232">
        <v>44684</v>
      </c>
      <c r="C310" s="233" t="s">
        <v>1668</v>
      </c>
      <c r="D310" s="231" t="s">
        <v>245</v>
      </c>
      <c r="E310" s="231" t="s">
        <v>103</v>
      </c>
      <c r="F310" s="231" t="s">
        <v>246</v>
      </c>
      <c r="G310" s="231">
        <v>1</v>
      </c>
      <c r="H310" s="231" t="s">
        <v>1597</v>
      </c>
      <c r="I310" s="231" t="s">
        <v>1598</v>
      </c>
      <c r="J310" s="234">
        <v>276.33999999999997</v>
      </c>
      <c r="K310" s="234">
        <v>471.91499908018568</v>
      </c>
      <c r="L310" s="234">
        <v>471.91499908018568</v>
      </c>
      <c r="M310" s="234">
        <v>410.36086876537888</v>
      </c>
      <c r="N310" s="234">
        <v>410.36086876537888</v>
      </c>
      <c r="O310" s="234" t="s">
        <v>1686</v>
      </c>
      <c r="P310" s="231" t="s">
        <v>16</v>
      </c>
    </row>
    <row r="311" spans="1:16">
      <c r="A311" s="238">
        <v>353</v>
      </c>
      <c r="B311" s="232">
        <v>44684</v>
      </c>
      <c r="C311" s="233" t="s">
        <v>1668</v>
      </c>
      <c r="D311" s="231" t="s">
        <v>245</v>
      </c>
      <c r="E311" s="231" t="s">
        <v>103</v>
      </c>
      <c r="F311" s="231" t="s">
        <v>246</v>
      </c>
      <c r="G311" s="231">
        <v>1</v>
      </c>
      <c r="H311" s="231" t="s">
        <v>1599</v>
      </c>
      <c r="I311" s="231" t="s">
        <v>1600</v>
      </c>
      <c r="J311" s="234">
        <v>276.33999999999997</v>
      </c>
      <c r="K311" s="234">
        <v>471.91499908018568</v>
      </c>
      <c r="L311" s="234">
        <v>471.91499908018568</v>
      </c>
      <c r="M311" s="234">
        <v>410.36086876537888</v>
      </c>
      <c r="N311" s="234">
        <v>410.36086876537888</v>
      </c>
      <c r="O311" s="234" t="s">
        <v>1686</v>
      </c>
      <c r="P311" s="231" t="s">
        <v>16</v>
      </c>
    </row>
    <row r="312" spans="1:16">
      <c r="A312" s="238">
        <v>353</v>
      </c>
      <c r="B312" s="232">
        <v>44684</v>
      </c>
      <c r="C312" s="233" t="s">
        <v>1668</v>
      </c>
      <c r="D312" s="231" t="s">
        <v>245</v>
      </c>
      <c r="E312" s="231" t="s">
        <v>103</v>
      </c>
      <c r="F312" s="231" t="s">
        <v>246</v>
      </c>
      <c r="G312" s="231">
        <v>1</v>
      </c>
      <c r="H312" s="231" t="s">
        <v>1601</v>
      </c>
      <c r="I312" s="231" t="s">
        <v>1602</v>
      </c>
      <c r="J312" s="234">
        <v>10</v>
      </c>
      <c r="K312" s="234">
        <v>17.077332238553435</v>
      </c>
      <c r="L312" s="234">
        <v>17.077332238553435</v>
      </c>
      <c r="M312" s="234">
        <v>14.849854120481247</v>
      </c>
      <c r="N312" s="234">
        <v>14.849854120481247</v>
      </c>
      <c r="O312" s="234" t="s">
        <v>1686</v>
      </c>
      <c r="P312" s="231" t="s">
        <v>16</v>
      </c>
    </row>
    <row r="313" spans="1:16">
      <c r="A313" s="238">
        <v>353</v>
      </c>
      <c r="B313" s="232">
        <v>44684</v>
      </c>
      <c r="C313" s="233" t="s">
        <v>1668</v>
      </c>
      <c r="D313" s="231" t="s">
        <v>245</v>
      </c>
      <c r="E313" s="231" t="s">
        <v>103</v>
      </c>
      <c r="F313" s="231" t="s">
        <v>246</v>
      </c>
      <c r="G313" s="231">
        <v>1</v>
      </c>
      <c r="H313" s="231" t="s">
        <v>1603</v>
      </c>
      <c r="I313" s="231" t="s">
        <v>1604</v>
      </c>
      <c r="J313" s="234">
        <v>10</v>
      </c>
      <c r="K313" s="234">
        <v>17.077332238553435</v>
      </c>
      <c r="L313" s="234">
        <v>17.077332238553435</v>
      </c>
      <c r="M313" s="234">
        <v>14.849854120481247</v>
      </c>
      <c r="N313" s="234">
        <v>14.849854120481247</v>
      </c>
      <c r="O313" s="234" t="s">
        <v>1686</v>
      </c>
      <c r="P313" s="231" t="s">
        <v>16</v>
      </c>
    </row>
    <row r="314" spans="1:16">
      <c r="A314" s="238">
        <v>353</v>
      </c>
      <c r="B314" s="232">
        <v>44684</v>
      </c>
      <c r="C314" s="233" t="s">
        <v>1668</v>
      </c>
      <c r="D314" s="231" t="s">
        <v>245</v>
      </c>
      <c r="E314" s="231" t="s">
        <v>103</v>
      </c>
      <c r="F314" s="231" t="s">
        <v>246</v>
      </c>
      <c r="G314" s="231">
        <v>1</v>
      </c>
      <c r="H314" s="231" t="s">
        <v>1605</v>
      </c>
      <c r="I314" s="231" t="s">
        <v>1606</v>
      </c>
      <c r="J314" s="234">
        <v>20</v>
      </c>
      <c r="K314" s="234">
        <v>34.15466447710687</v>
      </c>
      <c r="L314" s="234">
        <v>34.15466447710687</v>
      </c>
      <c r="M314" s="234">
        <v>29.699708240962494</v>
      </c>
      <c r="N314" s="234">
        <v>29.699708240962494</v>
      </c>
      <c r="O314" s="234" t="s">
        <v>1686</v>
      </c>
      <c r="P314" s="231" t="s">
        <v>16</v>
      </c>
    </row>
    <row r="315" spans="1:16">
      <c r="A315" s="238">
        <v>353</v>
      </c>
      <c r="B315" s="232">
        <v>44684</v>
      </c>
      <c r="C315" s="233" t="s">
        <v>1668</v>
      </c>
      <c r="D315" s="231" t="s">
        <v>245</v>
      </c>
      <c r="E315" s="231" t="s">
        <v>103</v>
      </c>
      <c r="F315" s="231" t="s">
        <v>246</v>
      </c>
      <c r="G315" s="231">
        <v>1</v>
      </c>
      <c r="H315" s="231" t="s">
        <v>1607</v>
      </c>
      <c r="I315" s="231" t="s">
        <v>1608</v>
      </c>
      <c r="J315" s="234">
        <v>21</v>
      </c>
      <c r="K315" s="234">
        <v>35.862397700962219</v>
      </c>
      <c r="L315" s="234">
        <v>35.862397700962219</v>
      </c>
      <c r="M315" s="234">
        <v>31.184693653010623</v>
      </c>
      <c r="N315" s="234">
        <v>31.184693653010623</v>
      </c>
      <c r="O315" s="234" t="s">
        <v>1686</v>
      </c>
      <c r="P315" s="231" t="s">
        <v>16</v>
      </c>
    </row>
    <row r="316" spans="1:16">
      <c r="A316" s="238">
        <v>354</v>
      </c>
      <c r="B316" s="232">
        <v>44684</v>
      </c>
      <c r="C316" s="233" t="s">
        <v>1661</v>
      </c>
      <c r="D316" s="231" t="s">
        <v>127</v>
      </c>
      <c r="E316" s="231" t="s">
        <v>97</v>
      </c>
      <c r="F316" s="231" t="s">
        <v>128</v>
      </c>
      <c r="G316" s="231">
        <v>1</v>
      </c>
      <c r="H316" s="231" t="s">
        <v>306</v>
      </c>
      <c r="I316" s="231" t="s">
        <v>307</v>
      </c>
      <c r="J316" s="234">
        <v>800</v>
      </c>
      <c r="K316" s="234">
        <v>1252.9000000000001</v>
      </c>
      <c r="L316" s="234">
        <v>1252.9000000000001</v>
      </c>
      <c r="M316" s="234">
        <v>1139</v>
      </c>
      <c r="N316" s="234">
        <v>1139</v>
      </c>
      <c r="O316" s="234" t="s">
        <v>1686</v>
      </c>
      <c r="P316" s="231" t="s">
        <v>16</v>
      </c>
    </row>
    <row r="317" spans="1:16">
      <c r="A317" s="238">
        <v>355</v>
      </c>
      <c r="B317" s="232">
        <v>44685</v>
      </c>
      <c r="C317" s="233" t="s">
        <v>1661</v>
      </c>
      <c r="D317" s="231" t="s">
        <v>245</v>
      </c>
      <c r="E317" s="231" t="s">
        <v>103</v>
      </c>
      <c r="F317" s="231" t="s">
        <v>246</v>
      </c>
      <c r="G317" s="231">
        <v>1</v>
      </c>
      <c r="H317" s="231" t="s">
        <v>675</v>
      </c>
      <c r="I317" s="231" t="s">
        <v>676</v>
      </c>
      <c r="J317" s="234">
        <v>537.1</v>
      </c>
      <c r="K317" s="234">
        <v>1192.7452125</v>
      </c>
      <c r="L317" s="234">
        <v>1192.7452125</v>
      </c>
      <c r="M317" s="234">
        <v>1037.16975</v>
      </c>
      <c r="N317" s="234">
        <v>1037.16975</v>
      </c>
      <c r="O317" s="234" t="s">
        <v>1686</v>
      </c>
      <c r="P317" s="231" t="s">
        <v>16</v>
      </c>
    </row>
    <row r="318" spans="1:16">
      <c r="A318" s="238">
        <v>356</v>
      </c>
      <c r="B318" s="232">
        <v>44685</v>
      </c>
      <c r="C318" s="233" t="s">
        <v>1661</v>
      </c>
      <c r="D318" s="231" t="s">
        <v>245</v>
      </c>
      <c r="E318" s="231" t="s">
        <v>103</v>
      </c>
      <c r="F318" s="231" t="s">
        <v>246</v>
      </c>
      <c r="G318" s="231">
        <v>1</v>
      </c>
      <c r="H318" s="231" t="s">
        <v>675</v>
      </c>
      <c r="I318" s="231" t="s">
        <v>676</v>
      </c>
      <c r="J318" s="234">
        <v>537.1</v>
      </c>
      <c r="K318" s="234">
        <v>1192.7452125</v>
      </c>
      <c r="L318" s="234">
        <v>1192.7452125</v>
      </c>
      <c r="M318" s="234">
        <v>1037.16975</v>
      </c>
      <c r="N318" s="234">
        <v>1037.16975</v>
      </c>
      <c r="O318" s="234" t="s">
        <v>1686</v>
      </c>
      <c r="P318" s="231" t="s">
        <v>16</v>
      </c>
    </row>
    <row r="319" spans="1:16">
      <c r="A319" s="238">
        <v>357</v>
      </c>
      <c r="B319" s="232">
        <v>44685</v>
      </c>
      <c r="C319" s="233" t="s">
        <v>1661</v>
      </c>
      <c r="D319" s="231" t="s">
        <v>245</v>
      </c>
      <c r="E319" s="231" t="s">
        <v>103</v>
      </c>
      <c r="F319" s="231" t="s">
        <v>246</v>
      </c>
      <c r="G319" s="231">
        <v>1</v>
      </c>
      <c r="H319" s="231" t="s">
        <v>675</v>
      </c>
      <c r="I319" s="231" t="s">
        <v>676</v>
      </c>
      <c r="J319" s="234">
        <v>537.1</v>
      </c>
      <c r="K319" s="234">
        <v>1192.7452125</v>
      </c>
      <c r="L319" s="234">
        <v>1192.7452125</v>
      </c>
      <c r="M319" s="234">
        <v>1037.16975</v>
      </c>
      <c r="N319" s="234">
        <v>1037.16975</v>
      </c>
      <c r="O319" s="234" t="s">
        <v>1686</v>
      </c>
      <c r="P319" s="231" t="s">
        <v>16</v>
      </c>
    </row>
    <row r="320" spans="1:16">
      <c r="A320" s="238">
        <v>358</v>
      </c>
      <c r="B320" s="232">
        <v>44685</v>
      </c>
      <c r="C320" s="233" t="s">
        <v>1661</v>
      </c>
      <c r="D320" s="231" t="s">
        <v>245</v>
      </c>
      <c r="E320" s="231" t="s">
        <v>103</v>
      </c>
      <c r="F320" s="231" t="s">
        <v>246</v>
      </c>
      <c r="G320" s="231">
        <v>1</v>
      </c>
      <c r="H320" s="231" t="s">
        <v>675</v>
      </c>
      <c r="I320" s="231" t="s">
        <v>676</v>
      </c>
      <c r="J320" s="234">
        <v>537.1</v>
      </c>
      <c r="K320" s="234">
        <v>1192.7452125</v>
      </c>
      <c r="L320" s="234">
        <v>1192.7452125</v>
      </c>
      <c r="M320" s="234">
        <v>1037.16975</v>
      </c>
      <c r="N320" s="234">
        <v>1037.16975</v>
      </c>
      <c r="O320" s="234">
        <v>300</v>
      </c>
      <c r="P320" s="231" t="s">
        <v>16</v>
      </c>
    </row>
    <row r="321" spans="1:16">
      <c r="A321" s="238">
        <v>359</v>
      </c>
      <c r="B321" s="232">
        <v>44686</v>
      </c>
      <c r="C321" s="233" t="s">
        <v>1668</v>
      </c>
      <c r="D321" s="231" t="s">
        <v>171</v>
      </c>
      <c r="E321" s="231" t="s">
        <v>175</v>
      </c>
      <c r="F321" s="231" t="s">
        <v>172</v>
      </c>
      <c r="G321" s="231">
        <v>1</v>
      </c>
      <c r="H321" s="231" t="s">
        <v>946</v>
      </c>
      <c r="I321" s="231" t="s">
        <v>947</v>
      </c>
      <c r="J321" s="234">
        <v>3941.5</v>
      </c>
      <c r="K321" s="234">
        <v>6447.8013124999998</v>
      </c>
      <c r="L321" s="234">
        <v>6447.8013124999998</v>
      </c>
      <c r="M321" s="234">
        <v>5606.7837499999996</v>
      </c>
      <c r="N321" s="234">
        <v>5606.7837499999996</v>
      </c>
      <c r="P321" s="231" t="s">
        <v>51</v>
      </c>
    </row>
    <row r="322" spans="1:16">
      <c r="A322" s="238">
        <v>359</v>
      </c>
      <c r="B322" s="232">
        <v>44686</v>
      </c>
      <c r="C322" s="233" t="s">
        <v>1668</v>
      </c>
      <c r="D322" s="231" t="s">
        <v>171</v>
      </c>
      <c r="E322" s="231" t="s">
        <v>175</v>
      </c>
      <c r="F322" s="231" t="s">
        <v>172</v>
      </c>
      <c r="G322" s="231">
        <v>1</v>
      </c>
      <c r="H322" s="231" t="s">
        <v>1137</v>
      </c>
      <c r="I322" s="231" t="s">
        <v>1138</v>
      </c>
      <c r="J322" s="234">
        <v>306.89999999999998</v>
      </c>
      <c r="K322" s="234">
        <v>480.22177499999992</v>
      </c>
      <c r="L322" s="234">
        <v>480.22177499999992</v>
      </c>
      <c r="M322" s="234">
        <v>436.56524999999993</v>
      </c>
      <c r="N322" s="234">
        <v>436.56524999999993</v>
      </c>
      <c r="P322" s="231" t="s">
        <v>51</v>
      </c>
    </row>
    <row r="323" spans="1:16">
      <c r="A323" s="238">
        <v>359</v>
      </c>
      <c r="B323" s="232">
        <v>44686</v>
      </c>
      <c r="C323" s="233" t="s">
        <v>1668</v>
      </c>
      <c r="D323" s="231" t="s">
        <v>171</v>
      </c>
      <c r="E323" s="231" t="s">
        <v>175</v>
      </c>
      <c r="F323" s="231" t="s">
        <v>172</v>
      </c>
      <c r="G323" s="231">
        <v>1</v>
      </c>
      <c r="H323" s="231" t="s">
        <v>1087</v>
      </c>
      <c r="I323" s="231" t="s">
        <v>1088</v>
      </c>
      <c r="J323" s="234">
        <v>1292.95</v>
      </c>
      <c r="K323" s="234">
        <v>2023.1435125</v>
      </c>
      <c r="L323" s="234">
        <v>2023.1435125</v>
      </c>
      <c r="M323" s="234">
        <v>1839.2213750000001</v>
      </c>
      <c r="N323" s="234">
        <v>1839.2213750000001</v>
      </c>
      <c r="P323" s="231" t="s">
        <v>51</v>
      </c>
    </row>
    <row r="324" spans="1:16">
      <c r="A324" s="238">
        <v>359</v>
      </c>
      <c r="B324" s="232">
        <v>44686</v>
      </c>
      <c r="C324" s="233" t="s">
        <v>1668</v>
      </c>
      <c r="D324" s="231" t="s">
        <v>171</v>
      </c>
      <c r="E324" s="231" t="s">
        <v>175</v>
      </c>
      <c r="F324" s="231" t="s">
        <v>172</v>
      </c>
      <c r="G324" s="231">
        <v>1</v>
      </c>
      <c r="H324" s="231" t="s">
        <v>1085</v>
      </c>
      <c r="I324" s="231" t="s">
        <v>1086</v>
      </c>
      <c r="J324" s="234">
        <v>1000</v>
      </c>
      <c r="K324" s="234">
        <v>1564.75</v>
      </c>
      <c r="L324" s="234">
        <v>1564.75</v>
      </c>
      <c r="M324" s="234">
        <v>1422.5</v>
      </c>
      <c r="N324" s="234">
        <v>1422.5</v>
      </c>
      <c r="P324" s="231" t="s">
        <v>51</v>
      </c>
    </row>
    <row r="325" spans="1:16">
      <c r="A325" s="238">
        <v>360</v>
      </c>
      <c r="B325" s="232">
        <v>44686</v>
      </c>
      <c r="C325" s="233" t="s">
        <v>1661</v>
      </c>
      <c r="D325" s="231" t="s">
        <v>171</v>
      </c>
      <c r="E325" s="231" t="s">
        <v>175</v>
      </c>
      <c r="F325" s="231" t="s">
        <v>172</v>
      </c>
      <c r="G325" s="231">
        <v>1</v>
      </c>
      <c r="H325" s="231" t="s">
        <v>946</v>
      </c>
      <c r="I325" s="231" t="s">
        <v>947</v>
      </c>
      <c r="J325" s="234">
        <v>3941.5</v>
      </c>
      <c r="K325" s="234">
        <v>6448.4942466802531</v>
      </c>
      <c r="L325" s="234">
        <v>6448.4942466802531</v>
      </c>
      <c r="M325" s="234">
        <v>5607.3863014610897</v>
      </c>
      <c r="N325" s="234">
        <v>5607.3863014610897</v>
      </c>
      <c r="O325" s="234">
        <v>1</v>
      </c>
      <c r="P325" s="231" t="s">
        <v>51</v>
      </c>
    </row>
    <row r="326" spans="1:16">
      <c r="A326" s="238">
        <v>360</v>
      </c>
      <c r="B326" s="232">
        <v>44686</v>
      </c>
      <c r="C326" s="233" t="s">
        <v>1661</v>
      </c>
      <c r="D326" s="231" t="s">
        <v>171</v>
      </c>
      <c r="E326" s="231" t="s">
        <v>175</v>
      </c>
      <c r="F326" s="231" t="s">
        <v>172</v>
      </c>
      <c r="G326" s="231">
        <v>1</v>
      </c>
      <c r="H326" s="231" t="s">
        <v>1137</v>
      </c>
      <c r="I326" s="231" t="s">
        <v>1138</v>
      </c>
      <c r="J326" s="234">
        <v>306.89999999999998</v>
      </c>
      <c r="K326" s="234">
        <v>480.27338361290094</v>
      </c>
      <c r="L326" s="234">
        <v>480.27338361290094</v>
      </c>
      <c r="M326" s="234">
        <v>436.61216692081905</v>
      </c>
      <c r="N326" s="234">
        <v>436.61216692081905</v>
      </c>
      <c r="O326" s="234">
        <v>1</v>
      </c>
      <c r="P326" s="231" t="s">
        <v>51</v>
      </c>
    </row>
    <row r="327" spans="1:16">
      <c r="A327" s="238">
        <v>360</v>
      </c>
      <c r="B327" s="232">
        <v>44686</v>
      </c>
      <c r="C327" s="233" t="s">
        <v>1661</v>
      </c>
      <c r="D327" s="231" t="s">
        <v>171</v>
      </c>
      <c r="E327" s="231" t="s">
        <v>175</v>
      </c>
      <c r="F327" s="231" t="s">
        <v>172</v>
      </c>
      <c r="G327" s="231">
        <v>1</v>
      </c>
      <c r="H327" s="231" t="s">
        <v>1087</v>
      </c>
      <c r="I327" s="231" t="s">
        <v>1088</v>
      </c>
      <c r="J327" s="234">
        <v>1292.95</v>
      </c>
      <c r="K327" s="234">
        <v>2023.3609362733803</v>
      </c>
      <c r="L327" s="234">
        <v>2023.3609362733803</v>
      </c>
      <c r="M327" s="234">
        <v>1839.4190329758003</v>
      </c>
      <c r="N327" s="234">
        <v>1839.4190329758003</v>
      </c>
      <c r="O327" s="234">
        <v>1</v>
      </c>
      <c r="P327" s="231" t="s">
        <v>51</v>
      </c>
    </row>
    <row r="328" spans="1:16">
      <c r="A328" s="238">
        <v>360</v>
      </c>
      <c r="B328" s="232">
        <v>44686</v>
      </c>
      <c r="C328" s="233" t="s">
        <v>1661</v>
      </c>
      <c r="D328" s="231" t="s">
        <v>171</v>
      </c>
      <c r="E328" s="231" t="s">
        <v>175</v>
      </c>
      <c r="F328" s="231" t="s">
        <v>172</v>
      </c>
      <c r="G328" s="231">
        <v>1</v>
      </c>
      <c r="H328" s="231" t="s">
        <v>1085</v>
      </c>
      <c r="I328" s="231" t="s">
        <v>1086</v>
      </c>
      <c r="J328" s="234">
        <v>1000</v>
      </c>
      <c r="K328" s="234">
        <v>1564.9181610065202</v>
      </c>
      <c r="L328" s="234">
        <v>1564.9181610065202</v>
      </c>
      <c r="M328" s="234">
        <v>1422.6528736422911</v>
      </c>
      <c r="N328" s="234">
        <v>1422.6528736422911</v>
      </c>
      <c r="O328" s="234">
        <v>1</v>
      </c>
      <c r="P328" s="231" t="s">
        <v>51</v>
      </c>
    </row>
    <row r="329" spans="1:16">
      <c r="A329" s="238">
        <v>361</v>
      </c>
      <c r="B329" s="232">
        <v>44691</v>
      </c>
      <c r="C329" s="233" t="s">
        <v>4</v>
      </c>
      <c r="D329" s="231" t="s">
        <v>131</v>
      </c>
      <c r="E329" s="231" t="s">
        <v>135</v>
      </c>
      <c r="F329" s="231" t="s">
        <v>133</v>
      </c>
      <c r="G329" s="231">
        <v>1</v>
      </c>
      <c r="H329" s="231" t="s">
        <v>1441</v>
      </c>
      <c r="I329" s="231" t="s">
        <v>1442</v>
      </c>
      <c r="J329" s="234">
        <v>413</v>
      </c>
      <c r="K329" s="234">
        <v>824.368875</v>
      </c>
      <c r="L329" s="234">
        <v>824.368875</v>
      </c>
      <c r="M329" s="234">
        <v>716.84249999999997</v>
      </c>
      <c r="N329" s="234">
        <v>716.84249999999997</v>
      </c>
      <c r="O329" s="234">
        <v>150</v>
      </c>
      <c r="P329" s="231" t="s">
        <v>51</v>
      </c>
    </row>
    <row r="330" spans="1:16">
      <c r="A330" s="238">
        <v>362</v>
      </c>
      <c r="B330" s="232">
        <v>44692</v>
      </c>
      <c r="C330" s="233" t="s">
        <v>4</v>
      </c>
      <c r="D330" s="231" t="s">
        <v>131</v>
      </c>
      <c r="E330" s="231" t="s">
        <v>135</v>
      </c>
      <c r="F330" s="231" t="s">
        <v>133</v>
      </c>
      <c r="G330" s="231">
        <v>2</v>
      </c>
      <c r="H330" s="231" t="s">
        <v>1633</v>
      </c>
      <c r="I330" s="231" t="s">
        <v>1634</v>
      </c>
      <c r="J330" s="234">
        <v>120</v>
      </c>
      <c r="K330" s="234">
        <v>251.685</v>
      </c>
      <c r="L330" s="234">
        <v>503.37</v>
      </c>
      <c r="M330" s="234">
        <v>239.7</v>
      </c>
      <c r="N330" s="234">
        <v>479.4</v>
      </c>
      <c r="O330" s="234">
        <v>150</v>
      </c>
      <c r="P330" s="231" t="s">
        <v>51</v>
      </c>
    </row>
    <row r="331" spans="1:16">
      <c r="A331" s="238">
        <v>363</v>
      </c>
      <c r="B331" s="232">
        <v>44692</v>
      </c>
      <c r="C331" s="233" t="s">
        <v>4</v>
      </c>
      <c r="D331" s="231" t="s">
        <v>109</v>
      </c>
      <c r="E331" s="231" t="s">
        <v>112</v>
      </c>
      <c r="F331" s="231" t="s">
        <v>110</v>
      </c>
      <c r="G331" s="231">
        <v>2</v>
      </c>
      <c r="H331" s="231" t="s">
        <v>1633</v>
      </c>
      <c r="I331" s="231" t="s">
        <v>1634</v>
      </c>
      <c r="J331" s="234">
        <v>120</v>
      </c>
      <c r="K331" s="234">
        <v>257.98500000000001</v>
      </c>
      <c r="L331" s="234">
        <v>515.97</v>
      </c>
      <c r="M331" s="234">
        <v>245.7</v>
      </c>
      <c r="N331" s="234">
        <v>491.4</v>
      </c>
      <c r="O331" s="234">
        <v>150</v>
      </c>
      <c r="P331" s="231" t="s">
        <v>52</v>
      </c>
    </row>
    <row r="332" spans="1:16">
      <c r="A332" s="238">
        <v>364</v>
      </c>
      <c r="B332" s="232">
        <v>44692</v>
      </c>
      <c r="C332" s="233" t="s">
        <v>4</v>
      </c>
      <c r="D332" s="231" t="s">
        <v>109</v>
      </c>
      <c r="E332" s="231" t="s">
        <v>112</v>
      </c>
      <c r="F332" s="231" t="s">
        <v>110</v>
      </c>
      <c r="G332" s="231">
        <v>2</v>
      </c>
      <c r="H332" s="231" t="s">
        <v>1633</v>
      </c>
      <c r="I332" s="231" t="s">
        <v>1634</v>
      </c>
      <c r="J332" s="234">
        <v>120</v>
      </c>
      <c r="K332" s="234">
        <v>251.685</v>
      </c>
      <c r="L332" s="234">
        <v>503.37</v>
      </c>
      <c r="M332" s="234">
        <v>239.7</v>
      </c>
      <c r="N332" s="234">
        <v>479.4</v>
      </c>
      <c r="O332" s="234">
        <v>138</v>
      </c>
      <c r="P332" s="231" t="s">
        <v>52</v>
      </c>
    </row>
    <row r="333" spans="1:16">
      <c r="A333" s="238">
        <v>365</v>
      </c>
      <c r="B333" s="232">
        <v>44693</v>
      </c>
      <c r="C333" s="233" t="s">
        <v>4</v>
      </c>
      <c r="D333" s="231" t="s">
        <v>1679</v>
      </c>
      <c r="E333" s="231" t="s">
        <v>170</v>
      </c>
      <c r="F333" s="231" t="s">
        <v>167</v>
      </c>
      <c r="G333" s="231">
        <v>1</v>
      </c>
      <c r="H333" s="231" t="s">
        <v>819</v>
      </c>
      <c r="I333" s="231" t="s">
        <v>820</v>
      </c>
      <c r="J333" s="234">
        <v>9650</v>
      </c>
      <c r="K333" s="234">
        <v>14116.856250000001</v>
      </c>
      <c r="L333" s="234">
        <v>14116.856250000001</v>
      </c>
      <c r="M333" s="234">
        <v>13444.625</v>
      </c>
      <c r="N333" s="234">
        <v>13444.625</v>
      </c>
      <c r="O333" s="234">
        <v>200</v>
      </c>
      <c r="P333" s="231" t="s">
        <v>52</v>
      </c>
    </row>
    <row r="334" spans="1:16">
      <c r="A334" s="238">
        <v>366</v>
      </c>
      <c r="B334" s="232">
        <v>44697</v>
      </c>
      <c r="C334" s="233" t="s">
        <v>1661</v>
      </c>
      <c r="D334" s="231" t="s">
        <v>205</v>
      </c>
      <c r="E334" s="231" t="s">
        <v>209</v>
      </c>
      <c r="F334" s="231" t="s">
        <v>207</v>
      </c>
      <c r="G334" s="231">
        <v>5</v>
      </c>
      <c r="H334" s="231" t="s">
        <v>43</v>
      </c>
      <c r="I334" s="231" t="s">
        <v>801</v>
      </c>
      <c r="J334" s="234">
        <v>43.45</v>
      </c>
      <c r="K334" s="234">
        <v>68.597035715029136</v>
      </c>
      <c r="L334" s="234">
        <v>342.98517857514577</v>
      </c>
      <c r="M334" s="234">
        <v>59.649596273938386</v>
      </c>
      <c r="N334" s="234">
        <v>298.24798136969196</v>
      </c>
      <c r="O334" s="234">
        <v>0.1</v>
      </c>
      <c r="P334" s="231" t="s">
        <v>49</v>
      </c>
    </row>
    <row r="335" spans="1:16">
      <c r="A335" s="238">
        <v>366</v>
      </c>
      <c r="B335" s="232">
        <v>44697</v>
      </c>
      <c r="C335" s="233" t="s">
        <v>1661</v>
      </c>
      <c r="D335" s="231" t="s">
        <v>205</v>
      </c>
      <c r="E335" s="231" t="s">
        <v>209</v>
      </c>
      <c r="F335" s="231" t="s">
        <v>207</v>
      </c>
      <c r="G335" s="231">
        <v>1</v>
      </c>
      <c r="H335" s="231" t="s">
        <v>934</v>
      </c>
      <c r="I335" s="231" t="s">
        <v>935</v>
      </c>
      <c r="J335" s="234">
        <v>83</v>
      </c>
      <c r="K335" s="234">
        <v>119.64240081182348</v>
      </c>
      <c r="L335" s="234">
        <v>119.64240081182348</v>
      </c>
      <c r="M335" s="234">
        <v>113.94514363030808</v>
      </c>
      <c r="N335" s="234">
        <v>113.94514363030808</v>
      </c>
      <c r="O335" s="234">
        <v>0.1</v>
      </c>
      <c r="P335" s="231" t="s">
        <v>49</v>
      </c>
    </row>
    <row r="336" spans="1:16">
      <c r="A336" s="238">
        <v>367</v>
      </c>
      <c r="B336" s="232">
        <v>44697</v>
      </c>
      <c r="C336" s="233" t="s">
        <v>1661</v>
      </c>
      <c r="D336" s="231" t="s">
        <v>205</v>
      </c>
      <c r="E336" s="231" t="s">
        <v>209</v>
      </c>
      <c r="F336" s="231" t="s">
        <v>207</v>
      </c>
      <c r="G336" s="231">
        <v>1</v>
      </c>
      <c r="H336" s="231" t="s">
        <v>1635</v>
      </c>
      <c r="I336" s="231" t="s">
        <v>1636</v>
      </c>
      <c r="J336" s="234">
        <v>6671.66</v>
      </c>
      <c r="K336" s="234">
        <v>10255.787752</v>
      </c>
      <c r="L336" s="234">
        <v>10255.787752</v>
      </c>
      <c r="M336" s="234">
        <v>9156.9533499999998</v>
      </c>
      <c r="N336" s="234">
        <v>9156.9533499999998</v>
      </c>
      <c r="O336" s="234">
        <v>0.1</v>
      </c>
      <c r="P336" s="231" t="s">
        <v>49</v>
      </c>
    </row>
    <row r="337" spans="1:16">
      <c r="A337" s="238">
        <v>368</v>
      </c>
      <c r="B337" s="232">
        <v>44699</v>
      </c>
      <c r="C337" s="233" t="s">
        <v>1668</v>
      </c>
      <c r="D337" s="231" t="s">
        <v>229</v>
      </c>
      <c r="E337" s="231" t="s">
        <v>233</v>
      </c>
      <c r="F337" s="231" t="s">
        <v>230</v>
      </c>
      <c r="G337" s="231">
        <v>1</v>
      </c>
      <c r="H337" s="231" t="s">
        <v>1633</v>
      </c>
      <c r="I337" s="231" t="s">
        <v>1634</v>
      </c>
      <c r="J337" s="234">
        <v>120</v>
      </c>
      <c r="K337" s="234">
        <v>284.23500000000001</v>
      </c>
      <c r="L337" s="234">
        <v>284.23500000000001</v>
      </c>
      <c r="M337" s="234">
        <v>270.7</v>
      </c>
      <c r="N337" s="234">
        <v>270.7</v>
      </c>
      <c r="O337" s="234">
        <v>100</v>
      </c>
      <c r="P337" s="231" t="s">
        <v>16</v>
      </c>
    </row>
    <row r="338" spans="1:16">
      <c r="A338" s="238">
        <v>369</v>
      </c>
      <c r="B338" s="232">
        <v>44704</v>
      </c>
      <c r="C338" s="233" t="s">
        <v>1665</v>
      </c>
      <c r="D338" s="231" t="s">
        <v>157</v>
      </c>
      <c r="E338" s="231" t="s">
        <v>161</v>
      </c>
      <c r="F338" s="231" t="s">
        <v>159</v>
      </c>
      <c r="G338" s="231">
        <v>2</v>
      </c>
      <c r="H338" s="231" t="s">
        <v>688</v>
      </c>
      <c r="I338" s="231" t="s">
        <v>689</v>
      </c>
      <c r="J338" s="234">
        <v>243.5</v>
      </c>
      <c r="K338" s="234">
        <v>441.83431250000001</v>
      </c>
      <c r="L338" s="234">
        <v>883.66862500000002</v>
      </c>
      <c r="M338" s="234">
        <v>384.20375000000001</v>
      </c>
      <c r="N338" s="234">
        <v>768.40750000000003</v>
      </c>
      <c r="O338" s="234">
        <v>100</v>
      </c>
      <c r="P338" s="231" t="s">
        <v>52</v>
      </c>
    </row>
    <row r="339" spans="1:16">
      <c r="A339" s="238">
        <v>370</v>
      </c>
      <c r="B339" s="232">
        <v>44704</v>
      </c>
      <c r="C339" s="233" t="s">
        <v>1665</v>
      </c>
      <c r="D339" s="231" t="s">
        <v>157</v>
      </c>
      <c r="E339" s="231" t="s">
        <v>161</v>
      </c>
      <c r="F339" s="231" t="s">
        <v>159</v>
      </c>
      <c r="G339" s="231">
        <v>2</v>
      </c>
      <c r="H339" s="231" t="s">
        <v>688</v>
      </c>
      <c r="I339" s="231" t="s">
        <v>689</v>
      </c>
      <c r="J339" s="234">
        <v>243.5</v>
      </c>
      <c r="K339" s="234">
        <v>441.83431250000001</v>
      </c>
      <c r="L339" s="234">
        <v>883.66862500000002</v>
      </c>
      <c r="M339" s="234">
        <v>384.20375000000001</v>
      </c>
      <c r="N339" s="234">
        <v>768.40750000000003</v>
      </c>
      <c r="O339" s="234">
        <v>100</v>
      </c>
      <c r="P339" s="231" t="s">
        <v>52</v>
      </c>
    </row>
    <row r="340" spans="1:16">
      <c r="A340" s="238">
        <v>371</v>
      </c>
      <c r="B340" s="232">
        <v>44705</v>
      </c>
      <c r="C340" s="233" t="s">
        <v>1665</v>
      </c>
      <c r="D340" s="231" t="s">
        <v>75</v>
      </c>
      <c r="E340" s="231" t="s">
        <v>81</v>
      </c>
      <c r="F340" s="231" t="s">
        <v>77</v>
      </c>
      <c r="G340" s="231">
        <v>4</v>
      </c>
      <c r="H340" s="231" t="s">
        <v>1309</v>
      </c>
      <c r="I340" s="231" t="s">
        <v>1310</v>
      </c>
      <c r="J340" s="234">
        <v>1025</v>
      </c>
      <c r="K340" s="234">
        <v>1635.83</v>
      </c>
      <c r="L340" s="234">
        <v>6543.32</v>
      </c>
      <c r="M340" s="234">
        <v>1460.5625</v>
      </c>
      <c r="N340" s="234">
        <v>5842.25</v>
      </c>
      <c r="O340" s="234">
        <v>215</v>
      </c>
      <c r="P340" s="231" t="s">
        <v>52</v>
      </c>
    </row>
    <row r="341" spans="1:16">
      <c r="A341" s="238">
        <v>372</v>
      </c>
      <c r="B341" s="232">
        <v>44705</v>
      </c>
      <c r="C341" s="233" t="s">
        <v>1668</v>
      </c>
      <c r="D341" s="231" t="s">
        <v>127</v>
      </c>
      <c r="E341" s="231" t="s">
        <v>97</v>
      </c>
      <c r="F341" s="231" t="s">
        <v>128</v>
      </c>
      <c r="G341" s="231">
        <v>1</v>
      </c>
      <c r="H341" s="231" t="s">
        <v>1441</v>
      </c>
      <c r="I341" s="231" t="s">
        <v>1442</v>
      </c>
      <c r="J341" s="234">
        <v>412.5</v>
      </c>
      <c r="K341" s="234">
        <v>922.04843749999998</v>
      </c>
      <c r="L341" s="234">
        <v>922.04843749999998</v>
      </c>
      <c r="M341" s="234">
        <v>801.78125</v>
      </c>
      <c r="N341" s="234">
        <v>801.78125</v>
      </c>
      <c r="O341" s="234">
        <v>215</v>
      </c>
      <c r="P341" s="231" t="s">
        <v>16</v>
      </c>
    </row>
    <row r="342" spans="1:16">
      <c r="A342" s="238">
        <v>373</v>
      </c>
      <c r="B342" s="232">
        <v>44707</v>
      </c>
      <c r="C342" s="233" t="s">
        <v>1661</v>
      </c>
      <c r="D342" s="231" t="s">
        <v>141</v>
      </c>
      <c r="E342" s="231">
        <v>0</v>
      </c>
      <c r="F342" s="231" t="s">
        <v>89</v>
      </c>
      <c r="G342" s="231">
        <v>1</v>
      </c>
      <c r="H342" s="231" t="s">
        <v>673</v>
      </c>
      <c r="I342" s="231" t="s">
        <v>674</v>
      </c>
      <c r="J342" s="234">
        <v>4796.6400000000003</v>
      </c>
      <c r="K342" s="234">
        <v>8199.8867048262746</v>
      </c>
      <c r="L342" s="234">
        <v>8199.8867048262746</v>
      </c>
      <c r="M342" s="234">
        <v>7130.3362650663257</v>
      </c>
      <c r="N342" s="234">
        <v>7130.3362650663257</v>
      </c>
      <c r="O342" s="234">
        <v>500</v>
      </c>
      <c r="P342" s="231" t="s">
        <v>16</v>
      </c>
    </row>
    <row r="343" spans="1:16">
      <c r="A343" s="238">
        <v>373</v>
      </c>
      <c r="B343" s="232">
        <v>44707</v>
      </c>
      <c r="C343" s="233" t="s">
        <v>1661</v>
      </c>
      <c r="D343" s="231" t="s">
        <v>141</v>
      </c>
      <c r="E343" s="231">
        <v>0</v>
      </c>
      <c r="F343" s="231" t="s">
        <v>89</v>
      </c>
      <c r="G343" s="231">
        <v>1</v>
      </c>
      <c r="H343" s="231" t="s">
        <v>1075</v>
      </c>
      <c r="I343" s="231" t="s">
        <v>1076</v>
      </c>
      <c r="J343" s="234">
        <v>1243.68</v>
      </c>
      <c r="K343" s="234">
        <v>2126.0789004508038</v>
      </c>
      <c r="L343" s="234">
        <v>2126.0789004508038</v>
      </c>
      <c r="M343" s="234">
        <v>1848.7642612615684</v>
      </c>
      <c r="N343" s="234">
        <v>1848.7642612615684</v>
      </c>
      <c r="O343" s="234">
        <v>500</v>
      </c>
      <c r="P343" s="231" t="s">
        <v>16</v>
      </c>
    </row>
    <row r="344" spans="1:16">
      <c r="A344" s="238">
        <v>373</v>
      </c>
      <c r="B344" s="232">
        <v>44707</v>
      </c>
      <c r="C344" s="233" t="s">
        <v>1661</v>
      </c>
      <c r="D344" s="231" t="s">
        <v>141</v>
      </c>
      <c r="E344" s="231">
        <v>0</v>
      </c>
      <c r="F344" s="231" t="s">
        <v>89</v>
      </c>
      <c r="G344" s="231">
        <v>20</v>
      </c>
      <c r="H344" s="231" t="s">
        <v>1259</v>
      </c>
      <c r="I344" s="231" t="s">
        <v>1260</v>
      </c>
      <c r="J344" s="234">
        <v>59.59</v>
      </c>
      <c r="K344" s="234">
        <v>93.011269333756019</v>
      </c>
      <c r="L344" s="234">
        <v>1860.2253866751205</v>
      </c>
      <c r="M344" s="234">
        <v>88.58216127024383</v>
      </c>
      <c r="N344" s="234">
        <v>1771.6432254048766</v>
      </c>
      <c r="O344" s="234">
        <v>500</v>
      </c>
      <c r="P344" s="231" t="s">
        <v>16</v>
      </c>
    </row>
    <row r="345" spans="1:16">
      <c r="A345" s="238">
        <v>373</v>
      </c>
      <c r="B345" s="232">
        <v>44707</v>
      </c>
      <c r="C345" s="233" t="s">
        <v>1661</v>
      </c>
      <c r="D345" s="231" t="s">
        <v>141</v>
      </c>
      <c r="E345" s="231">
        <v>0</v>
      </c>
      <c r="F345" s="231" t="s">
        <v>89</v>
      </c>
      <c r="G345" s="231">
        <v>2</v>
      </c>
      <c r="H345" s="231" t="s">
        <v>960</v>
      </c>
      <c r="I345" s="231" t="s">
        <v>961</v>
      </c>
      <c r="J345" s="234">
        <v>10.46</v>
      </c>
      <c r="K345" s="234">
        <v>17.881436783348935</v>
      </c>
      <c r="L345" s="234">
        <v>35.76287356669787</v>
      </c>
      <c r="M345" s="234">
        <v>15.549075463781683</v>
      </c>
      <c r="N345" s="234">
        <v>31.098150927563367</v>
      </c>
      <c r="O345" s="234">
        <v>500</v>
      </c>
      <c r="P345" s="231" t="s">
        <v>16</v>
      </c>
    </row>
    <row r="346" spans="1:16">
      <c r="A346" s="238">
        <v>373</v>
      </c>
      <c r="B346" s="232">
        <v>44707</v>
      </c>
      <c r="C346" s="233" t="s">
        <v>1661</v>
      </c>
      <c r="D346" s="231" t="s">
        <v>141</v>
      </c>
      <c r="E346" s="231">
        <v>0</v>
      </c>
      <c r="F346" s="231" t="s">
        <v>89</v>
      </c>
      <c r="G346" s="231">
        <v>1</v>
      </c>
      <c r="H346" s="231" t="s">
        <v>1255</v>
      </c>
      <c r="I346" s="231" t="s">
        <v>1256</v>
      </c>
      <c r="J346" s="234">
        <v>556.13</v>
      </c>
      <c r="K346" s="234">
        <v>868.03754345664936</v>
      </c>
      <c r="L346" s="234">
        <v>868.03754345664936</v>
      </c>
      <c r="M346" s="234">
        <v>826.7024223396661</v>
      </c>
      <c r="N346" s="234">
        <v>826.7024223396661</v>
      </c>
      <c r="O346" s="234">
        <v>500</v>
      </c>
      <c r="P346" s="231" t="s">
        <v>16</v>
      </c>
    </row>
    <row r="347" spans="1:16">
      <c r="A347" s="238">
        <v>374</v>
      </c>
      <c r="B347" s="232">
        <v>44707</v>
      </c>
      <c r="C347" s="233" t="s">
        <v>1668</v>
      </c>
      <c r="D347" s="231" t="s">
        <v>127</v>
      </c>
      <c r="E347" s="231" t="s">
        <v>97</v>
      </c>
      <c r="F347" s="231" t="s">
        <v>128</v>
      </c>
      <c r="G347" s="231">
        <v>1</v>
      </c>
      <c r="H347" s="231" t="s">
        <v>1006</v>
      </c>
      <c r="I347" s="231" t="s">
        <v>1007</v>
      </c>
      <c r="J347" s="234">
        <v>284</v>
      </c>
      <c r="K347" s="234">
        <v>424.18949999999995</v>
      </c>
      <c r="L347" s="234">
        <v>424.18949999999995</v>
      </c>
      <c r="M347" s="234">
        <v>403.98999999999995</v>
      </c>
      <c r="N347" s="234">
        <v>403.98999999999995</v>
      </c>
      <c r="P347" s="231" t="s">
        <v>49</v>
      </c>
    </row>
    <row r="348" spans="1:16">
      <c r="A348" s="238">
        <v>375</v>
      </c>
      <c r="B348" s="232">
        <v>44708</v>
      </c>
      <c r="C348" s="233" t="s">
        <v>4</v>
      </c>
      <c r="D348" s="231" t="s">
        <v>145</v>
      </c>
      <c r="E348" s="231" t="s">
        <v>151</v>
      </c>
      <c r="F348" s="231" t="s">
        <v>147</v>
      </c>
      <c r="G348" s="231">
        <v>1</v>
      </c>
      <c r="H348" s="231" t="s">
        <v>812</v>
      </c>
      <c r="I348" s="231" t="s">
        <v>813</v>
      </c>
      <c r="J348" s="234">
        <v>314</v>
      </c>
      <c r="K348" s="234">
        <v>578.51324999999997</v>
      </c>
      <c r="L348" s="234">
        <v>578.51324999999997</v>
      </c>
      <c r="M348" s="234">
        <v>550.96499999999992</v>
      </c>
      <c r="N348" s="234">
        <v>550.96499999999992</v>
      </c>
      <c r="O348" s="234">
        <v>120</v>
      </c>
      <c r="P348" s="231" t="s">
        <v>52</v>
      </c>
    </row>
    <row r="349" spans="1:16">
      <c r="A349" s="238">
        <v>376</v>
      </c>
      <c r="B349" s="232">
        <v>44713</v>
      </c>
      <c r="C349" s="233" t="s">
        <v>1661</v>
      </c>
      <c r="D349" s="231" t="s">
        <v>205</v>
      </c>
      <c r="E349" s="231" t="s">
        <v>209</v>
      </c>
      <c r="F349" s="231" t="s">
        <v>207</v>
      </c>
      <c r="G349" s="231">
        <v>2</v>
      </c>
      <c r="H349" s="231" t="s">
        <v>1589</v>
      </c>
      <c r="I349" s="231" t="s">
        <v>1590</v>
      </c>
      <c r="J349" s="234">
        <v>1528</v>
      </c>
      <c r="K349" s="234">
        <v>2097.6799999999998</v>
      </c>
      <c r="L349" s="234">
        <v>4195.3599999999997</v>
      </c>
      <c r="M349" s="234">
        <v>2097.6799999999998</v>
      </c>
      <c r="N349" s="234">
        <v>4195.3599999999997</v>
      </c>
      <c r="O349" s="234">
        <v>1</v>
      </c>
      <c r="P349" s="231" t="s">
        <v>49</v>
      </c>
    </row>
    <row r="350" spans="1:16">
      <c r="A350" s="238">
        <v>377</v>
      </c>
      <c r="B350" s="232">
        <v>44715</v>
      </c>
      <c r="C350" s="233" t="s">
        <v>1665</v>
      </c>
      <c r="D350" s="231" t="s">
        <v>192</v>
      </c>
      <c r="E350" s="231" t="s">
        <v>1691</v>
      </c>
      <c r="F350" s="231" t="s">
        <v>194</v>
      </c>
      <c r="G350" s="231">
        <v>1</v>
      </c>
      <c r="H350" s="231" t="s">
        <v>1589</v>
      </c>
      <c r="I350" s="231" t="s">
        <v>1590</v>
      </c>
      <c r="J350" s="234">
        <v>5997</v>
      </c>
      <c r="K350" s="234">
        <v>8231.8824999999997</v>
      </c>
      <c r="L350" s="234">
        <v>8231.8824999999997</v>
      </c>
      <c r="M350" s="234">
        <v>8231.8824999999997</v>
      </c>
      <c r="N350" s="234">
        <v>8231.8824999999997</v>
      </c>
      <c r="O350" s="234">
        <v>1</v>
      </c>
      <c r="P350" s="231" t="s">
        <v>49</v>
      </c>
    </row>
    <row r="351" spans="1:16">
      <c r="A351" s="238">
        <v>378</v>
      </c>
      <c r="B351" s="232">
        <v>44715</v>
      </c>
      <c r="C351" s="233" t="s">
        <v>1661</v>
      </c>
      <c r="D351" s="231" t="s">
        <v>192</v>
      </c>
      <c r="E351" s="231" t="s">
        <v>196</v>
      </c>
      <c r="F351" s="231" t="s">
        <v>194</v>
      </c>
      <c r="G351" s="231">
        <v>1</v>
      </c>
      <c r="H351" s="231" t="s">
        <v>1635</v>
      </c>
      <c r="I351" s="231" t="s">
        <v>1636</v>
      </c>
      <c r="J351" s="234">
        <v>5997</v>
      </c>
      <c r="K351" s="234">
        <v>9219.7083999999995</v>
      </c>
      <c r="L351" s="234">
        <v>9219.7083999999995</v>
      </c>
      <c r="M351" s="234">
        <v>8231.8824999999997</v>
      </c>
      <c r="N351" s="234">
        <v>8231.8824999999997</v>
      </c>
      <c r="O351" s="234">
        <v>1</v>
      </c>
      <c r="P351" s="231" t="s">
        <v>49</v>
      </c>
    </row>
    <row r="352" spans="1:16">
      <c r="A352" s="238">
        <v>379</v>
      </c>
      <c r="B352" s="232">
        <v>44725</v>
      </c>
      <c r="C352" s="233" t="s">
        <v>1668</v>
      </c>
      <c r="D352" s="231" t="s">
        <v>178</v>
      </c>
      <c r="E352" s="231" t="s">
        <v>182</v>
      </c>
      <c r="F352" s="231" t="s">
        <v>179</v>
      </c>
      <c r="G352" s="231">
        <v>1</v>
      </c>
      <c r="H352" s="231" t="s">
        <v>670</v>
      </c>
      <c r="I352" s="231" t="s">
        <v>671</v>
      </c>
      <c r="J352" s="234">
        <v>22597.74</v>
      </c>
      <c r="K352" s="234">
        <v>36314.622255613474</v>
      </c>
      <c r="L352" s="234">
        <v>36314.622255613474</v>
      </c>
      <c r="M352" s="234">
        <v>31577.932396185628</v>
      </c>
      <c r="N352" s="234">
        <v>31577.932396185628</v>
      </c>
      <c r="O352" s="234">
        <v>700</v>
      </c>
      <c r="P352" s="231" t="s">
        <v>16</v>
      </c>
    </row>
    <row r="353" spans="1:16">
      <c r="A353" s="238">
        <v>379</v>
      </c>
      <c r="B353" s="232">
        <v>44725</v>
      </c>
      <c r="C353" s="233" t="s">
        <v>1668</v>
      </c>
      <c r="D353" s="231" t="s">
        <v>178</v>
      </c>
      <c r="E353" s="231" t="s">
        <v>182</v>
      </c>
      <c r="F353" s="231" t="s">
        <v>179</v>
      </c>
      <c r="G353" s="231">
        <v>1</v>
      </c>
      <c r="H353" s="231" t="s">
        <v>529</v>
      </c>
      <c r="I353" s="231" t="s">
        <v>530</v>
      </c>
      <c r="J353" s="234">
        <v>1163.47</v>
      </c>
      <c r="K353" s="234">
        <v>1869.6990741436357</v>
      </c>
      <c r="L353" s="234">
        <v>1869.6990741436357</v>
      </c>
      <c r="M353" s="234">
        <v>1625.825281864031</v>
      </c>
      <c r="N353" s="234">
        <v>1625.825281864031</v>
      </c>
      <c r="O353" s="234">
        <v>700</v>
      </c>
      <c r="P353" s="231" t="s">
        <v>16</v>
      </c>
    </row>
    <row r="354" spans="1:16">
      <c r="A354" s="238">
        <v>379</v>
      </c>
      <c r="B354" s="232">
        <v>44725</v>
      </c>
      <c r="C354" s="233" t="s">
        <v>1668</v>
      </c>
      <c r="D354" s="231" t="s">
        <v>178</v>
      </c>
      <c r="E354" s="231" t="s">
        <v>182</v>
      </c>
      <c r="F354" s="231" t="s">
        <v>179</v>
      </c>
      <c r="G354" s="231">
        <v>1</v>
      </c>
      <c r="H354" s="231" t="s">
        <v>1142</v>
      </c>
      <c r="I354" s="231" t="s">
        <v>1143</v>
      </c>
      <c r="J354" s="234">
        <v>4358.71</v>
      </c>
      <c r="K354" s="234">
        <v>7004.457400242899</v>
      </c>
      <c r="L354" s="234">
        <v>7004.457400242899</v>
      </c>
      <c r="M354" s="234">
        <v>6090.8325219503467</v>
      </c>
      <c r="N354" s="234">
        <v>6090.8325219503467</v>
      </c>
      <c r="O354" s="234">
        <v>700</v>
      </c>
      <c r="P354" s="231" t="s">
        <v>16</v>
      </c>
    </row>
    <row r="355" spans="1:16">
      <c r="A355" s="238">
        <v>380</v>
      </c>
      <c r="B355" s="232">
        <v>44734</v>
      </c>
      <c r="C355" s="233" t="s">
        <v>4</v>
      </c>
      <c r="D355" s="231" t="s">
        <v>166</v>
      </c>
      <c r="E355" s="231" t="s">
        <v>170</v>
      </c>
      <c r="F355" s="231" t="s">
        <v>167</v>
      </c>
      <c r="G355" s="231">
        <v>1</v>
      </c>
      <c r="H355" s="231" t="s">
        <v>341</v>
      </c>
      <c r="I355" s="231" t="s">
        <v>342</v>
      </c>
      <c r="J355" s="234">
        <v>5762</v>
      </c>
      <c r="K355" s="234">
        <v>9248.7622500000016</v>
      </c>
      <c r="L355" s="234">
        <v>9248.7622500000016</v>
      </c>
      <c r="M355" s="234">
        <v>8808.3450000000012</v>
      </c>
      <c r="N355" s="234">
        <v>8808.3450000000012</v>
      </c>
      <c r="O355" s="234">
        <v>900</v>
      </c>
      <c r="P355" s="231" t="s">
        <v>16</v>
      </c>
    </row>
    <row r="356" spans="1:16">
      <c r="A356" s="238">
        <v>381</v>
      </c>
      <c r="B356" s="232">
        <v>44734</v>
      </c>
      <c r="C356" s="233" t="s">
        <v>4</v>
      </c>
      <c r="D356" s="231" t="s">
        <v>166</v>
      </c>
      <c r="E356" s="231" t="s">
        <v>170</v>
      </c>
      <c r="F356" s="231" t="s">
        <v>167</v>
      </c>
      <c r="G356" s="231">
        <v>1</v>
      </c>
      <c r="H356" s="231" t="s">
        <v>1187</v>
      </c>
      <c r="I356" s="231" t="s">
        <v>1188</v>
      </c>
      <c r="J356" s="234">
        <v>3065</v>
      </c>
      <c r="K356" s="234">
        <v>4606.7125000000005</v>
      </c>
      <c r="L356" s="234">
        <v>4606.7125000000005</v>
      </c>
      <c r="M356" s="234">
        <v>4606.7125000000005</v>
      </c>
      <c r="N356" s="234">
        <v>4606.7125000000005</v>
      </c>
      <c r="O356" s="234">
        <v>400</v>
      </c>
      <c r="P356" s="231" t="s">
        <v>16</v>
      </c>
    </row>
    <row r="357" spans="1:16">
      <c r="A357" s="238">
        <v>382</v>
      </c>
      <c r="B357" s="232">
        <v>44739</v>
      </c>
      <c r="C357" s="233" t="s">
        <v>1661</v>
      </c>
      <c r="D357" s="231" t="s">
        <v>205</v>
      </c>
      <c r="E357" s="231" t="s">
        <v>209</v>
      </c>
      <c r="F357" s="231" t="s">
        <v>207</v>
      </c>
      <c r="G357" s="231">
        <v>3</v>
      </c>
      <c r="H357" s="231" t="s">
        <v>43</v>
      </c>
      <c r="I357" s="231" t="s">
        <v>801</v>
      </c>
      <c r="J357" s="234">
        <v>38.93</v>
      </c>
      <c r="K357" s="234">
        <v>61.449972083333328</v>
      </c>
      <c r="L357" s="234">
        <v>184.34991624999998</v>
      </c>
      <c r="M357" s="234">
        <v>53.434758333333328</v>
      </c>
      <c r="N357" s="234">
        <v>160.30427499999999</v>
      </c>
      <c r="O357" s="234">
        <v>0.01</v>
      </c>
      <c r="P357" s="231" t="s">
        <v>16</v>
      </c>
    </row>
    <row r="358" spans="1:16">
      <c r="A358" s="238">
        <v>383</v>
      </c>
      <c r="B358" s="232">
        <v>44740</v>
      </c>
      <c r="C358" s="233" t="s">
        <v>4</v>
      </c>
      <c r="D358" s="231" t="s">
        <v>162</v>
      </c>
      <c r="E358" s="231" t="s">
        <v>165</v>
      </c>
      <c r="F358" s="231" t="s">
        <v>163</v>
      </c>
      <c r="G358" s="231">
        <v>1</v>
      </c>
      <c r="H358" s="231" t="s">
        <v>730</v>
      </c>
      <c r="I358" s="231" t="s">
        <v>731</v>
      </c>
      <c r="J358" s="234">
        <v>1570</v>
      </c>
      <c r="K358" s="234">
        <v>2787.5662499999999</v>
      </c>
      <c r="L358" s="234">
        <v>2787.5662499999999</v>
      </c>
      <c r="M358" s="234">
        <v>2654.8249999999998</v>
      </c>
      <c r="N358" s="234">
        <v>2654.8249999999998</v>
      </c>
      <c r="O358" s="234">
        <v>500</v>
      </c>
      <c r="P358" s="231" t="s">
        <v>55</v>
      </c>
    </row>
    <row r="359" spans="1:16">
      <c r="A359" s="238">
        <v>384</v>
      </c>
      <c r="B359" s="232">
        <v>44742</v>
      </c>
      <c r="C359" s="233" t="s">
        <v>4</v>
      </c>
      <c r="D359" s="231" t="s">
        <v>1671</v>
      </c>
      <c r="E359" s="231" t="s">
        <v>1681</v>
      </c>
      <c r="F359" s="231" t="s">
        <v>1673</v>
      </c>
      <c r="G359" s="231">
        <v>1</v>
      </c>
      <c r="H359" s="231" t="s">
        <v>675</v>
      </c>
      <c r="I359" s="231" t="s">
        <v>676</v>
      </c>
      <c r="J359" s="234">
        <v>544</v>
      </c>
      <c r="K359" s="234">
        <v>1065.6360000000002</v>
      </c>
      <c r="L359" s="234">
        <v>1065.6360000000002</v>
      </c>
      <c r="M359" s="234">
        <v>926.6400000000001</v>
      </c>
      <c r="N359" s="234">
        <v>926.6400000000001</v>
      </c>
      <c r="O359" s="234">
        <v>180</v>
      </c>
      <c r="P359" s="231" t="s">
        <v>52</v>
      </c>
    </row>
    <row r="360" spans="1:16">
      <c r="A360" s="238">
        <v>385</v>
      </c>
      <c r="B360" s="232">
        <v>44742</v>
      </c>
      <c r="C360" s="233" t="s">
        <v>4</v>
      </c>
      <c r="D360" s="231" t="s">
        <v>255</v>
      </c>
      <c r="E360" s="231" t="s">
        <v>260</v>
      </c>
      <c r="F360" s="231" t="s">
        <v>257</v>
      </c>
      <c r="G360" s="231">
        <v>1</v>
      </c>
      <c r="H360" s="231" t="s">
        <v>702</v>
      </c>
      <c r="I360" s="231" t="s">
        <v>703</v>
      </c>
      <c r="J360" s="234">
        <v>1270</v>
      </c>
      <c r="K360" s="234">
        <v>2115.3825000000002</v>
      </c>
      <c r="L360" s="234">
        <v>2115.3825000000002</v>
      </c>
      <c r="M360" s="234">
        <v>1923.075</v>
      </c>
      <c r="N360" s="234">
        <v>1923.075</v>
      </c>
      <c r="O360" s="234">
        <v>180</v>
      </c>
      <c r="P360" s="231" t="s">
        <v>52</v>
      </c>
    </row>
    <row r="361" spans="1:16">
      <c r="A361" s="238">
        <v>386</v>
      </c>
      <c r="B361" s="232">
        <v>44743</v>
      </c>
      <c r="C361" s="233" t="s">
        <v>4</v>
      </c>
      <c r="D361" s="231" t="s">
        <v>94</v>
      </c>
      <c r="E361" s="231" t="s">
        <v>97</v>
      </c>
      <c r="F361" s="231" t="s">
        <v>96</v>
      </c>
      <c r="G361" s="231">
        <v>1</v>
      </c>
      <c r="H361" s="231" t="s">
        <v>675</v>
      </c>
      <c r="I361" s="231" t="s">
        <v>676</v>
      </c>
      <c r="J361" s="234">
        <v>544</v>
      </c>
      <c r="K361" s="234">
        <v>891.06600000000003</v>
      </c>
      <c r="L361" s="234">
        <v>891.06600000000003</v>
      </c>
      <c r="M361" s="234">
        <v>774.84</v>
      </c>
      <c r="N361" s="234">
        <v>774.84</v>
      </c>
      <c r="O361" s="234">
        <v>1</v>
      </c>
      <c r="P361" s="231" t="s">
        <v>52</v>
      </c>
    </row>
    <row r="362" spans="1:16">
      <c r="A362" s="238">
        <v>387</v>
      </c>
      <c r="B362" s="232">
        <v>44746</v>
      </c>
      <c r="C362" s="233" t="s">
        <v>4</v>
      </c>
      <c r="D362" s="231" t="s">
        <v>113</v>
      </c>
      <c r="E362" s="231" t="s">
        <v>117</v>
      </c>
      <c r="F362" s="231" t="s">
        <v>115</v>
      </c>
      <c r="G362" s="231">
        <v>1</v>
      </c>
      <c r="H362" s="231" t="s">
        <v>1635</v>
      </c>
      <c r="I362" s="231" t="s">
        <v>1636</v>
      </c>
      <c r="J362" s="234">
        <v>5998</v>
      </c>
      <c r="K362" s="234">
        <v>9221.2455999999984</v>
      </c>
      <c r="L362" s="234">
        <v>9221.2455999999984</v>
      </c>
      <c r="M362" s="234">
        <v>8233.2549999999992</v>
      </c>
      <c r="N362" s="234">
        <v>8233.2549999999992</v>
      </c>
      <c r="O362" s="234">
        <v>1</v>
      </c>
      <c r="P362" s="231" t="s">
        <v>49</v>
      </c>
    </row>
    <row r="363" spans="1:16">
      <c r="A363" s="238">
        <v>388</v>
      </c>
      <c r="B363" s="232">
        <v>44746</v>
      </c>
      <c r="C363" s="233" t="s">
        <v>4</v>
      </c>
      <c r="D363" s="231" t="s">
        <v>94</v>
      </c>
      <c r="E363" s="231" t="s">
        <v>97</v>
      </c>
      <c r="F363" s="231" t="s">
        <v>96</v>
      </c>
      <c r="G363" s="231">
        <v>1</v>
      </c>
      <c r="H363" s="231" t="s">
        <v>871</v>
      </c>
      <c r="I363" s="231" t="s">
        <v>872</v>
      </c>
      <c r="J363" s="234">
        <v>894</v>
      </c>
      <c r="K363" s="234">
        <v>1749.9722499999998</v>
      </c>
      <c r="L363" s="234">
        <v>1749.9722499999998</v>
      </c>
      <c r="M363" s="234">
        <v>1521.7149999999999</v>
      </c>
      <c r="N363" s="234">
        <v>1521.7149999999999</v>
      </c>
      <c r="O363" s="234">
        <v>250</v>
      </c>
      <c r="P363" s="231" t="s">
        <v>16</v>
      </c>
    </row>
    <row r="364" spans="1:16">
      <c r="A364" s="238">
        <v>389</v>
      </c>
      <c r="B364" s="232">
        <v>44748</v>
      </c>
      <c r="C364" s="233" t="s">
        <v>1661</v>
      </c>
      <c r="D364" s="231" t="s">
        <v>171</v>
      </c>
      <c r="E364" s="231" t="s">
        <v>175</v>
      </c>
      <c r="F364" s="231" t="s">
        <v>172</v>
      </c>
      <c r="G364" s="231">
        <v>1</v>
      </c>
      <c r="H364" s="231" t="s">
        <v>738</v>
      </c>
      <c r="I364" s="231" t="s">
        <v>739</v>
      </c>
      <c r="J364" s="234">
        <v>9002.9</v>
      </c>
      <c r="K364" s="234">
        <v>14879.164153391011</v>
      </c>
      <c r="L364" s="234">
        <v>14879.164153391011</v>
      </c>
      <c r="M364" s="234">
        <v>12938.403611644359</v>
      </c>
      <c r="N364" s="234">
        <v>12938.403611644359</v>
      </c>
      <c r="O364" s="234">
        <v>1000</v>
      </c>
      <c r="P364" s="231" t="s">
        <v>16</v>
      </c>
    </row>
    <row r="365" spans="1:16">
      <c r="A365" s="238">
        <v>389</v>
      </c>
      <c r="B365" s="232">
        <v>44748</v>
      </c>
      <c r="C365" s="233" t="s">
        <v>1661</v>
      </c>
      <c r="D365" s="231" t="s">
        <v>171</v>
      </c>
      <c r="E365" s="231" t="s">
        <v>175</v>
      </c>
      <c r="F365" s="231" t="s">
        <v>172</v>
      </c>
      <c r="G365" s="231">
        <v>1</v>
      </c>
      <c r="H365" s="231" t="s">
        <v>1405</v>
      </c>
      <c r="I365" s="231" t="s">
        <v>1406</v>
      </c>
      <c r="J365" s="234">
        <v>2000</v>
      </c>
      <c r="K365" s="234">
        <v>3305.4158445369849</v>
      </c>
      <c r="L365" s="234">
        <v>3305.4158445369849</v>
      </c>
      <c r="M365" s="234">
        <v>2874.274647423465</v>
      </c>
      <c r="N365" s="234">
        <v>2874.274647423465</v>
      </c>
      <c r="O365" s="234">
        <v>1000</v>
      </c>
      <c r="P365" s="231" t="s">
        <v>16</v>
      </c>
    </row>
    <row r="366" spans="1:16">
      <c r="A366" s="238">
        <v>389</v>
      </c>
      <c r="B366" s="232">
        <v>44748</v>
      </c>
      <c r="C366" s="233" t="s">
        <v>1661</v>
      </c>
      <c r="D366" s="231" t="s">
        <v>171</v>
      </c>
      <c r="E366" s="231" t="s">
        <v>175</v>
      </c>
      <c r="F366" s="231" t="s">
        <v>172</v>
      </c>
      <c r="G366" s="231">
        <v>1</v>
      </c>
      <c r="H366" s="231" t="s">
        <v>1407</v>
      </c>
      <c r="I366" s="231" t="s">
        <v>1408</v>
      </c>
      <c r="J366" s="234">
        <v>3750.56</v>
      </c>
      <c r="K366" s="234">
        <v>5390.0697608202754</v>
      </c>
      <c r="L366" s="234">
        <v>5390.0697608202754</v>
      </c>
      <c r="M366" s="234">
        <v>5390.0697608202754</v>
      </c>
      <c r="N366" s="234">
        <v>5390.0697608202754</v>
      </c>
      <c r="O366" s="234">
        <v>1000</v>
      </c>
      <c r="P366" s="231" t="s">
        <v>16</v>
      </c>
    </row>
    <row r="367" spans="1:16">
      <c r="A367" s="238">
        <v>389</v>
      </c>
      <c r="B367" s="232">
        <v>44748</v>
      </c>
      <c r="C367" s="233" t="s">
        <v>1661</v>
      </c>
      <c r="D367" s="231" t="s">
        <v>171</v>
      </c>
      <c r="E367" s="231" t="s">
        <v>175</v>
      </c>
      <c r="F367" s="231" t="s">
        <v>172</v>
      </c>
      <c r="G367" s="231">
        <v>1</v>
      </c>
      <c r="H367" s="231" t="s">
        <v>1414</v>
      </c>
      <c r="I367" s="231" t="s">
        <v>1415</v>
      </c>
      <c r="J367" s="234">
        <v>6000</v>
      </c>
      <c r="K367" s="234">
        <v>9053.9651393839158</v>
      </c>
      <c r="L367" s="234">
        <v>9053.9651393839158</v>
      </c>
      <c r="M367" s="234">
        <v>8622.8239422703955</v>
      </c>
      <c r="N367" s="234">
        <v>8622.8239422703955</v>
      </c>
      <c r="O367" s="234">
        <v>1000</v>
      </c>
      <c r="P367" s="231" t="s">
        <v>16</v>
      </c>
    </row>
    <row r="368" spans="1:16">
      <c r="A368" s="238">
        <v>389</v>
      </c>
      <c r="B368" s="232">
        <v>44748</v>
      </c>
      <c r="C368" s="233" t="s">
        <v>1661</v>
      </c>
      <c r="D368" s="231" t="s">
        <v>171</v>
      </c>
      <c r="E368" s="231" t="s">
        <v>175</v>
      </c>
      <c r="F368" s="231" t="s">
        <v>172</v>
      </c>
      <c r="G368" s="231">
        <v>1</v>
      </c>
      <c r="H368" s="231" t="s">
        <v>1412</v>
      </c>
      <c r="I368" s="231" t="s">
        <v>1413</v>
      </c>
      <c r="J368" s="234">
        <v>11000</v>
      </c>
      <c r="K368" s="234">
        <v>17389.361616911963</v>
      </c>
      <c r="L368" s="234">
        <v>17389.361616911963</v>
      </c>
      <c r="M368" s="234">
        <v>15808.510560829058</v>
      </c>
      <c r="N368" s="234">
        <v>15808.510560829058</v>
      </c>
      <c r="O368" s="234">
        <v>1000</v>
      </c>
      <c r="P368" s="231" t="s">
        <v>16</v>
      </c>
    </row>
    <row r="369" spans="1:16">
      <c r="A369" s="238">
        <v>389</v>
      </c>
      <c r="B369" s="232">
        <v>44748</v>
      </c>
      <c r="C369" s="233" t="s">
        <v>1661</v>
      </c>
      <c r="D369" s="231" t="s">
        <v>171</v>
      </c>
      <c r="E369" s="231" t="s">
        <v>175</v>
      </c>
      <c r="F369" s="231" t="s">
        <v>172</v>
      </c>
      <c r="G369" s="231">
        <v>1</v>
      </c>
      <c r="H369" s="231" t="s">
        <v>966</v>
      </c>
      <c r="I369" s="231" t="s">
        <v>967</v>
      </c>
      <c r="J369" s="234">
        <v>70.33</v>
      </c>
      <c r="K369" s="234">
        <v>111.18125477431076</v>
      </c>
      <c r="L369" s="234">
        <v>111.18125477431076</v>
      </c>
      <c r="M369" s="234">
        <v>101.07386797664614</v>
      </c>
      <c r="N369" s="234">
        <v>101.07386797664614</v>
      </c>
      <c r="O369" s="234">
        <v>1000</v>
      </c>
      <c r="P369" s="231" t="s">
        <v>16</v>
      </c>
    </row>
    <row r="370" spans="1:16">
      <c r="A370" s="238">
        <v>389</v>
      </c>
      <c r="B370" s="232">
        <v>44748</v>
      </c>
      <c r="C370" s="233" t="s">
        <v>1661</v>
      </c>
      <c r="D370" s="231" t="s">
        <v>171</v>
      </c>
      <c r="E370" s="231" t="s">
        <v>175</v>
      </c>
      <c r="F370" s="231" t="s">
        <v>172</v>
      </c>
      <c r="G370" s="231">
        <v>2</v>
      </c>
      <c r="H370" s="231" t="s">
        <v>1093</v>
      </c>
      <c r="I370" s="231" t="s">
        <v>1094</v>
      </c>
      <c r="J370" s="234">
        <v>2400</v>
      </c>
      <c r="K370" s="234">
        <v>3794.0425345989738</v>
      </c>
      <c r="L370" s="234">
        <v>7588.0850691979476</v>
      </c>
      <c r="M370" s="234">
        <v>3449.129576908158</v>
      </c>
      <c r="N370" s="234">
        <v>6898.259153816316</v>
      </c>
      <c r="O370" s="234">
        <v>1000</v>
      </c>
      <c r="P370" s="231" t="s">
        <v>16</v>
      </c>
    </row>
    <row r="371" spans="1:16">
      <c r="A371" s="238">
        <v>389</v>
      </c>
      <c r="B371" s="232">
        <v>44748</v>
      </c>
      <c r="C371" s="233" t="s">
        <v>1661</v>
      </c>
      <c r="D371" s="231" t="s">
        <v>171</v>
      </c>
      <c r="E371" s="231" t="s">
        <v>175</v>
      </c>
      <c r="F371" s="231" t="s">
        <v>172</v>
      </c>
      <c r="G371" s="231">
        <v>3</v>
      </c>
      <c r="H371" s="231" t="s">
        <v>900</v>
      </c>
      <c r="I371" s="231" t="s">
        <v>901</v>
      </c>
      <c r="J371" s="234">
        <v>10</v>
      </c>
      <c r="K371" s="234">
        <v>16.527079222684922</v>
      </c>
      <c r="L371" s="234">
        <v>49.581237668054762</v>
      </c>
      <c r="M371" s="234">
        <v>14.371373237117323</v>
      </c>
      <c r="N371" s="234">
        <v>43.114119711351968</v>
      </c>
      <c r="O371" s="234">
        <v>1000</v>
      </c>
      <c r="P371" s="231" t="s">
        <v>16</v>
      </c>
    </row>
    <row r="372" spans="1:16">
      <c r="A372" s="238">
        <v>389</v>
      </c>
      <c r="B372" s="232">
        <v>44748</v>
      </c>
      <c r="C372" s="233" t="s">
        <v>1661</v>
      </c>
      <c r="D372" s="231" t="s">
        <v>171</v>
      </c>
      <c r="E372" s="231" t="s">
        <v>175</v>
      </c>
      <c r="F372" s="231" t="s">
        <v>172</v>
      </c>
      <c r="G372" s="231">
        <v>1</v>
      </c>
      <c r="H372" s="231" t="s">
        <v>1235</v>
      </c>
      <c r="I372" s="231" t="s">
        <v>1236</v>
      </c>
      <c r="J372" s="234">
        <v>758.45</v>
      </c>
      <c r="K372" s="234">
        <v>1089.9968031691635</v>
      </c>
      <c r="L372" s="234">
        <v>1089.9968031691635</v>
      </c>
      <c r="M372" s="234">
        <v>1089.9968031691635</v>
      </c>
      <c r="N372" s="234">
        <v>1089.9968031691635</v>
      </c>
      <c r="O372" s="234">
        <v>1000</v>
      </c>
      <c r="P372" s="231" t="s">
        <v>16</v>
      </c>
    </row>
    <row r="373" spans="1:16">
      <c r="A373" s="238">
        <v>389</v>
      </c>
      <c r="B373" s="232">
        <v>44748</v>
      </c>
      <c r="C373" s="233" t="s">
        <v>1661</v>
      </c>
      <c r="D373" s="231" t="s">
        <v>171</v>
      </c>
      <c r="E373" s="231" t="s">
        <v>175</v>
      </c>
      <c r="F373" s="231" t="s">
        <v>172</v>
      </c>
      <c r="G373" s="231">
        <v>2</v>
      </c>
      <c r="H373" s="231" t="s">
        <v>732</v>
      </c>
      <c r="I373" s="231" t="s">
        <v>733</v>
      </c>
      <c r="J373" s="234">
        <v>134.13</v>
      </c>
      <c r="K373" s="234">
        <v>202.40139069092743</v>
      </c>
      <c r="L373" s="234">
        <v>404.80278138185486</v>
      </c>
      <c r="M373" s="234">
        <v>192.76322922945468</v>
      </c>
      <c r="N373" s="234">
        <v>385.52645845890936</v>
      </c>
      <c r="O373" s="234">
        <v>1000</v>
      </c>
      <c r="P373" s="231" t="s">
        <v>16</v>
      </c>
    </row>
    <row r="374" spans="1:16">
      <c r="A374" s="238">
        <v>389</v>
      </c>
      <c r="B374" s="232">
        <v>44748</v>
      </c>
      <c r="C374" s="233" t="s">
        <v>1661</v>
      </c>
      <c r="D374" s="231" t="s">
        <v>171</v>
      </c>
      <c r="E374" s="231" t="s">
        <v>175</v>
      </c>
      <c r="F374" s="231" t="s">
        <v>172</v>
      </c>
      <c r="G374" s="231">
        <v>1</v>
      </c>
      <c r="H374" s="231" t="s">
        <v>670</v>
      </c>
      <c r="I374" s="231" t="s">
        <v>671</v>
      </c>
      <c r="J374" s="234">
        <v>23165.3</v>
      </c>
      <c r="K374" s="234">
        <v>38285.4748317263</v>
      </c>
      <c r="L374" s="234">
        <v>38285.4748317263</v>
      </c>
      <c r="M374" s="234">
        <v>33291.717244979394</v>
      </c>
      <c r="N374" s="234">
        <v>33291.717244979394</v>
      </c>
      <c r="O374" s="234">
        <v>1000</v>
      </c>
      <c r="P374" s="231" t="s">
        <v>16</v>
      </c>
    </row>
    <row r="375" spans="1:16">
      <c r="A375" s="238">
        <v>389</v>
      </c>
      <c r="B375" s="232">
        <v>44748</v>
      </c>
      <c r="C375" s="233" t="s">
        <v>1661</v>
      </c>
      <c r="D375" s="231" t="s">
        <v>171</v>
      </c>
      <c r="E375" s="231" t="s">
        <v>175</v>
      </c>
      <c r="F375" s="231" t="s">
        <v>172</v>
      </c>
      <c r="G375" s="231">
        <v>1</v>
      </c>
      <c r="H375" s="231" t="s">
        <v>529</v>
      </c>
      <c r="I375" s="231" t="s">
        <v>530</v>
      </c>
      <c r="J375" s="234">
        <v>1500</v>
      </c>
      <c r="K375" s="234">
        <v>2479.0618834027387</v>
      </c>
      <c r="L375" s="234">
        <v>2479.0618834027387</v>
      </c>
      <c r="M375" s="234">
        <v>2155.7059855675989</v>
      </c>
      <c r="N375" s="234">
        <v>2155.7059855675989</v>
      </c>
      <c r="O375" s="234">
        <v>1000</v>
      </c>
      <c r="P375" s="231" t="s">
        <v>16</v>
      </c>
    </row>
    <row r="376" spans="1:16">
      <c r="A376" s="238">
        <v>389</v>
      </c>
      <c r="B376" s="232">
        <v>44748</v>
      </c>
      <c r="C376" s="233" t="s">
        <v>1661</v>
      </c>
      <c r="D376" s="231" t="s">
        <v>171</v>
      </c>
      <c r="E376" s="231" t="s">
        <v>175</v>
      </c>
      <c r="F376" s="231" t="s">
        <v>172</v>
      </c>
      <c r="G376" s="231">
        <v>1</v>
      </c>
      <c r="H376" s="231" t="s">
        <v>1142</v>
      </c>
      <c r="I376" s="231" t="s">
        <v>1143</v>
      </c>
      <c r="J376" s="234">
        <v>5000</v>
      </c>
      <c r="K376" s="234">
        <v>8263.5396113424613</v>
      </c>
      <c r="L376" s="234">
        <v>8263.5396113424613</v>
      </c>
      <c r="M376" s="234">
        <v>7185.6866185586623</v>
      </c>
      <c r="N376" s="234">
        <v>7185.6866185586623</v>
      </c>
      <c r="O376" s="234">
        <v>1000</v>
      </c>
      <c r="P376" s="231" t="s">
        <v>16</v>
      </c>
    </row>
    <row r="377" spans="1:16">
      <c r="A377" s="238">
        <v>389</v>
      </c>
      <c r="B377" s="232">
        <v>44748</v>
      </c>
      <c r="C377" s="233" t="s">
        <v>1661</v>
      </c>
      <c r="D377" s="231" t="s">
        <v>171</v>
      </c>
      <c r="E377" s="231" t="s">
        <v>175</v>
      </c>
      <c r="F377" s="231" t="s">
        <v>172</v>
      </c>
      <c r="G377" s="231">
        <v>1</v>
      </c>
      <c r="H377" s="231" t="s">
        <v>871</v>
      </c>
      <c r="I377" s="231" t="s">
        <v>872</v>
      </c>
      <c r="J377" s="234">
        <v>962.7</v>
      </c>
      <c r="K377" s="234">
        <v>1591.0619167678774</v>
      </c>
      <c r="L377" s="234">
        <v>1591.0619167678774</v>
      </c>
      <c r="M377" s="234">
        <v>1383.5321015372847</v>
      </c>
      <c r="N377" s="234">
        <v>1383.5321015372847</v>
      </c>
      <c r="O377" s="234">
        <v>1000</v>
      </c>
      <c r="P377" s="231" t="s">
        <v>16</v>
      </c>
    </row>
    <row r="378" spans="1:16">
      <c r="A378" s="238">
        <v>389</v>
      </c>
      <c r="B378" s="232">
        <v>44748</v>
      </c>
      <c r="C378" s="233" t="s">
        <v>1661</v>
      </c>
      <c r="D378" s="231" t="s">
        <v>171</v>
      </c>
      <c r="E378" s="231" t="s">
        <v>175</v>
      </c>
      <c r="F378" s="231" t="s">
        <v>172</v>
      </c>
      <c r="G378" s="231">
        <v>2</v>
      </c>
      <c r="H378" s="231" t="s">
        <v>596</v>
      </c>
      <c r="I378" s="231" t="s">
        <v>597</v>
      </c>
      <c r="J378" s="234">
        <v>5</v>
      </c>
      <c r="K378" s="234">
        <v>7.5449709494865944</v>
      </c>
      <c r="L378" s="234">
        <v>15.089941898973189</v>
      </c>
      <c r="M378" s="234">
        <v>7.1856866185586616</v>
      </c>
      <c r="N378" s="234">
        <v>14.371373237117323</v>
      </c>
      <c r="O378" s="234">
        <v>1000</v>
      </c>
      <c r="P378" s="231" t="s">
        <v>16</v>
      </c>
    </row>
    <row r="379" spans="1:16">
      <c r="A379" s="238">
        <v>390</v>
      </c>
      <c r="B379" s="232">
        <v>44748</v>
      </c>
      <c r="C379" s="233" t="s">
        <v>1661</v>
      </c>
      <c r="D379" s="231" t="s">
        <v>171</v>
      </c>
      <c r="E379" s="231" t="s">
        <v>175</v>
      </c>
      <c r="F379" s="231" t="s">
        <v>172</v>
      </c>
      <c r="G379" s="231">
        <v>1</v>
      </c>
      <c r="H379" s="231" t="s">
        <v>673</v>
      </c>
      <c r="I379" s="231" t="s">
        <v>674</v>
      </c>
      <c r="J379" s="234">
        <v>4796.6400000000003</v>
      </c>
      <c r="K379" s="234">
        <v>8396.1089991382032</v>
      </c>
      <c r="L379" s="234">
        <v>8396.1089991382032</v>
      </c>
      <c r="M379" s="234">
        <v>7300.9643470766987</v>
      </c>
      <c r="N379" s="234">
        <v>7300.9643470766987</v>
      </c>
      <c r="O379" s="234">
        <v>1000</v>
      </c>
      <c r="P379" s="231" t="s">
        <v>16</v>
      </c>
    </row>
    <row r="380" spans="1:16">
      <c r="A380" s="238">
        <v>390</v>
      </c>
      <c r="B380" s="232">
        <v>44748</v>
      </c>
      <c r="C380" s="233" t="s">
        <v>1661</v>
      </c>
      <c r="D380" s="231" t="s">
        <v>171</v>
      </c>
      <c r="E380" s="231" t="s">
        <v>175</v>
      </c>
      <c r="F380" s="231" t="s">
        <v>172</v>
      </c>
      <c r="G380" s="231">
        <v>1</v>
      </c>
      <c r="H380" s="231" t="s">
        <v>1077</v>
      </c>
      <c r="I380" s="231" t="s">
        <v>1078</v>
      </c>
      <c r="J380" s="234">
        <v>540.66</v>
      </c>
      <c r="K380" s="234">
        <v>946.37919282540702</v>
      </c>
      <c r="L380" s="234">
        <v>946.37919282540702</v>
      </c>
      <c r="M380" s="234">
        <v>822.93842854383217</v>
      </c>
      <c r="N380" s="234">
        <v>822.93842854383217</v>
      </c>
      <c r="O380" s="234">
        <v>1000</v>
      </c>
      <c r="P380" s="231" t="s">
        <v>16</v>
      </c>
    </row>
    <row r="381" spans="1:16">
      <c r="A381" s="238">
        <v>390</v>
      </c>
      <c r="B381" s="232">
        <v>44748</v>
      </c>
      <c r="C381" s="233" t="s">
        <v>1661</v>
      </c>
      <c r="D381" s="231" t="s">
        <v>171</v>
      </c>
      <c r="E381" s="231" t="s">
        <v>175</v>
      </c>
      <c r="F381" s="231" t="s">
        <v>172</v>
      </c>
      <c r="G381" s="231">
        <v>1</v>
      </c>
      <c r="H381" s="231" t="s">
        <v>1075</v>
      </c>
      <c r="I381" s="231" t="s">
        <v>1076</v>
      </c>
      <c r="J381" s="234">
        <v>1243.68</v>
      </c>
      <c r="K381" s="234">
        <v>2176.9557106741809</v>
      </c>
      <c r="L381" s="234">
        <v>2176.9557106741809</v>
      </c>
      <c r="M381" s="234">
        <v>1893.0049658036355</v>
      </c>
      <c r="N381" s="234">
        <v>1893.0049658036355</v>
      </c>
      <c r="O381" s="234">
        <v>1000</v>
      </c>
      <c r="P381" s="231" t="s">
        <v>16</v>
      </c>
    </row>
    <row r="382" spans="1:16">
      <c r="A382" s="238">
        <v>390</v>
      </c>
      <c r="B382" s="232">
        <v>44748</v>
      </c>
      <c r="C382" s="233" t="s">
        <v>1661</v>
      </c>
      <c r="D382" s="231" t="s">
        <v>171</v>
      </c>
      <c r="E382" s="231" t="s">
        <v>175</v>
      </c>
      <c r="F382" s="231" t="s">
        <v>172</v>
      </c>
      <c r="G382" s="231">
        <v>20</v>
      </c>
      <c r="H382" s="231" t="s">
        <v>1259</v>
      </c>
      <c r="I382" s="231" t="s">
        <v>1260</v>
      </c>
      <c r="J382" s="234">
        <v>59.59</v>
      </c>
      <c r="K382" s="234">
        <v>95.237017727912772</v>
      </c>
      <c r="L382" s="234">
        <v>1904.7403545582556</v>
      </c>
      <c r="M382" s="234">
        <v>90.701921645631217</v>
      </c>
      <c r="N382" s="234">
        <v>1814.0384329126243</v>
      </c>
      <c r="O382" s="234">
        <v>1000</v>
      </c>
      <c r="P382" s="231" t="s">
        <v>16</v>
      </c>
    </row>
    <row r="383" spans="1:16">
      <c r="A383" s="238">
        <v>390</v>
      </c>
      <c r="B383" s="232">
        <v>44748</v>
      </c>
      <c r="C383" s="233" t="s">
        <v>1661</v>
      </c>
      <c r="D383" s="231" t="s">
        <v>171</v>
      </c>
      <c r="E383" s="231" t="s">
        <v>175</v>
      </c>
      <c r="F383" s="231" t="s">
        <v>172</v>
      </c>
      <c r="G383" s="231">
        <v>2</v>
      </c>
      <c r="H383" s="231" t="s">
        <v>960</v>
      </c>
      <c r="I383" s="231" t="s">
        <v>961</v>
      </c>
      <c r="J383" s="234">
        <v>10.45</v>
      </c>
      <c r="K383" s="234">
        <v>18.291833250148901</v>
      </c>
      <c r="L383" s="234">
        <v>36.583666500297802</v>
      </c>
      <c r="M383" s="234">
        <v>15.905941956651217</v>
      </c>
      <c r="N383" s="234">
        <v>31.811883913302434</v>
      </c>
      <c r="O383" s="234">
        <v>1000</v>
      </c>
      <c r="P383" s="231" t="s">
        <v>16</v>
      </c>
    </row>
    <row r="384" spans="1:16">
      <c r="A384" s="238">
        <v>390</v>
      </c>
      <c r="B384" s="232">
        <v>44748</v>
      </c>
      <c r="C384" s="233" t="s">
        <v>1661</v>
      </c>
      <c r="D384" s="231" t="s">
        <v>171</v>
      </c>
      <c r="E384" s="231" t="s">
        <v>175</v>
      </c>
      <c r="F384" s="231" t="s">
        <v>172</v>
      </c>
      <c r="G384" s="231">
        <v>1</v>
      </c>
      <c r="H384" s="231" t="s">
        <v>1255</v>
      </c>
      <c r="I384" s="231" t="s">
        <v>1256</v>
      </c>
      <c r="J384" s="234">
        <v>556.13</v>
      </c>
      <c r="K384" s="234">
        <v>888.80957659043679</v>
      </c>
      <c r="L384" s="234">
        <v>888.80957659043679</v>
      </c>
      <c r="M384" s="234">
        <v>846.48531103851121</v>
      </c>
      <c r="N384" s="234">
        <v>846.48531103851121</v>
      </c>
      <c r="O384" s="234">
        <v>1000</v>
      </c>
      <c r="P384" s="231" t="s">
        <v>16</v>
      </c>
    </row>
    <row r="385" spans="1:16">
      <c r="A385" s="238">
        <v>390</v>
      </c>
      <c r="B385" s="232">
        <v>44748</v>
      </c>
      <c r="C385" s="233" t="s">
        <v>1661</v>
      </c>
      <c r="D385" s="231" t="s">
        <v>171</v>
      </c>
      <c r="E385" s="231" t="s">
        <v>175</v>
      </c>
      <c r="F385" s="231" t="s">
        <v>172</v>
      </c>
      <c r="G385" s="231">
        <v>2</v>
      </c>
      <c r="H385" s="231" t="s">
        <v>276</v>
      </c>
      <c r="I385" s="231" t="s">
        <v>277</v>
      </c>
      <c r="J385" s="234">
        <v>54.21</v>
      </c>
      <c r="K385" s="234">
        <v>86.638676473068486</v>
      </c>
      <c r="L385" s="234">
        <v>173.27735294613697</v>
      </c>
      <c r="M385" s="234">
        <v>82.51302521244618</v>
      </c>
      <c r="N385" s="234">
        <v>165.02605042489236</v>
      </c>
      <c r="O385" s="234">
        <v>1000</v>
      </c>
      <c r="P385" s="231" t="s">
        <v>16</v>
      </c>
    </row>
    <row r="386" spans="1:16">
      <c r="A386" s="238">
        <v>390</v>
      </c>
      <c r="B386" s="232">
        <v>44748</v>
      </c>
      <c r="C386" s="233" t="s">
        <v>1661</v>
      </c>
      <c r="D386" s="231" t="s">
        <v>171</v>
      </c>
      <c r="E386" s="231" t="s">
        <v>175</v>
      </c>
      <c r="F386" s="231" t="s">
        <v>172</v>
      </c>
      <c r="G386" s="231">
        <v>1</v>
      </c>
      <c r="H386" s="231" t="s">
        <v>458</v>
      </c>
      <c r="I386" s="231" t="s">
        <v>459</v>
      </c>
      <c r="J386" s="234">
        <v>192.51</v>
      </c>
      <c r="K386" s="234">
        <v>336.97232717570955</v>
      </c>
      <c r="L386" s="234">
        <v>336.97232717570955</v>
      </c>
      <c r="M386" s="234">
        <v>293.0194149353996</v>
      </c>
      <c r="N386" s="234">
        <v>293.0194149353996</v>
      </c>
      <c r="O386" s="234">
        <v>1000</v>
      </c>
      <c r="P386" s="231" t="s">
        <v>16</v>
      </c>
    </row>
    <row r="387" spans="1:16">
      <c r="A387" s="238">
        <v>390</v>
      </c>
      <c r="B387" s="232">
        <v>44748</v>
      </c>
      <c r="C387" s="233" t="s">
        <v>1661</v>
      </c>
      <c r="D387" s="231" t="s">
        <v>171</v>
      </c>
      <c r="E387" s="231" t="s">
        <v>175</v>
      </c>
      <c r="F387" s="231" t="s">
        <v>172</v>
      </c>
      <c r="G387" s="231">
        <v>1</v>
      </c>
      <c r="H387" s="231" t="s">
        <v>460</v>
      </c>
      <c r="I387" s="231" t="s">
        <v>461</v>
      </c>
      <c r="J387" s="234">
        <v>196.27</v>
      </c>
      <c r="K387" s="234">
        <v>343.55388631643297</v>
      </c>
      <c r="L387" s="234">
        <v>343.55388631643297</v>
      </c>
      <c r="M387" s="234">
        <v>298.7425098403765</v>
      </c>
      <c r="N387" s="234">
        <v>298.7425098403765</v>
      </c>
      <c r="O387" s="234">
        <v>1000</v>
      </c>
      <c r="P387" s="231" t="s">
        <v>16</v>
      </c>
    </row>
    <row r="388" spans="1:16">
      <c r="A388" s="238">
        <v>390</v>
      </c>
      <c r="B388" s="232">
        <v>44748</v>
      </c>
      <c r="C388" s="233" t="s">
        <v>1661</v>
      </c>
      <c r="D388" s="231" t="s">
        <v>171</v>
      </c>
      <c r="E388" s="231" t="s">
        <v>175</v>
      </c>
      <c r="F388" s="231" t="s">
        <v>172</v>
      </c>
      <c r="G388" s="231">
        <v>2</v>
      </c>
      <c r="H388" s="231" t="s">
        <v>1036</v>
      </c>
      <c r="I388" s="231" t="s">
        <v>1037</v>
      </c>
      <c r="J388" s="234">
        <v>95.09</v>
      </c>
      <c r="K388" s="234">
        <v>151.97328437233134</v>
      </c>
      <c r="L388" s="234">
        <v>303.94656874466267</v>
      </c>
      <c r="M388" s="234">
        <v>144.73646130698222</v>
      </c>
      <c r="N388" s="234">
        <v>289.47292261396444</v>
      </c>
      <c r="O388" s="234">
        <v>1000</v>
      </c>
      <c r="P388" s="231" t="s">
        <v>16</v>
      </c>
    </row>
    <row r="389" spans="1:16">
      <c r="A389" s="238">
        <v>390</v>
      </c>
      <c r="B389" s="232">
        <v>44748</v>
      </c>
      <c r="C389" s="233" t="s">
        <v>1661</v>
      </c>
      <c r="D389" s="231" t="s">
        <v>171</v>
      </c>
      <c r="E389" s="231" t="s">
        <v>175</v>
      </c>
      <c r="F389" s="231" t="s">
        <v>172</v>
      </c>
      <c r="G389" s="231">
        <v>2</v>
      </c>
      <c r="H389" s="231" t="s">
        <v>1001</v>
      </c>
      <c r="I389" s="231" t="s">
        <v>1002</v>
      </c>
      <c r="J389" s="234">
        <v>6.12</v>
      </c>
      <c r="K389" s="234">
        <v>10.712537750326437</v>
      </c>
      <c r="L389" s="234">
        <v>21.425075500652873</v>
      </c>
      <c r="M389" s="234">
        <v>9.3152502176751621</v>
      </c>
      <c r="N389" s="234">
        <v>18.630500435350324</v>
      </c>
      <c r="O389" s="234">
        <v>1000</v>
      </c>
      <c r="P389" s="231" t="s">
        <v>16</v>
      </c>
    </row>
    <row r="390" spans="1:16">
      <c r="A390" s="238">
        <v>390</v>
      </c>
      <c r="B390" s="232">
        <v>44748</v>
      </c>
      <c r="C390" s="233" t="s">
        <v>1661</v>
      </c>
      <c r="D390" s="231" t="s">
        <v>171</v>
      </c>
      <c r="E390" s="231" t="s">
        <v>175</v>
      </c>
      <c r="F390" s="231" t="s">
        <v>172</v>
      </c>
      <c r="G390" s="231">
        <v>1</v>
      </c>
      <c r="H390" s="231" t="s">
        <v>1609</v>
      </c>
      <c r="I390" s="231" t="s">
        <v>1610</v>
      </c>
      <c r="J390" s="234">
        <v>100</v>
      </c>
      <c r="K390" s="234">
        <v>175.04146650860193</v>
      </c>
      <c r="L390" s="234">
        <v>175.04146650860193</v>
      </c>
      <c r="M390" s="234">
        <v>152.20997087704515</v>
      </c>
      <c r="N390" s="234">
        <v>152.20997087704515</v>
      </c>
      <c r="O390" s="234">
        <v>1000</v>
      </c>
      <c r="P390" s="231" t="s">
        <v>16</v>
      </c>
    </row>
    <row r="391" spans="1:16">
      <c r="A391" s="238">
        <v>390</v>
      </c>
      <c r="B391" s="232">
        <v>44748</v>
      </c>
      <c r="C391" s="233" t="s">
        <v>1661</v>
      </c>
      <c r="D391" s="231" t="s">
        <v>171</v>
      </c>
      <c r="E391" s="231" t="s">
        <v>175</v>
      </c>
      <c r="F391" s="231" t="s">
        <v>172</v>
      </c>
      <c r="G391" s="231">
        <v>1</v>
      </c>
      <c r="H391" s="231" t="s">
        <v>1595</v>
      </c>
      <c r="I391" s="231" t="s">
        <v>1596</v>
      </c>
      <c r="J391" s="234">
        <v>233.68</v>
      </c>
      <c r="K391" s="234">
        <v>409.03689893730098</v>
      </c>
      <c r="L391" s="234">
        <v>409.03689893730098</v>
      </c>
      <c r="M391" s="234">
        <v>355.68425994547908</v>
      </c>
      <c r="N391" s="234">
        <v>355.68425994547908</v>
      </c>
      <c r="O391" s="234">
        <v>1000</v>
      </c>
      <c r="P391" s="231" t="s">
        <v>16</v>
      </c>
    </row>
    <row r="392" spans="1:16">
      <c r="A392" s="238">
        <v>390</v>
      </c>
      <c r="B392" s="232">
        <v>44748</v>
      </c>
      <c r="C392" s="233" t="s">
        <v>1661</v>
      </c>
      <c r="D392" s="231" t="s">
        <v>171</v>
      </c>
      <c r="E392" s="231" t="s">
        <v>175</v>
      </c>
      <c r="F392" s="231" t="s">
        <v>172</v>
      </c>
      <c r="G392" s="231">
        <v>1</v>
      </c>
      <c r="H392" s="231" t="s">
        <v>1599</v>
      </c>
      <c r="I392" s="231" t="s">
        <v>1600</v>
      </c>
      <c r="J392" s="234">
        <v>276.33999999999997</v>
      </c>
      <c r="K392" s="234">
        <v>483.70958854987055</v>
      </c>
      <c r="L392" s="234">
        <v>483.70958854987055</v>
      </c>
      <c r="M392" s="234">
        <v>420.61703352162658</v>
      </c>
      <c r="N392" s="234">
        <v>420.61703352162658</v>
      </c>
      <c r="O392" s="234">
        <v>1000</v>
      </c>
      <c r="P392" s="231" t="s">
        <v>16</v>
      </c>
    </row>
    <row r="393" spans="1:16">
      <c r="A393" s="238">
        <v>390</v>
      </c>
      <c r="B393" s="232">
        <v>44748</v>
      </c>
      <c r="C393" s="233" t="s">
        <v>1661</v>
      </c>
      <c r="D393" s="231" t="s">
        <v>171</v>
      </c>
      <c r="E393" s="231" t="s">
        <v>175</v>
      </c>
      <c r="F393" s="231" t="s">
        <v>172</v>
      </c>
      <c r="G393" s="231">
        <v>1</v>
      </c>
      <c r="H393" s="231" t="s">
        <v>1597</v>
      </c>
      <c r="I393" s="231" t="s">
        <v>1598</v>
      </c>
      <c r="J393" s="234">
        <v>276.33999999999997</v>
      </c>
      <c r="K393" s="234">
        <v>483.70958854987055</v>
      </c>
      <c r="L393" s="234">
        <v>483.70958854987055</v>
      </c>
      <c r="M393" s="234">
        <v>420.61703352162658</v>
      </c>
      <c r="N393" s="234">
        <v>420.61703352162658</v>
      </c>
      <c r="O393" s="234">
        <v>1000</v>
      </c>
      <c r="P393" s="231" t="s">
        <v>16</v>
      </c>
    </row>
    <row r="394" spans="1:16">
      <c r="A394" s="238">
        <v>390</v>
      </c>
      <c r="B394" s="232">
        <v>44748</v>
      </c>
      <c r="C394" s="233" t="s">
        <v>1661</v>
      </c>
      <c r="D394" s="231" t="s">
        <v>171</v>
      </c>
      <c r="E394" s="231" t="s">
        <v>175</v>
      </c>
      <c r="F394" s="231" t="s">
        <v>172</v>
      </c>
      <c r="G394" s="231">
        <v>2</v>
      </c>
      <c r="H394" s="231" t="s">
        <v>1601</v>
      </c>
      <c r="I394" s="231" t="s">
        <v>1602</v>
      </c>
      <c r="J394" s="234">
        <v>10</v>
      </c>
      <c r="K394" s="234">
        <v>17.504146650860189</v>
      </c>
      <c r="L394" s="234">
        <v>35.008293301720379</v>
      </c>
      <c r="M394" s="234">
        <v>15.220997087704513</v>
      </c>
      <c r="N394" s="234">
        <v>30.441994175409025</v>
      </c>
      <c r="O394" s="234">
        <v>1000</v>
      </c>
      <c r="P394" s="231" t="s">
        <v>16</v>
      </c>
    </row>
    <row r="395" spans="1:16">
      <c r="A395" s="238">
        <v>390</v>
      </c>
      <c r="B395" s="232">
        <v>44748</v>
      </c>
      <c r="C395" s="233" t="s">
        <v>1661</v>
      </c>
      <c r="D395" s="231" t="s">
        <v>171</v>
      </c>
      <c r="E395" s="231" t="s">
        <v>175</v>
      </c>
      <c r="F395" s="231" t="s">
        <v>172</v>
      </c>
      <c r="G395" s="231">
        <v>2</v>
      </c>
      <c r="H395" s="231" t="s">
        <v>1603</v>
      </c>
      <c r="I395" s="231" t="s">
        <v>1604</v>
      </c>
      <c r="J395" s="234">
        <v>10</v>
      </c>
      <c r="K395" s="234">
        <v>17.504146650860189</v>
      </c>
      <c r="L395" s="234">
        <v>35.008293301720379</v>
      </c>
      <c r="M395" s="234">
        <v>15.220997087704513</v>
      </c>
      <c r="N395" s="234">
        <v>30.441994175409025</v>
      </c>
      <c r="O395" s="234">
        <v>1000</v>
      </c>
      <c r="P395" s="231" t="s">
        <v>16</v>
      </c>
    </row>
    <row r="396" spans="1:16">
      <c r="A396" s="238">
        <v>390</v>
      </c>
      <c r="B396" s="232">
        <v>44748</v>
      </c>
      <c r="C396" s="233" t="s">
        <v>1661</v>
      </c>
      <c r="D396" s="231" t="s">
        <v>171</v>
      </c>
      <c r="E396" s="231" t="s">
        <v>175</v>
      </c>
      <c r="F396" s="231" t="s">
        <v>172</v>
      </c>
      <c r="G396" s="231">
        <v>2</v>
      </c>
      <c r="H396" s="231" t="s">
        <v>1605</v>
      </c>
      <c r="I396" s="231" t="s">
        <v>1606</v>
      </c>
      <c r="J396" s="234">
        <v>15.1</v>
      </c>
      <c r="K396" s="234">
        <v>26.431261442798892</v>
      </c>
      <c r="L396" s="234">
        <v>52.862522885597784</v>
      </c>
      <c r="M396" s="234">
        <v>22.983705602433819</v>
      </c>
      <c r="N396" s="234">
        <v>45.967411204867638</v>
      </c>
      <c r="O396" s="234">
        <v>1000</v>
      </c>
      <c r="P396" s="231" t="s">
        <v>16</v>
      </c>
    </row>
    <row r="397" spans="1:16">
      <c r="A397" s="238">
        <v>390</v>
      </c>
      <c r="B397" s="232">
        <v>44748</v>
      </c>
      <c r="C397" s="233" t="s">
        <v>1661</v>
      </c>
      <c r="D397" s="231" t="s">
        <v>171</v>
      </c>
      <c r="E397" s="231" t="s">
        <v>175</v>
      </c>
      <c r="F397" s="231" t="s">
        <v>172</v>
      </c>
      <c r="G397" s="231">
        <v>2</v>
      </c>
      <c r="H397" s="231" t="s">
        <v>1607</v>
      </c>
      <c r="I397" s="231" t="s">
        <v>1608</v>
      </c>
      <c r="J397" s="234">
        <v>17.100000000000001</v>
      </c>
      <c r="K397" s="234">
        <v>29.932090772970938</v>
      </c>
      <c r="L397" s="234">
        <v>59.864181545941875</v>
      </c>
      <c r="M397" s="234">
        <v>26.027905019974728</v>
      </c>
      <c r="N397" s="234">
        <v>52.055810039949456</v>
      </c>
      <c r="O397" s="234">
        <v>1000</v>
      </c>
      <c r="P397" s="231" t="s">
        <v>16</v>
      </c>
    </row>
    <row r="398" spans="1:16">
      <c r="A398" s="238">
        <v>391</v>
      </c>
      <c r="B398" s="232">
        <v>44754</v>
      </c>
      <c r="C398" s="233" t="s">
        <v>4</v>
      </c>
      <c r="D398" s="231" t="s">
        <v>145</v>
      </c>
      <c r="E398" s="231" t="s">
        <v>151</v>
      </c>
      <c r="F398" s="231" t="s">
        <v>147</v>
      </c>
      <c r="G398" s="231">
        <v>1</v>
      </c>
      <c r="H398" s="231" t="s">
        <v>716</v>
      </c>
      <c r="I398" s="231" t="s">
        <v>717</v>
      </c>
      <c r="J398" s="234">
        <v>474</v>
      </c>
      <c r="K398" s="234">
        <v>1313.0932500000001</v>
      </c>
      <c r="L398" s="234">
        <v>1313.0932500000001</v>
      </c>
      <c r="M398" s="234">
        <v>1250.5650000000001</v>
      </c>
      <c r="N398" s="234">
        <v>1250.5650000000001</v>
      </c>
      <c r="O398" s="234">
        <v>600</v>
      </c>
      <c r="P398" s="231" t="s">
        <v>59</v>
      </c>
    </row>
    <row r="399" spans="1:16">
      <c r="A399" s="238">
        <v>392</v>
      </c>
      <c r="B399" s="232">
        <v>44755</v>
      </c>
      <c r="C399" s="233" t="s">
        <v>4</v>
      </c>
      <c r="D399" s="231" t="s">
        <v>118</v>
      </c>
      <c r="E399" s="231" t="s">
        <v>122</v>
      </c>
      <c r="F399" s="231" t="s">
        <v>120</v>
      </c>
      <c r="G399" s="231">
        <v>1</v>
      </c>
      <c r="H399" s="231" t="s">
        <v>716</v>
      </c>
      <c r="I399" s="231" t="s">
        <v>717</v>
      </c>
      <c r="J399" s="234">
        <v>1523</v>
      </c>
      <c r="K399" s="234">
        <v>2484.7908750000001</v>
      </c>
      <c r="L399" s="234">
        <v>2484.7908750000001</v>
      </c>
      <c r="M399" s="234">
        <v>2366.4675000000002</v>
      </c>
      <c r="N399" s="234">
        <v>2366.4675000000002</v>
      </c>
      <c r="O399" s="234">
        <v>200</v>
      </c>
      <c r="P399" s="231" t="s">
        <v>16</v>
      </c>
    </row>
    <row r="400" spans="1:16">
      <c r="A400" s="238">
        <v>393</v>
      </c>
      <c r="B400" s="232">
        <v>44760</v>
      </c>
      <c r="C400" s="233" t="s">
        <v>1665</v>
      </c>
      <c r="D400" s="231" t="s">
        <v>127</v>
      </c>
      <c r="E400" s="231" t="s">
        <v>97</v>
      </c>
      <c r="F400" s="231" t="s">
        <v>128</v>
      </c>
      <c r="G400" s="231">
        <v>1</v>
      </c>
      <c r="H400" s="231" t="s">
        <v>702</v>
      </c>
      <c r="I400" s="231" t="s">
        <v>703</v>
      </c>
      <c r="J400" s="234">
        <v>1470</v>
      </c>
      <c r="K400" s="234">
        <v>2465.1825000000003</v>
      </c>
      <c r="L400" s="234">
        <v>2465.1825000000003</v>
      </c>
      <c r="M400" s="234">
        <v>2241.0750000000003</v>
      </c>
      <c r="N400" s="234">
        <v>2241.0750000000003</v>
      </c>
      <c r="O400" s="234">
        <v>150</v>
      </c>
      <c r="P400" s="231" t="s">
        <v>52</v>
      </c>
    </row>
    <row r="401" spans="1:16">
      <c r="A401" s="238">
        <v>394</v>
      </c>
      <c r="B401" s="232">
        <v>44760</v>
      </c>
      <c r="C401" s="233" t="s">
        <v>1665</v>
      </c>
      <c r="D401" s="231" t="s">
        <v>127</v>
      </c>
      <c r="E401" s="231" t="s">
        <v>97</v>
      </c>
      <c r="F401" s="231" t="s">
        <v>128</v>
      </c>
      <c r="G401" s="231">
        <v>1</v>
      </c>
      <c r="H401" s="231" t="s">
        <v>1441</v>
      </c>
      <c r="I401" s="231" t="s">
        <v>1442</v>
      </c>
      <c r="J401" s="234">
        <v>412.5</v>
      </c>
      <c r="K401" s="234">
        <v>847.29843749999998</v>
      </c>
      <c r="L401" s="234">
        <v>847.29843749999998</v>
      </c>
      <c r="M401" s="234">
        <v>736.78125</v>
      </c>
      <c r="N401" s="234">
        <v>736.78125</v>
      </c>
      <c r="O401" s="234">
        <v>150</v>
      </c>
      <c r="P401" s="231" t="s">
        <v>52</v>
      </c>
    </row>
    <row r="402" spans="1:16">
      <c r="A402" s="238">
        <v>395</v>
      </c>
      <c r="B402" s="232">
        <v>44769</v>
      </c>
      <c r="C402" s="233" t="s">
        <v>4</v>
      </c>
      <c r="D402" s="231" t="s">
        <v>6</v>
      </c>
      <c r="E402" s="231" t="s">
        <v>103</v>
      </c>
      <c r="F402" s="231" t="s">
        <v>221</v>
      </c>
      <c r="G402" s="231">
        <v>1</v>
      </c>
      <c r="H402" s="231" t="s">
        <v>675</v>
      </c>
      <c r="I402" s="231" t="s">
        <v>676</v>
      </c>
      <c r="J402" s="234">
        <v>544</v>
      </c>
      <c r="K402" s="234">
        <v>1062.4159999999999</v>
      </c>
      <c r="L402" s="234">
        <v>1062.4159999999999</v>
      </c>
      <c r="M402" s="234">
        <v>923.84</v>
      </c>
      <c r="N402" s="234">
        <v>923.84</v>
      </c>
      <c r="O402" s="234">
        <v>150</v>
      </c>
      <c r="P402" s="231" t="s">
        <v>52</v>
      </c>
    </row>
    <row r="403" spans="1:16">
      <c r="A403" s="238">
        <v>396</v>
      </c>
      <c r="B403" s="232">
        <v>44771</v>
      </c>
      <c r="C403" s="233" t="s">
        <v>4</v>
      </c>
      <c r="D403" s="231" t="s">
        <v>6</v>
      </c>
      <c r="E403" s="231" t="s">
        <v>103</v>
      </c>
      <c r="F403" s="231" t="s">
        <v>221</v>
      </c>
      <c r="G403" s="231">
        <v>3</v>
      </c>
      <c r="H403" s="231" t="s">
        <v>43</v>
      </c>
      <c r="I403" s="231" t="s">
        <v>801</v>
      </c>
      <c r="J403" s="234">
        <v>39</v>
      </c>
      <c r="K403" s="234">
        <v>67.632458333333332</v>
      </c>
      <c r="L403" s="234">
        <v>202.89737500000001</v>
      </c>
      <c r="M403" s="234">
        <v>58.810833333333335</v>
      </c>
      <c r="N403" s="234">
        <v>176.4325</v>
      </c>
      <c r="O403" s="234">
        <v>10</v>
      </c>
      <c r="P403" s="231" t="s">
        <v>16</v>
      </c>
    </row>
    <row r="404" spans="1:16">
      <c r="A404" s="238">
        <v>397</v>
      </c>
      <c r="B404" s="232">
        <v>44782</v>
      </c>
      <c r="C404" s="233" t="s">
        <v>1668</v>
      </c>
      <c r="D404" s="231" t="s">
        <v>255</v>
      </c>
      <c r="E404" s="231" t="s">
        <v>260</v>
      </c>
      <c r="F404" s="231" t="s">
        <v>257</v>
      </c>
      <c r="G404" s="231">
        <v>2</v>
      </c>
      <c r="H404" s="231" t="s">
        <v>407</v>
      </c>
      <c r="I404" s="231" t="s">
        <v>408</v>
      </c>
      <c r="J404" s="234">
        <v>44.5</v>
      </c>
      <c r="K404" s="234">
        <v>127.13006250000001</v>
      </c>
      <c r="L404" s="234">
        <v>254.26012500000002</v>
      </c>
      <c r="M404" s="234">
        <v>121.07625</v>
      </c>
      <c r="N404" s="234">
        <v>242.1525</v>
      </c>
      <c r="O404" s="234">
        <v>120</v>
      </c>
      <c r="P404" s="231" t="s">
        <v>52</v>
      </c>
    </row>
    <row r="405" spans="1:16">
      <c r="A405" s="238">
        <v>398</v>
      </c>
      <c r="B405" s="232">
        <v>44783</v>
      </c>
      <c r="C405" s="233" t="s">
        <v>1675</v>
      </c>
      <c r="D405" s="231" t="s">
        <v>255</v>
      </c>
      <c r="E405" s="231" t="s">
        <v>260</v>
      </c>
      <c r="F405" s="231" t="s">
        <v>257</v>
      </c>
      <c r="G405" s="231">
        <v>2</v>
      </c>
      <c r="H405" s="231" t="s">
        <v>407</v>
      </c>
      <c r="I405" s="231" t="s">
        <v>408</v>
      </c>
      <c r="J405" s="234">
        <v>44.5</v>
      </c>
      <c r="K405" s="234">
        <v>127.13006250000001</v>
      </c>
      <c r="L405" s="234">
        <v>254.26012500000002</v>
      </c>
      <c r="M405" s="234">
        <v>121.07625</v>
      </c>
      <c r="N405" s="234">
        <v>242.1525</v>
      </c>
      <c r="O405" s="234">
        <v>120</v>
      </c>
      <c r="P405" s="231" t="s">
        <v>52</v>
      </c>
    </row>
    <row r="406" spans="1:16">
      <c r="A406" s="238">
        <v>399</v>
      </c>
      <c r="B406" s="232">
        <v>44783</v>
      </c>
      <c r="C406" s="233" t="s">
        <v>1668</v>
      </c>
      <c r="D406" s="231" t="s">
        <v>98</v>
      </c>
      <c r="E406" s="231" t="s">
        <v>103</v>
      </c>
      <c r="F406" s="231" t="s">
        <v>100</v>
      </c>
      <c r="G406" s="231">
        <v>1</v>
      </c>
      <c r="H406" s="231" t="s">
        <v>339</v>
      </c>
      <c r="I406" s="231" t="s">
        <v>340</v>
      </c>
      <c r="J406" s="234">
        <v>355.91</v>
      </c>
      <c r="K406" s="234">
        <v>720.22427125000002</v>
      </c>
      <c r="L406" s="234">
        <v>720.22427125000002</v>
      </c>
      <c r="M406" s="234">
        <v>626.28197499999999</v>
      </c>
      <c r="N406" s="234">
        <v>626.28197499999999</v>
      </c>
      <c r="O406" s="234">
        <v>120</v>
      </c>
      <c r="P406" s="231" t="s">
        <v>52</v>
      </c>
    </row>
    <row r="407" spans="1:16">
      <c r="A407" s="238">
        <v>400</v>
      </c>
      <c r="B407" s="232">
        <v>44784</v>
      </c>
      <c r="C407" s="233" t="s">
        <v>1665</v>
      </c>
      <c r="D407" s="231" t="s">
        <v>136</v>
      </c>
      <c r="E407" s="231" t="s">
        <v>140</v>
      </c>
      <c r="F407" s="231" t="s">
        <v>138</v>
      </c>
      <c r="G407" s="231">
        <v>1</v>
      </c>
      <c r="H407" s="231" t="s">
        <v>702</v>
      </c>
      <c r="I407" s="231" t="s">
        <v>703</v>
      </c>
      <c r="J407" s="234">
        <v>1470</v>
      </c>
      <c r="K407" s="234">
        <v>2351.3325000000004</v>
      </c>
      <c r="L407" s="234">
        <v>2351.3325000000004</v>
      </c>
      <c r="M407" s="234">
        <v>2137.5750000000003</v>
      </c>
      <c r="N407" s="234">
        <v>2137.5750000000003</v>
      </c>
      <c r="O407" s="234">
        <v>120</v>
      </c>
      <c r="P407" s="231" t="s">
        <v>52</v>
      </c>
    </row>
  </sheetData>
  <sheetProtection algorithmName="SHA-512" hashValue="9eFLdMiKhuBQZWSk7zjyEPF6SkcaGW1vNJRe8d+CRzJoSY+prII65GxDQ/CE/FD7pK1QBQ4PSVuTWIAkw8sOoQ==" saltValue="/eJ2Ryu/q+YkjLepgxXnvw==" spinCount="100000" sheet="1" objects="1" scenarios="1" autoFilter="0"/>
  <autoFilter ref="A2:O403" xr:uid="{00000000-0009-0000-0000-000007000000}"/>
  <mergeCells count="1">
    <mergeCell ref="A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86AD-E98E-4016-ADEB-34711D87AB05}">
  <dimension ref="A1:O406"/>
  <sheetViews>
    <sheetView topLeftCell="B365" workbookViewId="0">
      <selection activeCell="K2" sqref="K2:K406"/>
    </sheetView>
  </sheetViews>
  <sheetFormatPr defaultRowHeight="12.75"/>
  <cols>
    <col min="1" max="1" width="19.7109375" customWidth="1"/>
    <col min="2" max="2" width="16.28515625" customWidth="1"/>
    <col min="3" max="3" width="21.85546875" customWidth="1"/>
    <col min="5" max="5" width="23.5703125" customWidth="1"/>
    <col min="8" max="8" width="10.42578125" customWidth="1"/>
    <col min="9" max="9" width="22" customWidth="1"/>
    <col min="10" max="10" width="12.42578125" bestFit="1" customWidth="1"/>
    <col min="11" max="11" width="12.5703125" customWidth="1"/>
    <col min="12" max="12" width="19.7109375" customWidth="1"/>
    <col min="13" max="13" width="23.7109375" customWidth="1"/>
    <col min="14" max="14" width="13.140625" customWidth="1"/>
    <col min="15" max="15" width="14.7109375" customWidth="1"/>
  </cols>
  <sheetData>
    <row r="1" spans="1:15" ht="13.5" thickBot="1">
      <c r="A1" s="243" t="s">
        <v>1646</v>
      </c>
      <c r="B1" s="244" t="s">
        <v>1647</v>
      </c>
      <c r="C1" s="245" t="s">
        <v>1648</v>
      </c>
      <c r="D1" s="245" t="s">
        <v>1649</v>
      </c>
      <c r="E1" s="245" t="s">
        <v>1650</v>
      </c>
      <c r="F1" s="245" t="s">
        <v>1651</v>
      </c>
      <c r="G1" s="245" t="s">
        <v>1652</v>
      </c>
      <c r="H1" s="245" t="s">
        <v>1653</v>
      </c>
      <c r="I1" s="246" t="s">
        <v>1654</v>
      </c>
      <c r="J1" s="250" t="s">
        <v>1655</v>
      </c>
      <c r="K1" s="250" t="s">
        <v>1656</v>
      </c>
      <c r="L1" s="251" t="s">
        <v>1657</v>
      </c>
      <c r="M1" s="251" t="s">
        <v>1658</v>
      </c>
      <c r="N1" s="247" t="s">
        <v>1659</v>
      </c>
      <c r="O1" s="247" t="s">
        <v>1660</v>
      </c>
    </row>
    <row r="2" spans="1:15">
      <c r="A2" s="232">
        <v>44405</v>
      </c>
      <c r="B2" s="233" t="s">
        <v>1661</v>
      </c>
      <c r="C2" s="231" t="s">
        <v>1662</v>
      </c>
      <c r="D2" s="231" t="s">
        <v>130</v>
      </c>
      <c r="E2" s="231" t="s">
        <v>1663</v>
      </c>
      <c r="F2" s="231">
        <v>1</v>
      </c>
      <c r="G2" s="231" t="s">
        <v>738</v>
      </c>
      <c r="H2" s="231" t="s">
        <v>739</v>
      </c>
      <c r="I2" s="234">
        <v>9002.9</v>
      </c>
      <c r="J2" s="234">
        <v>14984.105616064091</v>
      </c>
      <c r="K2" s="234">
        <v>14984.105616064091</v>
      </c>
      <c r="L2" s="234">
        <v>13029.657057447035</v>
      </c>
      <c r="M2" s="234">
        <v>13029.657057447035</v>
      </c>
      <c r="N2" s="234">
        <v>1150</v>
      </c>
      <c r="O2" s="231" t="s">
        <v>16</v>
      </c>
    </row>
    <row r="3" spans="1:15">
      <c r="A3" s="232">
        <v>44405</v>
      </c>
      <c r="B3" s="233" t="s">
        <v>1661</v>
      </c>
      <c r="C3" s="231" t="s">
        <v>1662</v>
      </c>
      <c r="D3" s="231" t="s">
        <v>130</v>
      </c>
      <c r="E3" s="231" t="s">
        <v>1663</v>
      </c>
      <c r="F3" s="231">
        <v>1</v>
      </c>
      <c r="G3" s="231" t="s">
        <v>738</v>
      </c>
      <c r="H3" s="231" t="s">
        <v>739</v>
      </c>
      <c r="I3" s="234">
        <v>9002.9</v>
      </c>
      <c r="J3" s="234">
        <v>14984.105616064091</v>
      </c>
      <c r="K3" s="234">
        <v>14984.105616064091</v>
      </c>
      <c r="L3" s="234">
        <v>13029.657057447035</v>
      </c>
      <c r="M3" s="234">
        <v>13029.657057447035</v>
      </c>
      <c r="N3" s="234">
        <v>1150</v>
      </c>
      <c r="O3" s="231" t="s">
        <v>16</v>
      </c>
    </row>
    <row r="4" spans="1:15">
      <c r="A4" s="232">
        <v>44405</v>
      </c>
      <c r="B4" s="233" t="s">
        <v>1661</v>
      </c>
      <c r="C4" s="231" t="s">
        <v>1662</v>
      </c>
      <c r="D4" s="231" t="s">
        <v>130</v>
      </c>
      <c r="E4" s="231" t="s">
        <v>1663</v>
      </c>
      <c r="F4" s="231">
        <v>1</v>
      </c>
      <c r="G4" s="231" t="s">
        <v>1405</v>
      </c>
      <c r="H4" s="231" t="s">
        <v>1406</v>
      </c>
      <c r="I4" s="234">
        <v>758.92</v>
      </c>
      <c r="J4" s="234">
        <v>1263.1193764390764</v>
      </c>
      <c r="K4" s="234">
        <v>1263.1193764390764</v>
      </c>
      <c r="L4" s="234">
        <v>1098.3646751644142</v>
      </c>
      <c r="M4" s="234">
        <v>1098.3646751644142</v>
      </c>
      <c r="N4" s="234">
        <v>1150</v>
      </c>
      <c r="O4" s="231" t="s">
        <v>16</v>
      </c>
    </row>
    <row r="5" spans="1:15">
      <c r="A5" s="232">
        <v>44405</v>
      </c>
      <c r="B5" s="233" t="s">
        <v>1661</v>
      </c>
      <c r="C5" s="231" t="s">
        <v>1662</v>
      </c>
      <c r="D5" s="231" t="s">
        <v>130</v>
      </c>
      <c r="E5" s="231" t="s">
        <v>1663</v>
      </c>
      <c r="F5" s="231">
        <v>1</v>
      </c>
      <c r="G5" s="231" t="s">
        <v>1407</v>
      </c>
      <c r="H5" s="231" t="s">
        <v>1408</v>
      </c>
      <c r="I5" s="234">
        <v>3750.56</v>
      </c>
      <c r="J5" s="234">
        <v>5428.0854583943565</v>
      </c>
      <c r="K5" s="234">
        <v>5428.0854583943565</v>
      </c>
      <c r="L5" s="234">
        <v>5428.0854583943565</v>
      </c>
      <c r="M5" s="234">
        <v>5428.0854583943565</v>
      </c>
      <c r="N5" s="234">
        <v>1150</v>
      </c>
      <c r="O5" s="231" t="s">
        <v>16</v>
      </c>
    </row>
    <row r="6" spans="1:15">
      <c r="A6" s="232">
        <v>44405</v>
      </c>
      <c r="B6" s="233" t="s">
        <v>1661</v>
      </c>
      <c r="C6" s="231" t="s">
        <v>1662</v>
      </c>
      <c r="D6" s="231" t="s">
        <v>130</v>
      </c>
      <c r="E6" s="231" t="s">
        <v>1663</v>
      </c>
      <c r="F6" s="231">
        <v>1</v>
      </c>
      <c r="G6" s="231" t="s">
        <v>1414</v>
      </c>
      <c r="H6" s="231" t="s">
        <v>1415</v>
      </c>
      <c r="I6" s="234">
        <v>2920.99</v>
      </c>
      <c r="J6" s="234">
        <v>4438.8444686316434</v>
      </c>
      <c r="K6" s="234">
        <v>4438.8444686316434</v>
      </c>
      <c r="L6" s="234">
        <v>4227.470922506327</v>
      </c>
      <c r="M6" s="234">
        <v>4227.470922506327</v>
      </c>
      <c r="N6" s="234">
        <v>1150</v>
      </c>
      <c r="O6" s="231" t="s">
        <v>16</v>
      </c>
    </row>
    <row r="7" spans="1:15">
      <c r="A7" s="232">
        <v>44405</v>
      </c>
      <c r="B7" s="233" t="s">
        <v>1661</v>
      </c>
      <c r="C7" s="231" t="s">
        <v>1662</v>
      </c>
      <c r="D7" s="231" t="s">
        <v>130</v>
      </c>
      <c r="E7" s="231" t="s">
        <v>1663</v>
      </c>
      <c r="F7" s="231">
        <v>1</v>
      </c>
      <c r="G7" s="231" t="s">
        <v>1412</v>
      </c>
      <c r="H7" s="231" t="s">
        <v>1413</v>
      </c>
      <c r="I7" s="234">
        <v>5726.14</v>
      </c>
      <c r="J7" s="234">
        <v>9116.0186727857399</v>
      </c>
      <c r="K7" s="234">
        <v>9116.0186727857399</v>
      </c>
      <c r="L7" s="234">
        <v>8287.289702532491</v>
      </c>
      <c r="M7" s="234">
        <v>8287.289702532491</v>
      </c>
      <c r="N7" s="234">
        <v>1150</v>
      </c>
      <c r="O7" s="231" t="s">
        <v>16</v>
      </c>
    </row>
    <row r="8" spans="1:15">
      <c r="A8" s="232">
        <v>44405</v>
      </c>
      <c r="B8" s="233" t="s">
        <v>1661</v>
      </c>
      <c r="C8" s="231" t="s">
        <v>1662</v>
      </c>
      <c r="D8" s="231" t="s">
        <v>130</v>
      </c>
      <c r="E8" s="231" t="s">
        <v>1663</v>
      </c>
      <c r="F8" s="231">
        <v>1</v>
      </c>
      <c r="G8" s="231" t="s">
        <v>966</v>
      </c>
      <c r="H8" s="231" t="s">
        <v>967</v>
      </c>
      <c r="I8" s="234">
        <v>70.33</v>
      </c>
      <c r="J8" s="234">
        <v>111.96540658402014</v>
      </c>
      <c r="K8" s="234">
        <v>111.96540658402014</v>
      </c>
      <c r="L8" s="234">
        <v>101.78673325820013</v>
      </c>
      <c r="M8" s="234">
        <v>101.78673325820013</v>
      </c>
      <c r="N8" s="234">
        <v>1150</v>
      </c>
      <c r="O8" s="231" t="s">
        <v>16</v>
      </c>
    </row>
    <row r="9" spans="1:15">
      <c r="A9" s="232">
        <v>44405</v>
      </c>
      <c r="B9" s="233" t="s">
        <v>1661</v>
      </c>
      <c r="C9" s="231" t="s">
        <v>1662</v>
      </c>
      <c r="D9" s="231" t="s">
        <v>130</v>
      </c>
      <c r="E9" s="231" t="s">
        <v>1663</v>
      </c>
      <c r="F9" s="231">
        <v>2</v>
      </c>
      <c r="G9" s="231" t="s">
        <v>1093</v>
      </c>
      <c r="H9" s="231" t="s">
        <v>1094</v>
      </c>
      <c r="I9" s="234">
        <v>1353.53</v>
      </c>
      <c r="J9" s="234">
        <v>2154.8206565287755</v>
      </c>
      <c r="K9" s="234">
        <v>4309.6413130575511</v>
      </c>
      <c r="L9" s="234">
        <v>1958.9278695716141</v>
      </c>
      <c r="M9" s="234">
        <v>3917.8557391432282</v>
      </c>
      <c r="N9" s="234">
        <v>1150</v>
      </c>
      <c r="O9" s="231" t="s">
        <v>16</v>
      </c>
    </row>
    <row r="10" spans="1:15">
      <c r="A10" s="232">
        <v>44405</v>
      </c>
      <c r="B10" s="233" t="s">
        <v>1661</v>
      </c>
      <c r="C10" s="231" t="s">
        <v>1662</v>
      </c>
      <c r="D10" s="231" t="s">
        <v>130</v>
      </c>
      <c r="E10" s="231" t="s">
        <v>1663</v>
      </c>
      <c r="F10" s="231">
        <v>3</v>
      </c>
      <c r="G10" s="231" t="s">
        <v>890</v>
      </c>
      <c r="H10" s="231" t="s">
        <v>891</v>
      </c>
      <c r="I10" s="234">
        <v>6.3</v>
      </c>
      <c r="J10" s="234">
        <v>9.5737130741219083</v>
      </c>
      <c r="K10" s="234">
        <v>28.721139222365728</v>
      </c>
      <c r="L10" s="234">
        <v>9.1178219753541985</v>
      </c>
      <c r="M10" s="234">
        <v>27.353465926062597</v>
      </c>
      <c r="N10" s="234">
        <v>1150</v>
      </c>
      <c r="O10" s="231" t="s">
        <v>16</v>
      </c>
    </row>
    <row r="11" spans="1:15">
      <c r="A11" s="232">
        <v>44405</v>
      </c>
      <c r="B11" s="233" t="s">
        <v>1661</v>
      </c>
      <c r="C11" s="231" t="s">
        <v>1662</v>
      </c>
      <c r="D11" s="231" t="s">
        <v>130</v>
      </c>
      <c r="E11" s="231" t="s">
        <v>1663</v>
      </c>
      <c r="F11" s="231">
        <v>1</v>
      </c>
      <c r="G11" s="231" t="s">
        <v>1235</v>
      </c>
      <c r="H11" s="231" t="s">
        <v>1236</v>
      </c>
      <c r="I11" s="234">
        <v>758.45</v>
      </c>
      <c r="J11" s="234">
        <v>1097.6844566995862</v>
      </c>
      <c r="K11" s="234">
        <v>1097.6844566995862</v>
      </c>
      <c r="L11" s="234">
        <v>1097.6844566995862</v>
      </c>
      <c r="M11" s="234">
        <v>1097.6844566995862</v>
      </c>
      <c r="N11" s="234">
        <v>1150</v>
      </c>
      <c r="O11" s="231" t="s">
        <v>16</v>
      </c>
    </row>
    <row r="12" spans="1:15">
      <c r="A12" s="232">
        <v>44405</v>
      </c>
      <c r="B12" s="233" t="s">
        <v>1661</v>
      </c>
      <c r="C12" s="231" t="s">
        <v>1662</v>
      </c>
      <c r="D12" s="231" t="s">
        <v>130</v>
      </c>
      <c r="E12" s="231" t="s">
        <v>1663</v>
      </c>
      <c r="F12" s="231">
        <v>2</v>
      </c>
      <c r="G12" s="231" t="s">
        <v>732</v>
      </c>
      <c r="H12" s="231" t="s">
        <v>733</v>
      </c>
      <c r="I12" s="234">
        <v>134.13</v>
      </c>
      <c r="J12" s="234">
        <v>203.82891025904314</v>
      </c>
      <c r="K12" s="234">
        <v>407.65782051808628</v>
      </c>
      <c r="L12" s="234">
        <v>194.12277167527918</v>
      </c>
      <c r="M12" s="234">
        <v>388.24554335055836</v>
      </c>
      <c r="N12" s="234">
        <v>1150</v>
      </c>
      <c r="O12" s="231" t="s">
        <v>16</v>
      </c>
    </row>
    <row r="13" spans="1:15">
      <c r="A13" s="232">
        <v>44405</v>
      </c>
      <c r="B13" s="233" t="s">
        <v>1661</v>
      </c>
      <c r="C13" s="231" t="s">
        <v>1662</v>
      </c>
      <c r="D13" s="231" t="s">
        <v>130</v>
      </c>
      <c r="E13" s="231" t="s">
        <v>1663</v>
      </c>
      <c r="F13" s="231">
        <v>1</v>
      </c>
      <c r="G13" s="231" t="s">
        <v>670</v>
      </c>
      <c r="H13" s="231" t="s">
        <v>671</v>
      </c>
      <c r="I13" s="234">
        <v>13329.94</v>
      </c>
      <c r="J13" s="234">
        <v>22185.87664150411</v>
      </c>
      <c r="K13" s="234">
        <v>22185.87664150411</v>
      </c>
      <c r="L13" s="234">
        <v>19292.066644786184</v>
      </c>
      <c r="M13" s="234">
        <v>19292.066644786184</v>
      </c>
      <c r="N13" s="234">
        <v>1150</v>
      </c>
      <c r="O13" s="231" t="s">
        <v>16</v>
      </c>
    </row>
    <row r="14" spans="1:15">
      <c r="A14" s="232">
        <v>44405</v>
      </c>
      <c r="B14" s="233" t="s">
        <v>1661</v>
      </c>
      <c r="C14" s="231" t="s">
        <v>1662</v>
      </c>
      <c r="D14" s="231" t="s">
        <v>130</v>
      </c>
      <c r="E14" s="231" t="s">
        <v>1663</v>
      </c>
      <c r="F14" s="231">
        <v>1</v>
      </c>
      <c r="G14" s="231" t="s">
        <v>529</v>
      </c>
      <c r="H14" s="231" t="s">
        <v>530</v>
      </c>
      <c r="I14" s="234">
        <v>643.4</v>
      </c>
      <c r="J14" s="234">
        <v>1070.852009172115</v>
      </c>
      <c r="K14" s="234">
        <v>1070.852009172115</v>
      </c>
      <c r="L14" s="234">
        <v>931.1756601496653</v>
      </c>
      <c r="M14" s="234">
        <v>931.1756601496653</v>
      </c>
      <c r="N14" s="234">
        <v>1150</v>
      </c>
      <c r="O14" s="231" t="s">
        <v>16</v>
      </c>
    </row>
    <row r="15" spans="1:15">
      <c r="A15" s="232">
        <v>44405</v>
      </c>
      <c r="B15" s="233" t="s">
        <v>1661</v>
      </c>
      <c r="C15" s="231" t="s">
        <v>1662</v>
      </c>
      <c r="D15" s="231" t="s">
        <v>130</v>
      </c>
      <c r="E15" s="231" t="s">
        <v>1663</v>
      </c>
      <c r="F15" s="231">
        <v>1</v>
      </c>
      <c r="G15" s="231" t="s">
        <v>1142</v>
      </c>
      <c r="H15" s="231" t="s">
        <v>1143</v>
      </c>
      <c r="I15" s="234">
        <v>4283.75</v>
      </c>
      <c r="J15" s="234">
        <v>7129.7206936447747</v>
      </c>
      <c r="K15" s="234">
        <v>7129.7206936447747</v>
      </c>
      <c r="L15" s="234">
        <v>6199.7571249084995</v>
      </c>
      <c r="M15" s="234">
        <v>6199.7571249084995</v>
      </c>
      <c r="N15" s="234">
        <v>1150</v>
      </c>
      <c r="O15" s="231" t="s">
        <v>16</v>
      </c>
    </row>
    <row r="16" spans="1:15">
      <c r="A16" s="232">
        <v>44405</v>
      </c>
      <c r="B16" s="233" t="s">
        <v>1661</v>
      </c>
      <c r="C16" s="231" t="s">
        <v>1662</v>
      </c>
      <c r="D16" s="231" t="s">
        <v>130</v>
      </c>
      <c r="E16" s="231" t="s">
        <v>1663</v>
      </c>
      <c r="F16" s="231">
        <v>1</v>
      </c>
      <c r="G16" s="231" t="s">
        <v>871</v>
      </c>
      <c r="H16" s="231" t="s">
        <v>872</v>
      </c>
      <c r="I16" s="234">
        <v>458.15</v>
      </c>
      <c r="J16" s="234">
        <v>762.52851725552455</v>
      </c>
      <c r="K16" s="234">
        <v>762.52851725552455</v>
      </c>
      <c r="L16" s="234">
        <v>663.06827587436919</v>
      </c>
      <c r="M16" s="234">
        <v>663.06827587436919</v>
      </c>
      <c r="N16" s="234">
        <v>1150</v>
      </c>
      <c r="O16" s="231" t="s">
        <v>16</v>
      </c>
    </row>
    <row r="17" spans="1:15">
      <c r="A17" s="232">
        <v>44405</v>
      </c>
      <c r="B17" s="233" t="s">
        <v>1661</v>
      </c>
      <c r="C17" s="231" t="s">
        <v>1662</v>
      </c>
      <c r="D17" s="231" t="s">
        <v>130</v>
      </c>
      <c r="E17" s="231" t="s">
        <v>1663</v>
      </c>
      <c r="F17" s="231">
        <v>2</v>
      </c>
      <c r="G17" s="231" t="s">
        <v>596</v>
      </c>
      <c r="H17" s="231" t="s">
        <v>597</v>
      </c>
      <c r="I17" s="234">
        <v>4.5</v>
      </c>
      <c r="J17" s="234">
        <v>6.8383664815156493</v>
      </c>
      <c r="K17" s="234">
        <v>13.676732963031299</v>
      </c>
      <c r="L17" s="234">
        <v>6.5127299823958564</v>
      </c>
      <c r="M17" s="234">
        <v>13.025459964791713</v>
      </c>
      <c r="N17" s="234">
        <v>1150</v>
      </c>
      <c r="O17" s="231" t="s">
        <v>16</v>
      </c>
    </row>
    <row r="18" spans="1:15">
      <c r="A18" s="232">
        <v>44405</v>
      </c>
      <c r="B18" s="233" t="s">
        <v>1661</v>
      </c>
      <c r="C18" s="231" t="s">
        <v>1662</v>
      </c>
      <c r="D18" s="231" t="s">
        <v>130</v>
      </c>
      <c r="E18" s="231" t="s">
        <v>1663</v>
      </c>
      <c r="F18" s="231">
        <v>1</v>
      </c>
      <c r="G18" s="231" t="s">
        <v>508</v>
      </c>
      <c r="H18" s="231" t="s">
        <v>509</v>
      </c>
      <c r="I18" s="234">
        <v>839.48</v>
      </c>
      <c r="J18" s="234">
        <v>1275.704865311724</v>
      </c>
      <c r="K18" s="234">
        <v>1275.704865311724</v>
      </c>
      <c r="L18" s="234">
        <v>1214.9570145825942</v>
      </c>
      <c r="M18" s="234">
        <v>1214.9570145825942</v>
      </c>
      <c r="N18" s="234">
        <v>1150</v>
      </c>
      <c r="O18" s="231" t="s">
        <v>16</v>
      </c>
    </row>
    <row r="19" spans="1:15">
      <c r="A19" s="232">
        <v>44405</v>
      </c>
      <c r="B19" s="233" t="s">
        <v>1661</v>
      </c>
      <c r="C19" s="231" t="s">
        <v>1662</v>
      </c>
      <c r="D19" s="231" t="s">
        <v>130</v>
      </c>
      <c r="E19" s="231" t="s">
        <v>1663</v>
      </c>
      <c r="F19" s="231">
        <v>1</v>
      </c>
      <c r="G19" s="231" t="s">
        <v>498</v>
      </c>
      <c r="H19" s="231" t="s">
        <v>499</v>
      </c>
      <c r="I19" s="234">
        <v>874.66</v>
      </c>
      <c r="J19" s="234">
        <v>1329.1656948272173</v>
      </c>
      <c r="K19" s="234">
        <v>1329.1656948272173</v>
      </c>
      <c r="L19" s="234">
        <v>1265.8720903116355</v>
      </c>
      <c r="M19" s="234">
        <v>1265.8720903116355</v>
      </c>
      <c r="N19" s="234">
        <v>1150</v>
      </c>
      <c r="O19" s="231" t="s">
        <v>16</v>
      </c>
    </row>
    <row r="20" spans="1:15">
      <c r="A20" s="232">
        <v>44411</v>
      </c>
      <c r="B20" s="233" t="s">
        <v>1664</v>
      </c>
      <c r="C20" s="231" t="s">
        <v>1662</v>
      </c>
      <c r="D20" s="231" t="s">
        <v>130</v>
      </c>
      <c r="E20" s="231" t="s">
        <v>1663</v>
      </c>
      <c r="F20" s="231">
        <v>1</v>
      </c>
      <c r="G20" s="231" t="s">
        <v>738</v>
      </c>
      <c r="H20" s="231" t="s">
        <v>739</v>
      </c>
      <c r="I20" s="234">
        <v>9002.9</v>
      </c>
      <c r="J20" s="234">
        <v>15861.242631935822</v>
      </c>
      <c r="K20" s="234">
        <v>15861.242631935822</v>
      </c>
      <c r="L20" s="234">
        <v>13792.384897335498</v>
      </c>
      <c r="M20" s="234">
        <v>13792.384897335498</v>
      </c>
      <c r="N20" s="234">
        <v>1150</v>
      </c>
      <c r="O20" s="231" t="s">
        <v>16</v>
      </c>
    </row>
    <row r="21" spans="1:15">
      <c r="A21" s="232">
        <v>44411</v>
      </c>
      <c r="B21" s="233" t="s">
        <v>1664</v>
      </c>
      <c r="C21" s="231" t="s">
        <v>1662</v>
      </c>
      <c r="D21" s="231" t="s">
        <v>130</v>
      </c>
      <c r="E21" s="231" t="s">
        <v>1663</v>
      </c>
      <c r="F21" s="231">
        <v>1</v>
      </c>
      <c r="G21" s="231" t="s">
        <v>702</v>
      </c>
      <c r="H21" s="231" t="s">
        <v>703</v>
      </c>
      <c r="I21" s="234">
        <v>1500</v>
      </c>
      <c r="J21" s="234">
        <v>2527.7893879309522</v>
      </c>
      <c r="K21" s="234">
        <v>2527.7893879309522</v>
      </c>
      <c r="L21" s="234">
        <v>2297.9903526645021</v>
      </c>
      <c r="M21" s="234">
        <v>2297.9903526645021</v>
      </c>
      <c r="N21" s="234">
        <v>1150</v>
      </c>
      <c r="O21" s="231" t="s">
        <v>16</v>
      </c>
    </row>
    <row r="22" spans="1:15">
      <c r="A22" s="232">
        <v>44411</v>
      </c>
      <c r="B22" s="233" t="s">
        <v>1664</v>
      </c>
      <c r="C22" s="231" t="s">
        <v>1662</v>
      </c>
      <c r="D22" s="231" t="s">
        <v>130</v>
      </c>
      <c r="E22" s="231" t="s">
        <v>1663</v>
      </c>
      <c r="F22" s="231">
        <v>1</v>
      </c>
      <c r="G22" s="231" t="s">
        <v>738</v>
      </c>
      <c r="H22" s="231" t="s">
        <v>739</v>
      </c>
      <c r="I22" s="234">
        <v>9002.9</v>
      </c>
      <c r="J22" s="234">
        <v>15861.242631935822</v>
      </c>
      <c r="K22" s="234">
        <v>15861.242631935822</v>
      </c>
      <c r="L22" s="234">
        <v>13792.384897335498</v>
      </c>
      <c r="M22" s="234">
        <v>13792.384897335498</v>
      </c>
      <c r="N22" s="234">
        <v>1150</v>
      </c>
      <c r="O22" s="231" t="s">
        <v>16</v>
      </c>
    </row>
    <row r="23" spans="1:15">
      <c r="A23" s="232">
        <v>44411</v>
      </c>
      <c r="B23" s="233" t="s">
        <v>1664</v>
      </c>
      <c r="C23" s="231" t="s">
        <v>1662</v>
      </c>
      <c r="D23" s="231" t="s">
        <v>130</v>
      </c>
      <c r="E23" s="231" t="s">
        <v>1663</v>
      </c>
      <c r="F23" s="231">
        <v>1</v>
      </c>
      <c r="G23" s="231" t="s">
        <v>702</v>
      </c>
      <c r="H23" s="231" t="s">
        <v>703</v>
      </c>
      <c r="I23" s="234">
        <v>1500</v>
      </c>
      <c r="J23" s="234">
        <v>2527.7893879309522</v>
      </c>
      <c r="K23" s="234">
        <v>2527.7893879309522</v>
      </c>
      <c r="L23" s="234">
        <v>2297.9903526645021</v>
      </c>
      <c r="M23" s="234">
        <v>2297.9903526645021</v>
      </c>
      <c r="N23" s="234">
        <v>1150</v>
      </c>
      <c r="O23" s="231" t="s">
        <v>16</v>
      </c>
    </row>
    <row r="24" spans="1:15">
      <c r="A24" s="232">
        <v>44411</v>
      </c>
      <c r="B24" s="233" t="s">
        <v>1665</v>
      </c>
      <c r="C24" s="231" t="s">
        <v>136</v>
      </c>
      <c r="D24" s="231" t="s">
        <v>139</v>
      </c>
      <c r="E24" s="231" t="s">
        <v>138</v>
      </c>
      <c r="F24" s="231">
        <v>1</v>
      </c>
      <c r="G24" s="231" t="s">
        <v>1441</v>
      </c>
      <c r="H24" s="231" t="s">
        <v>1442</v>
      </c>
      <c r="I24" s="234">
        <v>412.5</v>
      </c>
      <c r="J24" s="234">
        <v>823.57968749999998</v>
      </c>
      <c r="K24" s="234">
        <v>823.57968749999998</v>
      </c>
      <c r="L24" s="234">
        <v>716.15625</v>
      </c>
      <c r="M24" s="234">
        <v>716.15625</v>
      </c>
      <c r="N24" s="234">
        <v>150</v>
      </c>
      <c r="O24" s="231" t="s">
        <v>52</v>
      </c>
    </row>
    <row r="25" spans="1:15">
      <c r="A25" s="232">
        <v>44411</v>
      </c>
      <c r="B25" s="233" t="s">
        <v>1665</v>
      </c>
      <c r="C25" s="231" t="s">
        <v>234</v>
      </c>
      <c r="D25" s="231" t="s">
        <v>1666</v>
      </c>
      <c r="E25" s="231" t="s">
        <v>235</v>
      </c>
      <c r="F25" s="231">
        <v>1</v>
      </c>
      <c r="G25" s="231" t="s">
        <v>1214</v>
      </c>
      <c r="H25" s="231" t="s">
        <v>1215</v>
      </c>
      <c r="I25" s="234">
        <v>1324.26</v>
      </c>
      <c r="J25" s="234">
        <v>2511.3238274999999</v>
      </c>
      <c r="K25" s="234">
        <v>2511.3238274999999</v>
      </c>
      <c r="L25" s="234">
        <v>2183.7598499999999</v>
      </c>
      <c r="M25" s="234">
        <v>2183.7598499999999</v>
      </c>
      <c r="N25" s="234">
        <v>300</v>
      </c>
      <c r="O25" s="231" t="s">
        <v>16</v>
      </c>
    </row>
    <row r="26" spans="1:15">
      <c r="A26" s="232">
        <v>44412</v>
      </c>
      <c r="B26" s="233" t="s">
        <v>1665</v>
      </c>
      <c r="C26" s="231" t="s">
        <v>234</v>
      </c>
      <c r="D26" s="231" t="s">
        <v>1666</v>
      </c>
      <c r="E26" s="231" t="s">
        <v>235</v>
      </c>
      <c r="F26" s="231">
        <v>1</v>
      </c>
      <c r="G26" s="231" t="s">
        <v>1059</v>
      </c>
      <c r="H26" s="231" t="s">
        <v>1060</v>
      </c>
      <c r="I26" s="234">
        <v>653.79</v>
      </c>
      <c r="J26" s="234">
        <v>976.51708874999997</v>
      </c>
      <c r="K26" s="234">
        <v>976.51708874999997</v>
      </c>
      <c r="L26" s="234">
        <v>930.01627499999995</v>
      </c>
      <c r="M26" s="234">
        <v>930.01627499999995</v>
      </c>
      <c r="N26" s="234"/>
      <c r="O26" s="231" t="s">
        <v>16</v>
      </c>
    </row>
    <row r="27" spans="1:15">
      <c r="A27" s="232">
        <v>44417</v>
      </c>
      <c r="B27" s="233" t="s">
        <v>4</v>
      </c>
      <c r="C27" s="231" t="s">
        <v>192</v>
      </c>
      <c r="D27" s="231" t="s">
        <v>1667</v>
      </c>
      <c r="E27" s="231" t="s">
        <v>194</v>
      </c>
      <c r="F27" s="231">
        <v>8</v>
      </c>
      <c r="G27" s="231" t="s">
        <v>43</v>
      </c>
      <c r="H27" s="231" t="s">
        <v>801</v>
      </c>
      <c r="I27" s="234">
        <v>43.5</v>
      </c>
      <c r="J27" s="234">
        <v>90.221812499999999</v>
      </c>
      <c r="K27" s="234">
        <v>721.77449999999999</v>
      </c>
      <c r="L27" s="234">
        <v>78.453749999999999</v>
      </c>
      <c r="M27" s="234">
        <v>627.63</v>
      </c>
      <c r="N27" s="234">
        <v>150</v>
      </c>
      <c r="O27" s="231" t="s">
        <v>52</v>
      </c>
    </row>
    <row r="28" spans="1:15">
      <c r="A28" s="232">
        <v>44420</v>
      </c>
      <c r="B28" s="233" t="s">
        <v>1668</v>
      </c>
      <c r="C28" s="231" t="s">
        <v>1669</v>
      </c>
      <c r="D28" s="231" t="s">
        <v>155</v>
      </c>
      <c r="E28" s="231" t="s">
        <v>154</v>
      </c>
      <c r="F28" s="231">
        <v>1</v>
      </c>
      <c r="G28" s="231" t="s">
        <v>1489</v>
      </c>
      <c r="H28" s="231" t="s">
        <v>1490</v>
      </c>
      <c r="I28" s="234">
        <v>11300</v>
      </c>
      <c r="J28" s="234">
        <v>16877.962500000001</v>
      </c>
      <c r="K28" s="234">
        <v>16877.962500000001</v>
      </c>
      <c r="L28" s="234">
        <v>16074.25</v>
      </c>
      <c r="M28" s="234">
        <v>16074.25</v>
      </c>
      <c r="N28" s="234"/>
      <c r="O28" s="231" t="s">
        <v>51</v>
      </c>
    </row>
    <row r="29" spans="1:15">
      <c r="A29" s="232">
        <v>44420</v>
      </c>
      <c r="B29" s="233" t="s">
        <v>1668</v>
      </c>
      <c r="C29" s="231" t="s">
        <v>239</v>
      </c>
      <c r="D29" s="231" t="s">
        <v>243</v>
      </c>
      <c r="E29" s="231" t="s">
        <v>241</v>
      </c>
      <c r="F29" s="231">
        <v>1</v>
      </c>
      <c r="G29" s="231" t="s">
        <v>1489</v>
      </c>
      <c r="H29" s="231" t="s">
        <v>1490</v>
      </c>
      <c r="I29" s="234">
        <v>11300</v>
      </c>
      <c r="J29" s="234">
        <v>16284.7125</v>
      </c>
      <c r="K29" s="234">
        <v>16284.7125</v>
      </c>
      <c r="L29" s="234">
        <v>15509.25</v>
      </c>
      <c r="M29" s="234">
        <v>15509.25</v>
      </c>
      <c r="N29" s="234"/>
      <c r="O29" s="231" t="s">
        <v>51</v>
      </c>
    </row>
    <row r="30" spans="1:15">
      <c r="A30" s="232">
        <v>44420</v>
      </c>
      <c r="B30" s="233" t="s">
        <v>1661</v>
      </c>
      <c r="C30" s="231" t="s">
        <v>1669</v>
      </c>
      <c r="D30" s="231" t="s">
        <v>155</v>
      </c>
      <c r="E30" s="231" t="s">
        <v>154</v>
      </c>
      <c r="F30" s="231">
        <v>1</v>
      </c>
      <c r="G30" s="231" t="s">
        <v>673</v>
      </c>
      <c r="H30" s="231" t="s">
        <v>674</v>
      </c>
      <c r="I30" s="234">
        <v>4796.6400000000003</v>
      </c>
      <c r="J30" s="234">
        <v>8176.6981357066652</v>
      </c>
      <c r="K30" s="234">
        <v>8176.6981357066652</v>
      </c>
      <c r="L30" s="234">
        <v>7110.1722919188396</v>
      </c>
      <c r="M30" s="234">
        <v>7110.1722919188396</v>
      </c>
      <c r="N30" s="234">
        <v>600</v>
      </c>
      <c r="O30" s="231" t="s">
        <v>16</v>
      </c>
    </row>
    <row r="31" spans="1:15">
      <c r="A31" s="232">
        <v>44420</v>
      </c>
      <c r="B31" s="233" t="s">
        <v>1661</v>
      </c>
      <c r="C31" s="231" t="s">
        <v>1669</v>
      </c>
      <c r="D31" s="231" t="s">
        <v>155</v>
      </c>
      <c r="E31" s="231" t="s">
        <v>154</v>
      </c>
      <c r="F31" s="231">
        <v>1</v>
      </c>
      <c r="G31" s="231" t="s">
        <v>1077</v>
      </c>
      <c r="H31" s="231" t="s">
        <v>1078</v>
      </c>
      <c r="I31" s="234">
        <v>552.15</v>
      </c>
      <c r="J31" s="234">
        <v>941.23467169319258</v>
      </c>
      <c r="K31" s="234">
        <v>941.23467169319258</v>
      </c>
      <c r="L31" s="234">
        <v>818.46493190712397</v>
      </c>
      <c r="M31" s="234">
        <v>818.46493190712397</v>
      </c>
      <c r="N31" s="234">
        <v>600</v>
      </c>
      <c r="O31" s="231" t="s">
        <v>16</v>
      </c>
    </row>
    <row r="32" spans="1:15">
      <c r="A32" s="232">
        <v>44420</v>
      </c>
      <c r="B32" s="233" t="s">
        <v>1661</v>
      </c>
      <c r="C32" s="231" t="s">
        <v>1669</v>
      </c>
      <c r="D32" s="231" t="s">
        <v>155</v>
      </c>
      <c r="E32" s="231" t="s">
        <v>154</v>
      </c>
      <c r="F32" s="231">
        <v>1</v>
      </c>
      <c r="G32" s="231" t="s">
        <v>1075</v>
      </c>
      <c r="H32" s="231" t="s">
        <v>1076</v>
      </c>
      <c r="I32" s="234">
        <v>1243.68</v>
      </c>
      <c r="J32" s="234">
        <v>2120.0665335350718</v>
      </c>
      <c r="K32" s="234">
        <v>2120.0665335350718</v>
      </c>
      <c r="L32" s="234">
        <v>1843.5361161174537</v>
      </c>
      <c r="M32" s="234">
        <v>1843.5361161174537</v>
      </c>
      <c r="N32" s="234">
        <v>600</v>
      </c>
      <c r="O32" s="231" t="s">
        <v>16</v>
      </c>
    </row>
    <row r="33" spans="1:15">
      <c r="A33" s="232">
        <v>44420</v>
      </c>
      <c r="B33" s="233" t="s">
        <v>1661</v>
      </c>
      <c r="C33" s="231" t="s">
        <v>1669</v>
      </c>
      <c r="D33" s="231" t="s">
        <v>155</v>
      </c>
      <c r="E33" s="231" t="s">
        <v>154</v>
      </c>
      <c r="F33" s="231">
        <v>20</v>
      </c>
      <c r="G33" s="231" t="s">
        <v>1259</v>
      </c>
      <c r="H33" s="231" t="s">
        <v>1260</v>
      </c>
      <c r="I33" s="234">
        <v>59.59</v>
      </c>
      <c r="J33" s="234">
        <v>92.748241523069453</v>
      </c>
      <c r="K33" s="234">
        <v>1854.9648304613891</v>
      </c>
      <c r="L33" s="234">
        <v>88.331658593399482</v>
      </c>
      <c r="M33" s="234">
        <v>1766.6331718679896</v>
      </c>
      <c r="N33" s="234">
        <v>600</v>
      </c>
      <c r="O33" s="231" t="s">
        <v>16</v>
      </c>
    </row>
    <row r="34" spans="1:15">
      <c r="A34" s="232">
        <v>44420</v>
      </c>
      <c r="B34" s="233" t="s">
        <v>1661</v>
      </c>
      <c r="C34" s="231" t="s">
        <v>1669</v>
      </c>
      <c r="D34" s="231" t="s">
        <v>155</v>
      </c>
      <c r="E34" s="231" t="s">
        <v>154</v>
      </c>
      <c r="F34" s="231">
        <v>2</v>
      </c>
      <c r="G34" s="231" t="s">
        <v>960</v>
      </c>
      <c r="H34" s="231" t="s">
        <v>961</v>
      </c>
      <c r="I34" s="234">
        <v>10.45</v>
      </c>
      <c r="J34" s="234">
        <v>17.813822908981003</v>
      </c>
      <c r="K34" s="234">
        <v>35.627645817962005</v>
      </c>
      <c r="L34" s="234">
        <v>15.490280790418264</v>
      </c>
      <c r="M34" s="234">
        <v>30.980561580836529</v>
      </c>
      <c r="N34" s="234">
        <v>600</v>
      </c>
      <c r="O34" s="231" t="s">
        <v>16</v>
      </c>
    </row>
    <row r="35" spans="1:15">
      <c r="A35" s="232">
        <v>44420</v>
      </c>
      <c r="B35" s="233" t="s">
        <v>1661</v>
      </c>
      <c r="C35" s="231" t="s">
        <v>1669</v>
      </c>
      <c r="D35" s="231" t="s">
        <v>155</v>
      </c>
      <c r="E35" s="231" t="s">
        <v>154</v>
      </c>
      <c r="F35" s="231">
        <v>1</v>
      </c>
      <c r="G35" s="231" t="s">
        <v>1255</v>
      </c>
      <c r="H35" s="231" t="s">
        <v>1256</v>
      </c>
      <c r="I35" s="234">
        <v>499.71</v>
      </c>
      <c r="J35" s="234">
        <v>777.76848081042169</v>
      </c>
      <c r="K35" s="234">
        <v>777.76848081042169</v>
      </c>
      <c r="L35" s="234">
        <v>740.73188648611585</v>
      </c>
      <c r="M35" s="234">
        <v>740.73188648611585</v>
      </c>
      <c r="N35" s="234">
        <v>600</v>
      </c>
      <c r="O35" s="231" t="s">
        <v>16</v>
      </c>
    </row>
    <row r="36" spans="1:15">
      <c r="A36" s="232">
        <v>44420</v>
      </c>
      <c r="B36" s="233" t="s">
        <v>1661</v>
      </c>
      <c r="C36" s="231" t="s">
        <v>1669</v>
      </c>
      <c r="D36" s="231" t="s">
        <v>155</v>
      </c>
      <c r="E36" s="231" t="s">
        <v>154</v>
      </c>
      <c r="F36" s="231">
        <v>2</v>
      </c>
      <c r="G36" s="231" t="s">
        <v>1670</v>
      </c>
      <c r="H36" s="231" t="s">
        <v>277</v>
      </c>
      <c r="I36" s="234">
        <v>60</v>
      </c>
      <c r="J36" s="234">
        <v>93.386381798693847</v>
      </c>
      <c r="K36" s="234">
        <v>186.77276359738769</v>
      </c>
      <c r="L36" s="234">
        <v>88.939411236851285</v>
      </c>
      <c r="M36" s="234">
        <v>177.87882247370257</v>
      </c>
      <c r="N36" s="234">
        <v>600</v>
      </c>
      <c r="O36" s="231" t="s">
        <v>16</v>
      </c>
    </row>
    <row r="37" spans="1:15">
      <c r="A37" s="232">
        <v>44420</v>
      </c>
      <c r="B37" s="233" t="s">
        <v>1661</v>
      </c>
      <c r="C37" s="231" t="s">
        <v>1669</v>
      </c>
      <c r="D37" s="231" t="s">
        <v>155</v>
      </c>
      <c r="E37" s="231" t="s">
        <v>154</v>
      </c>
      <c r="F37" s="231">
        <v>1</v>
      </c>
      <c r="G37" s="231" t="s">
        <v>458</v>
      </c>
      <c r="H37" s="231" t="s">
        <v>459</v>
      </c>
      <c r="I37" s="234">
        <v>163</v>
      </c>
      <c r="J37" s="234">
        <v>277.8615439391296</v>
      </c>
      <c r="K37" s="234">
        <v>277.8615439391296</v>
      </c>
      <c r="L37" s="234">
        <v>241.61873386011268</v>
      </c>
      <c r="M37" s="234">
        <v>241.61873386011268</v>
      </c>
      <c r="N37" s="234">
        <v>600</v>
      </c>
      <c r="O37" s="231" t="s">
        <v>16</v>
      </c>
    </row>
    <row r="38" spans="1:15">
      <c r="A38" s="232">
        <v>44420</v>
      </c>
      <c r="B38" s="233" t="s">
        <v>1661</v>
      </c>
      <c r="C38" s="231" t="s">
        <v>1669</v>
      </c>
      <c r="D38" s="231" t="s">
        <v>155</v>
      </c>
      <c r="E38" s="231" t="s">
        <v>154</v>
      </c>
      <c r="F38" s="231">
        <v>1</v>
      </c>
      <c r="G38" s="231" t="s">
        <v>460</v>
      </c>
      <c r="H38" s="231" t="s">
        <v>461</v>
      </c>
      <c r="I38" s="234">
        <v>175</v>
      </c>
      <c r="J38" s="234">
        <v>298.31760852360537</v>
      </c>
      <c r="K38" s="234">
        <v>298.31760852360537</v>
      </c>
      <c r="L38" s="234">
        <v>259.40661610748293</v>
      </c>
      <c r="M38" s="234">
        <v>259.40661610748293</v>
      </c>
      <c r="N38" s="234">
        <v>600</v>
      </c>
      <c r="O38" s="231" t="s">
        <v>16</v>
      </c>
    </row>
    <row r="39" spans="1:15">
      <c r="A39" s="232">
        <v>44420</v>
      </c>
      <c r="B39" s="233" t="s">
        <v>1661</v>
      </c>
      <c r="C39" s="231" t="s">
        <v>1669</v>
      </c>
      <c r="D39" s="231" t="s">
        <v>155</v>
      </c>
      <c r="E39" s="231" t="s">
        <v>154</v>
      </c>
      <c r="F39" s="231">
        <v>2</v>
      </c>
      <c r="G39" s="231" t="s">
        <v>1036</v>
      </c>
      <c r="H39" s="231" t="s">
        <v>1037</v>
      </c>
      <c r="I39" s="234">
        <v>69.709999999999994</v>
      </c>
      <c r="J39" s="234">
        <v>108.49941125311581</v>
      </c>
      <c r="K39" s="234">
        <v>216.99882250623162</v>
      </c>
      <c r="L39" s="234">
        <v>103.33277262201506</v>
      </c>
      <c r="M39" s="234">
        <v>206.66554524403011</v>
      </c>
      <c r="N39" s="234">
        <v>600</v>
      </c>
      <c r="O39" s="231" t="s">
        <v>16</v>
      </c>
    </row>
    <row r="40" spans="1:15">
      <c r="A40" s="232">
        <v>44420</v>
      </c>
      <c r="B40" s="233" t="s">
        <v>1661</v>
      </c>
      <c r="C40" s="231" t="s">
        <v>1669</v>
      </c>
      <c r="D40" s="231" t="s">
        <v>155</v>
      </c>
      <c r="E40" s="231" t="s">
        <v>154</v>
      </c>
      <c r="F40" s="231">
        <v>1</v>
      </c>
      <c r="G40" s="231" t="s">
        <v>1623</v>
      </c>
      <c r="H40" s="231" t="s">
        <v>1624</v>
      </c>
      <c r="I40" s="234">
        <v>79</v>
      </c>
      <c r="J40" s="234">
        <v>134.669091847799</v>
      </c>
      <c r="K40" s="234">
        <v>134.669091847799</v>
      </c>
      <c r="L40" s="234">
        <v>117.10355812852087</v>
      </c>
      <c r="M40" s="234">
        <v>117.10355812852087</v>
      </c>
      <c r="N40" s="234">
        <v>600</v>
      </c>
      <c r="O40" s="231" t="s">
        <v>16</v>
      </c>
    </row>
    <row r="41" spans="1:15">
      <c r="A41" s="232">
        <v>44420</v>
      </c>
      <c r="B41" s="233" t="s">
        <v>1661</v>
      </c>
      <c r="C41" s="231" t="s">
        <v>1669</v>
      </c>
      <c r="D41" s="231" t="s">
        <v>155</v>
      </c>
      <c r="E41" s="231" t="s">
        <v>154</v>
      </c>
      <c r="F41" s="231">
        <v>1</v>
      </c>
      <c r="G41" s="231" t="s">
        <v>1609</v>
      </c>
      <c r="H41" s="231" t="s">
        <v>1610</v>
      </c>
      <c r="I41" s="234">
        <v>714.54</v>
      </c>
      <c r="J41" s="234">
        <v>1218.0563656826112</v>
      </c>
      <c r="K41" s="234">
        <v>1218.0563656826112</v>
      </c>
      <c r="L41" s="234">
        <v>1059.1794484196619</v>
      </c>
      <c r="M41" s="234">
        <v>1059.1794484196619</v>
      </c>
      <c r="N41" s="234">
        <v>600</v>
      </c>
      <c r="O41" s="231" t="s">
        <v>16</v>
      </c>
    </row>
    <row r="42" spans="1:15">
      <c r="A42" s="232">
        <v>44420</v>
      </c>
      <c r="B42" s="233" t="s">
        <v>1661</v>
      </c>
      <c r="C42" s="231" t="s">
        <v>1669</v>
      </c>
      <c r="D42" s="231" t="s">
        <v>155</v>
      </c>
      <c r="E42" s="231" t="s">
        <v>154</v>
      </c>
      <c r="F42" s="231">
        <v>1</v>
      </c>
      <c r="G42" s="231" t="s">
        <v>1595</v>
      </c>
      <c r="H42" s="231" t="s">
        <v>1596</v>
      </c>
      <c r="I42" s="234">
        <v>107</v>
      </c>
      <c r="J42" s="234">
        <v>182.39990921157585</v>
      </c>
      <c r="K42" s="234">
        <v>182.39990921157585</v>
      </c>
      <c r="L42" s="234">
        <v>158.60861670571813</v>
      </c>
      <c r="M42" s="234">
        <v>158.60861670571813</v>
      </c>
      <c r="N42" s="234">
        <v>600</v>
      </c>
      <c r="O42" s="231" t="s">
        <v>16</v>
      </c>
    </row>
    <row r="43" spans="1:15">
      <c r="A43" s="232">
        <v>44420</v>
      </c>
      <c r="B43" s="233" t="s">
        <v>1661</v>
      </c>
      <c r="C43" s="231" t="s">
        <v>1669</v>
      </c>
      <c r="D43" s="231" t="s">
        <v>155</v>
      </c>
      <c r="E43" s="231" t="s">
        <v>154</v>
      </c>
      <c r="F43" s="231">
        <v>1</v>
      </c>
      <c r="G43" s="231" t="s">
        <v>1599</v>
      </c>
      <c r="H43" s="231" t="s">
        <v>1600</v>
      </c>
      <c r="I43" s="234">
        <v>68</v>
      </c>
      <c r="J43" s="234">
        <v>115.91769931202951</v>
      </c>
      <c r="K43" s="234">
        <v>115.91769931202951</v>
      </c>
      <c r="L43" s="234">
        <v>100.7979994017648</v>
      </c>
      <c r="M43" s="234">
        <v>100.7979994017648</v>
      </c>
      <c r="N43" s="234">
        <v>600</v>
      </c>
      <c r="O43" s="231" t="s">
        <v>16</v>
      </c>
    </row>
    <row r="44" spans="1:15">
      <c r="A44" s="232">
        <v>44420</v>
      </c>
      <c r="B44" s="233" t="s">
        <v>1661</v>
      </c>
      <c r="C44" s="231" t="s">
        <v>1669</v>
      </c>
      <c r="D44" s="231" t="s">
        <v>155</v>
      </c>
      <c r="E44" s="231" t="s">
        <v>154</v>
      </c>
      <c r="F44" s="231">
        <v>1</v>
      </c>
      <c r="G44" s="231" t="s">
        <v>1597</v>
      </c>
      <c r="H44" s="231" t="s">
        <v>1598</v>
      </c>
      <c r="I44" s="234">
        <v>68</v>
      </c>
      <c r="J44" s="234">
        <v>115.91769931202951</v>
      </c>
      <c r="K44" s="234">
        <v>115.91769931202951</v>
      </c>
      <c r="L44" s="234">
        <v>100.7979994017648</v>
      </c>
      <c r="M44" s="234">
        <v>100.7979994017648</v>
      </c>
      <c r="N44" s="234">
        <v>600</v>
      </c>
      <c r="O44" s="231" t="s">
        <v>16</v>
      </c>
    </row>
    <row r="45" spans="1:15" ht="63.75">
      <c r="A45" s="232">
        <v>44420</v>
      </c>
      <c r="B45" s="233" t="s">
        <v>1661</v>
      </c>
      <c r="C45" s="231" t="s">
        <v>1669</v>
      </c>
      <c r="D45" s="231" t="s">
        <v>155</v>
      </c>
      <c r="E45" s="231" t="s">
        <v>154</v>
      </c>
      <c r="F45" s="231">
        <v>1</v>
      </c>
      <c r="G45" s="231" t="s">
        <v>1601</v>
      </c>
      <c r="H45" s="253" t="s">
        <v>1602</v>
      </c>
      <c r="I45" s="234">
        <v>15.44</v>
      </c>
      <c r="J45" s="234">
        <v>26.320136432025521</v>
      </c>
      <c r="K45" s="234">
        <v>26.320136432025521</v>
      </c>
      <c r="L45" s="234">
        <v>22.887075158283061</v>
      </c>
      <c r="M45" s="234">
        <v>22.887075158283061</v>
      </c>
      <c r="N45" s="234">
        <v>600</v>
      </c>
      <c r="O45" s="231" t="s">
        <v>16</v>
      </c>
    </row>
    <row r="46" spans="1:15" ht="51">
      <c r="A46" s="232">
        <v>44420</v>
      </c>
      <c r="B46" s="233" t="s">
        <v>1661</v>
      </c>
      <c r="C46" s="231" t="s">
        <v>1669</v>
      </c>
      <c r="D46" s="231" t="s">
        <v>155</v>
      </c>
      <c r="E46" s="231" t="s">
        <v>154</v>
      </c>
      <c r="F46" s="231">
        <v>1</v>
      </c>
      <c r="G46" s="231" t="s">
        <v>1603</v>
      </c>
      <c r="H46" s="253" t="s">
        <v>1604</v>
      </c>
      <c r="I46" s="234">
        <v>17.59</v>
      </c>
      <c r="J46" s="234">
        <v>29.985181336744105</v>
      </c>
      <c r="K46" s="234">
        <v>29.985181336744105</v>
      </c>
      <c r="L46" s="234">
        <v>26.074070727603569</v>
      </c>
      <c r="M46" s="234">
        <v>26.074070727603569</v>
      </c>
      <c r="N46" s="234">
        <v>600</v>
      </c>
      <c r="O46" s="231" t="s">
        <v>16</v>
      </c>
    </row>
    <row r="47" spans="1:15" ht="63.75">
      <c r="A47" s="232">
        <v>44420</v>
      </c>
      <c r="B47" s="233" t="s">
        <v>1661</v>
      </c>
      <c r="C47" s="231" t="s">
        <v>1669</v>
      </c>
      <c r="D47" s="231" t="s">
        <v>155</v>
      </c>
      <c r="E47" s="231" t="s">
        <v>154</v>
      </c>
      <c r="F47" s="231">
        <v>1</v>
      </c>
      <c r="G47" s="231" t="s">
        <v>1605</v>
      </c>
      <c r="H47" s="253" t="s">
        <v>1606</v>
      </c>
      <c r="I47" s="234">
        <v>24.67</v>
      </c>
      <c r="J47" s="234">
        <v>40.35703625</v>
      </c>
      <c r="K47" s="234">
        <v>40.35703625</v>
      </c>
      <c r="L47" s="234">
        <v>35.093074999999999</v>
      </c>
      <c r="M47" s="234">
        <v>35.093074999999999</v>
      </c>
      <c r="N47" s="234">
        <v>600</v>
      </c>
      <c r="O47" s="231" t="s">
        <v>16</v>
      </c>
    </row>
    <row r="48" spans="1:15" ht="63.75">
      <c r="A48" s="232">
        <v>44420</v>
      </c>
      <c r="B48" s="233" t="s">
        <v>1661</v>
      </c>
      <c r="C48" s="231" t="s">
        <v>1669</v>
      </c>
      <c r="D48" s="231" t="s">
        <v>155</v>
      </c>
      <c r="E48" s="231" t="s">
        <v>154</v>
      </c>
      <c r="F48" s="231">
        <v>1</v>
      </c>
      <c r="G48" s="231" t="s">
        <v>1607</v>
      </c>
      <c r="H48" s="253" t="s">
        <v>1608</v>
      </c>
      <c r="I48" s="234">
        <v>32.96</v>
      </c>
      <c r="J48" s="234">
        <v>56.185990725360178</v>
      </c>
      <c r="K48" s="234">
        <v>56.185990725360178</v>
      </c>
      <c r="L48" s="234">
        <v>48.857383239443635</v>
      </c>
      <c r="M48" s="234">
        <v>48.857383239443635</v>
      </c>
      <c r="N48" s="234">
        <v>600</v>
      </c>
      <c r="O48" s="231" t="s">
        <v>16</v>
      </c>
    </row>
    <row r="49" spans="1:15" ht="63.75">
      <c r="A49" s="232">
        <v>44420</v>
      </c>
      <c r="B49" s="233" t="s">
        <v>1661</v>
      </c>
      <c r="C49" s="231" t="s">
        <v>1669</v>
      </c>
      <c r="D49" s="231" t="s">
        <v>155</v>
      </c>
      <c r="E49" s="231" t="s">
        <v>154</v>
      </c>
      <c r="F49" s="231">
        <v>1</v>
      </c>
      <c r="G49" s="231" t="s">
        <v>1279</v>
      </c>
      <c r="H49" s="253" t="s">
        <v>1280</v>
      </c>
      <c r="I49" s="234">
        <v>149.56</v>
      </c>
      <c r="J49" s="234">
        <v>281.0061599686199</v>
      </c>
      <c r="K49" s="234">
        <v>281.0061599686199</v>
      </c>
      <c r="L49" s="234">
        <v>244.35318258140862</v>
      </c>
      <c r="M49" s="234">
        <v>244.35318258140862</v>
      </c>
      <c r="N49" s="234">
        <v>200</v>
      </c>
      <c r="O49" s="231" t="s">
        <v>16</v>
      </c>
    </row>
    <row r="50" spans="1:15" ht="51">
      <c r="A50" s="232">
        <v>44420</v>
      </c>
      <c r="B50" s="233" t="s">
        <v>1661</v>
      </c>
      <c r="C50" s="231" t="s">
        <v>1669</v>
      </c>
      <c r="D50" s="231" t="s">
        <v>155</v>
      </c>
      <c r="E50" s="231" t="s">
        <v>154</v>
      </c>
      <c r="F50" s="231">
        <v>1</v>
      </c>
      <c r="G50" s="231" t="s">
        <v>934</v>
      </c>
      <c r="H50" s="253" t="s">
        <v>935</v>
      </c>
      <c r="I50" s="234">
        <v>81</v>
      </c>
      <c r="J50" s="234">
        <v>138.9558583748917</v>
      </c>
      <c r="K50" s="234">
        <v>138.9558583748917</v>
      </c>
      <c r="L50" s="234">
        <v>132.3389127379921</v>
      </c>
      <c r="M50" s="234">
        <v>132.3389127379921</v>
      </c>
      <c r="N50" s="234">
        <v>200</v>
      </c>
      <c r="O50" s="231" t="s">
        <v>16</v>
      </c>
    </row>
    <row r="51" spans="1:15" ht="51">
      <c r="A51" s="232">
        <v>44420</v>
      </c>
      <c r="B51" s="233" t="s">
        <v>1661</v>
      </c>
      <c r="C51" s="231" t="s">
        <v>1669</v>
      </c>
      <c r="D51" s="231" t="s">
        <v>155</v>
      </c>
      <c r="E51" s="231" t="s">
        <v>154</v>
      </c>
      <c r="F51" s="231">
        <v>1</v>
      </c>
      <c r="G51" s="231" t="s">
        <v>932</v>
      </c>
      <c r="H51" s="253" t="s">
        <v>933</v>
      </c>
      <c r="I51" s="234">
        <v>715.9</v>
      </c>
      <c r="J51" s="234">
        <v>1228.1296174146294</v>
      </c>
      <c r="K51" s="234">
        <v>1228.1296174146294</v>
      </c>
      <c r="L51" s="234">
        <v>1169.6472546805994</v>
      </c>
      <c r="M51" s="234">
        <v>1169.6472546805994</v>
      </c>
      <c r="N51" s="234">
        <v>200</v>
      </c>
      <c r="O51" s="231" t="s">
        <v>16</v>
      </c>
    </row>
    <row r="52" spans="1:15">
      <c r="A52" s="232">
        <v>44425</v>
      </c>
      <c r="B52" s="233" t="s">
        <v>4</v>
      </c>
      <c r="C52" s="231" t="s">
        <v>192</v>
      </c>
      <c r="D52" s="231" t="s">
        <v>1667</v>
      </c>
      <c r="E52" s="231" t="s">
        <v>194</v>
      </c>
      <c r="F52" s="231">
        <v>1</v>
      </c>
      <c r="G52" s="231" t="s">
        <v>1441</v>
      </c>
      <c r="H52" s="231" t="s">
        <v>1442</v>
      </c>
      <c r="I52" s="234">
        <v>413</v>
      </c>
      <c r="J52" s="234">
        <v>858.868875</v>
      </c>
      <c r="K52" s="234">
        <v>858.868875</v>
      </c>
      <c r="L52" s="234">
        <v>746.84249999999997</v>
      </c>
      <c r="M52" s="234">
        <v>746.84249999999997</v>
      </c>
      <c r="N52" s="234">
        <v>180</v>
      </c>
      <c r="O52" s="231" t="s">
        <v>16</v>
      </c>
    </row>
    <row r="53" spans="1:15">
      <c r="A53" s="232">
        <v>44425</v>
      </c>
      <c r="B53" s="233" t="s">
        <v>4</v>
      </c>
      <c r="C53" s="231" t="s">
        <v>192</v>
      </c>
      <c r="D53" s="231" t="s">
        <v>1667</v>
      </c>
      <c r="E53" s="231" t="s">
        <v>194</v>
      </c>
      <c r="F53" s="231">
        <v>1</v>
      </c>
      <c r="G53" s="231" t="s">
        <v>1441</v>
      </c>
      <c r="H53" s="231" t="s">
        <v>1442</v>
      </c>
      <c r="I53" s="234">
        <v>413</v>
      </c>
      <c r="J53" s="234">
        <v>858.868875</v>
      </c>
      <c r="K53" s="234">
        <v>858.868875</v>
      </c>
      <c r="L53" s="234">
        <v>746.84249999999997</v>
      </c>
      <c r="M53" s="234">
        <v>746.84249999999997</v>
      </c>
      <c r="N53" s="234">
        <v>180</v>
      </c>
      <c r="O53" s="231" t="s">
        <v>16</v>
      </c>
    </row>
    <row r="54" spans="1:15">
      <c r="A54" s="232">
        <v>44428</v>
      </c>
      <c r="B54" s="233" t="s">
        <v>1668</v>
      </c>
      <c r="C54" s="231" t="s">
        <v>68</v>
      </c>
      <c r="D54" s="231" t="s">
        <v>72</v>
      </c>
      <c r="E54" s="231" t="s">
        <v>70</v>
      </c>
      <c r="F54" s="231">
        <v>1</v>
      </c>
      <c r="G54" s="231" t="s">
        <v>306</v>
      </c>
      <c r="H54" s="231" t="s">
        <v>307</v>
      </c>
      <c r="I54" s="234">
        <v>800</v>
      </c>
      <c r="J54" s="234">
        <v>1757.8</v>
      </c>
      <c r="K54" s="234">
        <v>1757.8</v>
      </c>
      <c r="L54" s="234">
        <v>1598</v>
      </c>
      <c r="M54" s="234">
        <v>1598</v>
      </c>
      <c r="N54" s="234">
        <v>500</v>
      </c>
      <c r="O54" s="231" t="s">
        <v>55</v>
      </c>
    </row>
    <row r="55" spans="1:15">
      <c r="A55" s="232">
        <v>44431</v>
      </c>
      <c r="B55" s="233" t="s">
        <v>1668</v>
      </c>
      <c r="C55" s="231" t="s">
        <v>1671</v>
      </c>
      <c r="D55" s="231" t="s">
        <v>1672</v>
      </c>
      <c r="E55" s="231" t="s">
        <v>1673</v>
      </c>
      <c r="F55" s="231">
        <v>1</v>
      </c>
      <c r="G55" s="231" t="s">
        <v>1462</v>
      </c>
      <c r="H55" s="231" t="s">
        <v>1463</v>
      </c>
      <c r="I55" s="234">
        <v>2500</v>
      </c>
      <c r="J55" s="234">
        <v>3774.5976394849786</v>
      </c>
      <c r="K55" s="234">
        <v>3774.5976394849786</v>
      </c>
      <c r="L55" s="234">
        <v>3774.5976394849786</v>
      </c>
      <c r="M55" s="234">
        <v>3774.5976394849786</v>
      </c>
      <c r="N55" s="234">
        <v>400</v>
      </c>
      <c r="O55" s="231" t="s">
        <v>55</v>
      </c>
    </row>
    <row r="56" spans="1:15">
      <c r="A56" s="232">
        <v>44431</v>
      </c>
      <c r="B56" s="233" t="s">
        <v>1668</v>
      </c>
      <c r="C56" s="231" t="s">
        <v>1671</v>
      </c>
      <c r="D56" s="231" t="s">
        <v>1672</v>
      </c>
      <c r="E56" s="231" t="s">
        <v>1673</v>
      </c>
      <c r="F56" s="231">
        <v>1</v>
      </c>
      <c r="G56" s="231" t="s">
        <v>1441</v>
      </c>
      <c r="H56" s="231" t="s">
        <v>1442</v>
      </c>
      <c r="I56" s="234">
        <v>412.5</v>
      </c>
      <c r="J56" s="234">
        <v>716.22990209227464</v>
      </c>
      <c r="K56" s="234">
        <v>716.22990209227464</v>
      </c>
      <c r="L56" s="234">
        <v>622.80861051502143</v>
      </c>
      <c r="M56" s="234">
        <v>622.80861051502143</v>
      </c>
      <c r="N56" s="234">
        <v>400</v>
      </c>
      <c r="O56" s="231" t="s">
        <v>55</v>
      </c>
    </row>
    <row r="57" spans="1:15">
      <c r="A57" s="232">
        <v>44432</v>
      </c>
      <c r="B57" s="233" t="s">
        <v>4</v>
      </c>
      <c r="C57" s="231" t="s">
        <v>162</v>
      </c>
      <c r="D57" s="231" t="s">
        <v>164</v>
      </c>
      <c r="E57" s="231" t="s">
        <v>163</v>
      </c>
      <c r="F57" s="231">
        <v>1</v>
      </c>
      <c r="G57" s="231" t="s">
        <v>946</v>
      </c>
      <c r="H57" s="231" t="s">
        <v>947</v>
      </c>
      <c r="I57" s="234">
        <v>3950</v>
      </c>
      <c r="J57" s="234">
        <v>7079.1083241343249</v>
      </c>
      <c r="K57" s="234">
        <v>7079.1083241343249</v>
      </c>
      <c r="L57" s="234">
        <v>6155.7463688124562</v>
      </c>
      <c r="M57" s="234">
        <v>6155.7463688124562</v>
      </c>
      <c r="N57" s="234">
        <v>1600</v>
      </c>
      <c r="O57" s="231" t="s">
        <v>59</v>
      </c>
    </row>
    <row r="58" spans="1:15">
      <c r="A58" s="232">
        <v>44432</v>
      </c>
      <c r="B58" s="233" t="s">
        <v>4</v>
      </c>
      <c r="C58" s="231" t="s">
        <v>162</v>
      </c>
      <c r="D58" s="231" t="s">
        <v>164</v>
      </c>
      <c r="E58" s="231" t="s">
        <v>163</v>
      </c>
      <c r="F58" s="231">
        <v>1</v>
      </c>
      <c r="G58" s="231" t="s">
        <v>1137</v>
      </c>
      <c r="H58" s="231" t="s">
        <v>1138</v>
      </c>
      <c r="I58" s="234">
        <v>307</v>
      </c>
      <c r="J58" s="234">
        <v>526.27735411340927</v>
      </c>
      <c r="K58" s="234">
        <v>526.27735411340927</v>
      </c>
      <c r="L58" s="234">
        <v>478.43395828491748</v>
      </c>
      <c r="M58" s="234">
        <v>478.43395828491748</v>
      </c>
      <c r="N58" s="234">
        <v>1600</v>
      </c>
      <c r="O58" s="231" t="s">
        <v>59</v>
      </c>
    </row>
    <row r="59" spans="1:15">
      <c r="A59" s="232">
        <v>44432</v>
      </c>
      <c r="B59" s="233" t="s">
        <v>4</v>
      </c>
      <c r="C59" s="231" t="s">
        <v>162</v>
      </c>
      <c r="D59" s="231" t="s">
        <v>164</v>
      </c>
      <c r="E59" s="231" t="s">
        <v>163</v>
      </c>
      <c r="F59" s="231">
        <v>1</v>
      </c>
      <c r="G59" s="231" t="s">
        <v>1085</v>
      </c>
      <c r="H59" s="231" t="s">
        <v>1086</v>
      </c>
      <c r="I59" s="234">
        <v>3055</v>
      </c>
      <c r="J59" s="234">
        <v>5237.0596638972811</v>
      </c>
      <c r="K59" s="234">
        <v>5237.0596638972811</v>
      </c>
      <c r="L59" s="234">
        <v>4760.9633308157099</v>
      </c>
      <c r="M59" s="234">
        <v>4760.9633308157099</v>
      </c>
      <c r="N59" s="234">
        <v>1600</v>
      </c>
      <c r="O59" s="231" t="s">
        <v>59</v>
      </c>
    </row>
    <row r="60" spans="1:15">
      <c r="A60" s="232">
        <v>44432</v>
      </c>
      <c r="B60" s="233" t="s">
        <v>4</v>
      </c>
      <c r="C60" s="231" t="s">
        <v>162</v>
      </c>
      <c r="D60" s="231" t="s">
        <v>164</v>
      </c>
      <c r="E60" s="231" t="s">
        <v>163</v>
      </c>
      <c r="F60" s="231">
        <v>1</v>
      </c>
      <c r="G60" s="231" t="s">
        <v>1087</v>
      </c>
      <c r="H60" s="231" t="s">
        <v>1088</v>
      </c>
      <c r="I60" s="234">
        <v>1294</v>
      </c>
      <c r="J60" s="234">
        <v>2218.2504762956078</v>
      </c>
      <c r="K60" s="234">
        <v>2218.2504762956078</v>
      </c>
      <c r="L60" s="234">
        <v>2016.5913420869163</v>
      </c>
      <c r="M60" s="234">
        <v>2016.5913420869163</v>
      </c>
      <c r="N60" s="234">
        <v>1600</v>
      </c>
      <c r="O60" s="231" t="s">
        <v>59</v>
      </c>
    </row>
    <row r="61" spans="1:15">
      <c r="A61" s="232">
        <v>44432</v>
      </c>
      <c r="B61" s="233" t="s">
        <v>1668</v>
      </c>
      <c r="C61" s="231" t="s">
        <v>178</v>
      </c>
      <c r="D61" s="231" t="s">
        <v>181</v>
      </c>
      <c r="E61" s="231" t="s">
        <v>179</v>
      </c>
      <c r="F61" s="231">
        <v>1</v>
      </c>
      <c r="G61" s="231" t="s">
        <v>1462</v>
      </c>
      <c r="H61" s="231" t="s">
        <v>1463</v>
      </c>
      <c r="I61" s="234">
        <v>2500</v>
      </c>
      <c r="J61" s="234">
        <v>3731.25</v>
      </c>
      <c r="K61" s="234">
        <v>3731.25</v>
      </c>
      <c r="L61" s="234">
        <v>3731.25</v>
      </c>
      <c r="M61" s="234">
        <v>3731.25</v>
      </c>
      <c r="N61" s="234">
        <v>300</v>
      </c>
      <c r="O61" s="231" t="s">
        <v>16</v>
      </c>
    </row>
    <row r="62" spans="1:15">
      <c r="A62" s="232">
        <v>44434</v>
      </c>
      <c r="B62" s="233" t="s">
        <v>1668</v>
      </c>
      <c r="C62" s="231" t="s">
        <v>255</v>
      </c>
      <c r="D62" s="231" t="s">
        <v>259</v>
      </c>
      <c r="E62" s="231" t="s">
        <v>257</v>
      </c>
      <c r="F62" s="231">
        <v>1</v>
      </c>
      <c r="G62" s="231" t="s">
        <v>670</v>
      </c>
      <c r="H62" s="231" t="s">
        <v>671</v>
      </c>
      <c r="I62" s="234">
        <v>13563.21</v>
      </c>
      <c r="J62" s="234">
        <v>21736.954436485816</v>
      </c>
      <c r="K62" s="234">
        <v>21736.954436485816</v>
      </c>
      <c r="L62" s="234">
        <v>18901.699509987666</v>
      </c>
      <c r="M62" s="234">
        <v>18901.699509987666</v>
      </c>
      <c r="N62" s="234">
        <v>300</v>
      </c>
      <c r="O62" s="231" t="s">
        <v>55</v>
      </c>
    </row>
    <row r="63" spans="1:15">
      <c r="A63" s="232">
        <v>44434</v>
      </c>
      <c r="B63" s="233" t="s">
        <v>1668</v>
      </c>
      <c r="C63" s="231" t="s">
        <v>255</v>
      </c>
      <c r="D63" s="231" t="s">
        <v>259</v>
      </c>
      <c r="E63" s="231" t="s">
        <v>257</v>
      </c>
      <c r="F63" s="231">
        <v>1</v>
      </c>
      <c r="G63" s="231" t="s">
        <v>529</v>
      </c>
      <c r="H63" s="231" t="s">
        <v>530</v>
      </c>
      <c r="I63" s="234">
        <v>654.29999999999995</v>
      </c>
      <c r="J63" s="234">
        <v>1048.6079097641834</v>
      </c>
      <c r="K63" s="234">
        <v>1048.6079097641834</v>
      </c>
      <c r="L63" s="234">
        <v>911.83296501233337</v>
      </c>
      <c r="M63" s="234">
        <v>911.83296501233337</v>
      </c>
      <c r="N63" s="234">
        <v>300</v>
      </c>
      <c r="O63" s="231" t="s">
        <v>55</v>
      </c>
    </row>
    <row r="64" spans="1:15">
      <c r="A64" s="232">
        <v>44434</v>
      </c>
      <c r="B64" s="233" t="s">
        <v>1668</v>
      </c>
      <c r="C64" s="231" t="s">
        <v>255</v>
      </c>
      <c r="D64" s="231" t="s">
        <v>259</v>
      </c>
      <c r="E64" s="231" t="s">
        <v>257</v>
      </c>
      <c r="F64" s="231">
        <v>1</v>
      </c>
      <c r="G64" s="231" t="s">
        <v>428</v>
      </c>
      <c r="H64" s="231" t="s">
        <v>429</v>
      </c>
      <c r="I64" s="234">
        <v>166.97</v>
      </c>
      <c r="J64" s="234">
        <v>408.62464124999997</v>
      </c>
      <c r="K64" s="234">
        <v>408.62464124999997</v>
      </c>
      <c r="L64" s="234">
        <v>389.16632499999997</v>
      </c>
      <c r="M64" s="234">
        <v>389.16632499999997</v>
      </c>
      <c r="N64" s="234">
        <v>160</v>
      </c>
      <c r="O64" s="231" t="s">
        <v>16</v>
      </c>
    </row>
    <row r="65" spans="1:15">
      <c r="A65" s="232">
        <v>44434</v>
      </c>
      <c r="B65" s="233" t="s">
        <v>1668</v>
      </c>
      <c r="C65" s="231" t="s">
        <v>1671</v>
      </c>
      <c r="D65" s="231" t="s">
        <v>1672</v>
      </c>
      <c r="E65" s="231" t="s">
        <v>1673</v>
      </c>
      <c r="F65" s="231">
        <v>1</v>
      </c>
      <c r="G65" s="231" t="s">
        <v>1441</v>
      </c>
      <c r="H65" s="231" t="s">
        <v>1442</v>
      </c>
      <c r="I65" s="234">
        <v>412.5</v>
      </c>
      <c r="J65" s="234">
        <v>1053.5796875000001</v>
      </c>
      <c r="K65" s="234">
        <v>1053.5796875000001</v>
      </c>
      <c r="L65" s="234">
        <v>916.15625</v>
      </c>
      <c r="M65" s="234">
        <v>916.15625</v>
      </c>
      <c r="N65" s="234">
        <v>350</v>
      </c>
      <c r="O65" s="231" t="s">
        <v>16</v>
      </c>
    </row>
    <row r="66" spans="1:15">
      <c r="A66" s="232">
        <v>44434</v>
      </c>
      <c r="B66" s="233" t="s">
        <v>1668</v>
      </c>
      <c r="C66" s="231" t="s">
        <v>1671</v>
      </c>
      <c r="D66" s="231" t="s">
        <v>1672</v>
      </c>
      <c r="E66" s="231" t="s">
        <v>1673</v>
      </c>
      <c r="F66" s="231">
        <v>1</v>
      </c>
      <c r="G66" s="231" t="s">
        <v>1441</v>
      </c>
      <c r="H66" s="231" t="s">
        <v>1442</v>
      </c>
      <c r="I66" s="234">
        <v>412.5</v>
      </c>
      <c r="J66" s="234">
        <v>770.90968750000002</v>
      </c>
      <c r="K66" s="234">
        <v>770.90968750000002</v>
      </c>
      <c r="L66" s="234">
        <v>670.35625000000005</v>
      </c>
      <c r="M66" s="234">
        <v>670.35625000000005</v>
      </c>
      <c r="N66" s="234">
        <v>104.2</v>
      </c>
      <c r="O66" s="231" t="s">
        <v>52</v>
      </c>
    </row>
    <row r="67" spans="1:15">
      <c r="A67" s="232">
        <v>44439</v>
      </c>
      <c r="B67" s="233" t="s">
        <v>4</v>
      </c>
      <c r="C67" s="231" t="s">
        <v>1671</v>
      </c>
      <c r="D67" s="231" t="s">
        <v>1672</v>
      </c>
      <c r="E67" s="231" t="s">
        <v>1673</v>
      </c>
      <c r="F67" s="231">
        <v>1</v>
      </c>
      <c r="G67" s="231" t="s">
        <v>1158</v>
      </c>
      <c r="H67" s="231" t="s">
        <v>1159</v>
      </c>
      <c r="I67" s="234">
        <v>404</v>
      </c>
      <c r="J67" s="234">
        <v>658.97275862068966</v>
      </c>
      <c r="K67" s="234">
        <v>658.97275862068966</v>
      </c>
      <c r="L67" s="234">
        <v>658.97275862068966</v>
      </c>
      <c r="M67" s="234">
        <v>658.97275862068966</v>
      </c>
      <c r="N67" s="234">
        <v>150</v>
      </c>
      <c r="O67" s="231" t="s">
        <v>52</v>
      </c>
    </row>
    <row r="68" spans="1:15">
      <c r="A68" s="232">
        <v>44439</v>
      </c>
      <c r="B68" s="233" t="s">
        <v>4</v>
      </c>
      <c r="C68" s="231" t="s">
        <v>1671</v>
      </c>
      <c r="D68" s="231" t="s">
        <v>1672</v>
      </c>
      <c r="E68" s="231" t="s">
        <v>1673</v>
      </c>
      <c r="F68" s="231">
        <v>1</v>
      </c>
      <c r="G68" s="231" t="s">
        <v>758</v>
      </c>
      <c r="H68" s="231" t="s">
        <v>759</v>
      </c>
      <c r="I68" s="234">
        <v>176</v>
      </c>
      <c r="J68" s="234">
        <v>321.52651034482761</v>
      </c>
      <c r="K68" s="234">
        <v>321.52651034482761</v>
      </c>
      <c r="L68" s="234">
        <v>287.07724137931035</v>
      </c>
      <c r="M68" s="234">
        <v>287.07724137931035</v>
      </c>
      <c r="N68" s="234">
        <v>150</v>
      </c>
      <c r="O68" s="231" t="s">
        <v>52</v>
      </c>
    </row>
    <row r="69" spans="1:15">
      <c r="A69" s="232">
        <v>44452</v>
      </c>
      <c r="B69" s="233" t="s">
        <v>1665</v>
      </c>
      <c r="C69" s="231" t="s">
        <v>1674</v>
      </c>
      <c r="D69" s="231" t="s">
        <v>116</v>
      </c>
      <c r="E69" s="231" t="s">
        <v>115</v>
      </c>
      <c r="F69" s="231">
        <v>1</v>
      </c>
      <c r="G69" s="231" t="s">
        <v>675</v>
      </c>
      <c r="H69" s="231" t="s">
        <v>676</v>
      </c>
      <c r="I69" s="234">
        <v>495.18</v>
      </c>
      <c r="J69" s="234">
        <v>829.80664901893078</v>
      </c>
      <c r="K69" s="234">
        <v>829.80664901893078</v>
      </c>
      <c r="L69" s="234">
        <v>721.57099914689638</v>
      </c>
      <c r="M69" s="234">
        <v>721.57099914689638</v>
      </c>
      <c r="N69" s="234">
        <v>150</v>
      </c>
      <c r="O69" s="231" t="s">
        <v>52</v>
      </c>
    </row>
    <row r="70" spans="1:15">
      <c r="A70" s="232">
        <v>44452</v>
      </c>
      <c r="B70" s="233" t="s">
        <v>1665</v>
      </c>
      <c r="C70" s="231" t="s">
        <v>1674</v>
      </c>
      <c r="D70" s="231" t="s">
        <v>116</v>
      </c>
      <c r="E70" s="231" t="s">
        <v>115</v>
      </c>
      <c r="F70" s="231">
        <v>1</v>
      </c>
      <c r="G70" s="231" t="s">
        <v>702</v>
      </c>
      <c r="H70" s="231" t="s">
        <v>703</v>
      </c>
      <c r="I70" s="234">
        <v>1276</v>
      </c>
      <c r="J70" s="234">
        <v>2045.3109059384142</v>
      </c>
      <c r="K70" s="234">
        <v>2045.3109059384142</v>
      </c>
      <c r="L70" s="234">
        <v>1859.3735508531038</v>
      </c>
      <c r="M70" s="234">
        <v>1859.3735508531038</v>
      </c>
      <c r="N70" s="234">
        <v>150</v>
      </c>
      <c r="O70" s="231" t="s">
        <v>52</v>
      </c>
    </row>
    <row r="71" spans="1:15">
      <c r="A71" s="232">
        <v>44453</v>
      </c>
      <c r="B71" s="233" t="s">
        <v>1665</v>
      </c>
      <c r="C71" s="231" t="s">
        <v>251</v>
      </c>
      <c r="D71" s="231" t="s">
        <v>253</v>
      </c>
      <c r="E71" s="231" t="s">
        <v>252</v>
      </c>
      <c r="F71" s="231">
        <v>1</v>
      </c>
      <c r="G71" s="231" t="s">
        <v>1419</v>
      </c>
      <c r="H71" s="231" t="s">
        <v>1420</v>
      </c>
      <c r="I71" s="234">
        <v>2265.98</v>
      </c>
      <c r="J71" s="234">
        <v>4051.8600324999998</v>
      </c>
      <c r="K71" s="234">
        <v>4051.8600324999998</v>
      </c>
      <c r="L71" s="234">
        <v>3523.35655</v>
      </c>
      <c r="M71" s="234">
        <v>3523.35655</v>
      </c>
      <c r="N71" s="234">
        <v>300</v>
      </c>
      <c r="O71" s="231" t="s">
        <v>16</v>
      </c>
    </row>
    <row r="72" spans="1:15">
      <c r="A72" s="232">
        <v>44453</v>
      </c>
      <c r="B72" s="233" t="s">
        <v>1665</v>
      </c>
      <c r="C72" s="231" t="s">
        <v>251</v>
      </c>
      <c r="D72" s="231" t="s">
        <v>253</v>
      </c>
      <c r="E72" s="231" t="s">
        <v>252</v>
      </c>
      <c r="F72" s="231">
        <v>1</v>
      </c>
      <c r="G72" s="231" t="s">
        <v>1419</v>
      </c>
      <c r="H72" s="231" t="s">
        <v>1420</v>
      </c>
      <c r="I72" s="234">
        <v>2265.98</v>
      </c>
      <c r="J72" s="234">
        <v>4511.8600324999998</v>
      </c>
      <c r="K72" s="234">
        <v>4511.8600324999998</v>
      </c>
      <c r="L72" s="234">
        <v>3923.35655</v>
      </c>
      <c r="M72" s="234">
        <v>3923.35655</v>
      </c>
      <c r="N72" s="234">
        <v>700</v>
      </c>
      <c r="O72" s="231" t="s">
        <v>55</v>
      </c>
    </row>
    <row r="73" spans="1:15">
      <c r="A73" s="232">
        <v>44454</v>
      </c>
      <c r="B73" s="233" t="s">
        <v>1661</v>
      </c>
      <c r="C73" s="231" t="s">
        <v>1669</v>
      </c>
      <c r="D73" s="231" t="s">
        <v>155</v>
      </c>
      <c r="E73" s="231" t="s">
        <v>154</v>
      </c>
      <c r="F73" s="231">
        <v>8</v>
      </c>
      <c r="G73" s="231" t="s">
        <v>43</v>
      </c>
      <c r="H73" s="231" t="s">
        <v>801</v>
      </c>
      <c r="I73" s="234">
        <v>43.45</v>
      </c>
      <c r="J73" s="234">
        <v>71.179274623360683</v>
      </c>
      <c r="K73" s="234">
        <v>569.43419698688547</v>
      </c>
      <c r="L73" s="234">
        <v>61.895021411617989</v>
      </c>
      <c r="M73" s="234">
        <v>495.16017129294391</v>
      </c>
      <c r="N73" s="234">
        <v>1</v>
      </c>
      <c r="O73" s="231" t="s">
        <v>49</v>
      </c>
    </row>
    <row r="74" spans="1:15">
      <c r="A74" s="232">
        <v>44454</v>
      </c>
      <c r="B74" s="233" t="s">
        <v>1661</v>
      </c>
      <c r="C74" s="231" t="s">
        <v>1669</v>
      </c>
      <c r="D74" s="231" t="s">
        <v>155</v>
      </c>
      <c r="E74" s="231" t="s">
        <v>154</v>
      </c>
      <c r="F74" s="231">
        <v>1</v>
      </c>
      <c r="G74" s="231" t="s">
        <v>1279</v>
      </c>
      <c r="H74" s="231" t="s">
        <v>1280</v>
      </c>
      <c r="I74" s="234">
        <v>149.56</v>
      </c>
      <c r="J74" s="234">
        <v>245.00741801311449</v>
      </c>
      <c r="K74" s="234">
        <v>245.00741801311449</v>
      </c>
      <c r="L74" s="234">
        <v>213.04992870705607</v>
      </c>
      <c r="M74" s="234">
        <v>213.04992870705607</v>
      </c>
      <c r="N74" s="234">
        <v>1</v>
      </c>
      <c r="O74" s="231" t="s">
        <v>49</v>
      </c>
    </row>
    <row r="75" spans="1:15">
      <c r="A75" s="232">
        <v>44456</v>
      </c>
      <c r="B75" s="233" t="s">
        <v>1675</v>
      </c>
      <c r="C75" s="231" t="s">
        <v>145</v>
      </c>
      <c r="D75" s="231" t="s">
        <v>150</v>
      </c>
      <c r="E75" s="231" t="s">
        <v>147</v>
      </c>
      <c r="F75" s="231">
        <v>1</v>
      </c>
      <c r="G75" s="231" t="s">
        <v>686</v>
      </c>
      <c r="H75" s="231" t="s">
        <v>687</v>
      </c>
      <c r="I75" s="234">
        <v>306.43</v>
      </c>
      <c r="J75" s="234">
        <v>599.10393375000001</v>
      </c>
      <c r="K75" s="234">
        <v>599.10393375000001</v>
      </c>
      <c r="L75" s="234">
        <v>570.57517500000006</v>
      </c>
      <c r="M75" s="234">
        <v>570.57517500000006</v>
      </c>
      <c r="N75" s="234">
        <v>150</v>
      </c>
      <c r="O75" s="231" t="s">
        <v>49</v>
      </c>
    </row>
    <row r="76" spans="1:15">
      <c r="A76" s="232">
        <v>44456</v>
      </c>
      <c r="B76" s="233" t="s">
        <v>1676</v>
      </c>
      <c r="C76" s="231" t="s">
        <v>145</v>
      </c>
      <c r="D76" s="231" t="s">
        <v>150</v>
      </c>
      <c r="E76" s="231" t="s">
        <v>147</v>
      </c>
      <c r="F76" s="231">
        <v>1</v>
      </c>
      <c r="G76" s="231" t="s">
        <v>686</v>
      </c>
      <c r="H76" s="231" t="s">
        <v>687</v>
      </c>
      <c r="I76" s="234">
        <v>306.43</v>
      </c>
      <c r="J76" s="234">
        <v>599.10393375000001</v>
      </c>
      <c r="K76" s="234">
        <v>599.10393375000001</v>
      </c>
      <c r="L76" s="234">
        <v>570.57517500000006</v>
      </c>
      <c r="M76" s="234">
        <v>570.57517500000006</v>
      </c>
      <c r="N76" s="234">
        <v>150</v>
      </c>
      <c r="O76" s="231" t="s">
        <v>49</v>
      </c>
    </row>
    <row r="77" spans="1:15">
      <c r="A77" s="232">
        <v>44462</v>
      </c>
      <c r="B77" s="233" t="s">
        <v>1668</v>
      </c>
      <c r="C77" s="231" t="s">
        <v>131</v>
      </c>
      <c r="D77" s="231" t="s">
        <v>134</v>
      </c>
      <c r="E77" s="231" t="s">
        <v>133</v>
      </c>
      <c r="F77" s="231">
        <v>1</v>
      </c>
      <c r="G77" s="231" t="s">
        <v>426</v>
      </c>
      <c r="H77" s="231" t="s">
        <v>427</v>
      </c>
      <c r="I77" s="234">
        <v>78.12</v>
      </c>
      <c r="J77" s="234">
        <v>261.30265500000002</v>
      </c>
      <c r="K77" s="234">
        <v>261.30265500000002</v>
      </c>
      <c r="L77" s="234">
        <v>227.21970000000002</v>
      </c>
      <c r="M77" s="234">
        <v>227.21970000000002</v>
      </c>
      <c r="N77" s="234">
        <v>120</v>
      </c>
      <c r="O77" s="231" t="s">
        <v>52</v>
      </c>
    </row>
    <row r="78" spans="1:15">
      <c r="A78" s="232">
        <v>44467</v>
      </c>
      <c r="B78" s="233" t="s">
        <v>1665</v>
      </c>
      <c r="C78" s="231" t="s">
        <v>251</v>
      </c>
      <c r="D78" s="231" t="s">
        <v>253</v>
      </c>
      <c r="E78" s="231" t="s">
        <v>252</v>
      </c>
      <c r="F78" s="231">
        <v>1</v>
      </c>
      <c r="G78" s="231" t="s">
        <v>1042</v>
      </c>
      <c r="H78" s="231" t="s">
        <v>1043</v>
      </c>
      <c r="I78" s="234">
        <v>548.78</v>
      </c>
      <c r="J78" s="234">
        <v>977.17152750000002</v>
      </c>
      <c r="K78" s="234">
        <v>977.17152750000002</v>
      </c>
      <c r="L78" s="234">
        <v>930.63954999999999</v>
      </c>
      <c r="M78" s="234">
        <v>930.63954999999999</v>
      </c>
      <c r="N78" s="234">
        <v>150</v>
      </c>
      <c r="O78" s="231" t="s">
        <v>52</v>
      </c>
    </row>
    <row r="79" spans="1:15">
      <c r="A79" s="232">
        <v>44470</v>
      </c>
      <c r="B79" s="233" t="s">
        <v>1668</v>
      </c>
      <c r="C79" s="231" t="s">
        <v>229</v>
      </c>
      <c r="D79" s="231" t="s">
        <v>232</v>
      </c>
      <c r="E79" s="231" t="s">
        <v>230</v>
      </c>
      <c r="F79" s="231">
        <v>1</v>
      </c>
      <c r="G79" s="231" t="s">
        <v>702</v>
      </c>
      <c r="H79" s="231" t="s">
        <v>703</v>
      </c>
      <c r="I79" s="234">
        <v>1276</v>
      </c>
      <c r="J79" s="234">
        <v>2161.6210000000001</v>
      </c>
      <c r="K79" s="234">
        <v>2161.6210000000001</v>
      </c>
      <c r="L79" s="234">
        <v>1965.1100000000001</v>
      </c>
      <c r="M79" s="234">
        <v>1965.1100000000001</v>
      </c>
      <c r="N79" s="234">
        <v>150</v>
      </c>
      <c r="O79" s="231" t="s">
        <v>16</v>
      </c>
    </row>
    <row r="80" spans="1:15">
      <c r="A80" s="232">
        <v>44475</v>
      </c>
      <c r="B80" s="233" t="s">
        <v>1676</v>
      </c>
      <c r="C80" s="231" t="s">
        <v>68</v>
      </c>
      <c r="D80" s="231" t="s">
        <v>72</v>
      </c>
      <c r="E80" s="231" t="s">
        <v>70</v>
      </c>
      <c r="F80" s="231">
        <v>1</v>
      </c>
      <c r="G80" s="231" t="s">
        <v>1142</v>
      </c>
      <c r="H80" s="231" t="s">
        <v>1143</v>
      </c>
      <c r="I80" s="234">
        <v>4358.71</v>
      </c>
      <c r="J80" s="234">
        <v>7036.8756669993018</v>
      </c>
      <c r="K80" s="234">
        <v>7036.8756669993018</v>
      </c>
      <c r="L80" s="234">
        <v>6119.0223191298273</v>
      </c>
      <c r="M80" s="234">
        <v>6119.0223191298273</v>
      </c>
      <c r="N80" s="234">
        <v>650</v>
      </c>
      <c r="O80" s="231" t="s">
        <v>55</v>
      </c>
    </row>
    <row r="81" spans="1:15">
      <c r="A81" s="232">
        <v>44475</v>
      </c>
      <c r="B81" s="233" t="s">
        <v>1676</v>
      </c>
      <c r="C81" s="231" t="s">
        <v>68</v>
      </c>
      <c r="D81" s="231" t="s">
        <v>72</v>
      </c>
      <c r="E81" s="231" t="s">
        <v>70</v>
      </c>
      <c r="F81" s="231">
        <v>1</v>
      </c>
      <c r="G81" s="231" t="s">
        <v>359</v>
      </c>
      <c r="H81" s="231" t="s">
        <v>360</v>
      </c>
      <c r="I81" s="234">
        <v>2150.2600000000002</v>
      </c>
      <c r="J81" s="234">
        <v>3169.5991195855454</v>
      </c>
      <c r="K81" s="234">
        <v>3169.5991195855454</v>
      </c>
      <c r="L81" s="234">
        <v>3018.66582817671</v>
      </c>
      <c r="M81" s="234">
        <v>3018.66582817671</v>
      </c>
      <c r="N81" s="234">
        <v>650</v>
      </c>
      <c r="O81" s="231" t="s">
        <v>55</v>
      </c>
    </row>
    <row r="82" spans="1:15">
      <c r="A82" s="232">
        <v>44475</v>
      </c>
      <c r="B82" s="233" t="s">
        <v>1676</v>
      </c>
      <c r="C82" s="231" t="s">
        <v>68</v>
      </c>
      <c r="D82" s="231" t="s">
        <v>72</v>
      </c>
      <c r="E82" s="231" t="s">
        <v>70</v>
      </c>
      <c r="F82" s="231">
        <v>1</v>
      </c>
      <c r="G82" s="231" t="s">
        <v>670</v>
      </c>
      <c r="H82" s="231" t="s">
        <v>671</v>
      </c>
      <c r="I82" s="234">
        <v>13563.21</v>
      </c>
      <c r="J82" s="234">
        <v>21896.988424419516</v>
      </c>
      <c r="K82" s="234">
        <v>21896.988424419516</v>
      </c>
      <c r="L82" s="234">
        <v>19040.859499495233</v>
      </c>
      <c r="M82" s="234">
        <v>19040.859499495233</v>
      </c>
      <c r="N82" s="234">
        <v>650</v>
      </c>
      <c r="O82" s="231" t="s">
        <v>55</v>
      </c>
    </row>
    <row r="83" spans="1:15">
      <c r="A83" s="232">
        <v>44475</v>
      </c>
      <c r="B83" s="233" t="s">
        <v>1676</v>
      </c>
      <c r="C83" s="231" t="s">
        <v>68</v>
      </c>
      <c r="D83" s="231" t="s">
        <v>72</v>
      </c>
      <c r="E83" s="231" t="s">
        <v>70</v>
      </c>
      <c r="F83" s="231">
        <v>1</v>
      </c>
      <c r="G83" s="231" t="s">
        <v>529</v>
      </c>
      <c r="H83" s="231" t="s">
        <v>530</v>
      </c>
      <c r="I83" s="234">
        <v>654.29999999999995</v>
      </c>
      <c r="J83" s="234">
        <v>1056.3280761779617</v>
      </c>
      <c r="K83" s="234">
        <v>1056.3280761779617</v>
      </c>
      <c r="L83" s="234">
        <v>918.54615319822756</v>
      </c>
      <c r="M83" s="234">
        <v>918.54615319822756</v>
      </c>
      <c r="N83" s="234">
        <v>650</v>
      </c>
      <c r="O83" s="231" t="s">
        <v>55</v>
      </c>
    </row>
    <row r="84" spans="1:15">
      <c r="A84" s="232">
        <v>44477</v>
      </c>
      <c r="B84" s="233" t="s">
        <v>4</v>
      </c>
      <c r="C84" s="231" t="s">
        <v>251</v>
      </c>
      <c r="D84" s="231" t="s">
        <v>253</v>
      </c>
      <c r="E84" s="231" t="s">
        <v>252</v>
      </c>
      <c r="F84" s="231">
        <v>1</v>
      </c>
      <c r="G84" s="231" t="s">
        <v>702</v>
      </c>
      <c r="H84" s="231" t="s">
        <v>703</v>
      </c>
      <c r="I84" s="234">
        <v>1257</v>
      </c>
      <c r="J84" s="234">
        <v>2164.89075</v>
      </c>
      <c r="K84" s="234">
        <v>2164.89075</v>
      </c>
      <c r="L84" s="234">
        <v>1968.0825</v>
      </c>
      <c r="M84" s="234">
        <v>1968.0825</v>
      </c>
      <c r="N84" s="234">
        <v>180</v>
      </c>
      <c r="O84" s="231" t="s">
        <v>16</v>
      </c>
    </row>
    <row r="85" spans="1:15">
      <c r="A85" s="232">
        <v>44477</v>
      </c>
      <c r="B85" s="233" t="s">
        <v>1668</v>
      </c>
      <c r="C85" s="231" t="s">
        <v>234</v>
      </c>
      <c r="D85" s="231" t="s">
        <v>1666</v>
      </c>
      <c r="E85" s="231" t="s">
        <v>235</v>
      </c>
      <c r="F85" s="231">
        <v>1</v>
      </c>
      <c r="G85" s="231" t="s">
        <v>1627</v>
      </c>
      <c r="H85" s="231" t="s">
        <v>1628</v>
      </c>
      <c r="I85" s="234">
        <v>2646.72</v>
      </c>
      <c r="J85" s="234">
        <v>4594.2030800000002</v>
      </c>
      <c r="K85" s="234">
        <v>4594.2030800000002</v>
      </c>
      <c r="L85" s="234">
        <v>3994.9592000000002</v>
      </c>
      <c r="M85" s="234">
        <v>3994.9592000000002</v>
      </c>
      <c r="N85" s="234">
        <v>230</v>
      </c>
      <c r="O85" s="231" t="s">
        <v>16</v>
      </c>
    </row>
    <row r="86" spans="1:15">
      <c r="A86" s="232">
        <v>44482</v>
      </c>
      <c r="B86" s="233" t="s">
        <v>1676</v>
      </c>
      <c r="C86" s="231" t="s">
        <v>118</v>
      </c>
      <c r="D86" s="231" t="s">
        <v>1677</v>
      </c>
      <c r="E86" s="231" t="s">
        <v>120</v>
      </c>
      <c r="F86" s="231">
        <v>1</v>
      </c>
      <c r="G86" s="231" t="s">
        <v>1441</v>
      </c>
      <c r="H86" s="231" t="s">
        <v>1442</v>
      </c>
      <c r="I86" s="234">
        <v>412.5</v>
      </c>
      <c r="J86" s="234">
        <v>847.29843749999998</v>
      </c>
      <c r="K86" s="234">
        <v>847.29843749999998</v>
      </c>
      <c r="L86" s="234">
        <v>736.78125</v>
      </c>
      <c r="M86" s="234">
        <v>736.78125</v>
      </c>
      <c r="N86" s="234">
        <v>150</v>
      </c>
      <c r="O86" s="231" t="s">
        <v>16</v>
      </c>
    </row>
    <row r="87" spans="1:15">
      <c r="A87" s="232">
        <v>44488</v>
      </c>
      <c r="B87" s="233" t="s">
        <v>1661</v>
      </c>
      <c r="C87" s="231" t="s">
        <v>255</v>
      </c>
      <c r="D87" s="231" t="s">
        <v>260</v>
      </c>
      <c r="E87" s="231" t="s">
        <v>257</v>
      </c>
      <c r="F87" s="231">
        <v>1</v>
      </c>
      <c r="G87" s="231" t="s">
        <v>702</v>
      </c>
      <c r="H87" s="231" t="s">
        <v>703</v>
      </c>
      <c r="I87" s="234">
        <v>1257</v>
      </c>
      <c r="J87" s="234">
        <v>2117.7557500000003</v>
      </c>
      <c r="K87" s="234">
        <v>2117.7557500000003</v>
      </c>
      <c r="L87" s="234">
        <v>1925.2325000000001</v>
      </c>
      <c r="M87" s="234">
        <v>1925.2325000000001</v>
      </c>
      <c r="N87" s="234">
        <v>200</v>
      </c>
      <c r="O87" s="231" t="s">
        <v>16</v>
      </c>
    </row>
    <row r="88" spans="1:15">
      <c r="A88" s="232">
        <v>44489</v>
      </c>
      <c r="B88" s="233" t="s">
        <v>1676</v>
      </c>
      <c r="C88" s="231" t="s">
        <v>171</v>
      </c>
      <c r="D88" s="231" t="s">
        <v>175</v>
      </c>
      <c r="E88" s="231" t="s">
        <v>172</v>
      </c>
      <c r="F88" s="231">
        <v>1</v>
      </c>
      <c r="G88" s="231" t="s">
        <v>738</v>
      </c>
      <c r="H88" s="231" t="s">
        <v>739</v>
      </c>
      <c r="I88" s="234">
        <v>9160.4500000000007</v>
      </c>
      <c r="J88" s="234">
        <v>15217.816526116247</v>
      </c>
      <c r="K88" s="234">
        <v>15217.816526116247</v>
      </c>
      <c r="L88" s="234">
        <v>13232.883935753258</v>
      </c>
      <c r="M88" s="234">
        <v>13232.883935753258</v>
      </c>
      <c r="N88" s="234">
        <v>1000</v>
      </c>
      <c r="O88" s="231" t="s">
        <v>16</v>
      </c>
    </row>
    <row r="89" spans="1:15">
      <c r="A89" s="232">
        <v>44489</v>
      </c>
      <c r="B89" s="233" t="s">
        <v>1676</v>
      </c>
      <c r="C89" s="231" t="s">
        <v>171</v>
      </c>
      <c r="D89" s="231" t="s">
        <v>175</v>
      </c>
      <c r="E89" s="231" t="s">
        <v>172</v>
      </c>
      <c r="F89" s="231">
        <v>1</v>
      </c>
      <c r="G89" s="231" t="s">
        <v>1405</v>
      </c>
      <c r="H89" s="231" t="s">
        <v>1406</v>
      </c>
      <c r="I89" s="234">
        <v>772.2</v>
      </c>
      <c r="J89" s="234">
        <v>1282.81884857916</v>
      </c>
      <c r="K89" s="234">
        <v>1282.81884857916</v>
      </c>
      <c r="L89" s="234">
        <v>1115.4946509383999</v>
      </c>
      <c r="M89" s="234">
        <v>1115.4946509383999</v>
      </c>
      <c r="N89" s="234">
        <v>1000</v>
      </c>
      <c r="O89" s="231" t="s">
        <v>16</v>
      </c>
    </row>
    <row r="90" spans="1:15">
      <c r="A90" s="232">
        <v>44489</v>
      </c>
      <c r="B90" s="233" t="s">
        <v>1676</v>
      </c>
      <c r="C90" s="231" t="s">
        <v>171</v>
      </c>
      <c r="D90" s="231" t="s">
        <v>175</v>
      </c>
      <c r="E90" s="231" t="s">
        <v>172</v>
      </c>
      <c r="F90" s="231">
        <v>1</v>
      </c>
      <c r="G90" s="231" t="s">
        <v>1407</v>
      </c>
      <c r="H90" s="231" t="s">
        <v>1408</v>
      </c>
      <c r="I90" s="234">
        <v>3750.56</v>
      </c>
      <c r="J90" s="234">
        <v>5417.9352732757379</v>
      </c>
      <c r="K90" s="234">
        <v>5417.9352732757379</v>
      </c>
      <c r="L90" s="234">
        <v>5417.9352732757379</v>
      </c>
      <c r="M90" s="234">
        <v>5417.9352732757379</v>
      </c>
      <c r="N90" s="234">
        <v>1000</v>
      </c>
      <c r="O90" s="231" t="s">
        <v>16</v>
      </c>
    </row>
    <row r="91" spans="1:15">
      <c r="A91" s="232">
        <v>44489</v>
      </c>
      <c r="B91" s="233" t="s">
        <v>1676</v>
      </c>
      <c r="C91" s="231" t="s">
        <v>171</v>
      </c>
      <c r="D91" s="231" t="s">
        <v>175</v>
      </c>
      <c r="E91" s="231" t="s">
        <v>172</v>
      </c>
      <c r="F91" s="231">
        <v>1</v>
      </c>
      <c r="G91" s="231" t="s">
        <v>1414</v>
      </c>
      <c r="H91" s="231" t="s">
        <v>1415</v>
      </c>
      <c r="I91" s="234">
        <v>2920.99</v>
      </c>
      <c r="J91" s="234">
        <v>4430.5441031685887</v>
      </c>
      <c r="K91" s="234">
        <v>4430.5441031685887</v>
      </c>
      <c r="L91" s="234">
        <v>4219.565812541513</v>
      </c>
      <c r="M91" s="234">
        <v>4219.565812541513</v>
      </c>
      <c r="N91" s="234">
        <v>1000</v>
      </c>
      <c r="O91" s="231" t="s">
        <v>16</v>
      </c>
    </row>
    <row r="92" spans="1:15">
      <c r="A92" s="232">
        <v>44489</v>
      </c>
      <c r="B92" s="233" t="s">
        <v>1676</v>
      </c>
      <c r="C92" s="231" t="s">
        <v>171</v>
      </c>
      <c r="D92" s="231" t="s">
        <v>175</v>
      </c>
      <c r="E92" s="231" t="s">
        <v>172</v>
      </c>
      <c r="F92" s="231">
        <v>1</v>
      </c>
      <c r="G92" s="231" t="s">
        <v>1412</v>
      </c>
      <c r="H92" s="231" t="s">
        <v>1413</v>
      </c>
      <c r="I92" s="234">
        <v>5826.34</v>
      </c>
      <c r="J92" s="234">
        <v>9258.1924566217058</v>
      </c>
      <c r="K92" s="234">
        <v>9258.1924566217058</v>
      </c>
      <c r="L92" s="234">
        <v>8416.5385969288236</v>
      </c>
      <c r="M92" s="234">
        <v>8416.5385969288236</v>
      </c>
      <c r="N92" s="234">
        <v>1000</v>
      </c>
      <c r="O92" s="231" t="s">
        <v>16</v>
      </c>
    </row>
    <row r="93" spans="1:15">
      <c r="A93" s="232">
        <v>44489</v>
      </c>
      <c r="B93" s="233" t="s">
        <v>1676</v>
      </c>
      <c r="C93" s="231" t="s">
        <v>171</v>
      </c>
      <c r="D93" s="231" t="s">
        <v>175</v>
      </c>
      <c r="E93" s="231" t="s">
        <v>172</v>
      </c>
      <c r="F93" s="231">
        <v>1</v>
      </c>
      <c r="G93" s="231" t="s">
        <v>966</v>
      </c>
      <c r="H93" s="231" t="s">
        <v>967</v>
      </c>
      <c r="I93" s="234">
        <v>70.33</v>
      </c>
      <c r="J93" s="234">
        <v>111.75603817734709</v>
      </c>
      <c r="K93" s="234">
        <v>111.75603817734709</v>
      </c>
      <c r="L93" s="234">
        <v>101.59639834304281</v>
      </c>
      <c r="M93" s="234">
        <v>101.59639834304281</v>
      </c>
      <c r="N93" s="234">
        <v>1000</v>
      </c>
      <c r="O93" s="231" t="s">
        <v>16</v>
      </c>
    </row>
    <row r="94" spans="1:15">
      <c r="A94" s="232">
        <v>44489</v>
      </c>
      <c r="B94" s="233" t="s">
        <v>1676</v>
      </c>
      <c r="C94" s="231" t="s">
        <v>171</v>
      </c>
      <c r="D94" s="231" t="s">
        <v>175</v>
      </c>
      <c r="E94" s="231" t="s">
        <v>172</v>
      </c>
      <c r="F94" s="231">
        <v>2</v>
      </c>
      <c r="G94" s="231" t="s">
        <v>1093</v>
      </c>
      <c r="H94" s="231" t="s">
        <v>1094</v>
      </c>
      <c r="I94" s="234">
        <v>1353.53</v>
      </c>
      <c r="J94" s="234">
        <v>2150.7912747644618</v>
      </c>
      <c r="K94" s="234">
        <v>4301.5825495289237</v>
      </c>
      <c r="L94" s="234">
        <v>1955.26479524042</v>
      </c>
      <c r="M94" s="234">
        <v>3910.5295904808399</v>
      </c>
      <c r="N94" s="234">
        <v>1000</v>
      </c>
      <c r="O94" s="231" t="s">
        <v>16</v>
      </c>
    </row>
    <row r="95" spans="1:15">
      <c r="A95" s="232">
        <v>44489</v>
      </c>
      <c r="B95" s="233" t="s">
        <v>1676</v>
      </c>
      <c r="C95" s="231" t="s">
        <v>171</v>
      </c>
      <c r="D95" s="231" t="s">
        <v>175</v>
      </c>
      <c r="E95" s="231" t="s">
        <v>172</v>
      </c>
      <c r="F95" s="231">
        <v>3</v>
      </c>
      <c r="G95" s="231" t="s">
        <v>900</v>
      </c>
      <c r="H95" s="231" t="s">
        <v>901</v>
      </c>
      <c r="I95" s="234">
        <v>10.17</v>
      </c>
      <c r="J95" s="234">
        <v>16.894933553548377</v>
      </c>
      <c r="K95" s="234">
        <v>50.684800660645124</v>
      </c>
      <c r="L95" s="234">
        <v>14.691246568302935</v>
      </c>
      <c r="M95" s="234">
        <v>44.073739704908803</v>
      </c>
      <c r="N95" s="234">
        <v>1000</v>
      </c>
      <c r="O95" s="231" t="s">
        <v>16</v>
      </c>
    </row>
    <row r="96" spans="1:15">
      <c r="A96" s="232">
        <v>44489</v>
      </c>
      <c r="B96" s="233" t="s">
        <v>1676</v>
      </c>
      <c r="C96" s="231" t="s">
        <v>171</v>
      </c>
      <c r="D96" s="231" t="s">
        <v>175</v>
      </c>
      <c r="E96" s="231" t="s">
        <v>172</v>
      </c>
      <c r="F96" s="231">
        <v>1</v>
      </c>
      <c r="G96" s="231" t="s">
        <v>1235</v>
      </c>
      <c r="H96" s="231" t="s">
        <v>1236</v>
      </c>
      <c r="I96" s="234">
        <v>758.45</v>
      </c>
      <c r="J96" s="234">
        <v>1095.6318544473315</v>
      </c>
      <c r="K96" s="234">
        <v>1095.6318544473315</v>
      </c>
      <c r="L96" s="234">
        <v>1095.6318544473315</v>
      </c>
      <c r="M96" s="234">
        <v>1095.6318544473315</v>
      </c>
      <c r="N96" s="234">
        <v>1000</v>
      </c>
      <c r="O96" s="231" t="s">
        <v>16</v>
      </c>
    </row>
    <row r="97" spans="1:15">
      <c r="A97" s="232">
        <v>44489</v>
      </c>
      <c r="B97" s="233" t="s">
        <v>1676</v>
      </c>
      <c r="C97" s="231" t="s">
        <v>171</v>
      </c>
      <c r="D97" s="231" t="s">
        <v>175</v>
      </c>
      <c r="E97" s="231" t="s">
        <v>172</v>
      </c>
      <c r="F97" s="231">
        <v>2</v>
      </c>
      <c r="G97" s="231" t="s">
        <v>732</v>
      </c>
      <c r="H97" s="231" t="s">
        <v>733</v>
      </c>
      <c r="I97" s="234">
        <v>134.13</v>
      </c>
      <c r="J97" s="234">
        <v>203.44776276468008</v>
      </c>
      <c r="K97" s="234">
        <v>406.89552552936016</v>
      </c>
      <c r="L97" s="234">
        <v>193.75977406160007</v>
      </c>
      <c r="M97" s="234">
        <v>387.51954812320014</v>
      </c>
      <c r="N97" s="234">
        <v>1000</v>
      </c>
      <c r="O97" s="231" t="s">
        <v>16</v>
      </c>
    </row>
    <row r="98" spans="1:15">
      <c r="A98" s="232">
        <v>44489</v>
      </c>
      <c r="B98" s="233" t="s">
        <v>1676</v>
      </c>
      <c r="C98" s="231" t="s">
        <v>171</v>
      </c>
      <c r="D98" s="231" t="s">
        <v>175</v>
      </c>
      <c r="E98" s="231" t="s">
        <v>172</v>
      </c>
      <c r="F98" s="231">
        <v>1</v>
      </c>
      <c r="G98" s="231" t="s">
        <v>670</v>
      </c>
      <c r="H98" s="231" t="s">
        <v>671</v>
      </c>
      <c r="I98" s="234">
        <v>13563.21</v>
      </c>
      <c r="J98" s="234">
        <v>22531.910690543053</v>
      </c>
      <c r="K98" s="234">
        <v>22531.910690543053</v>
      </c>
      <c r="L98" s="234">
        <v>19592.965817863525</v>
      </c>
      <c r="M98" s="234">
        <v>19592.965817863525</v>
      </c>
      <c r="N98" s="234">
        <v>1000</v>
      </c>
      <c r="O98" s="231" t="s">
        <v>16</v>
      </c>
    </row>
    <row r="99" spans="1:15">
      <c r="A99" s="232">
        <v>44489</v>
      </c>
      <c r="B99" s="233" t="s">
        <v>1676</v>
      </c>
      <c r="C99" s="231" t="s">
        <v>171</v>
      </c>
      <c r="D99" s="231" t="s">
        <v>175</v>
      </c>
      <c r="E99" s="231" t="s">
        <v>172</v>
      </c>
      <c r="F99" s="231">
        <v>1</v>
      </c>
      <c r="G99" s="231" t="s">
        <v>529</v>
      </c>
      <c r="H99" s="231" t="s">
        <v>530</v>
      </c>
      <c r="I99" s="234">
        <v>654.29999999999995</v>
      </c>
      <c r="J99" s="234">
        <v>1086.9572295070502</v>
      </c>
      <c r="K99" s="234">
        <v>1086.9572295070502</v>
      </c>
      <c r="L99" s="234">
        <v>945.18019957134811</v>
      </c>
      <c r="M99" s="234">
        <v>945.18019957134811</v>
      </c>
      <c r="N99" s="234">
        <v>1000</v>
      </c>
      <c r="O99" s="231" t="s">
        <v>16</v>
      </c>
    </row>
    <row r="100" spans="1:15">
      <c r="A100" s="232">
        <v>44489</v>
      </c>
      <c r="B100" s="233" t="s">
        <v>1676</v>
      </c>
      <c r="C100" s="231" t="s">
        <v>171</v>
      </c>
      <c r="D100" s="231" t="s">
        <v>175</v>
      </c>
      <c r="E100" s="231" t="s">
        <v>172</v>
      </c>
      <c r="F100" s="231">
        <v>1</v>
      </c>
      <c r="G100" s="231" t="s">
        <v>1142</v>
      </c>
      <c r="H100" s="231" t="s">
        <v>1143</v>
      </c>
      <c r="I100" s="234">
        <v>4358.71</v>
      </c>
      <c r="J100" s="234">
        <v>7240.9160107361686</v>
      </c>
      <c r="K100" s="234">
        <v>7240.9160107361686</v>
      </c>
      <c r="L100" s="234">
        <v>6296.4487049879726</v>
      </c>
      <c r="M100" s="234">
        <v>6296.4487049879726</v>
      </c>
      <c r="N100" s="234">
        <v>1000</v>
      </c>
      <c r="O100" s="231" t="s">
        <v>16</v>
      </c>
    </row>
    <row r="101" spans="1:15">
      <c r="A101" s="232">
        <v>44489</v>
      </c>
      <c r="B101" s="233" t="s">
        <v>1676</v>
      </c>
      <c r="C101" s="231" t="s">
        <v>171</v>
      </c>
      <c r="D101" s="231" t="s">
        <v>175</v>
      </c>
      <c r="E101" s="231" t="s">
        <v>172</v>
      </c>
      <c r="F101" s="231">
        <v>1</v>
      </c>
      <c r="G101" s="231" t="s">
        <v>871</v>
      </c>
      <c r="H101" s="231" t="s">
        <v>872</v>
      </c>
      <c r="I101" s="234">
        <v>466.15</v>
      </c>
      <c r="J101" s="234">
        <v>774.39265250605456</v>
      </c>
      <c r="K101" s="234">
        <v>774.39265250605456</v>
      </c>
      <c r="L101" s="234">
        <v>673.3849152226561</v>
      </c>
      <c r="M101" s="234">
        <v>673.3849152226561</v>
      </c>
      <c r="N101" s="234">
        <v>1000</v>
      </c>
      <c r="O101" s="231" t="s">
        <v>16</v>
      </c>
    </row>
    <row r="102" spans="1:15">
      <c r="A102" s="232">
        <v>44489</v>
      </c>
      <c r="B102" s="233" t="s">
        <v>1676</v>
      </c>
      <c r="C102" s="231" t="s">
        <v>171</v>
      </c>
      <c r="D102" s="231" t="s">
        <v>175</v>
      </c>
      <c r="E102" s="231" t="s">
        <v>172</v>
      </c>
      <c r="F102" s="231">
        <v>2</v>
      </c>
      <c r="G102" s="231" t="s">
        <v>596</v>
      </c>
      <c r="H102" s="231" t="s">
        <v>597</v>
      </c>
      <c r="I102" s="234">
        <v>4.49</v>
      </c>
      <c r="J102" s="234">
        <v>6.8104112041557716</v>
      </c>
      <c r="K102" s="234">
        <v>13.620822408311543</v>
      </c>
      <c r="L102" s="234">
        <v>6.4861059087197823</v>
      </c>
      <c r="M102" s="234">
        <v>12.972211817439565</v>
      </c>
      <c r="N102" s="234">
        <v>1000</v>
      </c>
      <c r="O102" s="231" t="s">
        <v>16</v>
      </c>
    </row>
    <row r="103" spans="1:15">
      <c r="A103" s="232">
        <v>44489</v>
      </c>
      <c r="B103" s="233" t="s">
        <v>1676</v>
      </c>
      <c r="C103" s="231" t="s">
        <v>152</v>
      </c>
      <c r="D103" s="231" t="s">
        <v>156</v>
      </c>
      <c r="E103" s="231" t="s">
        <v>154</v>
      </c>
      <c r="F103" s="231">
        <v>1</v>
      </c>
      <c r="G103" s="231" t="s">
        <v>1441</v>
      </c>
      <c r="H103" s="231" t="s">
        <v>1442</v>
      </c>
      <c r="I103" s="234">
        <v>412.5</v>
      </c>
      <c r="J103" s="234">
        <v>962.29843749999998</v>
      </c>
      <c r="K103" s="234">
        <v>962.29843749999998</v>
      </c>
      <c r="L103" s="234">
        <v>836.78125</v>
      </c>
      <c r="M103" s="234">
        <v>836.78125</v>
      </c>
      <c r="N103" s="234">
        <v>250</v>
      </c>
      <c r="O103" s="231" t="s">
        <v>16</v>
      </c>
    </row>
    <row r="104" spans="1:15">
      <c r="A104" s="232">
        <v>44491</v>
      </c>
      <c r="B104" s="233" t="s">
        <v>1661</v>
      </c>
      <c r="C104" s="231" t="s">
        <v>152</v>
      </c>
      <c r="D104" s="231" t="s">
        <v>156</v>
      </c>
      <c r="E104" s="231" t="s">
        <v>154</v>
      </c>
      <c r="F104" s="231">
        <v>7</v>
      </c>
      <c r="G104" s="231" t="s">
        <v>1003</v>
      </c>
      <c r="H104" s="231" t="s">
        <v>1004</v>
      </c>
      <c r="I104" s="234">
        <v>9.5</v>
      </c>
      <c r="J104" s="234">
        <v>15.557241071428571</v>
      </c>
      <c r="K104" s="234">
        <v>108.90068749999999</v>
      </c>
      <c r="L104" s="234">
        <v>13.528035714285714</v>
      </c>
      <c r="M104" s="234">
        <v>94.696249999999992</v>
      </c>
      <c r="N104" s="234">
        <v>0.1</v>
      </c>
      <c r="O104" s="231" t="s">
        <v>49</v>
      </c>
    </row>
    <row r="105" spans="1:15">
      <c r="A105" s="232">
        <v>44491</v>
      </c>
      <c r="B105" s="233" t="s">
        <v>1676</v>
      </c>
      <c r="C105" s="231" t="s">
        <v>136</v>
      </c>
      <c r="D105" s="231" t="s">
        <v>140</v>
      </c>
      <c r="E105" s="231" t="s">
        <v>138</v>
      </c>
      <c r="F105" s="231">
        <v>1</v>
      </c>
      <c r="G105" s="231" t="s">
        <v>702</v>
      </c>
      <c r="H105" s="231" t="s">
        <v>703</v>
      </c>
      <c r="I105" s="234">
        <v>1257</v>
      </c>
      <c r="J105" s="234">
        <v>2007.75575</v>
      </c>
      <c r="K105" s="234">
        <v>2007.75575</v>
      </c>
      <c r="L105" s="234">
        <v>1825.2325000000001</v>
      </c>
      <c r="M105" s="234">
        <v>1825.2325000000001</v>
      </c>
      <c r="N105" s="234">
        <v>100</v>
      </c>
      <c r="O105" s="231" t="s">
        <v>52</v>
      </c>
    </row>
    <row r="106" spans="1:15" ht="25.5">
      <c r="A106" s="232">
        <v>44494</v>
      </c>
      <c r="B106" s="233" t="s">
        <v>4</v>
      </c>
      <c r="C106" s="231" t="s">
        <v>136</v>
      </c>
      <c r="D106" s="231" t="s">
        <v>140</v>
      </c>
      <c r="E106" s="231" t="s">
        <v>138</v>
      </c>
      <c r="F106" s="231">
        <v>1</v>
      </c>
      <c r="G106" s="231" t="s">
        <v>738</v>
      </c>
      <c r="H106" s="253" t="s">
        <v>739</v>
      </c>
      <c r="I106" s="234">
        <v>9003</v>
      </c>
      <c r="J106" s="234">
        <v>14231.905944123404</v>
      </c>
      <c r="K106" s="234">
        <v>14231.905944123404</v>
      </c>
      <c r="L106" s="234">
        <v>12375.570386194264</v>
      </c>
      <c r="M106" s="234">
        <v>12375.570386194264</v>
      </c>
      <c r="N106" s="234">
        <v>100</v>
      </c>
      <c r="O106" s="231" t="s">
        <v>52</v>
      </c>
    </row>
    <row r="107" spans="1:15" ht="76.5">
      <c r="A107" s="232">
        <v>44494</v>
      </c>
      <c r="B107" s="233" t="s">
        <v>4</v>
      </c>
      <c r="C107" s="231" t="s">
        <v>136</v>
      </c>
      <c r="D107" s="231" t="s">
        <v>140</v>
      </c>
      <c r="E107" s="231" t="s">
        <v>138</v>
      </c>
      <c r="F107" s="231">
        <v>1</v>
      </c>
      <c r="G107" s="231" t="s">
        <v>1405</v>
      </c>
      <c r="H107" s="253" t="s">
        <v>1406</v>
      </c>
      <c r="I107" s="234">
        <v>759</v>
      </c>
      <c r="J107" s="234">
        <v>1199.8241265788809</v>
      </c>
      <c r="K107" s="234">
        <v>1199.8241265788809</v>
      </c>
      <c r="L107" s="234">
        <v>1043.3253274598965</v>
      </c>
      <c r="M107" s="234">
        <v>1043.3253274598965</v>
      </c>
      <c r="N107" s="234">
        <v>100</v>
      </c>
      <c r="O107" s="231" t="s">
        <v>52</v>
      </c>
    </row>
    <row r="108" spans="1:15" ht="38.25">
      <c r="A108" s="232">
        <v>44494</v>
      </c>
      <c r="B108" s="233" t="s">
        <v>4</v>
      </c>
      <c r="C108" s="231" t="s">
        <v>136</v>
      </c>
      <c r="D108" s="231" t="s">
        <v>140</v>
      </c>
      <c r="E108" s="231" t="s">
        <v>138</v>
      </c>
      <c r="F108" s="231">
        <v>1</v>
      </c>
      <c r="G108" s="231" t="s">
        <v>1407</v>
      </c>
      <c r="H108" s="253" t="s">
        <v>1408</v>
      </c>
      <c r="I108" s="234">
        <v>3751</v>
      </c>
      <c r="J108" s="234">
        <v>5156.144009620647</v>
      </c>
      <c r="K108" s="234">
        <v>5156.144009620647</v>
      </c>
      <c r="L108" s="234">
        <v>5156.144009620647</v>
      </c>
      <c r="M108" s="234">
        <v>5156.144009620647</v>
      </c>
      <c r="N108" s="234">
        <v>100</v>
      </c>
      <c r="O108" s="231" t="s">
        <v>52</v>
      </c>
    </row>
    <row r="109" spans="1:15" ht="76.5">
      <c r="A109" s="232">
        <v>44494</v>
      </c>
      <c r="B109" s="233" t="s">
        <v>4</v>
      </c>
      <c r="C109" s="231" t="s">
        <v>136</v>
      </c>
      <c r="D109" s="231" t="s">
        <v>140</v>
      </c>
      <c r="E109" s="231" t="s">
        <v>138</v>
      </c>
      <c r="F109" s="231">
        <v>1</v>
      </c>
      <c r="G109" s="231" t="s">
        <v>1414</v>
      </c>
      <c r="H109" s="253" t="s">
        <v>1415</v>
      </c>
      <c r="I109" s="234">
        <v>2921</v>
      </c>
      <c r="J109" s="234">
        <v>4215.9828005084</v>
      </c>
      <c r="K109" s="234">
        <v>4215.9828005084</v>
      </c>
      <c r="L109" s="234">
        <v>4015.2217147699048</v>
      </c>
      <c r="M109" s="234">
        <v>4015.2217147699048</v>
      </c>
      <c r="N109" s="234">
        <v>100</v>
      </c>
      <c r="O109" s="231" t="s">
        <v>52</v>
      </c>
    </row>
    <row r="110" spans="1:15" ht="76.5">
      <c r="A110" s="232">
        <v>44494</v>
      </c>
      <c r="B110" s="233" t="s">
        <v>4</v>
      </c>
      <c r="C110" s="231" t="s">
        <v>136</v>
      </c>
      <c r="D110" s="231" t="s">
        <v>140</v>
      </c>
      <c r="E110" s="231" t="s">
        <v>138</v>
      </c>
      <c r="F110" s="231">
        <v>1</v>
      </c>
      <c r="G110" s="231" t="s">
        <v>1412</v>
      </c>
      <c r="H110" s="253" t="s">
        <v>1413</v>
      </c>
      <c r="I110" s="234">
        <v>5727</v>
      </c>
      <c r="J110" s="234">
        <v>8659.600217917141</v>
      </c>
      <c r="K110" s="234">
        <v>8659.600217917141</v>
      </c>
      <c r="L110" s="234">
        <v>7872.3638344701285</v>
      </c>
      <c r="M110" s="234">
        <v>7872.3638344701285</v>
      </c>
      <c r="N110" s="234">
        <v>100</v>
      </c>
      <c r="O110" s="231" t="s">
        <v>52</v>
      </c>
    </row>
    <row r="111" spans="1:15" ht="63.75">
      <c r="A111" s="232">
        <v>44494</v>
      </c>
      <c r="B111" s="233" t="s">
        <v>4</v>
      </c>
      <c r="C111" s="231" t="s">
        <v>136</v>
      </c>
      <c r="D111" s="231" t="s">
        <v>140</v>
      </c>
      <c r="E111" s="231" t="s">
        <v>138</v>
      </c>
      <c r="F111" s="231">
        <v>1</v>
      </c>
      <c r="G111" s="231" t="s">
        <v>966</v>
      </c>
      <c r="H111" s="253" t="s">
        <v>967</v>
      </c>
      <c r="I111" s="234">
        <v>71</v>
      </c>
      <c r="J111" s="234">
        <v>107.35666412993136</v>
      </c>
      <c r="K111" s="234">
        <v>107.35666412993136</v>
      </c>
      <c r="L111" s="234">
        <v>97.596967390846686</v>
      </c>
      <c r="M111" s="234">
        <v>97.596967390846686</v>
      </c>
      <c r="N111" s="234">
        <v>100</v>
      </c>
      <c r="O111" s="231" t="s">
        <v>52</v>
      </c>
    </row>
    <row r="112" spans="1:15" ht="102">
      <c r="A112" s="232">
        <v>44494</v>
      </c>
      <c r="B112" s="233" t="s">
        <v>4</v>
      </c>
      <c r="C112" s="231" t="s">
        <v>136</v>
      </c>
      <c r="D112" s="231" t="s">
        <v>140</v>
      </c>
      <c r="E112" s="231" t="s">
        <v>138</v>
      </c>
      <c r="F112" s="231">
        <v>2</v>
      </c>
      <c r="G112" s="231" t="s">
        <v>1093</v>
      </c>
      <c r="H112" s="253" t="s">
        <v>1094</v>
      </c>
      <c r="I112" s="234">
        <v>1354</v>
      </c>
      <c r="J112" s="234">
        <v>2047.3369469285501</v>
      </c>
      <c r="K112" s="234">
        <v>4094.6738938571002</v>
      </c>
      <c r="L112" s="234">
        <v>1861.215406298682</v>
      </c>
      <c r="M112" s="234">
        <v>3722.4308125973639</v>
      </c>
      <c r="N112" s="234">
        <v>100</v>
      </c>
      <c r="O112" s="231" t="s">
        <v>52</v>
      </c>
    </row>
    <row r="113" spans="1:15">
      <c r="A113" s="232">
        <v>44494</v>
      </c>
      <c r="B113" s="233" t="s">
        <v>4</v>
      </c>
      <c r="C113" s="231" t="s">
        <v>136</v>
      </c>
      <c r="D113" s="231" t="s">
        <v>140</v>
      </c>
      <c r="E113" s="231" t="s">
        <v>138</v>
      </c>
      <c r="F113" s="231">
        <v>3</v>
      </c>
      <c r="G113" s="231" t="s">
        <v>900</v>
      </c>
      <c r="H113" s="231" t="s">
        <v>901</v>
      </c>
      <c r="I113" s="234">
        <v>10</v>
      </c>
      <c r="J113" s="234">
        <v>15.807959506968126</v>
      </c>
      <c r="K113" s="234">
        <v>47.423878520904381</v>
      </c>
      <c r="L113" s="234">
        <v>13.746051745189675</v>
      </c>
      <c r="M113" s="234">
        <v>41.238155235569025</v>
      </c>
      <c r="N113" s="234">
        <v>100</v>
      </c>
      <c r="O113" s="231" t="s">
        <v>52</v>
      </c>
    </row>
    <row r="114" spans="1:15">
      <c r="A114" s="232">
        <v>44494</v>
      </c>
      <c r="B114" s="233" t="s">
        <v>4</v>
      </c>
      <c r="C114" s="231" t="s">
        <v>136</v>
      </c>
      <c r="D114" s="231" t="s">
        <v>140</v>
      </c>
      <c r="E114" s="231" t="s">
        <v>138</v>
      </c>
      <c r="F114" s="231">
        <v>1</v>
      </c>
      <c r="G114" s="231" t="s">
        <v>1235</v>
      </c>
      <c r="H114" s="231" t="s">
        <v>1236</v>
      </c>
      <c r="I114" s="234">
        <v>759</v>
      </c>
      <c r="J114" s="234">
        <v>1043.3253274598965</v>
      </c>
      <c r="K114" s="234">
        <v>1043.3253274598965</v>
      </c>
      <c r="L114" s="234">
        <v>1043.3253274598965</v>
      </c>
      <c r="M114" s="234">
        <v>1043.3253274598965</v>
      </c>
      <c r="N114" s="234">
        <v>100</v>
      </c>
      <c r="O114" s="231" t="s">
        <v>52</v>
      </c>
    </row>
    <row r="115" spans="1:15">
      <c r="A115" s="232">
        <v>44494</v>
      </c>
      <c r="B115" s="233" t="s">
        <v>4</v>
      </c>
      <c r="C115" s="231" t="s">
        <v>136</v>
      </c>
      <c r="D115" s="231" t="s">
        <v>140</v>
      </c>
      <c r="E115" s="231" t="s">
        <v>138</v>
      </c>
      <c r="F115" s="231">
        <v>2</v>
      </c>
      <c r="G115" s="231" t="s">
        <v>732</v>
      </c>
      <c r="H115" s="231" t="s">
        <v>733</v>
      </c>
      <c r="I115" s="234">
        <v>135</v>
      </c>
      <c r="J115" s="234">
        <v>194.85028348806361</v>
      </c>
      <c r="K115" s="234">
        <v>389.70056697612722</v>
      </c>
      <c r="L115" s="234">
        <v>185.57169856006058</v>
      </c>
      <c r="M115" s="234">
        <v>371.14339712012116</v>
      </c>
      <c r="N115" s="234">
        <v>100</v>
      </c>
      <c r="O115" s="231" t="s">
        <v>52</v>
      </c>
    </row>
    <row r="116" spans="1:15">
      <c r="A116" s="232">
        <v>44494</v>
      </c>
      <c r="B116" s="233" t="s">
        <v>4</v>
      </c>
      <c r="C116" s="231" t="s">
        <v>136</v>
      </c>
      <c r="D116" s="231" t="s">
        <v>140</v>
      </c>
      <c r="E116" s="231" t="s">
        <v>138</v>
      </c>
      <c r="F116" s="231">
        <v>1</v>
      </c>
      <c r="G116" s="231" t="s">
        <v>670</v>
      </c>
      <c r="H116" s="231" t="s">
        <v>671</v>
      </c>
      <c r="I116" s="234">
        <v>13330</v>
      </c>
      <c r="J116" s="234">
        <v>21072.010022788512</v>
      </c>
      <c r="K116" s="234">
        <v>21072.010022788512</v>
      </c>
      <c r="L116" s="234">
        <v>18323.486976337837</v>
      </c>
      <c r="M116" s="234">
        <v>18323.486976337837</v>
      </c>
      <c r="N116" s="234">
        <v>100</v>
      </c>
      <c r="O116" s="231" t="s">
        <v>52</v>
      </c>
    </row>
    <row r="117" spans="1:15">
      <c r="A117" s="232">
        <v>44494</v>
      </c>
      <c r="B117" s="233" t="s">
        <v>4</v>
      </c>
      <c r="C117" s="231" t="s">
        <v>136</v>
      </c>
      <c r="D117" s="231" t="s">
        <v>140</v>
      </c>
      <c r="E117" s="231" t="s">
        <v>138</v>
      </c>
      <c r="F117" s="231">
        <v>1</v>
      </c>
      <c r="G117" s="231" t="s">
        <v>529</v>
      </c>
      <c r="H117" s="231" t="s">
        <v>530</v>
      </c>
      <c r="I117" s="234">
        <v>644</v>
      </c>
      <c r="J117" s="234">
        <v>1018.0325922487474</v>
      </c>
      <c r="K117" s="234">
        <v>1018.0325922487474</v>
      </c>
      <c r="L117" s="234">
        <v>885.24573239021515</v>
      </c>
      <c r="M117" s="234">
        <v>885.24573239021515</v>
      </c>
      <c r="N117" s="234">
        <v>100</v>
      </c>
      <c r="O117" s="231" t="s">
        <v>52</v>
      </c>
    </row>
    <row r="118" spans="1:15">
      <c r="A118" s="232">
        <v>44494</v>
      </c>
      <c r="B118" s="233" t="s">
        <v>4</v>
      </c>
      <c r="C118" s="231" t="s">
        <v>136</v>
      </c>
      <c r="D118" s="231" t="s">
        <v>140</v>
      </c>
      <c r="E118" s="231" t="s">
        <v>138</v>
      </c>
      <c r="F118" s="231">
        <v>1</v>
      </c>
      <c r="G118" s="231" t="s">
        <v>1142</v>
      </c>
      <c r="H118" s="231" t="s">
        <v>1143</v>
      </c>
      <c r="I118" s="234">
        <v>4284</v>
      </c>
      <c r="J118" s="234">
        <v>6772.1298527851459</v>
      </c>
      <c r="K118" s="234">
        <v>6772.1298527851459</v>
      </c>
      <c r="L118" s="234">
        <v>5888.8085676392575</v>
      </c>
      <c r="M118" s="234">
        <v>5888.8085676392575</v>
      </c>
      <c r="N118" s="234">
        <v>100</v>
      </c>
      <c r="O118" s="231" t="s">
        <v>52</v>
      </c>
    </row>
    <row r="119" spans="1:15">
      <c r="A119" s="232">
        <v>44494</v>
      </c>
      <c r="B119" s="233" t="s">
        <v>4</v>
      </c>
      <c r="C119" s="231" t="s">
        <v>136</v>
      </c>
      <c r="D119" s="231" t="s">
        <v>140</v>
      </c>
      <c r="E119" s="231" t="s">
        <v>138</v>
      </c>
      <c r="F119" s="231">
        <v>1</v>
      </c>
      <c r="G119" s="231" t="s">
        <v>1419</v>
      </c>
      <c r="H119" s="231" t="s">
        <v>1420</v>
      </c>
      <c r="I119" s="234">
        <v>2266</v>
      </c>
      <c r="J119" s="234">
        <v>3582.0836242789778</v>
      </c>
      <c r="K119" s="234">
        <v>3582.0836242789778</v>
      </c>
      <c r="L119" s="234">
        <v>3114.8553254599806</v>
      </c>
      <c r="M119" s="234">
        <v>3114.8553254599806</v>
      </c>
      <c r="N119" s="234">
        <v>100</v>
      </c>
      <c r="O119" s="231" t="s">
        <v>52</v>
      </c>
    </row>
    <row r="120" spans="1:15">
      <c r="A120" s="232">
        <v>44494</v>
      </c>
      <c r="B120" s="233" t="s">
        <v>4</v>
      </c>
      <c r="C120" s="231" t="s">
        <v>136</v>
      </c>
      <c r="D120" s="231" t="s">
        <v>140</v>
      </c>
      <c r="E120" s="231" t="s">
        <v>138</v>
      </c>
      <c r="F120" s="231">
        <v>1</v>
      </c>
      <c r="G120" s="231" t="s">
        <v>871</v>
      </c>
      <c r="H120" s="231" t="s">
        <v>872</v>
      </c>
      <c r="I120" s="234">
        <v>459</v>
      </c>
      <c r="J120" s="234">
        <v>725.58534136983712</v>
      </c>
      <c r="K120" s="234">
        <v>725.58534136983712</v>
      </c>
      <c r="L120" s="234">
        <v>630.94377510420622</v>
      </c>
      <c r="M120" s="234">
        <v>630.94377510420622</v>
      </c>
      <c r="N120" s="234">
        <v>100</v>
      </c>
      <c r="O120" s="231" t="s">
        <v>52</v>
      </c>
    </row>
    <row r="121" spans="1:15">
      <c r="A121" s="232">
        <v>44494</v>
      </c>
      <c r="B121" s="233" t="s">
        <v>4</v>
      </c>
      <c r="C121" s="231" t="s">
        <v>136</v>
      </c>
      <c r="D121" s="231" t="s">
        <v>140</v>
      </c>
      <c r="E121" s="231" t="s">
        <v>138</v>
      </c>
      <c r="F121" s="231">
        <v>2</v>
      </c>
      <c r="G121" s="231" t="s">
        <v>596</v>
      </c>
      <c r="H121" s="231" t="s">
        <v>597</v>
      </c>
      <c r="I121" s="234">
        <v>260</v>
      </c>
      <c r="J121" s="234">
        <v>375.26721264367819</v>
      </c>
      <c r="K121" s="234">
        <v>750.53442528735638</v>
      </c>
      <c r="L121" s="234">
        <v>357.3973453749316</v>
      </c>
      <c r="M121" s="234">
        <v>714.79469074986321</v>
      </c>
      <c r="N121" s="234">
        <v>100</v>
      </c>
      <c r="O121" s="231" t="s">
        <v>52</v>
      </c>
    </row>
    <row r="122" spans="1:15">
      <c r="A122" s="232">
        <v>44494</v>
      </c>
      <c r="B122" s="233" t="s">
        <v>4</v>
      </c>
      <c r="C122" s="231" t="s">
        <v>136</v>
      </c>
      <c r="D122" s="231" t="s">
        <v>140</v>
      </c>
      <c r="E122" s="231" t="s">
        <v>138</v>
      </c>
      <c r="F122" s="231">
        <v>1</v>
      </c>
      <c r="G122" s="231" t="s">
        <v>738</v>
      </c>
      <c r="H122" s="231" t="s">
        <v>739</v>
      </c>
      <c r="I122" s="234">
        <v>9003</v>
      </c>
      <c r="J122" s="234">
        <v>14417.170406672349</v>
      </c>
      <c r="K122" s="234">
        <v>14417.170406672349</v>
      </c>
      <c r="L122" s="234">
        <v>12536.66991884552</v>
      </c>
      <c r="M122" s="234">
        <v>12536.66991884552</v>
      </c>
      <c r="N122" s="234">
        <v>950</v>
      </c>
      <c r="O122" s="231" t="s">
        <v>52</v>
      </c>
    </row>
    <row r="123" spans="1:15">
      <c r="A123" s="232">
        <v>44494</v>
      </c>
      <c r="B123" s="233" t="s">
        <v>4</v>
      </c>
      <c r="C123" s="231" t="s">
        <v>136</v>
      </c>
      <c r="D123" s="231" t="s">
        <v>140</v>
      </c>
      <c r="E123" s="231" t="s">
        <v>138</v>
      </c>
      <c r="F123" s="231">
        <v>1</v>
      </c>
      <c r="G123" s="231" t="s">
        <v>1405</v>
      </c>
      <c r="H123" s="231" t="s">
        <v>1406</v>
      </c>
      <c r="I123" s="234">
        <v>759</v>
      </c>
      <c r="J123" s="234">
        <v>1215.4428899993682</v>
      </c>
      <c r="K123" s="234">
        <v>1215.4428899993682</v>
      </c>
      <c r="L123" s="234">
        <v>1056.9068608690159</v>
      </c>
      <c r="M123" s="234">
        <v>1056.9068608690159</v>
      </c>
      <c r="N123" s="234">
        <v>950</v>
      </c>
      <c r="O123" s="231" t="s">
        <v>52</v>
      </c>
    </row>
    <row r="124" spans="1:15">
      <c r="A124" s="232">
        <v>44494</v>
      </c>
      <c r="B124" s="233" t="s">
        <v>4</v>
      </c>
      <c r="C124" s="231" t="s">
        <v>136</v>
      </c>
      <c r="D124" s="231" t="s">
        <v>140</v>
      </c>
      <c r="E124" s="231" t="s">
        <v>138</v>
      </c>
      <c r="F124" s="231">
        <v>1</v>
      </c>
      <c r="G124" s="231" t="s">
        <v>1407</v>
      </c>
      <c r="H124" s="231" t="s">
        <v>1408</v>
      </c>
      <c r="I124" s="234">
        <v>3751</v>
      </c>
      <c r="J124" s="234">
        <v>5223.2643413961514</v>
      </c>
      <c r="K124" s="234">
        <v>5223.2643413961514</v>
      </c>
      <c r="L124" s="234">
        <v>5223.2643413961514</v>
      </c>
      <c r="M124" s="234">
        <v>5223.2643413961514</v>
      </c>
      <c r="N124" s="234">
        <v>950</v>
      </c>
      <c r="O124" s="231" t="s">
        <v>52</v>
      </c>
    </row>
    <row r="125" spans="1:15">
      <c r="A125" s="232">
        <v>44494</v>
      </c>
      <c r="B125" s="233" t="s">
        <v>4</v>
      </c>
      <c r="C125" s="231" t="s">
        <v>136</v>
      </c>
      <c r="D125" s="231" t="s">
        <v>140</v>
      </c>
      <c r="E125" s="231" t="s">
        <v>138</v>
      </c>
      <c r="F125" s="231">
        <v>1</v>
      </c>
      <c r="G125" s="231" t="s">
        <v>1414</v>
      </c>
      <c r="H125" s="231" t="s">
        <v>1415</v>
      </c>
      <c r="I125" s="234">
        <v>2921</v>
      </c>
      <c r="J125" s="234">
        <v>4270.8645423297967</v>
      </c>
      <c r="K125" s="234">
        <v>4270.8645423297967</v>
      </c>
      <c r="L125" s="234">
        <v>4067.4900403140923</v>
      </c>
      <c r="M125" s="234">
        <v>4067.4900403140923</v>
      </c>
      <c r="N125" s="234">
        <v>950</v>
      </c>
      <c r="O125" s="231" t="s">
        <v>52</v>
      </c>
    </row>
    <row r="126" spans="1:15">
      <c r="A126" s="232">
        <v>44494</v>
      </c>
      <c r="B126" s="233" t="s">
        <v>4</v>
      </c>
      <c r="C126" s="231" t="s">
        <v>136</v>
      </c>
      <c r="D126" s="231" t="s">
        <v>140</v>
      </c>
      <c r="E126" s="231" t="s">
        <v>138</v>
      </c>
      <c r="F126" s="231">
        <v>1</v>
      </c>
      <c r="G126" s="231" t="s">
        <v>1412</v>
      </c>
      <c r="H126" s="231" t="s">
        <v>1413</v>
      </c>
      <c r="I126" s="234">
        <v>5727</v>
      </c>
      <c r="J126" s="234">
        <v>8772.3269452128334</v>
      </c>
      <c r="K126" s="234">
        <v>8772.3269452128334</v>
      </c>
      <c r="L126" s="234">
        <v>7974.842677466213</v>
      </c>
      <c r="M126" s="234">
        <v>7974.842677466213</v>
      </c>
      <c r="N126" s="234">
        <v>950</v>
      </c>
      <c r="O126" s="231" t="s">
        <v>52</v>
      </c>
    </row>
    <row r="127" spans="1:15">
      <c r="A127" s="232">
        <v>44494</v>
      </c>
      <c r="B127" s="233" t="s">
        <v>4</v>
      </c>
      <c r="C127" s="231" t="s">
        <v>136</v>
      </c>
      <c r="D127" s="231" t="s">
        <v>140</v>
      </c>
      <c r="E127" s="231" t="s">
        <v>138</v>
      </c>
      <c r="F127" s="231">
        <v>1</v>
      </c>
      <c r="G127" s="231" t="s">
        <v>966</v>
      </c>
      <c r="H127" s="231" t="s">
        <v>967</v>
      </c>
      <c r="I127" s="234">
        <v>71</v>
      </c>
      <c r="J127" s="234">
        <v>108.75418423434802</v>
      </c>
      <c r="K127" s="234">
        <v>108.75418423434802</v>
      </c>
      <c r="L127" s="234">
        <v>98.86744021304365</v>
      </c>
      <c r="M127" s="234">
        <v>98.86744021304365</v>
      </c>
      <c r="N127" s="234">
        <v>950</v>
      </c>
      <c r="O127" s="231" t="s">
        <v>52</v>
      </c>
    </row>
    <row r="128" spans="1:15">
      <c r="A128" s="232">
        <v>44494</v>
      </c>
      <c r="B128" s="233" t="s">
        <v>4</v>
      </c>
      <c r="C128" s="231" t="s">
        <v>136</v>
      </c>
      <c r="D128" s="231" t="s">
        <v>140</v>
      </c>
      <c r="E128" s="231" t="s">
        <v>138</v>
      </c>
      <c r="F128" s="231">
        <v>2</v>
      </c>
      <c r="G128" s="231" t="s">
        <v>1093</v>
      </c>
      <c r="H128" s="231" t="s">
        <v>1094</v>
      </c>
      <c r="I128" s="234">
        <v>1354</v>
      </c>
      <c r="J128" s="234">
        <v>2073.9882458212282</v>
      </c>
      <c r="K128" s="234">
        <v>4147.9764916424565</v>
      </c>
      <c r="L128" s="234">
        <v>1885.4438598374802</v>
      </c>
      <c r="M128" s="234">
        <v>3770.8877196749604</v>
      </c>
      <c r="N128" s="234">
        <v>950</v>
      </c>
      <c r="O128" s="231" t="s">
        <v>52</v>
      </c>
    </row>
    <row r="129" spans="1:15">
      <c r="A129" s="232">
        <v>44494</v>
      </c>
      <c r="B129" s="233" t="s">
        <v>4</v>
      </c>
      <c r="C129" s="231" t="s">
        <v>136</v>
      </c>
      <c r="D129" s="231" t="s">
        <v>140</v>
      </c>
      <c r="E129" s="231" t="s">
        <v>138</v>
      </c>
      <c r="F129" s="231">
        <v>3</v>
      </c>
      <c r="G129" s="231" t="s">
        <v>900</v>
      </c>
      <c r="H129" s="231" t="s">
        <v>901</v>
      </c>
      <c r="I129" s="234">
        <v>10</v>
      </c>
      <c r="J129" s="234">
        <v>16.013740316197211</v>
      </c>
      <c r="K129" s="234">
        <v>48.041220948591629</v>
      </c>
      <c r="L129" s="234">
        <v>13.924991579301922</v>
      </c>
      <c r="M129" s="234">
        <v>41.774974737905765</v>
      </c>
      <c r="N129" s="234">
        <v>950</v>
      </c>
      <c r="O129" s="231" t="s">
        <v>52</v>
      </c>
    </row>
    <row r="130" spans="1:15">
      <c r="A130" s="232">
        <v>44494</v>
      </c>
      <c r="B130" s="233" t="s">
        <v>4</v>
      </c>
      <c r="C130" s="231" t="s">
        <v>136</v>
      </c>
      <c r="D130" s="231" t="s">
        <v>140</v>
      </c>
      <c r="E130" s="231" t="s">
        <v>138</v>
      </c>
      <c r="F130" s="231">
        <v>1</v>
      </c>
      <c r="G130" s="231" t="s">
        <v>1235</v>
      </c>
      <c r="H130" s="231" t="s">
        <v>1236</v>
      </c>
      <c r="I130" s="234">
        <v>759</v>
      </c>
      <c r="J130" s="234">
        <v>1056.9068608690159</v>
      </c>
      <c r="K130" s="234">
        <v>1056.9068608690159</v>
      </c>
      <c r="L130" s="234">
        <v>1056.9068608690159</v>
      </c>
      <c r="M130" s="234">
        <v>1056.9068608690159</v>
      </c>
      <c r="N130" s="234">
        <v>950</v>
      </c>
      <c r="O130" s="231" t="s">
        <v>52</v>
      </c>
    </row>
    <row r="131" spans="1:15">
      <c r="A131" s="232">
        <v>44494</v>
      </c>
      <c r="B131" s="233" t="s">
        <v>4</v>
      </c>
      <c r="C131" s="231" t="s">
        <v>136</v>
      </c>
      <c r="D131" s="231" t="s">
        <v>140</v>
      </c>
      <c r="E131" s="231" t="s">
        <v>138</v>
      </c>
      <c r="F131" s="231">
        <v>2</v>
      </c>
      <c r="G131" s="231" t="s">
        <v>732</v>
      </c>
      <c r="H131" s="231" t="s">
        <v>733</v>
      </c>
      <c r="I131" s="234">
        <v>135</v>
      </c>
      <c r="J131" s="234">
        <v>197.38675563660476</v>
      </c>
      <c r="K131" s="234">
        <v>394.77351127320952</v>
      </c>
      <c r="L131" s="234">
        <v>187.98738632057595</v>
      </c>
      <c r="M131" s="234">
        <v>375.9747726411519</v>
      </c>
      <c r="N131" s="234">
        <v>950</v>
      </c>
      <c r="O131" s="231" t="s">
        <v>52</v>
      </c>
    </row>
    <row r="132" spans="1:15">
      <c r="A132" s="232">
        <v>44494</v>
      </c>
      <c r="B132" s="233" t="s">
        <v>4</v>
      </c>
      <c r="C132" s="231" t="s">
        <v>136</v>
      </c>
      <c r="D132" s="231" t="s">
        <v>140</v>
      </c>
      <c r="E132" s="231" t="s">
        <v>138</v>
      </c>
      <c r="F132" s="231">
        <v>1</v>
      </c>
      <c r="G132" s="231" t="s">
        <v>670</v>
      </c>
      <c r="H132" s="231" t="s">
        <v>671</v>
      </c>
      <c r="I132" s="234">
        <v>13330</v>
      </c>
      <c r="J132" s="234">
        <v>21346.315841490883</v>
      </c>
      <c r="K132" s="234">
        <v>21346.315841490883</v>
      </c>
      <c r="L132" s="234">
        <v>18562.013775209463</v>
      </c>
      <c r="M132" s="234">
        <v>18562.013775209463</v>
      </c>
      <c r="N132" s="234">
        <v>950</v>
      </c>
      <c r="O132" s="231" t="s">
        <v>52</v>
      </c>
    </row>
    <row r="133" spans="1:15">
      <c r="A133" s="232">
        <v>44494</v>
      </c>
      <c r="B133" s="233" t="s">
        <v>4</v>
      </c>
      <c r="C133" s="231" t="s">
        <v>136</v>
      </c>
      <c r="D133" s="231" t="s">
        <v>140</v>
      </c>
      <c r="E133" s="231" t="s">
        <v>138</v>
      </c>
      <c r="F133" s="231">
        <v>1</v>
      </c>
      <c r="G133" s="231" t="s">
        <v>529</v>
      </c>
      <c r="H133" s="231" t="s">
        <v>530</v>
      </c>
      <c r="I133" s="234">
        <v>644</v>
      </c>
      <c r="J133" s="234">
        <v>1031.2848763631005</v>
      </c>
      <c r="K133" s="234">
        <v>1031.2848763631005</v>
      </c>
      <c r="L133" s="234">
        <v>896.7694577070439</v>
      </c>
      <c r="M133" s="234">
        <v>896.7694577070439</v>
      </c>
      <c r="N133" s="234">
        <v>950</v>
      </c>
      <c r="O133" s="231" t="s">
        <v>52</v>
      </c>
    </row>
    <row r="134" spans="1:15">
      <c r="A134" s="232">
        <v>44494</v>
      </c>
      <c r="B134" s="233" t="s">
        <v>4</v>
      </c>
      <c r="C134" s="231" t="s">
        <v>136</v>
      </c>
      <c r="D134" s="231" t="s">
        <v>140</v>
      </c>
      <c r="E134" s="231" t="s">
        <v>138</v>
      </c>
      <c r="F134" s="231">
        <v>1</v>
      </c>
      <c r="G134" s="231" t="s">
        <v>1142</v>
      </c>
      <c r="H134" s="231" t="s">
        <v>1143</v>
      </c>
      <c r="I134" s="234">
        <v>4284</v>
      </c>
      <c r="J134" s="234">
        <v>6860.2863514588862</v>
      </c>
      <c r="K134" s="234">
        <v>6860.2863514588862</v>
      </c>
      <c r="L134" s="234">
        <v>5965.4663925729446</v>
      </c>
      <c r="M134" s="234">
        <v>5965.4663925729446</v>
      </c>
      <c r="N134" s="234">
        <v>950</v>
      </c>
      <c r="O134" s="231" t="s">
        <v>52</v>
      </c>
    </row>
    <row r="135" spans="1:15">
      <c r="A135" s="232">
        <v>44494</v>
      </c>
      <c r="B135" s="233" t="s">
        <v>4</v>
      </c>
      <c r="C135" s="231" t="s">
        <v>136</v>
      </c>
      <c r="D135" s="231" t="s">
        <v>140</v>
      </c>
      <c r="E135" s="231" t="s">
        <v>138</v>
      </c>
      <c r="F135" s="231">
        <v>1</v>
      </c>
      <c r="G135" s="231" t="s">
        <v>1419</v>
      </c>
      <c r="H135" s="231" t="s">
        <v>1420</v>
      </c>
      <c r="I135" s="234">
        <v>2266</v>
      </c>
      <c r="J135" s="234">
        <v>3628.7135556502881</v>
      </c>
      <c r="K135" s="234">
        <v>3628.7135556502881</v>
      </c>
      <c r="L135" s="234">
        <v>3155.4030918698159</v>
      </c>
      <c r="M135" s="234">
        <v>3155.4030918698159</v>
      </c>
      <c r="N135" s="234">
        <v>950</v>
      </c>
      <c r="O135" s="231" t="s">
        <v>52</v>
      </c>
    </row>
    <row r="136" spans="1:15">
      <c r="A136" s="232">
        <v>44494</v>
      </c>
      <c r="B136" s="233" t="s">
        <v>4</v>
      </c>
      <c r="C136" s="231" t="s">
        <v>136</v>
      </c>
      <c r="D136" s="231" t="s">
        <v>140</v>
      </c>
      <c r="E136" s="231" t="s">
        <v>138</v>
      </c>
      <c r="F136" s="231">
        <v>1</v>
      </c>
      <c r="G136" s="231" t="s">
        <v>871</v>
      </c>
      <c r="H136" s="231" t="s">
        <v>872</v>
      </c>
      <c r="I136" s="234">
        <v>459</v>
      </c>
      <c r="J136" s="234">
        <v>735.03068051345213</v>
      </c>
      <c r="K136" s="234">
        <v>735.03068051345213</v>
      </c>
      <c r="L136" s="234">
        <v>639.15711348995842</v>
      </c>
      <c r="M136" s="234">
        <v>639.15711348995842</v>
      </c>
      <c r="N136" s="234">
        <v>950</v>
      </c>
      <c r="O136" s="231" t="s">
        <v>52</v>
      </c>
    </row>
    <row r="137" spans="1:15">
      <c r="A137" s="232">
        <v>44494</v>
      </c>
      <c r="B137" s="233" t="s">
        <v>4</v>
      </c>
      <c r="C137" s="231" t="s">
        <v>136</v>
      </c>
      <c r="D137" s="231" t="s">
        <v>140</v>
      </c>
      <c r="E137" s="231" t="s">
        <v>138</v>
      </c>
      <c r="F137" s="231">
        <v>2</v>
      </c>
      <c r="G137" s="231" t="s">
        <v>596</v>
      </c>
      <c r="H137" s="231" t="s">
        <v>597</v>
      </c>
      <c r="I137" s="234">
        <v>260</v>
      </c>
      <c r="J137" s="234">
        <v>380.15227011494255</v>
      </c>
      <c r="K137" s="234">
        <v>760.30454022988511</v>
      </c>
      <c r="L137" s="234">
        <v>362.04978106185007</v>
      </c>
      <c r="M137" s="234">
        <v>724.09956212370014</v>
      </c>
      <c r="N137" s="234">
        <v>950</v>
      </c>
      <c r="O137" s="231" t="s">
        <v>52</v>
      </c>
    </row>
    <row r="138" spans="1:15">
      <c r="A138" s="232">
        <v>44494</v>
      </c>
      <c r="B138" s="233" t="s">
        <v>4</v>
      </c>
      <c r="C138" s="231" t="s">
        <v>68</v>
      </c>
      <c r="D138" s="231" t="s">
        <v>73</v>
      </c>
      <c r="E138" s="231" t="s">
        <v>70</v>
      </c>
      <c r="F138" s="231">
        <v>1</v>
      </c>
      <c r="G138" s="231" t="s">
        <v>738</v>
      </c>
      <c r="H138" s="231" t="s">
        <v>739</v>
      </c>
      <c r="I138" s="234">
        <v>9003</v>
      </c>
      <c r="J138" s="234">
        <v>14417.917997435323</v>
      </c>
      <c r="K138" s="234">
        <v>14417.917997435323</v>
      </c>
      <c r="L138" s="234">
        <v>12537.319997769846</v>
      </c>
      <c r="M138" s="234">
        <v>12537.319997769846</v>
      </c>
      <c r="N138" s="234">
        <v>900</v>
      </c>
      <c r="O138" s="231" t="s">
        <v>52</v>
      </c>
    </row>
    <row r="139" spans="1:15">
      <c r="A139" s="232">
        <v>44494</v>
      </c>
      <c r="B139" s="233" t="s">
        <v>4</v>
      </c>
      <c r="C139" s="231" t="s">
        <v>68</v>
      </c>
      <c r="D139" s="231" t="s">
        <v>73</v>
      </c>
      <c r="E139" s="231" t="s">
        <v>70</v>
      </c>
      <c r="F139" s="231">
        <v>1</v>
      </c>
      <c r="G139" s="231" t="s">
        <v>1405</v>
      </c>
      <c r="H139" s="231" t="s">
        <v>1406</v>
      </c>
      <c r="I139" s="234">
        <v>759</v>
      </c>
      <c r="J139" s="234">
        <v>1215.5059158117754</v>
      </c>
      <c r="K139" s="234">
        <v>1215.5059158117754</v>
      </c>
      <c r="L139" s="234">
        <v>1056.9616659232829</v>
      </c>
      <c r="M139" s="234">
        <v>1056.9616659232829</v>
      </c>
      <c r="N139" s="234">
        <v>900</v>
      </c>
      <c r="O139" s="231" t="s">
        <v>52</v>
      </c>
    </row>
    <row r="140" spans="1:15">
      <c r="A140" s="232">
        <v>44494</v>
      </c>
      <c r="B140" s="233" t="s">
        <v>4</v>
      </c>
      <c r="C140" s="231" t="s">
        <v>68</v>
      </c>
      <c r="D140" s="231" t="s">
        <v>73</v>
      </c>
      <c r="E140" s="231" t="s">
        <v>70</v>
      </c>
      <c r="F140" s="231">
        <v>1</v>
      </c>
      <c r="G140" s="231" t="s">
        <v>1407</v>
      </c>
      <c r="H140" s="231" t="s">
        <v>1408</v>
      </c>
      <c r="I140" s="234">
        <v>3751</v>
      </c>
      <c r="J140" s="234">
        <v>5223.5351895628901</v>
      </c>
      <c r="K140" s="234">
        <v>5223.5351895628901</v>
      </c>
      <c r="L140" s="234">
        <v>5223.5351895628901</v>
      </c>
      <c r="M140" s="234">
        <v>5223.5351895628901</v>
      </c>
      <c r="N140" s="234">
        <v>900</v>
      </c>
      <c r="O140" s="231" t="s">
        <v>52</v>
      </c>
    </row>
    <row r="141" spans="1:15">
      <c r="A141" s="232">
        <v>44494</v>
      </c>
      <c r="B141" s="233" t="s">
        <v>4</v>
      </c>
      <c r="C141" s="231" t="s">
        <v>68</v>
      </c>
      <c r="D141" s="231" t="s">
        <v>73</v>
      </c>
      <c r="E141" s="231" t="s">
        <v>70</v>
      </c>
      <c r="F141" s="231">
        <v>1</v>
      </c>
      <c r="G141" s="231" t="s">
        <v>1414</v>
      </c>
      <c r="H141" s="231" t="s">
        <v>1415</v>
      </c>
      <c r="I141" s="234">
        <v>2921</v>
      </c>
      <c r="J141" s="234">
        <v>4271.0860045718109</v>
      </c>
      <c r="K141" s="234">
        <v>4271.0860045718109</v>
      </c>
      <c r="L141" s="234">
        <v>4067.7009567350583</v>
      </c>
      <c r="M141" s="234">
        <v>4067.7009567350583</v>
      </c>
      <c r="N141" s="234">
        <v>900</v>
      </c>
      <c r="O141" s="231" t="s">
        <v>52</v>
      </c>
    </row>
    <row r="142" spans="1:15">
      <c r="A142" s="232">
        <v>44494</v>
      </c>
      <c r="B142" s="233" t="s">
        <v>4</v>
      </c>
      <c r="C142" s="231" t="s">
        <v>68</v>
      </c>
      <c r="D142" s="231" t="s">
        <v>73</v>
      </c>
      <c r="E142" s="231" t="s">
        <v>70</v>
      </c>
      <c r="F142" s="231">
        <v>1</v>
      </c>
      <c r="G142" s="231" t="s">
        <v>1412</v>
      </c>
      <c r="H142" s="231" t="s">
        <v>1413</v>
      </c>
      <c r="I142" s="234">
        <v>5727</v>
      </c>
      <c r="J142" s="234">
        <v>8772.7818271632477</v>
      </c>
      <c r="K142" s="234">
        <v>8772.7818271632477</v>
      </c>
      <c r="L142" s="234">
        <v>7975.2562065120437</v>
      </c>
      <c r="M142" s="234">
        <v>7975.2562065120437</v>
      </c>
      <c r="N142" s="234">
        <v>900</v>
      </c>
      <c r="O142" s="231" t="s">
        <v>52</v>
      </c>
    </row>
    <row r="143" spans="1:15">
      <c r="A143" s="232">
        <v>44494</v>
      </c>
      <c r="B143" s="233" t="s">
        <v>4</v>
      </c>
      <c r="C143" s="231" t="s">
        <v>68</v>
      </c>
      <c r="D143" s="231" t="s">
        <v>73</v>
      </c>
      <c r="E143" s="231" t="s">
        <v>70</v>
      </c>
      <c r="F143" s="231">
        <v>1</v>
      </c>
      <c r="G143" s="231" t="s">
        <v>966</v>
      </c>
      <c r="H143" s="231" t="s">
        <v>967</v>
      </c>
      <c r="I143" s="234">
        <v>71</v>
      </c>
      <c r="J143" s="234">
        <v>108.75982359500445</v>
      </c>
      <c r="K143" s="234">
        <v>108.75982359500445</v>
      </c>
      <c r="L143" s="234">
        <v>98.872566904549501</v>
      </c>
      <c r="M143" s="234">
        <v>98.872566904549501</v>
      </c>
      <c r="N143" s="234">
        <v>900</v>
      </c>
      <c r="O143" s="231" t="s">
        <v>52</v>
      </c>
    </row>
    <row r="144" spans="1:15">
      <c r="A144" s="232">
        <v>44494</v>
      </c>
      <c r="B144" s="233" t="s">
        <v>4</v>
      </c>
      <c r="C144" s="231" t="s">
        <v>68</v>
      </c>
      <c r="D144" s="231" t="s">
        <v>73</v>
      </c>
      <c r="E144" s="231" t="s">
        <v>70</v>
      </c>
      <c r="F144" s="231">
        <v>2</v>
      </c>
      <c r="G144" s="231" t="s">
        <v>1093</v>
      </c>
      <c r="H144" s="231" t="s">
        <v>1094</v>
      </c>
      <c r="I144" s="234">
        <v>1354</v>
      </c>
      <c r="J144" s="234">
        <v>2074.0957908117748</v>
      </c>
      <c r="K144" s="234">
        <v>4148.1915816235496</v>
      </c>
      <c r="L144" s="234">
        <v>1885.5416280107045</v>
      </c>
      <c r="M144" s="234">
        <v>3771.0832560214089</v>
      </c>
      <c r="N144" s="234">
        <v>900</v>
      </c>
      <c r="O144" s="231" t="s">
        <v>52</v>
      </c>
    </row>
    <row r="145" spans="1:15">
      <c r="A145" s="232">
        <v>44494</v>
      </c>
      <c r="B145" s="233" t="s">
        <v>4</v>
      </c>
      <c r="C145" s="231" t="s">
        <v>68</v>
      </c>
      <c r="D145" s="231" t="s">
        <v>73</v>
      </c>
      <c r="E145" s="231" t="s">
        <v>70</v>
      </c>
      <c r="F145" s="231">
        <v>3</v>
      </c>
      <c r="G145" s="231" t="s">
        <v>900</v>
      </c>
      <c r="H145" s="231" t="s">
        <v>901</v>
      </c>
      <c r="I145" s="234">
        <v>10</v>
      </c>
      <c r="J145" s="234">
        <v>16.014570695807311</v>
      </c>
      <c r="K145" s="234">
        <v>48.043712087421937</v>
      </c>
      <c r="L145" s="234">
        <v>13.925713648528097</v>
      </c>
      <c r="M145" s="234">
        <v>41.777140945584293</v>
      </c>
      <c r="N145" s="234">
        <v>900</v>
      </c>
      <c r="O145" s="231" t="s">
        <v>52</v>
      </c>
    </row>
    <row r="146" spans="1:15">
      <c r="A146" s="232">
        <v>44494</v>
      </c>
      <c r="B146" s="233" t="s">
        <v>4</v>
      </c>
      <c r="C146" s="231" t="s">
        <v>68</v>
      </c>
      <c r="D146" s="231" t="s">
        <v>73</v>
      </c>
      <c r="E146" s="231" t="s">
        <v>70</v>
      </c>
      <c r="F146" s="231">
        <v>1</v>
      </c>
      <c r="G146" s="231" t="s">
        <v>1235</v>
      </c>
      <c r="H146" s="231" t="s">
        <v>1236</v>
      </c>
      <c r="I146" s="234">
        <v>759</v>
      </c>
      <c r="J146" s="234">
        <v>1056.9616659232829</v>
      </c>
      <c r="K146" s="234">
        <v>1056.9616659232829</v>
      </c>
      <c r="L146" s="234">
        <v>1056.9616659232829</v>
      </c>
      <c r="M146" s="234">
        <v>1056.9616659232829</v>
      </c>
      <c r="N146" s="234">
        <v>900</v>
      </c>
      <c r="O146" s="231" t="s">
        <v>52</v>
      </c>
    </row>
    <row r="147" spans="1:15">
      <c r="A147" s="232">
        <v>44494</v>
      </c>
      <c r="B147" s="233" t="s">
        <v>4</v>
      </c>
      <c r="C147" s="231" t="s">
        <v>68</v>
      </c>
      <c r="D147" s="231" t="s">
        <v>73</v>
      </c>
      <c r="E147" s="231" t="s">
        <v>70</v>
      </c>
      <c r="F147" s="231">
        <v>2</v>
      </c>
      <c r="G147" s="231" t="s">
        <v>732</v>
      </c>
      <c r="H147" s="231" t="s">
        <v>733</v>
      </c>
      <c r="I147" s="234">
        <v>135</v>
      </c>
      <c r="J147" s="234">
        <v>197.39699096788578</v>
      </c>
      <c r="K147" s="234">
        <v>394.79398193577157</v>
      </c>
      <c r="L147" s="234">
        <v>187.99713425512931</v>
      </c>
      <c r="M147" s="234">
        <v>375.99426851025862</v>
      </c>
      <c r="N147" s="234">
        <v>900</v>
      </c>
      <c r="O147" s="231" t="s">
        <v>52</v>
      </c>
    </row>
    <row r="148" spans="1:15">
      <c r="A148" s="232">
        <v>44494</v>
      </c>
      <c r="B148" s="233" t="s">
        <v>4</v>
      </c>
      <c r="C148" s="231" t="s">
        <v>68</v>
      </c>
      <c r="D148" s="231" t="s">
        <v>73</v>
      </c>
      <c r="E148" s="231" t="s">
        <v>70</v>
      </c>
      <c r="F148" s="231">
        <v>1</v>
      </c>
      <c r="G148" s="231" t="s">
        <v>670</v>
      </c>
      <c r="H148" s="231" t="s">
        <v>671</v>
      </c>
      <c r="I148" s="234">
        <v>13330</v>
      </c>
      <c r="J148" s="234">
        <v>21347.422737511151</v>
      </c>
      <c r="K148" s="234">
        <v>21347.422737511151</v>
      </c>
      <c r="L148" s="234">
        <v>18562.976293487958</v>
      </c>
      <c r="M148" s="234">
        <v>18562.976293487958</v>
      </c>
      <c r="N148" s="234">
        <v>900</v>
      </c>
      <c r="O148" s="231" t="s">
        <v>52</v>
      </c>
    </row>
    <row r="149" spans="1:15">
      <c r="A149" s="232">
        <v>44494</v>
      </c>
      <c r="B149" s="233" t="s">
        <v>4</v>
      </c>
      <c r="C149" s="231" t="s">
        <v>68</v>
      </c>
      <c r="D149" s="231" t="s">
        <v>73</v>
      </c>
      <c r="E149" s="231" t="s">
        <v>70</v>
      </c>
      <c r="F149" s="231">
        <v>2</v>
      </c>
      <c r="G149" s="231" t="s">
        <v>1419</v>
      </c>
      <c r="H149" s="231" t="s">
        <v>1420</v>
      </c>
      <c r="I149" s="234">
        <v>2266</v>
      </c>
      <c r="J149" s="234">
        <v>3628.9017196699378</v>
      </c>
      <c r="K149" s="234">
        <v>7257.8034393398757</v>
      </c>
      <c r="L149" s="234">
        <v>3155.5667127564675</v>
      </c>
      <c r="M149" s="234">
        <v>6311.133425512935</v>
      </c>
      <c r="N149" s="234">
        <v>900</v>
      </c>
      <c r="O149" s="231" t="s">
        <v>52</v>
      </c>
    </row>
    <row r="150" spans="1:15">
      <c r="A150" s="232">
        <v>44494</v>
      </c>
      <c r="B150" s="233" t="s">
        <v>4</v>
      </c>
      <c r="C150" s="231" t="s">
        <v>68</v>
      </c>
      <c r="D150" s="231" t="s">
        <v>73</v>
      </c>
      <c r="E150" s="231" t="s">
        <v>70</v>
      </c>
      <c r="F150" s="231">
        <v>1</v>
      </c>
      <c r="G150" s="231" t="s">
        <v>871</v>
      </c>
      <c r="H150" s="231" t="s">
        <v>872</v>
      </c>
      <c r="I150" s="234">
        <v>459</v>
      </c>
      <c r="J150" s="234">
        <v>735.06879493755582</v>
      </c>
      <c r="K150" s="234">
        <v>735.06879493755582</v>
      </c>
      <c r="L150" s="234">
        <v>639.19025646743989</v>
      </c>
      <c r="M150" s="234">
        <v>639.19025646743989</v>
      </c>
      <c r="N150" s="234">
        <v>900</v>
      </c>
      <c r="O150" s="231" t="s">
        <v>52</v>
      </c>
    </row>
    <row r="151" spans="1:15">
      <c r="A151" s="232">
        <v>44494</v>
      </c>
      <c r="B151" s="233" t="s">
        <v>4</v>
      </c>
      <c r="C151" s="231" t="s">
        <v>68</v>
      </c>
      <c r="D151" s="231" t="s">
        <v>73</v>
      </c>
      <c r="E151" s="231" t="s">
        <v>70</v>
      </c>
      <c r="F151" s="231">
        <v>2</v>
      </c>
      <c r="G151" s="231" t="s">
        <v>596</v>
      </c>
      <c r="H151" s="231" t="s">
        <v>597</v>
      </c>
      <c r="I151" s="234">
        <v>260</v>
      </c>
      <c r="J151" s="234">
        <v>380.17198260481712</v>
      </c>
      <c r="K151" s="234">
        <v>760.34396520963423</v>
      </c>
      <c r="L151" s="234">
        <v>362.0685548617306</v>
      </c>
      <c r="M151" s="234">
        <v>724.13710972346121</v>
      </c>
      <c r="N151" s="234">
        <v>900</v>
      </c>
      <c r="O151" s="231" t="s">
        <v>52</v>
      </c>
    </row>
    <row r="152" spans="1:15">
      <c r="A152" s="232">
        <v>44495</v>
      </c>
      <c r="B152" s="233" t="s">
        <v>1661</v>
      </c>
      <c r="C152" s="231" t="s">
        <v>68</v>
      </c>
      <c r="D152" s="231" t="s">
        <v>73</v>
      </c>
      <c r="E152" s="231" t="s">
        <v>70</v>
      </c>
      <c r="F152" s="231">
        <v>1</v>
      </c>
      <c r="G152" s="231" t="s">
        <v>1597</v>
      </c>
      <c r="H152" s="231" t="s">
        <v>1598</v>
      </c>
      <c r="I152" s="234">
        <v>68</v>
      </c>
      <c r="J152" s="234">
        <v>107.67451014735728</v>
      </c>
      <c r="K152" s="234">
        <v>107.67451014735728</v>
      </c>
      <c r="L152" s="234">
        <v>93.630008823788941</v>
      </c>
      <c r="M152" s="234">
        <v>93.630008823788941</v>
      </c>
      <c r="N152" s="234">
        <v>1</v>
      </c>
      <c r="O152" s="231" t="s">
        <v>49</v>
      </c>
    </row>
    <row r="153" spans="1:15">
      <c r="A153" s="232">
        <v>44495</v>
      </c>
      <c r="B153" s="233" t="s">
        <v>1661</v>
      </c>
      <c r="C153" s="231" t="s">
        <v>68</v>
      </c>
      <c r="D153" s="231" t="s">
        <v>73</v>
      </c>
      <c r="E153" s="231" t="s">
        <v>70</v>
      </c>
      <c r="F153" s="231">
        <v>1</v>
      </c>
      <c r="G153" s="231" t="s">
        <v>1599</v>
      </c>
      <c r="H153" s="231" t="s">
        <v>1600</v>
      </c>
      <c r="I153" s="234">
        <v>68</v>
      </c>
      <c r="J153" s="234">
        <v>107.67451014735728</v>
      </c>
      <c r="K153" s="234">
        <v>107.67451014735728</v>
      </c>
      <c r="L153" s="234">
        <v>93.630008823788941</v>
      </c>
      <c r="M153" s="234">
        <v>93.630008823788941</v>
      </c>
      <c r="N153" s="234">
        <v>1</v>
      </c>
      <c r="O153" s="231" t="s">
        <v>49</v>
      </c>
    </row>
    <row r="154" spans="1:15">
      <c r="A154" s="232">
        <v>44495</v>
      </c>
      <c r="B154" s="233" t="s">
        <v>1661</v>
      </c>
      <c r="C154" s="231" t="s">
        <v>68</v>
      </c>
      <c r="D154" s="231" t="s">
        <v>73</v>
      </c>
      <c r="E154" s="231" t="s">
        <v>70</v>
      </c>
      <c r="F154" s="231">
        <v>1</v>
      </c>
      <c r="G154" s="231" t="s">
        <v>1601</v>
      </c>
      <c r="H154" s="231" t="s">
        <v>1602</v>
      </c>
      <c r="I154" s="234">
        <v>15.44</v>
      </c>
      <c r="J154" s="234">
        <v>24.448447598164652</v>
      </c>
      <c r="K154" s="234">
        <v>24.448447598164652</v>
      </c>
      <c r="L154" s="234">
        <v>21.259519650577957</v>
      </c>
      <c r="M154" s="234">
        <v>21.259519650577957</v>
      </c>
      <c r="N154" s="234">
        <v>1</v>
      </c>
      <c r="O154" s="231" t="s">
        <v>49</v>
      </c>
    </row>
    <row r="155" spans="1:15">
      <c r="A155" s="232">
        <v>44495</v>
      </c>
      <c r="B155" s="233" t="s">
        <v>1661</v>
      </c>
      <c r="C155" s="231" t="s">
        <v>68</v>
      </c>
      <c r="D155" s="231" t="s">
        <v>73</v>
      </c>
      <c r="E155" s="231" t="s">
        <v>70</v>
      </c>
      <c r="F155" s="231">
        <v>1</v>
      </c>
      <c r="G155" s="231" t="s">
        <v>1603</v>
      </c>
      <c r="H155" s="231" t="s">
        <v>1604</v>
      </c>
      <c r="I155" s="234">
        <v>17.59</v>
      </c>
      <c r="J155" s="234">
        <v>27.852862257235508</v>
      </c>
      <c r="K155" s="234">
        <v>27.852862257235508</v>
      </c>
      <c r="L155" s="234">
        <v>24.219880223683049</v>
      </c>
      <c r="M155" s="234">
        <v>24.219880223683049</v>
      </c>
      <c r="N155" s="234">
        <v>1</v>
      </c>
      <c r="O155" s="231" t="s">
        <v>49</v>
      </c>
    </row>
    <row r="156" spans="1:15">
      <c r="A156" s="232">
        <v>44495</v>
      </c>
      <c r="B156" s="233" t="s">
        <v>1661</v>
      </c>
      <c r="C156" s="231" t="s">
        <v>68</v>
      </c>
      <c r="D156" s="231" t="s">
        <v>73</v>
      </c>
      <c r="E156" s="231" t="s">
        <v>70</v>
      </c>
      <c r="F156" s="231">
        <v>1</v>
      </c>
      <c r="G156" s="231" t="s">
        <v>1605</v>
      </c>
      <c r="H156" s="231" t="s">
        <v>1606</v>
      </c>
      <c r="I156" s="234">
        <v>24.67</v>
      </c>
      <c r="J156" s="234">
        <v>39.063678901989768</v>
      </c>
      <c r="K156" s="234">
        <v>39.063678901989768</v>
      </c>
      <c r="L156" s="234">
        <v>33.96841643651284</v>
      </c>
      <c r="M156" s="234">
        <v>33.96841643651284</v>
      </c>
      <c r="N156" s="234">
        <v>1</v>
      </c>
      <c r="O156" s="231" t="s">
        <v>49</v>
      </c>
    </row>
    <row r="157" spans="1:15">
      <c r="A157" s="232">
        <v>44495</v>
      </c>
      <c r="B157" s="233" t="s">
        <v>1661</v>
      </c>
      <c r="C157" s="231" t="s">
        <v>68</v>
      </c>
      <c r="D157" s="231" t="s">
        <v>73</v>
      </c>
      <c r="E157" s="231" t="s">
        <v>70</v>
      </c>
      <c r="F157" s="231">
        <v>1</v>
      </c>
      <c r="G157" s="231" t="s">
        <v>1607</v>
      </c>
      <c r="H157" s="231" t="s">
        <v>1608</v>
      </c>
      <c r="I157" s="234">
        <v>32.96</v>
      </c>
      <c r="J157" s="234">
        <v>52.190468447895526</v>
      </c>
      <c r="K157" s="234">
        <v>52.190468447895526</v>
      </c>
      <c r="L157" s="234">
        <v>45.383016041648283</v>
      </c>
      <c r="M157" s="234">
        <v>45.383016041648283</v>
      </c>
      <c r="N157" s="234">
        <v>1</v>
      </c>
      <c r="O157" s="231" t="s">
        <v>49</v>
      </c>
    </row>
    <row r="158" spans="1:15">
      <c r="A158" s="232">
        <v>44495</v>
      </c>
      <c r="B158" s="233" t="s">
        <v>1661</v>
      </c>
      <c r="C158" s="231" t="s">
        <v>68</v>
      </c>
      <c r="D158" s="231" t="s">
        <v>73</v>
      </c>
      <c r="E158" s="231" t="s">
        <v>70</v>
      </c>
      <c r="F158" s="231">
        <v>1</v>
      </c>
      <c r="G158" s="231" t="s">
        <v>1597</v>
      </c>
      <c r="H158" s="231" t="s">
        <v>1598</v>
      </c>
      <c r="I158" s="234">
        <v>68</v>
      </c>
      <c r="J158" s="234">
        <v>116.3210029147647</v>
      </c>
      <c r="K158" s="234">
        <v>116.3210029147647</v>
      </c>
      <c r="L158" s="234">
        <v>101.14869818675191</v>
      </c>
      <c r="M158" s="234">
        <v>101.14869818675191</v>
      </c>
      <c r="N158" s="234">
        <v>100</v>
      </c>
      <c r="O158" s="231" t="s">
        <v>49</v>
      </c>
    </row>
    <row r="159" spans="1:15">
      <c r="A159" s="232">
        <v>44495</v>
      </c>
      <c r="B159" s="233" t="s">
        <v>1661</v>
      </c>
      <c r="C159" s="231" t="s">
        <v>68</v>
      </c>
      <c r="D159" s="231" t="s">
        <v>73</v>
      </c>
      <c r="E159" s="231" t="s">
        <v>70</v>
      </c>
      <c r="F159" s="231">
        <v>1</v>
      </c>
      <c r="G159" s="231" t="s">
        <v>1599</v>
      </c>
      <c r="H159" s="231" t="s">
        <v>1600</v>
      </c>
      <c r="I159" s="234">
        <v>68</v>
      </c>
      <c r="J159" s="234">
        <v>116.3210029147647</v>
      </c>
      <c r="K159" s="234">
        <v>116.3210029147647</v>
      </c>
      <c r="L159" s="234">
        <v>101.14869818675191</v>
      </c>
      <c r="M159" s="234">
        <v>101.14869818675191</v>
      </c>
      <c r="N159" s="234">
        <v>100</v>
      </c>
      <c r="O159" s="231" t="s">
        <v>49</v>
      </c>
    </row>
    <row r="160" spans="1:15">
      <c r="A160" s="232">
        <v>44495</v>
      </c>
      <c r="B160" s="233" t="s">
        <v>1661</v>
      </c>
      <c r="C160" s="231" t="s">
        <v>68</v>
      </c>
      <c r="D160" s="231" t="s">
        <v>73</v>
      </c>
      <c r="E160" s="231" t="s">
        <v>70</v>
      </c>
      <c r="F160" s="231">
        <v>1</v>
      </c>
      <c r="G160" s="231" t="s">
        <v>1601</v>
      </c>
      <c r="H160" s="231" t="s">
        <v>1602</v>
      </c>
      <c r="I160" s="234">
        <v>15.44</v>
      </c>
      <c r="J160" s="234">
        <v>26.411710073587745</v>
      </c>
      <c r="K160" s="234">
        <v>26.411710073587745</v>
      </c>
      <c r="L160" s="234">
        <v>22.966704411815432</v>
      </c>
      <c r="M160" s="234">
        <v>22.966704411815432</v>
      </c>
      <c r="N160" s="234">
        <v>100</v>
      </c>
      <c r="O160" s="231" t="s">
        <v>49</v>
      </c>
    </row>
    <row r="161" spans="1:15">
      <c r="A161" s="232">
        <v>44495</v>
      </c>
      <c r="B161" s="233" t="s">
        <v>1661</v>
      </c>
      <c r="C161" s="231" t="s">
        <v>68</v>
      </c>
      <c r="D161" s="231" t="s">
        <v>73</v>
      </c>
      <c r="E161" s="231" t="s">
        <v>70</v>
      </c>
      <c r="F161" s="231">
        <v>1</v>
      </c>
      <c r="G161" s="231" t="s">
        <v>1603</v>
      </c>
      <c r="H161" s="231" t="s">
        <v>1604</v>
      </c>
      <c r="I161" s="234">
        <v>17.59</v>
      </c>
      <c r="J161" s="234">
        <v>30.089506489275159</v>
      </c>
      <c r="K161" s="234">
        <v>30.089506489275159</v>
      </c>
      <c r="L161" s="234">
        <v>26.164788251543616</v>
      </c>
      <c r="M161" s="234">
        <v>26.164788251543616</v>
      </c>
      <c r="N161" s="234">
        <v>100</v>
      </c>
      <c r="O161" s="231" t="s">
        <v>49</v>
      </c>
    </row>
    <row r="162" spans="1:15">
      <c r="A162" s="232">
        <v>44495</v>
      </c>
      <c r="B162" s="233" t="s">
        <v>1661</v>
      </c>
      <c r="C162" s="231" t="s">
        <v>68</v>
      </c>
      <c r="D162" s="231" t="s">
        <v>73</v>
      </c>
      <c r="E162" s="231" t="s">
        <v>70</v>
      </c>
      <c r="F162" s="231">
        <v>1</v>
      </c>
      <c r="G162" s="231" t="s">
        <v>1605</v>
      </c>
      <c r="H162" s="231" t="s">
        <v>1606</v>
      </c>
      <c r="I162" s="234">
        <v>24.67</v>
      </c>
      <c r="J162" s="234">
        <v>42.200575616283011</v>
      </c>
      <c r="K162" s="234">
        <v>42.200575616283011</v>
      </c>
      <c r="L162" s="234">
        <v>36.696152709811315</v>
      </c>
      <c r="M162" s="234">
        <v>36.696152709811315</v>
      </c>
      <c r="N162" s="234">
        <v>100</v>
      </c>
      <c r="O162" s="231" t="s">
        <v>49</v>
      </c>
    </row>
    <row r="163" spans="1:15">
      <c r="A163" s="232">
        <v>44495</v>
      </c>
      <c r="B163" s="233" t="s">
        <v>1661</v>
      </c>
      <c r="C163" s="231" t="s">
        <v>68</v>
      </c>
      <c r="D163" s="231" t="s">
        <v>73</v>
      </c>
      <c r="E163" s="231" t="s">
        <v>70</v>
      </c>
      <c r="F163" s="231">
        <v>1</v>
      </c>
      <c r="G163" s="231" t="s">
        <v>1607</v>
      </c>
      <c r="H163" s="231" t="s">
        <v>1608</v>
      </c>
      <c r="I163" s="234">
        <v>32.96</v>
      </c>
      <c r="J163" s="234">
        <v>56.381474353980067</v>
      </c>
      <c r="K163" s="234">
        <v>56.381474353980067</v>
      </c>
      <c r="L163" s="234">
        <v>49.027369003460926</v>
      </c>
      <c r="M163" s="234">
        <v>49.027369003460926</v>
      </c>
      <c r="N163" s="234">
        <v>100</v>
      </c>
      <c r="O163" s="231" t="s">
        <v>49</v>
      </c>
    </row>
    <row r="164" spans="1:15">
      <c r="A164" s="232">
        <v>44495</v>
      </c>
      <c r="B164" s="233" t="s">
        <v>1661</v>
      </c>
      <c r="C164" s="231" t="s">
        <v>68</v>
      </c>
      <c r="D164" s="231" t="s">
        <v>73</v>
      </c>
      <c r="E164" s="231" t="s">
        <v>70</v>
      </c>
      <c r="F164" s="231">
        <v>1</v>
      </c>
      <c r="G164" s="231" t="s">
        <v>529</v>
      </c>
      <c r="H164" s="231" t="s">
        <v>530</v>
      </c>
      <c r="I164" s="234">
        <v>643.04999999999995</v>
      </c>
      <c r="J164" s="234">
        <v>1100.0032488873446</v>
      </c>
      <c r="K164" s="234">
        <v>1100.0032488873446</v>
      </c>
      <c r="L164" s="234">
        <v>956.52456424986485</v>
      </c>
      <c r="M164" s="234">
        <v>956.52456424986485</v>
      </c>
      <c r="N164" s="234">
        <v>100</v>
      </c>
      <c r="O164" s="231" t="s">
        <v>49</v>
      </c>
    </row>
    <row r="165" spans="1:15">
      <c r="A165" s="232">
        <v>44495</v>
      </c>
      <c r="B165" s="233" t="s">
        <v>1661</v>
      </c>
      <c r="C165" s="231" t="s">
        <v>68</v>
      </c>
      <c r="D165" s="231" t="s">
        <v>73</v>
      </c>
      <c r="E165" s="231" t="s">
        <v>70</v>
      </c>
      <c r="F165" s="231">
        <v>1</v>
      </c>
      <c r="G165" s="231" t="s">
        <v>1597</v>
      </c>
      <c r="H165" s="231" t="s">
        <v>1598</v>
      </c>
      <c r="I165" s="234">
        <v>68</v>
      </c>
      <c r="J165" s="234">
        <v>116.3210029147647</v>
      </c>
      <c r="K165" s="234">
        <v>116.3210029147647</v>
      </c>
      <c r="L165" s="234">
        <v>101.14869818675191</v>
      </c>
      <c r="M165" s="234">
        <v>101.14869818675191</v>
      </c>
      <c r="N165" s="234">
        <v>100</v>
      </c>
      <c r="O165" s="231" t="s">
        <v>49</v>
      </c>
    </row>
    <row r="166" spans="1:15">
      <c r="A166" s="232">
        <v>44495</v>
      </c>
      <c r="B166" s="233" t="s">
        <v>1661</v>
      </c>
      <c r="C166" s="231" t="s">
        <v>68</v>
      </c>
      <c r="D166" s="231" t="s">
        <v>73</v>
      </c>
      <c r="E166" s="231" t="s">
        <v>70</v>
      </c>
      <c r="F166" s="231">
        <v>1</v>
      </c>
      <c r="G166" s="231" t="s">
        <v>1599</v>
      </c>
      <c r="H166" s="231" t="s">
        <v>1600</v>
      </c>
      <c r="I166" s="234">
        <v>68</v>
      </c>
      <c r="J166" s="234">
        <v>116.3210029147647</v>
      </c>
      <c r="K166" s="234">
        <v>116.3210029147647</v>
      </c>
      <c r="L166" s="234">
        <v>101.14869818675191</v>
      </c>
      <c r="M166" s="234">
        <v>101.14869818675191</v>
      </c>
      <c r="N166" s="234">
        <v>100</v>
      </c>
      <c r="O166" s="231" t="s">
        <v>49</v>
      </c>
    </row>
    <row r="167" spans="1:15">
      <c r="A167" s="232">
        <v>44495</v>
      </c>
      <c r="B167" s="233" t="s">
        <v>1661</v>
      </c>
      <c r="C167" s="231" t="s">
        <v>68</v>
      </c>
      <c r="D167" s="231" t="s">
        <v>73</v>
      </c>
      <c r="E167" s="231" t="s">
        <v>70</v>
      </c>
      <c r="F167" s="231">
        <v>1</v>
      </c>
      <c r="G167" s="231" t="s">
        <v>1601</v>
      </c>
      <c r="H167" s="231" t="s">
        <v>1602</v>
      </c>
      <c r="I167" s="234">
        <v>15.44</v>
      </c>
      <c r="J167" s="234">
        <v>26.411710073587745</v>
      </c>
      <c r="K167" s="234">
        <v>26.411710073587745</v>
      </c>
      <c r="L167" s="234">
        <v>22.966704411815432</v>
      </c>
      <c r="M167" s="234">
        <v>22.966704411815432</v>
      </c>
      <c r="N167" s="234">
        <v>100</v>
      </c>
      <c r="O167" s="231" t="s">
        <v>49</v>
      </c>
    </row>
    <row r="168" spans="1:15">
      <c r="A168" s="232">
        <v>44495</v>
      </c>
      <c r="B168" s="233" t="s">
        <v>1661</v>
      </c>
      <c r="C168" s="231" t="s">
        <v>68</v>
      </c>
      <c r="D168" s="231" t="s">
        <v>73</v>
      </c>
      <c r="E168" s="231" t="s">
        <v>70</v>
      </c>
      <c r="F168" s="231">
        <v>1</v>
      </c>
      <c r="G168" s="231" t="s">
        <v>1603</v>
      </c>
      <c r="H168" s="231" t="s">
        <v>1604</v>
      </c>
      <c r="I168" s="234">
        <v>17.59</v>
      </c>
      <c r="J168" s="234">
        <v>30.089506489275159</v>
      </c>
      <c r="K168" s="234">
        <v>30.089506489275159</v>
      </c>
      <c r="L168" s="234">
        <v>26.164788251543616</v>
      </c>
      <c r="M168" s="234">
        <v>26.164788251543616</v>
      </c>
      <c r="N168" s="234">
        <v>100</v>
      </c>
      <c r="O168" s="231" t="s">
        <v>49</v>
      </c>
    </row>
    <row r="169" spans="1:15">
      <c r="A169" s="232">
        <v>44495</v>
      </c>
      <c r="B169" s="233" t="s">
        <v>1661</v>
      </c>
      <c r="C169" s="231" t="s">
        <v>68</v>
      </c>
      <c r="D169" s="231" t="s">
        <v>73</v>
      </c>
      <c r="E169" s="231" t="s">
        <v>70</v>
      </c>
      <c r="F169" s="231">
        <v>1</v>
      </c>
      <c r="G169" s="231" t="s">
        <v>1605</v>
      </c>
      <c r="H169" s="231" t="s">
        <v>1606</v>
      </c>
      <c r="I169" s="234">
        <v>24.67</v>
      </c>
      <c r="J169" s="234">
        <v>42.200575616283011</v>
      </c>
      <c r="K169" s="234">
        <v>42.200575616283011</v>
      </c>
      <c r="L169" s="234">
        <v>36.696152709811315</v>
      </c>
      <c r="M169" s="234">
        <v>36.696152709811315</v>
      </c>
      <c r="N169" s="234">
        <v>100</v>
      </c>
      <c r="O169" s="231" t="s">
        <v>49</v>
      </c>
    </row>
    <row r="170" spans="1:15">
      <c r="A170" s="232">
        <v>44495</v>
      </c>
      <c r="B170" s="233" t="s">
        <v>1661</v>
      </c>
      <c r="C170" s="231" t="s">
        <v>68</v>
      </c>
      <c r="D170" s="231" t="s">
        <v>73</v>
      </c>
      <c r="E170" s="231" t="s">
        <v>70</v>
      </c>
      <c r="F170" s="231">
        <v>1</v>
      </c>
      <c r="G170" s="231" t="s">
        <v>1607</v>
      </c>
      <c r="H170" s="231" t="s">
        <v>1608</v>
      </c>
      <c r="I170" s="234">
        <v>32.96</v>
      </c>
      <c r="J170" s="234">
        <v>56.381474353980067</v>
      </c>
      <c r="K170" s="234">
        <v>56.381474353980067</v>
      </c>
      <c r="L170" s="234">
        <v>49.027369003460926</v>
      </c>
      <c r="M170" s="234">
        <v>49.027369003460926</v>
      </c>
      <c r="N170" s="234">
        <v>100</v>
      </c>
      <c r="O170" s="231" t="s">
        <v>49</v>
      </c>
    </row>
    <row r="171" spans="1:15">
      <c r="A171" s="232">
        <v>44495</v>
      </c>
      <c r="B171" s="233" t="s">
        <v>1661</v>
      </c>
      <c r="C171" s="231" t="s">
        <v>68</v>
      </c>
      <c r="D171" s="231" t="s">
        <v>73</v>
      </c>
      <c r="E171" s="231" t="s">
        <v>70</v>
      </c>
      <c r="F171" s="231">
        <v>1</v>
      </c>
      <c r="G171" s="231" t="s">
        <v>529</v>
      </c>
      <c r="H171" s="231" t="s">
        <v>530</v>
      </c>
      <c r="I171" s="234">
        <v>643.04999999999995</v>
      </c>
      <c r="J171" s="234">
        <v>1100.0032488873446</v>
      </c>
      <c r="K171" s="234">
        <v>1100.0032488873446</v>
      </c>
      <c r="L171" s="234">
        <v>956.52456424986485</v>
      </c>
      <c r="M171" s="234">
        <v>956.52456424986485</v>
      </c>
      <c r="N171" s="234">
        <v>100</v>
      </c>
      <c r="O171" s="231" t="s">
        <v>49</v>
      </c>
    </row>
    <row r="172" spans="1:15">
      <c r="A172" s="232">
        <v>44575</v>
      </c>
      <c r="B172" s="233" t="s">
        <v>1676</v>
      </c>
      <c r="C172" s="231" t="s">
        <v>255</v>
      </c>
      <c r="D172" s="231" t="s">
        <v>260</v>
      </c>
      <c r="E172" s="231" t="s">
        <v>257</v>
      </c>
      <c r="F172" s="231">
        <v>1</v>
      </c>
      <c r="G172" s="231" t="s">
        <v>948</v>
      </c>
      <c r="H172" s="231" t="s">
        <v>949</v>
      </c>
      <c r="I172" s="264">
        <v>7056.43</v>
      </c>
      <c r="J172" s="264">
        <v>11885.19270125</v>
      </c>
      <c r="K172" s="264">
        <v>11885.19270125</v>
      </c>
      <c r="L172" s="264">
        <v>10334.950175</v>
      </c>
      <c r="M172" s="264">
        <v>10334.950175</v>
      </c>
      <c r="N172" s="264">
        <v>650</v>
      </c>
      <c r="O172" s="231" t="s">
        <v>55</v>
      </c>
    </row>
    <row r="173" spans="1:15">
      <c r="A173" s="232">
        <v>44578</v>
      </c>
      <c r="B173" s="233" t="s">
        <v>1676</v>
      </c>
      <c r="C173" s="231" t="s">
        <v>136</v>
      </c>
      <c r="D173" s="231" t="s">
        <v>140</v>
      </c>
      <c r="E173" s="231" t="s">
        <v>138</v>
      </c>
      <c r="F173" s="231">
        <v>1</v>
      </c>
      <c r="G173" s="231" t="s">
        <v>910</v>
      </c>
      <c r="H173" s="231" t="s">
        <v>911</v>
      </c>
      <c r="I173" s="264">
        <v>2970.97</v>
      </c>
      <c r="J173" s="264">
        <v>4977.6563249999999</v>
      </c>
      <c r="K173" s="264">
        <v>4977.6563249999999</v>
      </c>
      <c r="L173" s="264">
        <v>4977.6563249999999</v>
      </c>
      <c r="M173" s="264">
        <v>4977.6563249999999</v>
      </c>
      <c r="N173" s="264">
        <v>900</v>
      </c>
      <c r="O173" s="231" t="s">
        <v>55</v>
      </c>
    </row>
    <row r="174" spans="1:15">
      <c r="A174" s="232">
        <v>44578</v>
      </c>
      <c r="B174" s="233" t="s">
        <v>1676</v>
      </c>
      <c r="C174" s="231" t="s">
        <v>136</v>
      </c>
      <c r="D174" s="231" t="s">
        <v>140</v>
      </c>
      <c r="E174" s="231" t="s">
        <v>138</v>
      </c>
      <c r="F174" s="231">
        <v>1</v>
      </c>
      <c r="G174" s="231" t="s">
        <v>910</v>
      </c>
      <c r="H174" s="231" t="s">
        <v>911</v>
      </c>
      <c r="I174" s="264">
        <v>2970.97</v>
      </c>
      <c r="J174" s="264">
        <v>4977.6563249999999</v>
      </c>
      <c r="K174" s="264">
        <v>4977.6563249999999</v>
      </c>
      <c r="L174" s="264">
        <v>4977.6563249999999</v>
      </c>
      <c r="M174" s="264">
        <v>4977.6563249999999</v>
      </c>
      <c r="N174" s="264">
        <v>900</v>
      </c>
      <c r="O174" s="231" t="s">
        <v>16</v>
      </c>
    </row>
    <row r="175" spans="1:15">
      <c r="A175" s="232">
        <v>44578</v>
      </c>
      <c r="B175" s="233" t="s">
        <v>1676</v>
      </c>
      <c r="C175" s="231" t="s">
        <v>136</v>
      </c>
      <c r="D175" s="231" t="s">
        <v>140</v>
      </c>
      <c r="E175" s="231" t="s">
        <v>138</v>
      </c>
      <c r="F175" s="231">
        <v>1</v>
      </c>
      <c r="G175" s="231" t="s">
        <v>910</v>
      </c>
      <c r="H175" s="231" t="s">
        <v>911</v>
      </c>
      <c r="I175" s="264">
        <v>2970.97</v>
      </c>
      <c r="J175" s="264">
        <v>4977.6563249999999</v>
      </c>
      <c r="K175" s="264">
        <v>4977.6563249999999</v>
      </c>
      <c r="L175" s="264">
        <v>4977.6563249999999</v>
      </c>
      <c r="M175" s="264">
        <v>4977.6563249999999</v>
      </c>
      <c r="N175" s="264">
        <v>900</v>
      </c>
      <c r="O175" s="231" t="s">
        <v>16</v>
      </c>
    </row>
    <row r="176" spans="1:15">
      <c r="A176" s="232">
        <v>44578</v>
      </c>
      <c r="B176" s="233" t="s">
        <v>1676</v>
      </c>
      <c r="C176" s="231" t="s">
        <v>136</v>
      </c>
      <c r="D176" s="231" t="s">
        <v>140</v>
      </c>
      <c r="E176" s="231" t="s">
        <v>138</v>
      </c>
      <c r="F176" s="231">
        <v>1</v>
      </c>
      <c r="G176" s="231" t="s">
        <v>910</v>
      </c>
      <c r="H176" s="231" t="s">
        <v>911</v>
      </c>
      <c r="I176" s="264">
        <v>2970.97</v>
      </c>
      <c r="J176" s="264">
        <v>4577.6563249999999</v>
      </c>
      <c r="K176" s="264">
        <v>4577.6563249999999</v>
      </c>
      <c r="L176" s="264">
        <v>4577.6563249999999</v>
      </c>
      <c r="M176" s="264">
        <v>4577.6563249999999</v>
      </c>
      <c r="N176" s="264">
        <v>500</v>
      </c>
      <c r="O176" s="231" t="s">
        <v>16</v>
      </c>
    </row>
    <row r="177" spans="1:15">
      <c r="A177" s="232">
        <v>44580</v>
      </c>
      <c r="B177" s="233" t="s">
        <v>1676</v>
      </c>
      <c r="C177" s="231" t="s">
        <v>229</v>
      </c>
      <c r="D177" s="231" t="s">
        <v>1678</v>
      </c>
      <c r="E177" s="231" t="s">
        <v>230</v>
      </c>
      <c r="F177" s="231">
        <v>1</v>
      </c>
      <c r="G177" s="231" t="s">
        <v>673</v>
      </c>
      <c r="H177" s="231" t="s">
        <v>674</v>
      </c>
      <c r="I177" s="264">
        <v>4796.6400000000003</v>
      </c>
      <c r="J177" s="264">
        <v>8401.8405148873699</v>
      </c>
      <c r="K177" s="264">
        <v>8401.8405148873699</v>
      </c>
      <c r="L177" s="264">
        <v>7305.9482738151046</v>
      </c>
      <c r="M177" s="264">
        <v>7305.9482738151046</v>
      </c>
      <c r="N177" s="264">
        <v>1000</v>
      </c>
      <c r="O177" s="231" t="s">
        <v>16</v>
      </c>
    </row>
    <row r="178" spans="1:15">
      <c r="A178" s="232">
        <v>44580</v>
      </c>
      <c r="B178" s="233" t="s">
        <v>1676</v>
      </c>
      <c r="C178" s="231" t="s">
        <v>229</v>
      </c>
      <c r="D178" s="231" t="s">
        <v>1678</v>
      </c>
      <c r="E178" s="231" t="s">
        <v>230</v>
      </c>
      <c r="F178" s="231">
        <v>1</v>
      </c>
      <c r="G178" s="231" t="s">
        <v>1077</v>
      </c>
      <c r="H178" s="231" t="s">
        <v>1078</v>
      </c>
      <c r="I178" s="264">
        <v>553.38</v>
      </c>
      <c r="J178" s="264">
        <v>969.30570235172388</v>
      </c>
      <c r="K178" s="264">
        <v>969.30570235172388</v>
      </c>
      <c r="L178" s="264">
        <v>842.87452378410774</v>
      </c>
      <c r="M178" s="264">
        <v>842.87452378410774</v>
      </c>
      <c r="N178" s="264">
        <v>1000</v>
      </c>
      <c r="O178" s="231" t="s">
        <v>16</v>
      </c>
    </row>
    <row r="179" spans="1:15">
      <c r="A179" s="232">
        <v>44580</v>
      </c>
      <c r="B179" s="233" t="s">
        <v>1676</v>
      </c>
      <c r="C179" s="231" t="s">
        <v>229</v>
      </c>
      <c r="D179" s="231" t="s">
        <v>1678</v>
      </c>
      <c r="E179" s="231" t="s">
        <v>230</v>
      </c>
      <c r="F179" s="231">
        <v>1</v>
      </c>
      <c r="G179" s="231" t="s">
        <v>1075</v>
      </c>
      <c r="H179" s="231" t="s">
        <v>1076</v>
      </c>
      <c r="I179" s="264">
        <v>1243.68</v>
      </c>
      <c r="J179" s="264">
        <v>2178.4417866579784</v>
      </c>
      <c r="K179" s="264">
        <v>2178.4417866579784</v>
      </c>
      <c r="L179" s="264">
        <v>1894.2972057895465</v>
      </c>
      <c r="M179" s="264">
        <v>1894.2972057895465</v>
      </c>
      <c r="N179" s="264">
        <v>1000</v>
      </c>
      <c r="O179" s="231" t="s">
        <v>16</v>
      </c>
    </row>
    <row r="180" spans="1:15">
      <c r="A180" s="232">
        <v>44580</v>
      </c>
      <c r="B180" s="233" t="s">
        <v>1676</v>
      </c>
      <c r="C180" s="231" t="s">
        <v>229</v>
      </c>
      <c r="D180" s="231" t="s">
        <v>1678</v>
      </c>
      <c r="E180" s="231" t="s">
        <v>230</v>
      </c>
      <c r="F180" s="231">
        <v>20</v>
      </c>
      <c r="G180" s="231" t="s">
        <v>1259</v>
      </c>
      <c r="H180" s="231" t="s">
        <v>1260</v>
      </c>
      <c r="I180" s="264">
        <v>59.59</v>
      </c>
      <c r="J180" s="264">
        <v>95.302030279210896</v>
      </c>
      <c r="K180" s="264">
        <v>1906.0406055842179</v>
      </c>
      <c r="L180" s="264">
        <v>90.763838361153233</v>
      </c>
      <c r="M180" s="264">
        <v>1815.2767672230648</v>
      </c>
      <c r="N180" s="264">
        <v>1000</v>
      </c>
      <c r="O180" s="231" t="s">
        <v>16</v>
      </c>
    </row>
    <row r="181" spans="1:15">
      <c r="A181" s="232">
        <v>44580</v>
      </c>
      <c r="B181" s="233" t="s">
        <v>1676</v>
      </c>
      <c r="C181" s="231" t="s">
        <v>229</v>
      </c>
      <c r="D181" s="231" t="s">
        <v>1678</v>
      </c>
      <c r="E181" s="231" t="s">
        <v>230</v>
      </c>
      <c r="F181" s="231">
        <v>2</v>
      </c>
      <c r="G181" s="231" t="s">
        <v>960</v>
      </c>
      <c r="H181" s="231" t="s">
        <v>961</v>
      </c>
      <c r="I181" s="264">
        <v>10.45</v>
      </c>
      <c r="J181" s="264">
        <v>18.304319978270833</v>
      </c>
      <c r="K181" s="264">
        <v>36.608639956541666</v>
      </c>
      <c r="L181" s="264">
        <v>15.916799981105074</v>
      </c>
      <c r="M181" s="264">
        <v>31.833599962210148</v>
      </c>
      <c r="N181" s="264">
        <v>1000</v>
      </c>
      <c r="O181" s="231" t="s">
        <v>16</v>
      </c>
    </row>
    <row r="182" spans="1:15">
      <c r="A182" s="232">
        <v>44580</v>
      </c>
      <c r="B182" s="233" t="s">
        <v>1676</v>
      </c>
      <c r="C182" s="231" t="s">
        <v>229</v>
      </c>
      <c r="D182" s="231" t="s">
        <v>1678</v>
      </c>
      <c r="E182" s="231" t="s">
        <v>230</v>
      </c>
      <c r="F182" s="231">
        <v>1</v>
      </c>
      <c r="G182" s="231" t="s">
        <v>1255</v>
      </c>
      <c r="H182" s="231" t="s">
        <v>1256</v>
      </c>
      <c r="I182" s="264">
        <v>499.71</v>
      </c>
      <c r="J182" s="264">
        <v>799.18405019003967</v>
      </c>
      <c r="K182" s="264">
        <v>799.18405019003967</v>
      </c>
      <c r="L182" s="264">
        <v>761.12766684765688</v>
      </c>
      <c r="M182" s="264">
        <v>761.12766684765688</v>
      </c>
      <c r="N182" s="264">
        <v>1000</v>
      </c>
      <c r="O182" s="231" t="s">
        <v>16</v>
      </c>
    </row>
    <row r="183" spans="1:15">
      <c r="A183" s="232">
        <v>44580</v>
      </c>
      <c r="B183" s="233" t="s">
        <v>1676</v>
      </c>
      <c r="C183" s="231" t="s">
        <v>229</v>
      </c>
      <c r="D183" s="231" t="s">
        <v>1678</v>
      </c>
      <c r="E183" s="231" t="s">
        <v>230</v>
      </c>
      <c r="F183" s="231">
        <v>2</v>
      </c>
      <c r="G183" s="231" t="s">
        <v>1670</v>
      </c>
      <c r="H183" s="231" t="s">
        <v>277</v>
      </c>
      <c r="I183" s="264">
        <v>53.5</v>
      </c>
      <c r="J183" s="264">
        <v>85.562319515653357</v>
      </c>
      <c r="K183" s="264">
        <v>171.12463903130671</v>
      </c>
      <c r="L183" s="264">
        <v>81.487923348241296</v>
      </c>
      <c r="M183" s="264">
        <v>162.97584669648259</v>
      </c>
      <c r="N183" s="264">
        <v>1000</v>
      </c>
      <c r="O183" s="231" t="s">
        <v>16</v>
      </c>
    </row>
    <row r="184" spans="1:15">
      <c r="A184" s="232">
        <v>44580</v>
      </c>
      <c r="B184" s="233" t="s">
        <v>1676</v>
      </c>
      <c r="C184" s="231" t="s">
        <v>229</v>
      </c>
      <c r="D184" s="231" t="s">
        <v>1678</v>
      </c>
      <c r="E184" s="231" t="s">
        <v>230</v>
      </c>
      <c r="F184" s="231">
        <v>1</v>
      </c>
      <c r="G184" s="231" t="s">
        <v>458</v>
      </c>
      <c r="H184" s="231" t="s">
        <v>459</v>
      </c>
      <c r="I184" s="264">
        <v>141.4</v>
      </c>
      <c r="J184" s="264">
        <v>247.67759281602829</v>
      </c>
      <c r="K184" s="264">
        <v>247.67759281602829</v>
      </c>
      <c r="L184" s="264">
        <v>215.37181984002461</v>
      </c>
      <c r="M184" s="264">
        <v>215.37181984002461</v>
      </c>
      <c r="N184" s="264">
        <v>1000</v>
      </c>
      <c r="O184" s="231" t="s">
        <v>16</v>
      </c>
    </row>
    <row r="185" spans="1:15">
      <c r="A185" s="232">
        <v>44580</v>
      </c>
      <c r="B185" s="233" t="s">
        <v>1676</v>
      </c>
      <c r="C185" s="231" t="s">
        <v>229</v>
      </c>
      <c r="D185" s="231" t="s">
        <v>1678</v>
      </c>
      <c r="E185" s="231" t="s">
        <v>230</v>
      </c>
      <c r="F185" s="231">
        <v>1</v>
      </c>
      <c r="G185" s="231" t="s">
        <v>460</v>
      </c>
      <c r="H185" s="231" t="s">
        <v>461</v>
      </c>
      <c r="I185" s="264">
        <v>175</v>
      </c>
      <c r="J185" s="264">
        <v>306.53167427726277</v>
      </c>
      <c r="K185" s="264">
        <v>306.53167427726277</v>
      </c>
      <c r="L185" s="264">
        <v>266.5492819802285</v>
      </c>
      <c r="M185" s="264">
        <v>266.5492819802285</v>
      </c>
      <c r="N185" s="264">
        <v>1000</v>
      </c>
      <c r="O185" s="231" t="s">
        <v>16</v>
      </c>
    </row>
    <row r="186" spans="1:15">
      <c r="A186" s="232">
        <v>44580</v>
      </c>
      <c r="B186" s="233" t="s">
        <v>1676</v>
      </c>
      <c r="C186" s="231" t="s">
        <v>229</v>
      </c>
      <c r="D186" s="231" t="s">
        <v>1678</v>
      </c>
      <c r="E186" s="231" t="s">
        <v>230</v>
      </c>
      <c r="F186" s="231">
        <v>2</v>
      </c>
      <c r="G186" s="231" t="s">
        <v>1036</v>
      </c>
      <c r="H186" s="231" t="s">
        <v>1037</v>
      </c>
      <c r="I186" s="264">
        <v>88.12</v>
      </c>
      <c r="J186" s="264">
        <v>140.92993636858643</v>
      </c>
      <c r="K186" s="264">
        <v>281.85987273717285</v>
      </c>
      <c r="L186" s="264">
        <v>134.21898701770135</v>
      </c>
      <c r="M186" s="264">
        <v>268.4379740354027</v>
      </c>
      <c r="N186" s="264">
        <v>1000</v>
      </c>
      <c r="O186" s="231" t="s">
        <v>16</v>
      </c>
    </row>
    <row r="187" spans="1:15">
      <c r="A187" s="232">
        <v>44580</v>
      </c>
      <c r="B187" s="233" t="s">
        <v>1676</v>
      </c>
      <c r="C187" s="231" t="s">
        <v>229</v>
      </c>
      <c r="D187" s="231" t="s">
        <v>1678</v>
      </c>
      <c r="E187" s="231" t="s">
        <v>230</v>
      </c>
      <c r="F187" s="231">
        <v>2</v>
      </c>
      <c r="G187" s="231" t="s">
        <v>1001</v>
      </c>
      <c r="H187" s="231" t="s">
        <v>1002</v>
      </c>
      <c r="I187" s="264">
        <v>6.12</v>
      </c>
      <c r="J187" s="264">
        <v>10.719850551867705</v>
      </c>
      <c r="K187" s="264">
        <v>21.439701103735409</v>
      </c>
      <c r="L187" s="264">
        <v>9.3216091755371338</v>
      </c>
      <c r="M187" s="264">
        <v>18.643218351074268</v>
      </c>
      <c r="N187" s="264">
        <v>1000</v>
      </c>
      <c r="O187" s="231" t="s">
        <v>16</v>
      </c>
    </row>
    <row r="188" spans="1:15">
      <c r="A188" s="232">
        <v>44580</v>
      </c>
      <c r="B188" s="233" t="s">
        <v>1676</v>
      </c>
      <c r="C188" s="231" t="s">
        <v>229</v>
      </c>
      <c r="D188" s="231" t="s">
        <v>1678</v>
      </c>
      <c r="E188" s="231" t="s">
        <v>230</v>
      </c>
      <c r="F188" s="231">
        <v>1</v>
      </c>
      <c r="G188" s="231" t="s">
        <v>1609</v>
      </c>
      <c r="H188" s="231" t="s">
        <v>1610</v>
      </c>
      <c r="I188" s="264">
        <v>714.54</v>
      </c>
      <c r="J188" s="264">
        <v>1251.5951002175732</v>
      </c>
      <c r="K188" s="264">
        <v>1251.5951002175732</v>
      </c>
      <c r="L188" s="264">
        <v>1088.3435654065854</v>
      </c>
      <c r="M188" s="264">
        <v>1088.3435654065854</v>
      </c>
      <c r="N188" s="264">
        <v>1000</v>
      </c>
      <c r="O188" s="231" t="s">
        <v>16</v>
      </c>
    </row>
    <row r="189" spans="1:15">
      <c r="A189" s="232">
        <v>44580</v>
      </c>
      <c r="B189" s="233" t="s">
        <v>1676</v>
      </c>
      <c r="C189" s="231" t="s">
        <v>229</v>
      </c>
      <c r="D189" s="231" t="s">
        <v>1678</v>
      </c>
      <c r="E189" s="231" t="s">
        <v>230</v>
      </c>
      <c r="F189" s="231">
        <v>1</v>
      </c>
      <c r="G189" s="231" t="s">
        <v>1595</v>
      </c>
      <c r="H189" s="231" t="s">
        <v>1596</v>
      </c>
      <c r="I189" s="264">
        <v>107</v>
      </c>
      <c r="J189" s="264">
        <v>187.42222370095499</v>
      </c>
      <c r="K189" s="264">
        <v>187.42222370095499</v>
      </c>
      <c r="L189" s="264">
        <v>162.97584669648259</v>
      </c>
      <c r="M189" s="264">
        <v>162.97584669648259</v>
      </c>
      <c r="N189" s="264">
        <v>1000</v>
      </c>
      <c r="O189" s="231" t="s">
        <v>16</v>
      </c>
    </row>
    <row r="190" spans="1:15">
      <c r="A190" s="232">
        <v>44580</v>
      </c>
      <c r="B190" s="233" t="s">
        <v>1676</v>
      </c>
      <c r="C190" s="231" t="s">
        <v>229</v>
      </c>
      <c r="D190" s="231" t="s">
        <v>1678</v>
      </c>
      <c r="E190" s="231" t="s">
        <v>230</v>
      </c>
      <c r="F190" s="231">
        <v>1</v>
      </c>
      <c r="G190" s="231" t="s">
        <v>1599</v>
      </c>
      <c r="H190" s="231" t="s">
        <v>1600</v>
      </c>
      <c r="I190" s="264">
        <v>68</v>
      </c>
      <c r="J190" s="264">
        <v>119.10945057630782</v>
      </c>
      <c r="K190" s="264">
        <v>119.10945057630782</v>
      </c>
      <c r="L190" s="264">
        <v>103.57343528374594</v>
      </c>
      <c r="M190" s="264">
        <v>103.57343528374594</v>
      </c>
      <c r="N190" s="264">
        <v>1000</v>
      </c>
      <c r="O190" s="231" t="s">
        <v>16</v>
      </c>
    </row>
    <row r="191" spans="1:15">
      <c r="A191" s="232">
        <v>44580</v>
      </c>
      <c r="B191" s="233" t="s">
        <v>1676</v>
      </c>
      <c r="C191" s="231" t="s">
        <v>229</v>
      </c>
      <c r="D191" s="231" t="s">
        <v>1678</v>
      </c>
      <c r="E191" s="231" t="s">
        <v>230</v>
      </c>
      <c r="F191" s="231">
        <v>1</v>
      </c>
      <c r="G191" s="231" t="s">
        <v>1597</v>
      </c>
      <c r="H191" s="231" t="s">
        <v>1598</v>
      </c>
      <c r="I191" s="264">
        <v>68</v>
      </c>
      <c r="J191" s="264">
        <v>119.10945057630782</v>
      </c>
      <c r="K191" s="264">
        <v>119.10945057630782</v>
      </c>
      <c r="L191" s="264">
        <v>103.57343528374594</v>
      </c>
      <c r="M191" s="264">
        <v>103.57343528374594</v>
      </c>
      <c r="N191" s="264">
        <v>1000</v>
      </c>
      <c r="O191" s="231" t="s">
        <v>16</v>
      </c>
    </row>
    <row r="192" spans="1:15">
      <c r="A192" s="232">
        <v>44580</v>
      </c>
      <c r="B192" s="233" t="s">
        <v>1676</v>
      </c>
      <c r="C192" s="231" t="s">
        <v>229</v>
      </c>
      <c r="D192" s="231" t="s">
        <v>1678</v>
      </c>
      <c r="E192" s="231" t="s">
        <v>230</v>
      </c>
      <c r="F192" s="231">
        <v>1</v>
      </c>
      <c r="G192" s="231" t="s">
        <v>1601</v>
      </c>
      <c r="H192" s="231" t="s">
        <v>1602</v>
      </c>
      <c r="I192" s="264">
        <v>10</v>
      </c>
      <c r="J192" s="264">
        <v>17.516095672986442</v>
      </c>
      <c r="K192" s="264">
        <v>17.516095672986442</v>
      </c>
      <c r="L192" s="264">
        <v>15.231387541727342</v>
      </c>
      <c r="M192" s="264">
        <v>15.231387541727342</v>
      </c>
      <c r="N192" s="264">
        <v>1000</v>
      </c>
      <c r="O192" s="231" t="s">
        <v>16</v>
      </c>
    </row>
    <row r="193" spans="1:15">
      <c r="A193" s="232">
        <v>44580</v>
      </c>
      <c r="B193" s="233" t="s">
        <v>1676</v>
      </c>
      <c r="C193" s="231" t="s">
        <v>229</v>
      </c>
      <c r="D193" s="231" t="s">
        <v>1678</v>
      </c>
      <c r="E193" s="231" t="s">
        <v>230</v>
      </c>
      <c r="F193" s="231">
        <v>1</v>
      </c>
      <c r="G193" s="231" t="s">
        <v>1603</v>
      </c>
      <c r="H193" s="231" t="s">
        <v>1604</v>
      </c>
      <c r="I193" s="264">
        <v>10</v>
      </c>
      <c r="J193" s="264">
        <v>17.516095672986442</v>
      </c>
      <c r="K193" s="264">
        <v>17.516095672986442</v>
      </c>
      <c r="L193" s="264">
        <v>15.231387541727342</v>
      </c>
      <c r="M193" s="264">
        <v>15.231387541727342</v>
      </c>
      <c r="N193" s="264">
        <v>1000</v>
      </c>
      <c r="O193" s="231" t="s">
        <v>16</v>
      </c>
    </row>
    <row r="194" spans="1:15">
      <c r="A194" s="232">
        <v>44580</v>
      </c>
      <c r="B194" s="233" t="s">
        <v>1676</v>
      </c>
      <c r="C194" s="231" t="s">
        <v>229</v>
      </c>
      <c r="D194" s="231" t="s">
        <v>1678</v>
      </c>
      <c r="E194" s="231" t="s">
        <v>230</v>
      </c>
      <c r="F194" s="231">
        <v>1</v>
      </c>
      <c r="G194" s="231" t="s">
        <v>1605</v>
      </c>
      <c r="H194" s="231" t="s">
        <v>1606</v>
      </c>
      <c r="I194" s="264">
        <v>20</v>
      </c>
      <c r="J194" s="264">
        <v>32.717499999999994</v>
      </c>
      <c r="K194" s="264">
        <v>32.717499999999994</v>
      </c>
      <c r="L194" s="264">
        <v>28.449999999999996</v>
      </c>
      <c r="M194" s="264">
        <v>28.449999999999996</v>
      </c>
      <c r="N194" s="264">
        <v>1000</v>
      </c>
      <c r="O194" s="231" t="s">
        <v>16</v>
      </c>
    </row>
    <row r="195" spans="1:15">
      <c r="A195" s="232">
        <v>44580</v>
      </c>
      <c r="B195" s="233" t="s">
        <v>1676</v>
      </c>
      <c r="C195" s="231" t="s">
        <v>229</v>
      </c>
      <c r="D195" s="231" t="s">
        <v>1678</v>
      </c>
      <c r="E195" s="231" t="s">
        <v>230</v>
      </c>
      <c r="F195" s="231">
        <v>1</v>
      </c>
      <c r="G195" s="231" t="s">
        <v>1607</v>
      </c>
      <c r="H195" s="231" t="s">
        <v>1608</v>
      </c>
      <c r="I195" s="264">
        <v>21</v>
      </c>
      <c r="J195" s="264">
        <v>36.783800913271534</v>
      </c>
      <c r="K195" s="264">
        <v>36.783800913271534</v>
      </c>
      <c r="L195" s="264">
        <v>31.985913837627422</v>
      </c>
      <c r="M195" s="264">
        <v>31.985913837627422</v>
      </c>
      <c r="N195" s="264">
        <v>1000</v>
      </c>
      <c r="O195" s="231" t="s">
        <v>16</v>
      </c>
    </row>
    <row r="196" spans="1:15">
      <c r="A196" s="232">
        <v>44589</v>
      </c>
      <c r="B196" s="233" t="s">
        <v>4</v>
      </c>
      <c r="C196" s="231" t="s">
        <v>131</v>
      </c>
      <c r="D196" s="231" t="s">
        <v>135</v>
      </c>
      <c r="E196" s="231" t="s">
        <v>133</v>
      </c>
      <c r="F196" s="231">
        <v>1</v>
      </c>
      <c r="G196" s="231" t="s">
        <v>1441</v>
      </c>
      <c r="H196" s="231" t="s">
        <v>1442</v>
      </c>
      <c r="I196" s="264">
        <v>713</v>
      </c>
      <c r="J196" s="264">
        <v>1297.8813749999999</v>
      </c>
      <c r="K196" s="264">
        <v>1297.8813749999999</v>
      </c>
      <c r="L196" s="264">
        <v>1128.5925</v>
      </c>
      <c r="M196" s="264">
        <v>1128.5925</v>
      </c>
      <c r="N196" s="264">
        <v>150</v>
      </c>
      <c r="O196" s="231" t="s">
        <v>52</v>
      </c>
    </row>
    <row r="197" spans="1:15">
      <c r="A197" s="232">
        <v>44589</v>
      </c>
      <c r="B197" s="233" t="s">
        <v>1676</v>
      </c>
      <c r="C197" s="231" t="s">
        <v>98</v>
      </c>
      <c r="D197" s="231" t="s">
        <v>103</v>
      </c>
      <c r="E197" s="231" t="s">
        <v>100</v>
      </c>
      <c r="F197" s="231">
        <v>1</v>
      </c>
      <c r="G197" s="231" t="s">
        <v>948</v>
      </c>
      <c r="H197" s="231" t="s">
        <v>949</v>
      </c>
      <c r="I197" s="264">
        <v>4850</v>
      </c>
      <c r="J197" s="264">
        <v>8911.4937499999996</v>
      </c>
      <c r="K197" s="264">
        <v>8911.4937499999996</v>
      </c>
      <c r="L197" s="264">
        <v>7749.125</v>
      </c>
      <c r="M197" s="264">
        <v>7749.125</v>
      </c>
      <c r="N197" s="264">
        <v>850</v>
      </c>
      <c r="O197" s="231" t="s">
        <v>55</v>
      </c>
    </row>
    <row r="198" spans="1:15">
      <c r="A198" s="232">
        <v>44594</v>
      </c>
      <c r="B198" s="233" t="s">
        <v>1676</v>
      </c>
      <c r="C198" s="231" t="s">
        <v>109</v>
      </c>
      <c r="D198" s="231" t="s">
        <v>112</v>
      </c>
      <c r="E198" s="231" t="s">
        <v>110</v>
      </c>
      <c r="F198" s="231">
        <v>1</v>
      </c>
      <c r="G198" s="231" t="s">
        <v>1456</v>
      </c>
      <c r="H198" s="231" t="s">
        <v>1457</v>
      </c>
      <c r="I198" s="264">
        <v>1439.68</v>
      </c>
      <c r="J198" s="264">
        <v>2296.1481893605096</v>
      </c>
      <c r="K198" s="264">
        <v>2296.1481893605096</v>
      </c>
      <c r="L198" s="264">
        <v>2186.8077993909615</v>
      </c>
      <c r="M198" s="264">
        <v>2186.8077993909615</v>
      </c>
      <c r="N198" s="264">
        <v>350</v>
      </c>
      <c r="O198" s="231" t="s">
        <v>55</v>
      </c>
    </row>
    <row r="199" spans="1:15">
      <c r="A199" s="232">
        <v>44594</v>
      </c>
      <c r="B199" s="233" t="s">
        <v>1676</v>
      </c>
      <c r="C199" s="231" t="s">
        <v>109</v>
      </c>
      <c r="D199" s="231" t="s">
        <v>112</v>
      </c>
      <c r="E199" s="231" t="s">
        <v>110</v>
      </c>
      <c r="F199" s="231">
        <v>1</v>
      </c>
      <c r="G199" s="231" t="s">
        <v>1441</v>
      </c>
      <c r="H199" s="231" t="s">
        <v>1442</v>
      </c>
      <c r="I199" s="264">
        <v>412.5</v>
      </c>
      <c r="J199" s="264">
        <v>720.5538382391137</v>
      </c>
      <c r="K199" s="264">
        <v>720.5538382391137</v>
      </c>
      <c r="L199" s="264">
        <v>626.5685549905337</v>
      </c>
      <c r="M199" s="264">
        <v>626.5685549905337</v>
      </c>
      <c r="N199" s="264">
        <v>350</v>
      </c>
      <c r="O199" s="231" t="s">
        <v>55</v>
      </c>
    </row>
    <row r="200" spans="1:15">
      <c r="A200" s="232">
        <v>44594</v>
      </c>
      <c r="B200" s="233" t="s">
        <v>1676</v>
      </c>
      <c r="C200" s="231" t="s">
        <v>109</v>
      </c>
      <c r="D200" s="231" t="s">
        <v>112</v>
      </c>
      <c r="E200" s="231" t="s">
        <v>110</v>
      </c>
      <c r="F200" s="231">
        <v>1</v>
      </c>
      <c r="G200" s="231" t="s">
        <v>1279</v>
      </c>
      <c r="H200" s="231" t="s">
        <v>1280</v>
      </c>
      <c r="I200" s="264">
        <v>149.56</v>
      </c>
      <c r="J200" s="264">
        <v>261.25098678070754</v>
      </c>
      <c r="K200" s="264">
        <v>261.25098678070754</v>
      </c>
      <c r="L200" s="264">
        <v>227.17477111365872</v>
      </c>
      <c r="M200" s="264">
        <v>227.17477111365872</v>
      </c>
      <c r="N200" s="264">
        <v>350</v>
      </c>
      <c r="O200" s="231" t="s">
        <v>55</v>
      </c>
    </row>
    <row r="201" spans="1:15">
      <c r="A201" s="232">
        <v>44594</v>
      </c>
      <c r="B201" s="233" t="s">
        <v>1676</v>
      </c>
      <c r="C201" s="231" t="s">
        <v>109</v>
      </c>
      <c r="D201" s="231" t="s">
        <v>112</v>
      </c>
      <c r="E201" s="231" t="s">
        <v>110</v>
      </c>
      <c r="F201" s="231">
        <v>1</v>
      </c>
      <c r="G201" s="231" t="s">
        <v>1020</v>
      </c>
      <c r="H201" s="231" t="s">
        <v>1021</v>
      </c>
      <c r="I201" s="264">
        <v>60.93</v>
      </c>
      <c r="J201" s="264">
        <v>97.177365232368189</v>
      </c>
      <c r="K201" s="264">
        <v>97.177365232368189</v>
      </c>
      <c r="L201" s="264">
        <v>92.549871649874461</v>
      </c>
      <c r="M201" s="264">
        <v>92.549871649874461</v>
      </c>
      <c r="N201" s="264">
        <v>350</v>
      </c>
      <c r="O201" s="231" t="s">
        <v>55</v>
      </c>
    </row>
    <row r="202" spans="1:15">
      <c r="A202" s="232">
        <v>44594</v>
      </c>
      <c r="B202" s="233" t="s">
        <v>1676</v>
      </c>
      <c r="C202" s="231" t="s">
        <v>109</v>
      </c>
      <c r="D202" s="231" t="s">
        <v>112</v>
      </c>
      <c r="E202" s="231" t="s">
        <v>110</v>
      </c>
      <c r="F202" s="231">
        <v>1</v>
      </c>
      <c r="G202" s="231" t="s">
        <v>1459</v>
      </c>
      <c r="H202" s="231" t="s">
        <v>1460</v>
      </c>
      <c r="I202" s="264">
        <v>1566</v>
      </c>
      <c r="J202" s="264">
        <v>2378.6820778549718</v>
      </c>
      <c r="K202" s="264">
        <v>2378.6820778549718</v>
      </c>
      <c r="L202" s="264">
        <v>2378.6820778549718</v>
      </c>
      <c r="M202" s="264">
        <v>2378.6820778549718</v>
      </c>
      <c r="N202" s="264">
        <v>350</v>
      </c>
      <c r="O202" s="231" t="s">
        <v>55</v>
      </c>
    </row>
    <row r="203" spans="1:15">
      <c r="A203" s="232">
        <v>44594</v>
      </c>
      <c r="B203" s="233" t="s">
        <v>1661</v>
      </c>
      <c r="C203" s="231" t="s">
        <v>104</v>
      </c>
      <c r="D203" s="231" t="s">
        <v>107</v>
      </c>
      <c r="E203" s="231" t="s">
        <v>105</v>
      </c>
      <c r="F203" s="231">
        <v>1</v>
      </c>
      <c r="G203" s="231" t="s">
        <v>673</v>
      </c>
      <c r="H203" s="231" t="s">
        <v>674</v>
      </c>
      <c r="I203" s="264">
        <v>4796.6400000000003</v>
      </c>
      <c r="J203" s="264">
        <v>8110.0532865065852</v>
      </c>
      <c r="K203" s="264">
        <v>8110.0532865065852</v>
      </c>
      <c r="L203" s="264">
        <v>7052.2202491361613</v>
      </c>
      <c r="M203" s="264">
        <v>7052.2202491361613</v>
      </c>
      <c r="N203" s="264">
        <v>500</v>
      </c>
      <c r="O203" s="231" t="s">
        <v>16</v>
      </c>
    </row>
    <row r="204" spans="1:15">
      <c r="A204" s="232">
        <v>44594</v>
      </c>
      <c r="B204" s="233" t="s">
        <v>1661</v>
      </c>
      <c r="C204" s="231" t="s">
        <v>104</v>
      </c>
      <c r="D204" s="231" t="s">
        <v>107</v>
      </c>
      <c r="E204" s="231" t="s">
        <v>105</v>
      </c>
      <c r="F204" s="231">
        <v>1</v>
      </c>
      <c r="G204" s="231" t="s">
        <v>1255</v>
      </c>
      <c r="H204" s="231" t="s">
        <v>1256</v>
      </c>
      <c r="I204" s="264">
        <v>499.71</v>
      </c>
      <c r="J204" s="264">
        <v>771.42921497769726</v>
      </c>
      <c r="K204" s="264">
        <v>771.42921497769726</v>
      </c>
      <c r="L204" s="264">
        <v>734.6944904549498</v>
      </c>
      <c r="M204" s="264">
        <v>734.6944904549498</v>
      </c>
      <c r="N204" s="264">
        <v>500</v>
      </c>
      <c r="O204" s="231" t="s">
        <v>16</v>
      </c>
    </row>
    <row r="205" spans="1:15">
      <c r="A205" s="232">
        <v>44594</v>
      </c>
      <c r="B205" s="233" t="s">
        <v>1661</v>
      </c>
      <c r="C205" s="231" t="s">
        <v>104</v>
      </c>
      <c r="D205" s="231" t="s">
        <v>107</v>
      </c>
      <c r="E205" s="231" t="s">
        <v>105</v>
      </c>
      <c r="F205" s="231">
        <v>1</v>
      </c>
      <c r="G205" s="231" t="s">
        <v>1075</v>
      </c>
      <c r="H205" s="231" t="s">
        <v>1076</v>
      </c>
      <c r="I205" s="264">
        <v>1243.68</v>
      </c>
      <c r="J205" s="264">
        <v>2102.7867572639416</v>
      </c>
      <c r="K205" s="264">
        <v>2102.7867572639416</v>
      </c>
      <c r="L205" s="264">
        <v>1828.5102237077751</v>
      </c>
      <c r="M205" s="264">
        <v>1828.5102237077751</v>
      </c>
      <c r="N205" s="264">
        <v>500</v>
      </c>
      <c r="O205" s="231" t="s">
        <v>16</v>
      </c>
    </row>
    <row r="206" spans="1:15">
      <c r="A206" s="232">
        <v>44594</v>
      </c>
      <c r="B206" s="233" t="s">
        <v>1661</v>
      </c>
      <c r="C206" s="231" t="s">
        <v>104</v>
      </c>
      <c r="D206" s="231" t="s">
        <v>107</v>
      </c>
      <c r="E206" s="231" t="s">
        <v>105</v>
      </c>
      <c r="F206" s="231">
        <v>22</v>
      </c>
      <c r="G206" s="231" t="s">
        <v>1259</v>
      </c>
      <c r="H206" s="231" t="s">
        <v>1260</v>
      </c>
      <c r="I206" s="264">
        <v>59.59</v>
      </c>
      <c r="J206" s="264">
        <v>91.99228936887593</v>
      </c>
      <c r="K206" s="264">
        <v>2023.8303661152704</v>
      </c>
      <c r="L206" s="264">
        <v>87.611704160834222</v>
      </c>
      <c r="M206" s="264">
        <v>1927.4574915383528</v>
      </c>
      <c r="N206" s="264">
        <v>500</v>
      </c>
      <c r="O206" s="231" t="s">
        <v>16</v>
      </c>
    </row>
    <row r="207" spans="1:15">
      <c r="A207" s="232">
        <v>44594</v>
      </c>
      <c r="B207" s="233" t="s">
        <v>1661</v>
      </c>
      <c r="C207" s="231" t="s">
        <v>104</v>
      </c>
      <c r="D207" s="231" t="s">
        <v>107</v>
      </c>
      <c r="E207" s="231" t="s">
        <v>105</v>
      </c>
      <c r="F207" s="231">
        <v>2</v>
      </c>
      <c r="G207" s="231" t="s">
        <v>960</v>
      </c>
      <c r="H207" s="231" t="s">
        <v>961</v>
      </c>
      <c r="I207" s="264">
        <v>10.46</v>
      </c>
      <c r="J207" s="264">
        <v>17.685537663209846</v>
      </c>
      <c r="K207" s="264">
        <v>35.371075326419692</v>
      </c>
      <c r="L207" s="264">
        <v>15.378728402791172</v>
      </c>
      <c r="M207" s="264">
        <v>30.757456805582343</v>
      </c>
      <c r="N207" s="264">
        <v>500</v>
      </c>
      <c r="O207" s="231" t="s">
        <v>16</v>
      </c>
    </row>
    <row r="208" spans="1:15">
      <c r="A208" s="232">
        <v>44594</v>
      </c>
      <c r="B208" s="233" t="s">
        <v>1661</v>
      </c>
      <c r="C208" s="231" t="s">
        <v>104</v>
      </c>
      <c r="D208" s="231" t="s">
        <v>107</v>
      </c>
      <c r="E208" s="231" t="s">
        <v>105</v>
      </c>
      <c r="F208" s="231">
        <v>1</v>
      </c>
      <c r="G208" s="231" t="s">
        <v>306</v>
      </c>
      <c r="H208" s="231" t="s">
        <v>307</v>
      </c>
      <c r="I208" s="264">
        <v>800</v>
      </c>
      <c r="J208" s="264">
        <v>1293.8127145751657</v>
      </c>
      <c r="K208" s="264">
        <v>1293.8127145751657</v>
      </c>
      <c r="L208" s="264">
        <v>1176.1933768865142</v>
      </c>
      <c r="M208" s="264">
        <v>1176.1933768865142</v>
      </c>
      <c r="N208" s="264">
        <v>500</v>
      </c>
      <c r="O208" s="231" t="s">
        <v>16</v>
      </c>
    </row>
    <row r="209" spans="1:15">
      <c r="A209" s="232">
        <v>44594</v>
      </c>
      <c r="B209" s="233" t="s">
        <v>1661</v>
      </c>
      <c r="C209" s="231" t="s">
        <v>104</v>
      </c>
      <c r="D209" s="231" t="s">
        <v>107</v>
      </c>
      <c r="E209" s="231" t="s">
        <v>105</v>
      </c>
      <c r="F209" s="231">
        <v>1</v>
      </c>
      <c r="G209" s="231" t="s">
        <v>1629</v>
      </c>
      <c r="H209" s="231" t="s">
        <v>1630</v>
      </c>
      <c r="I209" s="264">
        <v>1721.23</v>
      </c>
      <c r="J209" s="264">
        <v>2910.217781266414</v>
      </c>
      <c r="K209" s="264">
        <v>2910.217781266414</v>
      </c>
      <c r="L209" s="264">
        <v>2530.6241576229686</v>
      </c>
      <c r="M209" s="264">
        <v>2530.6241576229686</v>
      </c>
      <c r="N209" s="264">
        <v>500</v>
      </c>
      <c r="O209" s="231" t="s">
        <v>16</v>
      </c>
    </row>
    <row r="210" spans="1:15">
      <c r="A210" s="232">
        <v>44594</v>
      </c>
      <c r="B210" s="233" t="s">
        <v>1661</v>
      </c>
      <c r="C210" s="231" t="s">
        <v>104</v>
      </c>
      <c r="D210" s="231" t="s">
        <v>107</v>
      </c>
      <c r="E210" s="231" t="s">
        <v>105</v>
      </c>
      <c r="F210" s="231">
        <v>1</v>
      </c>
      <c r="G210" s="231" t="s">
        <v>1631</v>
      </c>
      <c r="H210" s="231" t="s">
        <v>1632</v>
      </c>
      <c r="I210" s="264">
        <v>79.86</v>
      </c>
      <c r="J210" s="264">
        <v>123.28417904008109</v>
      </c>
      <c r="K210" s="264">
        <v>123.28417904008109</v>
      </c>
      <c r="L210" s="264">
        <v>117.41350384769628</v>
      </c>
      <c r="M210" s="264">
        <v>117.41350384769628</v>
      </c>
      <c r="N210" s="264">
        <v>500</v>
      </c>
      <c r="O210" s="231" t="s">
        <v>16</v>
      </c>
    </row>
    <row r="211" spans="1:15">
      <c r="A211" s="232">
        <v>44595</v>
      </c>
      <c r="B211" s="233" t="s">
        <v>1661</v>
      </c>
      <c r="C211" s="231" t="s">
        <v>104</v>
      </c>
      <c r="D211" s="231" t="s">
        <v>107</v>
      </c>
      <c r="E211" s="231" t="s">
        <v>105</v>
      </c>
      <c r="F211" s="231">
        <v>2</v>
      </c>
      <c r="G211" s="231" t="s">
        <v>1589</v>
      </c>
      <c r="H211" s="231" t="s">
        <v>1590</v>
      </c>
      <c r="I211" s="264">
        <v>1298</v>
      </c>
      <c r="J211" s="264">
        <v>1996.4049999999997</v>
      </c>
      <c r="K211" s="264">
        <v>3992.8099999999995</v>
      </c>
      <c r="L211" s="264">
        <v>1996.4049999999997</v>
      </c>
      <c r="M211" s="264">
        <v>3992.8099999999995</v>
      </c>
      <c r="N211" s="264">
        <v>300</v>
      </c>
      <c r="O211" s="231" t="s">
        <v>16</v>
      </c>
    </row>
    <row r="212" spans="1:15">
      <c r="A212" s="232">
        <v>44601</v>
      </c>
      <c r="B212" s="233" t="s">
        <v>1676</v>
      </c>
      <c r="C212" s="231" t="s">
        <v>245</v>
      </c>
      <c r="D212" s="231" t="s">
        <v>103</v>
      </c>
      <c r="E212" s="231" t="s">
        <v>246</v>
      </c>
      <c r="F212" s="231">
        <v>1</v>
      </c>
      <c r="G212" s="231" t="s">
        <v>702</v>
      </c>
      <c r="H212" s="231" t="s">
        <v>703</v>
      </c>
      <c r="I212" s="264">
        <v>1257</v>
      </c>
      <c r="J212" s="264">
        <v>2117.7557500000003</v>
      </c>
      <c r="K212" s="264">
        <v>2117.7557500000003</v>
      </c>
      <c r="L212" s="264">
        <v>1925.2325000000001</v>
      </c>
      <c r="M212" s="264">
        <v>1925.2325000000001</v>
      </c>
      <c r="N212" s="264">
        <v>200</v>
      </c>
      <c r="O212" s="231" t="s">
        <v>16</v>
      </c>
    </row>
    <row r="213" spans="1:15">
      <c r="A213" s="232">
        <v>44603</v>
      </c>
      <c r="B213" s="233" t="s">
        <v>1676</v>
      </c>
      <c r="C213" s="231" t="s">
        <v>75</v>
      </c>
      <c r="D213" s="231" t="s">
        <v>81</v>
      </c>
      <c r="E213" s="231" t="s">
        <v>77</v>
      </c>
      <c r="F213" s="231">
        <v>1</v>
      </c>
      <c r="G213" s="231" t="s">
        <v>298</v>
      </c>
      <c r="H213" s="231" t="s">
        <v>299</v>
      </c>
      <c r="I213" s="264">
        <v>429.33</v>
      </c>
      <c r="J213" s="264">
        <v>828.71819625000012</v>
      </c>
      <c r="K213" s="264">
        <v>828.71819625000012</v>
      </c>
      <c r="L213" s="264">
        <v>789.25542500000006</v>
      </c>
      <c r="M213" s="264">
        <v>789.25542500000006</v>
      </c>
      <c r="N213" s="264">
        <v>200</v>
      </c>
      <c r="O213" s="231" t="s">
        <v>16</v>
      </c>
    </row>
    <row r="214" spans="1:15">
      <c r="A214" s="232">
        <v>44610</v>
      </c>
      <c r="B214" s="233" t="s">
        <v>1676</v>
      </c>
      <c r="C214" s="231" t="s">
        <v>1679</v>
      </c>
      <c r="D214" s="231" t="s">
        <v>170</v>
      </c>
      <c r="E214" s="231" t="s">
        <v>167</v>
      </c>
      <c r="F214" s="231">
        <v>2</v>
      </c>
      <c r="G214" s="231" t="s">
        <v>1441</v>
      </c>
      <c r="H214" s="231" t="s">
        <v>1442</v>
      </c>
      <c r="I214" s="264">
        <v>379.3</v>
      </c>
      <c r="J214" s="264">
        <v>742.42763749999995</v>
      </c>
      <c r="K214" s="264">
        <v>1484.8552749999999</v>
      </c>
      <c r="L214" s="264">
        <v>645.58924999999999</v>
      </c>
      <c r="M214" s="264">
        <v>1291.1785</v>
      </c>
      <c r="N214" s="264">
        <v>250</v>
      </c>
      <c r="O214" s="231" t="s">
        <v>16</v>
      </c>
    </row>
    <row r="215" spans="1:15">
      <c r="A215" s="232">
        <v>44614</v>
      </c>
      <c r="B215" s="233" t="s">
        <v>1661</v>
      </c>
      <c r="C215" s="231" t="s">
        <v>127</v>
      </c>
      <c r="D215" s="231" t="s">
        <v>97</v>
      </c>
      <c r="E215" s="231" t="s">
        <v>128</v>
      </c>
      <c r="F215" s="231">
        <v>1</v>
      </c>
      <c r="G215" s="231" t="s">
        <v>538</v>
      </c>
      <c r="H215" s="231" t="s">
        <v>539</v>
      </c>
      <c r="I215" s="264">
        <v>60.52</v>
      </c>
      <c r="J215" s="264">
        <v>92.93089323923202</v>
      </c>
      <c r="K215" s="264">
        <v>92.93089323923202</v>
      </c>
      <c r="L215" s="264">
        <v>88.505612608792404</v>
      </c>
      <c r="M215" s="264">
        <v>88.505612608792404</v>
      </c>
      <c r="N215" s="264">
        <v>400</v>
      </c>
      <c r="O215" s="231" t="s">
        <v>16</v>
      </c>
    </row>
    <row r="216" spans="1:15">
      <c r="A216" s="232">
        <v>44614</v>
      </c>
      <c r="B216" s="233" t="s">
        <v>1661</v>
      </c>
      <c r="C216" s="231" t="s">
        <v>127</v>
      </c>
      <c r="D216" s="231" t="s">
        <v>97</v>
      </c>
      <c r="E216" s="231" t="s">
        <v>128</v>
      </c>
      <c r="F216" s="231">
        <v>1</v>
      </c>
      <c r="G216" s="231" t="s">
        <v>540</v>
      </c>
      <c r="H216" s="231" t="s">
        <v>541</v>
      </c>
      <c r="I216" s="264">
        <v>51.98</v>
      </c>
      <c r="J216" s="264">
        <v>79.817379883927316</v>
      </c>
      <c r="K216" s="264">
        <v>79.817379883927316</v>
      </c>
      <c r="L216" s="264">
        <v>76.016552270406962</v>
      </c>
      <c r="M216" s="264">
        <v>76.016552270406962</v>
      </c>
      <c r="N216" s="264">
        <v>400</v>
      </c>
      <c r="O216" s="231" t="s">
        <v>16</v>
      </c>
    </row>
    <row r="217" spans="1:15">
      <c r="A217" s="232">
        <v>44614</v>
      </c>
      <c r="B217" s="233" t="s">
        <v>1661</v>
      </c>
      <c r="C217" s="231" t="s">
        <v>127</v>
      </c>
      <c r="D217" s="231" t="s">
        <v>97</v>
      </c>
      <c r="E217" s="231" t="s">
        <v>128</v>
      </c>
      <c r="F217" s="231">
        <v>1</v>
      </c>
      <c r="G217" s="231" t="s">
        <v>542</v>
      </c>
      <c r="H217" s="231" t="s">
        <v>543</v>
      </c>
      <c r="I217" s="264">
        <v>63.11</v>
      </c>
      <c r="J217" s="264">
        <v>96.907942371578557</v>
      </c>
      <c r="K217" s="264">
        <v>96.907942371578557</v>
      </c>
      <c r="L217" s="264">
        <v>92.29327844912244</v>
      </c>
      <c r="M217" s="264">
        <v>92.29327844912244</v>
      </c>
      <c r="N217" s="264">
        <v>400</v>
      </c>
      <c r="O217" s="231" t="s">
        <v>16</v>
      </c>
    </row>
    <row r="218" spans="1:15">
      <c r="A218" s="232">
        <v>44614</v>
      </c>
      <c r="B218" s="233" t="s">
        <v>1661</v>
      </c>
      <c r="C218" s="231" t="s">
        <v>127</v>
      </c>
      <c r="D218" s="231" t="s">
        <v>97</v>
      </c>
      <c r="E218" s="231" t="s">
        <v>128</v>
      </c>
      <c r="F218" s="231">
        <v>1</v>
      </c>
      <c r="G218" s="231" t="s">
        <v>544</v>
      </c>
      <c r="H218" s="231" t="s">
        <v>545</v>
      </c>
      <c r="I218" s="264">
        <v>61.57</v>
      </c>
      <c r="J218" s="264">
        <v>94.543210455048197</v>
      </c>
      <c r="K218" s="264">
        <v>94.543210455048197</v>
      </c>
      <c r="L218" s="264">
        <v>90.04115281433161</v>
      </c>
      <c r="M218" s="264">
        <v>90.04115281433161</v>
      </c>
      <c r="N218" s="264">
        <v>400</v>
      </c>
      <c r="O218" s="231" t="s">
        <v>16</v>
      </c>
    </row>
    <row r="219" spans="1:15">
      <c r="A219" s="232">
        <v>44614</v>
      </c>
      <c r="B219" s="233" t="s">
        <v>1661</v>
      </c>
      <c r="C219" s="231" t="s">
        <v>127</v>
      </c>
      <c r="D219" s="231" t="s">
        <v>97</v>
      </c>
      <c r="E219" s="231" t="s">
        <v>128</v>
      </c>
      <c r="F219" s="231">
        <v>2</v>
      </c>
      <c r="G219" s="231" t="s">
        <v>546</v>
      </c>
      <c r="H219" s="231" t="s">
        <v>547</v>
      </c>
      <c r="I219" s="264">
        <v>65.84</v>
      </c>
      <c r="J219" s="264">
        <v>103.98853762220628</v>
      </c>
      <c r="K219" s="264">
        <v>207.97707524441256</v>
      </c>
      <c r="L219" s="264">
        <v>96.285682983524339</v>
      </c>
      <c r="M219" s="264">
        <v>192.57136596704868</v>
      </c>
      <c r="N219" s="264">
        <v>400</v>
      </c>
      <c r="O219" s="231" t="s">
        <v>16</v>
      </c>
    </row>
    <row r="220" spans="1:15">
      <c r="A220" s="232">
        <v>44614</v>
      </c>
      <c r="B220" s="233" t="s">
        <v>1661</v>
      </c>
      <c r="C220" s="231" t="s">
        <v>127</v>
      </c>
      <c r="D220" s="231" t="s">
        <v>97</v>
      </c>
      <c r="E220" s="231" t="s">
        <v>128</v>
      </c>
      <c r="F220" s="231">
        <v>1</v>
      </c>
      <c r="G220" s="231" t="s">
        <v>549</v>
      </c>
      <c r="H220" s="231" t="s">
        <v>550</v>
      </c>
      <c r="I220" s="264">
        <v>59.97</v>
      </c>
      <c r="J220" s="264">
        <v>92.086346126185461</v>
      </c>
      <c r="K220" s="264">
        <v>92.086346126185461</v>
      </c>
      <c r="L220" s="264">
        <v>87.701282024938536</v>
      </c>
      <c r="M220" s="264">
        <v>87.701282024938536</v>
      </c>
      <c r="N220" s="264">
        <v>400</v>
      </c>
      <c r="O220" s="231" t="s">
        <v>16</v>
      </c>
    </row>
    <row r="221" spans="1:15">
      <c r="A221" s="232">
        <v>44614</v>
      </c>
      <c r="B221" s="233" t="s">
        <v>1661</v>
      </c>
      <c r="C221" s="231" t="s">
        <v>127</v>
      </c>
      <c r="D221" s="231" t="s">
        <v>97</v>
      </c>
      <c r="E221" s="231" t="s">
        <v>128</v>
      </c>
      <c r="F221" s="231">
        <v>3</v>
      </c>
      <c r="G221" s="231" t="s">
        <v>1284</v>
      </c>
      <c r="H221" s="231" t="s">
        <v>1285</v>
      </c>
      <c r="I221" s="264">
        <v>1410</v>
      </c>
      <c r="J221" s="264">
        <v>2268.2122464678955</v>
      </c>
      <c r="K221" s="264">
        <v>6804.6367394036861</v>
      </c>
      <c r="L221" s="264">
        <v>2062.0111331526323</v>
      </c>
      <c r="M221" s="264">
        <v>6186.0333994578968</v>
      </c>
      <c r="N221" s="264">
        <v>400</v>
      </c>
      <c r="O221" s="231" t="s">
        <v>16</v>
      </c>
    </row>
    <row r="222" spans="1:15">
      <c r="A222" s="232">
        <v>44614</v>
      </c>
      <c r="B222" s="233" t="s">
        <v>1661</v>
      </c>
      <c r="C222" s="231" t="s">
        <v>127</v>
      </c>
      <c r="D222" s="231" t="s">
        <v>97</v>
      </c>
      <c r="E222" s="231" t="s">
        <v>128</v>
      </c>
      <c r="F222" s="231">
        <v>4</v>
      </c>
      <c r="G222" s="231" t="s">
        <v>1230</v>
      </c>
      <c r="H222" s="231" t="s">
        <v>1231</v>
      </c>
      <c r="I222" s="264">
        <v>23.6</v>
      </c>
      <c r="J222" s="264">
        <v>36.238748850724988</v>
      </c>
      <c r="K222" s="264">
        <v>144.95499540289995</v>
      </c>
      <c r="L222" s="264">
        <v>34.513094143547605</v>
      </c>
      <c r="M222" s="264">
        <v>138.05237657419042</v>
      </c>
      <c r="N222" s="264">
        <v>400</v>
      </c>
      <c r="O222" s="231" t="s">
        <v>16</v>
      </c>
    </row>
    <row r="223" spans="1:15">
      <c r="A223" s="232">
        <v>44614</v>
      </c>
      <c r="B223" s="233" t="s">
        <v>1661</v>
      </c>
      <c r="C223" s="231" t="s">
        <v>127</v>
      </c>
      <c r="D223" s="231" t="s">
        <v>97</v>
      </c>
      <c r="E223" s="231" t="s">
        <v>128</v>
      </c>
      <c r="F223" s="231">
        <v>1</v>
      </c>
      <c r="G223" s="231" t="s">
        <v>822</v>
      </c>
      <c r="H223" s="231" t="s">
        <v>823</v>
      </c>
      <c r="I223" s="264">
        <v>1654</v>
      </c>
      <c r="J223" s="264">
        <v>2539.7834999618271</v>
      </c>
      <c r="K223" s="264">
        <v>2539.7834999618271</v>
      </c>
      <c r="L223" s="264">
        <v>2418.8414285350736</v>
      </c>
      <c r="M223" s="264">
        <v>2418.8414285350736</v>
      </c>
      <c r="N223" s="264">
        <v>400</v>
      </c>
      <c r="O223" s="231" t="s">
        <v>16</v>
      </c>
    </row>
    <row r="224" spans="1:15">
      <c r="A224" s="232">
        <v>44614</v>
      </c>
      <c r="B224" s="233" t="s">
        <v>1661</v>
      </c>
      <c r="C224" s="231" t="s">
        <v>127</v>
      </c>
      <c r="D224" s="231" t="s">
        <v>97</v>
      </c>
      <c r="E224" s="231" t="s">
        <v>128</v>
      </c>
      <c r="F224" s="231">
        <v>1</v>
      </c>
      <c r="G224" s="231" t="s">
        <v>824</v>
      </c>
      <c r="H224" s="231" t="s">
        <v>825</v>
      </c>
      <c r="I224" s="264">
        <v>1645</v>
      </c>
      <c r="J224" s="264">
        <v>2525.9636381119744</v>
      </c>
      <c r="K224" s="264">
        <v>2525.9636381119744</v>
      </c>
      <c r="L224" s="264">
        <v>2405.6796553447375</v>
      </c>
      <c r="M224" s="264">
        <v>2405.6796553447375</v>
      </c>
      <c r="N224" s="264">
        <v>400</v>
      </c>
      <c r="O224" s="231" t="s">
        <v>16</v>
      </c>
    </row>
    <row r="225" spans="1:15">
      <c r="A225" s="232">
        <v>44614</v>
      </c>
      <c r="B225" s="233" t="s">
        <v>1661</v>
      </c>
      <c r="C225" s="231" t="s">
        <v>127</v>
      </c>
      <c r="D225" s="231" t="s">
        <v>97</v>
      </c>
      <c r="E225" s="231" t="s">
        <v>128</v>
      </c>
      <c r="F225" s="231">
        <v>1</v>
      </c>
      <c r="G225" s="231" t="s">
        <v>831</v>
      </c>
      <c r="H225" s="231" t="s">
        <v>832</v>
      </c>
      <c r="I225" s="264">
        <v>984</v>
      </c>
      <c r="J225" s="264">
        <v>1510.9715622505669</v>
      </c>
      <c r="K225" s="264">
        <v>1510.9715622505669</v>
      </c>
      <c r="L225" s="264">
        <v>1439.0205354767304</v>
      </c>
      <c r="M225" s="264">
        <v>1439.0205354767304</v>
      </c>
      <c r="N225" s="264">
        <v>400</v>
      </c>
      <c r="O225" s="231" t="s">
        <v>16</v>
      </c>
    </row>
    <row r="226" spans="1:15">
      <c r="A226" s="232">
        <v>44614</v>
      </c>
      <c r="B226" s="233" t="s">
        <v>1661</v>
      </c>
      <c r="C226" s="231" t="s">
        <v>127</v>
      </c>
      <c r="D226" s="231" t="s">
        <v>97</v>
      </c>
      <c r="E226" s="231" t="s">
        <v>128</v>
      </c>
      <c r="F226" s="231">
        <v>1</v>
      </c>
      <c r="G226" s="231" t="s">
        <v>833</v>
      </c>
      <c r="H226" s="231" t="s">
        <v>832</v>
      </c>
      <c r="I226" s="264">
        <v>984</v>
      </c>
      <c r="J226" s="264">
        <v>1510.9715622505669</v>
      </c>
      <c r="K226" s="264">
        <v>1510.9715622505669</v>
      </c>
      <c r="L226" s="264">
        <v>1439.0205354767304</v>
      </c>
      <c r="M226" s="264">
        <v>1439.0205354767304</v>
      </c>
      <c r="N226" s="264">
        <v>400</v>
      </c>
      <c r="O226" s="231" t="s">
        <v>16</v>
      </c>
    </row>
    <row r="227" spans="1:15">
      <c r="A227" s="232">
        <v>44616</v>
      </c>
      <c r="B227" s="233" t="s">
        <v>1661</v>
      </c>
      <c r="C227" s="231" t="s">
        <v>127</v>
      </c>
      <c r="D227" s="231" t="s">
        <v>97</v>
      </c>
      <c r="E227" s="231" t="s">
        <v>128</v>
      </c>
      <c r="F227" s="231">
        <v>1</v>
      </c>
      <c r="G227" s="231" t="s">
        <v>538</v>
      </c>
      <c r="H227" s="231" t="s">
        <v>539</v>
      </c>
      <c r="I227" s="264">
        <v>60.52</v>
      </c>
      <c r="J227" s="264">
        <v>92.930913240625642</v>
      </c>
      <c r="K227" s="264">
        <v>92.930913240625642</v>
      </c>
      <c r="L227" s="264">
        <v>88.505631657738704</v>
      </c>
      <c r="M227" s="264">
        <v>88.505631657738704</v>
      </c>
      <c r="N227" s="264">
        <v>287.43</v>
      </c>
      <c r="O227" s="231" t="s">
        <v>16</v>
      </c>
    </row>
    <row r="228" spans="1:15">
      <c r="A228" s="232">
        <v>44616</v>
      </c>
      <c r="B228" s="233" t="s">
        <v>1661</v>
      </c>
      <c r="C228" s="231" t="s">
        <v>127</v>
      </c>
      <c r="D228" s="231" t="s">
        <v>97</v>
      </c>
      <c r="E228" s="231" t="s">
        <v>128</v>
      </c>
      <c r="F228" s="231">
        <v>1</v>
      </c>
      <c r="G228" s="231" t="s">
        <v>540</v>
      </c>
      <c r="H228" s="231" t="s">
        <v>541</v>
      </c>
      <c r="I228" s="264">
        <v>51.98</v>
      </c>
      <c r="J228" s="264">
        <v>79.81739706291674</v>
      </c>
      <c r="K228" s="264">
        <v>79.81739706291674</v>
      </c>
      <c r="L228" s="264">
        <v>76.016568631349273</v>
      </c>
      <c r="M228" s="264">
        <v>76.016568631349273</v>
      </c>
      <c r="N228" s="264">
        <v>287.43</v>
      </c>
      <c r="O228" s="231" t="s">
        <v>16</v>
      </c>
    </row>
    <row r="229" spans="1:15">
      <c r="A229" s="232">
        <v>44616</v>
      </c>
      <c r="B229" s="233" t="s">
        <v>1661</v>
      </c>
      <c r="C229" s="231" t="s">
        <v>127</v>
      </c>
      <c r="D229" s="231" t="s">
        <v>97</v>
      </c>
      <c r="E229" s="231" t="s">
        <v>128</v>
      </c>
      <c r="F229" s="231">
        <v>1</v>
      </c>
      <c r="G229" s="231" t="s">
        <v>542</v>
      </c>
      <c r="H229" s="231" t="s">
        <v>543</v>
      </c>
      <c r="I229" s="264">
        <v>63.11</v>
      </c>
      <c r="J229" s="264">
        <v>96.90796322894721</v>
      </c>
      <c r="K229" s="264">
        <v>96.90796322894721</v>
      </c>
      <c r="L229" s="264">
        <v>92.29329831328306</v>
      </c>
      <c r="M229" s="264">
        <v>92.29329831328306</v>
      </c>
      <c r="N229" s="264">
        <v>287.43</v>
      </c>
      <c r="O229" s="231" t="s">
        <v>16</v>
      </c>
    </row>
    <row r="230" spans="1:15">
      <c r="A230" s="232">
        <v>44616</v>
      </c>
      <c r="B230" s="233" t="s">
        <v>1661</v>
      </c>
      <c r="C230" s="231" t="s">
        <v>127</v>
      </c>
      <c r="D230" s="231" t="s">
        <v>97</v>
      </c>
      <c r="E230" s="231" t="s">
        <v>128</v>
      </c>
      <c r="F230" s="231">
        <v>1</v>
      </c>
      <c r="G230" s="231" t="s">
        <v>544</v>
      </c>
      <c r="H230" s="231" t="s">
        <v>545</v>
      </c>
      <c r="I230" s="264">
        <v>61.57</v>
      </c>
      <c r="J230" s="264">
        <v>94.543230803458698</v>
      </c>
      <c r="K230" s="264">
        <v>94.543230803458698</v>
      </c>
      <c r="L230" s="264">
        <v>90.041172193770194</v>
      </c>
      <c r="M230" s="264">
        <v>90.041172193770194</v>
      </c>
      <c r="N230" s="264">
        <v>287.43</v>
      </c>
      <c r="O230" s="231" t="s">
        <v>16</v>
      </c>
    </row>
    <row r="231" spans="1:15">
      <c r="A231" s="232">
        <v>44616</v>
      </c>
      <c r="B231" s="233" t="s">
        <v>1661</v>
      </c>
      <c r="C231" s="231" t="s">
        <v>127</v>
      </c>
      <c r="D231" s="231" t="s">
        <v>97</v>
      </c>
      <c r="E231" s="231" t="s">
        <v>128</v>
      </c>
      <c r="F231" s="231">
        <v>2</v>
      </c>
      <c r="G231" s="231" t="s">
        <v>546</v>
      </c>
      <c r="H231" s="231" t="s">
        <v>547</v>
      </c>
      <c r="I231" s="264">
        <v>65.84</v>
      </c>
      <c r="J231" s="264">
        <v>103.9885600035221</v>
      </c>
      <c r="K231" s="264">
        <v>207.97712000704419</v>
      </c>
      <c r="L231" s="264">
        <v>96.28570370696491</v>
      </c>
      <c r="M231" s="264">
        <v>192.57140741392982</v>
      </c>
      <c r="N231" s="264">
        <v>287.43</v>
      </c>
      <c r="O231" s="231" t="s">
        <v>16</v>
      </c>
    </row>
    <row r="232" spans="1:15">
      <c r="A232" s="232">
        <v>44616</v>
      </c>
      <c r="B232" s="233" t="s">
        <v>1661</v>
      </c>
      <c r="C232" s="231" t="s">
        <v>127</v>
      </c>
      <c r="D232" s="231" t="s">
        <v>97</v>
      </c>
      <c r="E232" s="231" t="s">
        <v>128</v>
      </c>
      <c r="F232" s="231">
        <v>1</v>
      </c>
      <c r="G232" s="231" t="s">
        <v>549</v>
      </c>
      <c r="H232" s="231" t="s">
        <v>550</v>
      </c>
      <c r="I232" s="264">
        <v>59.97</v>
      </c>
      <c r="J232" s="264">
        <v>92.086365945808311</v>
      </c>
      <c r="K232" s="264">
        <v>92.086365945808311</v>
      </c>
      <c r="L232" s="264">
        <v>87.701300900769823</v>
      </c>
      <c r="M232" s="264">
        <v>87.701300900769823</v>
      </c>
      <c r="N232" s="264">
        <v>287.43</v>
      </c>
      <c r="O232" s="231" t="s">
        <v>16</v>
      </c>
    </row>
    <row r="233" spans="1:15">
      <c r="A233" s="232">
        <v>44616</v>
      </c>
      <c r="B233" s="233" t="s">
        <v>1661</v>
      </c>
      <c r="C233" s="231" t="s">
        <v>127</v>
      </c>
      <c r="D233" s="231" t="s">
        <v>97</v>
      </c>
      <c r="E233" s="231" t="s">
        <v>128</v>
      </c>
      <c r="F233" s="231">
        <v>1</v>
      </c>
      <c r="G233" s="231" t="s">
        <v>1284</v>
      </c>
      <c r="H233" s="231" t="s">
        <v>1285</v>
      </c>
      <c r="I233" s="264">
        <v>1410</v>
      </c>
      <c r="J233" s="264">
        <v>2268.2127346522266</v>
      </c>
      <c r="K233" s="264">
        <v>2268.2127346522266</v>
      </c>
      <c r="L233" s="264">
        <v>2062.0115769565696</v>
      </c>
      <c r="M233" s="264">
        <v>2062.0115769565696</v>
      </c>
      <c r="N233" s="264">
        <v>287.43</v>
      </c>
      <c r="O233" s="231" t="s">
        <v>16</v>
      </c>
    </row>
    <row r="234" spans="1:15">
      <c r="A234" s="232">
        <v>44616</v>
      </c>
      <c r="B234" s="233" t="s">
        <v>1661</v>
      </c>
      <c r="C234" s="231" t="s">
        <v>127</v>
      </c>
      <c r="D234" s="231" t="s">
        <v>97</v>
      </c>
      <c r="E234" s="231" t="s">
        <v>128</v>
      </c>
      <c r="F234" s="231">
        <v>4</v>
      </c>
      <c r="G234" s="231" t="s">
        <v>1230</v>
      </c>
      <c r="H234" s="231" t="s">
        <v>1231</v>
      </c>
      <c r="I234" s="264">
        <v>23.6</v>
      </c>
      <c r="J234" s="264">
        <v>36.23875665034312</v>
      </c>
      <c r="K234" s="264">
        <v>144.95502660137248</v>
      </c>
      <c r="L234" s="264">
        <v>34.51310157175535</v>
      </c>
      <c r="M234" s="264">
        <v>138.0524062870214</v>
      </c>
      <c r="N234" s="264">
        <v>287.43</v>
      </c>
      <c r="O234" s="231" t="s">
        <v>16</v>
      </c>
    </row>
    <row r="235" spans="1:15">
      <c r="A235" s="232">
        <v>44616</v>
      </c>
      <c r="B235" s="233" t="s">
        <v>1661</v>
      </c>
      <c r="C235" s="231" t="s">
        <v>127</v>
      </c>
      <c r="D235" s="231" t="s">
        <v>97</v>
      </c>
      <c r="E235" s="231" t="s">
        <v>128</v>
      </c>
      <c r="F235" s="231">
        <v>1</v>
      </c>
      <c r="G235" s="231" t="s">
        <v>822</v>
      </c>
      <c r="H235" s="231" t="s">
        <v>823</v>
      </c>
      <c r="I235" s="264">
        <v>1654</v>
      </c>
      <c r="J235" s="264">
        <v>2539.7840465960808</v>
      </c>
      <c r="K235" s="264">
        <v>2539.7840465960808</v>
      </c>
      <c r="L235" s="264">
        <v>2418.8419491391246</v>
      </c>
      <c r="M235" s="264">
        <v>2418.8419491391246</v>
      </c>
      <c r="N235" s="264">
        <v>287.43</v>
      </c>
      <c r="O235" s="231" t="s">
        <v>16</v>
      </c>
    </row>
    <row r="236" spans="1:15">
      <c r="A236" s="232">
        <v>44616</v>
      </c>
      <c r="B236" s="233" t="s">
        <v>1661</v>
      </c>
      <c r="C236" s="231" t="s">
        <v>127</v>
      </c>
      <c r="D236" s="231" t="s">
        <v>97</v>
      </c>
      <c r="E236" s="231" t="s">
        <v>128</v>
      </c>
      <c r="F236" s="231">
        <v>1</v>
      </c>
      <c r="G236" s="231" t="s">
        <v>824</v>
      </c>
      <c r="H236" s="231" t="s">
        <v>825</v>
      </c>
      <c r="I236" s="264">
        <v>1645</v>
      </c>
      <c r="J236" s="264">
        <v>2525.9641817717975</v>
      </c>
      <c r="K236" s="264">
        <v>2525.9641817717975</v>
      </c>
      <c r="L236" s="264">
        <v>2405.6801731159976</v>
      </c>
      <c r="M236" s="264">
        <v>2405.6801731159976</v>
      </c>
      <c r="N236" s="264">
        <v>287.43</v>
      </c>
      <c r="O236" s="231" t="s">
        <v>16</v>
      </c>
    </row>
    <row r="237" spans="1:15">
      <c r="A237" s="232">
        <v>44616</v>
      </c>
      <c r="B237" s="233" t="s">
        <v>1661</v>
      </c>
      <c r="C237" s="231" t="s">
        <v>127</v>
      </c>
      <c r="D237" s="231" t="s">
        <v>97</v>
      </c>
      <c r="E237" s="231" t="s">
        <v>128</v>
      </c>
      <c r="F237" s="231">
        <v>1</v>
      </c>
      <c r="G237" s="231" t="s">
        <v>831</v>
      </c>
      <c r="H237" s="231" t="s">
        <v>832</v>
      </c>
      <c r="I237" s="264">
        <v>984</v>
      </c>
      <c r="J237" s="264">
        <v>1510.9718874549842</v>
      </c>
      <c r="K237" s="264">
        <v>1510.9718874549842</v>
      </c>
      <c r="L237" s="264">
        <v>1439.020845195223</v>
      </c>
      <c r="M237" s="264">
        <v>1439.020845195223</v>
      </c>
      <c r="N237" s="264">
        <v>287.43</v>
      </c>
      <c r="O237" s="231" t="s">
        <v>16</v>
      </c>
    </row>
    <row r="238" spans="1:15">
      <c r="A238" s="232">
        <v>44616</v>
      </c>
      <c r="B238" s="233" t="s">
        <v>1661</v>
      </c>
      <c r="C238" s="231" t="s">
        <v>127</v>
      </c>
      <c r="D238" s="231" t="s">
        <v>97</v>
      </c>
      <c r="E238" s="231" t="s">
        <v>128</v>
      </c>
      <c r="F238" s="231">
        <v>1</v>
      </c>
      <c r="G238" s="231" t="s">
        <v>833</v>
      </c>
      <c r="H238" s="231" t="s">
        <v>832</v>
      </c>
      <c r="I238" s="264">
        <v>984</v>
      </c>
      <c r="J238" s="264">
        <v>1510.9718874549842</v>
      </c>
      <c r="K238" s="264">
        <v>1510.9718874549842</v>
      </c>
      <c r="L238" s="264">
        <v>1439.020845195223</v>
      </c>
      <c r="M238" s="264">
        <v>1439.020845195223</v>
      </c>
      <c r="N238" s="264">
        <v>287.43</v>
      </c>
      <c r="O238" s="231" t="s">
        <v>16</v>
      </c>
    </row>
    <row r="239" spans="1:15">
      <c r="A239" s="232">
        <v>44616</v>
      </c>
      <c r="B239" s="233" t="s">
        <v>4</v>
      </c>
      <c r="C239" s="231" t="s">
        <v>127</v>
      </c>
      <c r="D239" s="231" t="s">
        <v>97</v>
      </c>
      <c r="E239" s="231" t="s">
        <v>128</v>
      </c>
      <c r="F239" s="231">
        <v>1</v>
      </c>
      <c r="G239" s="231" t="s">
        <v>1211</v>
      </c>
      <c r="H239" s="231" t="s">
        <v>1212</v>
      </c>
      <c r="I239" s="264">
        <v>820</v>
      </c>
      <c r="J239" s="264">
        <v>1479.4175</v>
      </c>
      <c r="K239" s="264">
        <v>1479.4175</v>
      </c>
      <c r="L239" s="264">
        <v>1286.45</v>
      </c>
      <c r="M239" s="264">
        <v>1286.45</v>
      </c>
      <c r="N239" s="264">
        <v>120</v>
      </c>
      <c r="O239" s="231" t="s">
        <v>16</v>
      </c>
    </row>
    <row r="240" spans="1:15">
      <c r="A240" s="232">
        <v>44620</v>
      </c>
      <c r="B240" s="233" t="s">
        <v>1661</v>
      </c>
      <c r="C240" s="231" t="s">
        <v>88</v>
      </c>
      <c r="D240" s="231" t="s">
        <v>1680</v>
      </c>
      <c r="E240" s="231" t="s">
        <v>89</v>
      </c>
      <c r="F240" s="231">
        <v>1</v>
      </c>
      <c r="G240" s="231" t="s">
        <v>788</v>
      </c>
      <c r="H240" s="231" t="s">
        <v>789</v>
      </c>
      <c r="I240" s="264">
        <v>2771</v>
      </c>
      <c r="J240" s="264">
        <v>4267.440464781469</v>
      </c>
      <c r="K240" s="264">
        <v>4267.440464781469</v>
      </c>
      <c r="L240" s="264">
        <v>4064.2290140775899</v>
      </c>
      <c r="M240" s="264">
        <v>4064.2290140775899</v>
      </c>
      <c r="N240" s="264">
        <v>450</v>
      </c>
      <c r="O240" s="231" t="s">
        <v>16</v>
      </c>
    </row>
    <row r="241" spans="1:15">
      <c r="A241" s="232">
        <v>44620</v>
      </c>
      <c r="B241" s="233" t="s">
        <v>1661</v>
      </c>
      <c r="C241" s="231" t="s">
        <v>88</v>
      </c>
      <c r="D241" s="231" t="s">
        <v>1680</v>
      </c>
      <c r="E241" s="231" t="s">
        <v>89</v>
      </c>
      <c r="F241" s="231">
        <v>1</v>
      </c>
      <c r="G241" s="231" t="s">
        <v>325</v>
      </c>
      <c r="H241" s="231" t="s">
        <v>326</v>
      </c>
      <c r="I241" s="264">
        <v>5745</v>
      </c>
      <c r="J241" s="264">
        <v>8847.5082894873831</v>
      </c>
      <c r="K241" s="264">
        <v>8847.5082894873831</v>
      </c>
      <c r="L241" s="264">
        <v>8426.1983709403648</v>
      </c>
      <c r="M241" s="264">
        <v>8426.1983709403648</v>
      </c>
      <c r="N241" s="264">
        <v>450</v>
      </c>
      <c r="O241" s="231" t="s">
        <v>16</v>
      </c>
    </row>
    <row r="242" spans="1:15">
      <c r="A242" s="232">
        <v>44620</v>
      </c>
      <c r="B242" s="233" t="s">
        <v>1661</v>
      </c>
      <c r="C242" s="231" t="s">
        <v>88</v>
      </c>
      <c r="D242" s="231" t="s">
        <v>1680</v>
      </c>
      <c r="E242" s="231" t="s">
        <v>89</v>
      </c>
      <c r="F242" s="231">
        <v>1</v>
      </c>
      <c r="G242" s="231" t="s">
        <v>792</v>
      </c>
      <c r="H242" s="231" t="s">
        <v>793</v>
      </c>
      <c r="I242" s="264">
        <v>1522.5</v>
      </c>
      <c r="J242" s="264">
        <v>2344.7051994333406</v>
      </c>
      <c r="K242" s="264">
        <v>2344.7051994333406</v>
      </c>
      <c r="L242" s="264">
        <v>2233.0525708888958</v>
      </c>
      <c r="M242" s="264">
        <v>2233.0525708888958</v>
      </c>
      <c r="N242" s="264">
        <v>450</v>
      </c>
      <c r="O242" s="231" t="s">
        <v>16</v>
      </c>
    </row>
    <row r="243" spans="1:15">
      <c r="A243" s="232">
        <v>44620</v>
      </c>
      <c r="B243" s="233" t="s">
        <v>1661</v>
      </c>
      <c r="C243" s="231" t="s">
        <v>88</v>
      </c>
      <c r="D243" s="231" t="s">
        <v>1680</v>
      </c>
      <c r="E243" s="231" t="s">
        <v>89</v>
      </c>
      <c r="F243" s="231">
        <v>1</v>
      </c>
      <c r="G243" s="231" t="s">
        <v>331</v>
      </c>
      <c r="H243" s="231" t="s">
        <v>332</v>
      </c>
      <c r="I243" s="264">
        <v>142.22</v>
      </c>
      <c r="J243" s="264">
        <v>239.88338070712089</v>
      </c>
      <c r="K243" s="264">
        <v>239.88338070712089</v>
      </c>
      <c r="L243" s="264">
        <v>208.5942440931486</v>
      </c>
      <c r="M243" s="264">
        <v>208.5942440931486</v>
      </c>
      <c r="N243" s="264">
        <v>450</v>
      </c>
      <c r="O243" s="231" t="s">
        <v>16</v>
      </c>
    </row>
    <row r="244" spans="1:15">
      <c r="A244" s="232">
        <v>44623</v>
      </c>
      <c r="B244" s="233" t="s">
        <v>4</v>
      </c>
      <c r="C244" s="231" t="s">
        <v>266</v>
      </c>
      <c r="D244" s="231" t="s">
        <v>269</v>
      </c>
      <c r="E244" s="231" t="s">
        <v>267</v>
      </c>
      <c r="F244" s="231">
        <v>2</v>
      </c>
      <c r="G244" s="231" t="s">
        <v>817</v>
      </c>
      <c r="H244" s="231" t="s">
        <v>818</v>
      </c>
      <c r="I244" s="264">
        <v>270</v>
      </c>
      <c r="J244" s="264">
        <v>467.85374999999993</v>
      </c>
      <c r="K244" s="264">
        <v>935.70749999999987</v>
      </c>
      <c r="L244" s="264">
        <v>445.57499999999993</v>
      </c>
      <c r="M244" s="264">
        <v>891.14999999999986</v>
      </c>
      <c r="N244" s="264">
        <v>150</v>
      </c>
      <c r="O244" s="231" t="s">
        <v>52</v>
      </c>
    </row>
    <row r="245" spans="1:15">
      <c r="A245" s="232">
        <v>44627</v>
      </c>
      <c r="B245" s="233" t="s">
        <v>1676</v>
      </c>
      <c r="C245" s="231" t="s">
        <v>210</v>
      </c>
      <c r="D245" s="231" t="s">
        <v>103</v>
      </c>
      <c r="E245" s="231" t="s">
        <v>212</v>
      </c>
      <c r="F245" s="231">
        <v>1</v>
      </c>
      <c r="G245" s="231" t="s">
        <v>1359</v>
      </c>
      <c r="H245" s="231" t="s">
        <v>1360</v>
      </c>
      <c r="I245" s="264">
        <v>1289.5999999999999</v>
      </c>
      <c r="J245" s="264">
        <v>2015.9748</v>
      </c>
      <c r="K245" s="264">
        <v>2015.9748</v>
      </c>
      <c r="L245" s="264">
        <v>1919.9759999999999</v>
      </c>
      <c r="M245" s="264">
        <v>1919.9759999999999</v>
      </c>
      <c r="N245" s="264">
        <v>150</v>
      </c>
      <c r="O245" s="231" t="s">
        <v>52</v>
      </c>
    </row>
    <row r="246" spans="1:15">
      <c r="A246" s="232">
        <v>44631</v>
      </c>
      <c r="B246" s="233" t="s">
        <v>1676</v>
      </c>
      <c r="C246" s="231" t="s">
        <v>210</v>
      </c>
      <c r="D246" s="231" t="s">
        <v>103</v>
      </c>
      <c r="E246" s="231" t="s">
        <v>212</v>
      </c>
      <c r="F246" s="231">
        <v>1</v>
      </c>
      <c r="G246" s="231" t="s">
        <v>1359</v>
      </c>
      <c r="H246" s="231" t="s">
        <v>1360</v>
      </c>
      <c r="I246" s="264">
        <v>1289.5999999999999</v>
      </c>
      <c r="J246" s="264">
        <v>2009.9751692183759</v>
      </c>
      <c r="K246" s="264">
        <v>2009.9751692183759</v>
      </c>
      <c r="L246" s="264">
        <v>1914.2620659222628</v>
      </c>
      <c r="M246" s="264">
        <v>1914.2620659222628</v>
      </c>
      <c r="N246" s="264">
        <v>150</v>
      </c>
      <c r="O246" s="231" t="s">
        <v>52</v>
      </c>
    </row>
    <row r="247" spans="1:15">
      <c r="A247" s="232">
        <v>44631</v>
      </c>
      <c r="B247" s="233" t="s">
        <v>1676</v>
      </c>
      <c r="C247" s="231" t="s">
        <v>210</v>
      </c>
      <c r="D247" s="231" t="s">
        <v>103</v>
      </c>
      <c r="E247" s="231" t="s">
        <v>212</v>
      </c>
      <c r="F247" s="231">
        <v>1</v>
      </c>
      <c r="G247" s="231" t="s">
        <v>488</v>
      </c>
      <c r="H247" s="231" t="s">
        <v>489</v>
      </c>
      <c r="I247" s="264">
        <v>51.07</v>
      </c>
      <c r="J247" s="264">
        <v>79.597884531624118</v>
      </c>
      <c r="K247" s="264">
        <v>79.597884531624118</v>
      </c>
      <c r="L247" s="264">
        <v>75.807509077737251</v>
      </c>
      <c r="M247" s="264">
        <v>75.807509077737251</v>
      </c>
      <c r="N247" s="264">
        <v>150</v>
      </c>
      <c r="O247" s="231" t="s">
        <v>52</v>
      </c>
    </row>
    <row r="248" spans="1:15">
      <c r="A248" s="232">
        <v>44634</v>
      </c>
      <c r="B248" s="233" t="s">
        <v>1665</v>
      </c>
      <c r="C248" s="231" t="s">
        <v>266</v>
      </c>
      <c r="D248" s="231" t="s">
        <v>269</v>
      </c>
      <c r="E248" s="231" t="s">
        <v>267</v>
      </c>
      <c r="F248" s="231">
        <v>1</v>
      </c>
      <c r="G248" s="231" t="s">
        <v>306</v>
      </c>
      <c r="H248" s="231" t="s">
        <v>307</v>
      </c>
      <c r="I248" s="264">
        <v>800</v>
      </c>
      <c r="J248" s="264">
        <v>1207.8</v>
      </c>
      <c r="K248" s="264">
        <v>1207.8</v>
      </c>
      <c r="L248" s="264">
        <v>1098</v>
      </c>
      <c r="M248" s="264">
        <v>1098</v>
      </c>
      <c r="N248" s="264">
        <v>0</v>
      </c>
      <c r="O248" s="231" t="s">
        <v>49</v>
      </c>
    </row>
    <row r="249" spans="1:15">
      <c r="A249" s="232">
        <v>44635</v>
      </c>
      <c r="B249" s="233" t="s">
        <v>1675</v>
      </c>
      <c r="C249" s="231" t="s">
        <v>266</v>
      </c>
      <c r="D249" s="231" t="s">
        <v>269</v>
      </c>
      <c r="E249" s="231" t="s">
        <v>267</v>
      </c>
      <c r="F249" s="231">
        <v>1</v>
      </c>
      <c r="G249" s="231" t="s">
        <v>1142</v>
      </c>
      <c r="H249" s="231" t="s">
        <v>1143</v>
      </c>
      <c r="I249" s="264">
        <v>4415.13</v>
      </c>
      <c r="J249" s="264">
        <v>7428.7308137500004</v>
      </c>
      <c r="K249" s="264">
        <v>7428.7308137500004</v>
      </c>
      <c r="L249" s="264">
        <v>6459.7659250000006</v>
      </c>
      <c r="M249" s="264">
        <v>6459.7659250000006</v>
      </c>
      <c r="N249" s="264">
        <v>400</v>
      </c>
      <c r="O249" s="231" t="s">
        <v>49</v>
      </c>
    </row>
    <row r="250" spans="1:15">
      <c r="A250" s="232">
        <v>44635</v>
      </c>
      <c r="B250" s="233" t="s">
        <v>1675</v>
      </c>
      <c r="C250" s="231" t="s">
        <v>251</v>
      </c>
      <c r="D250" s="231" t="s">
        <v>254</v>
      </c>
      <c r="E250" s="231" t="s">
        <v>252</v>
      </c>
      <c r="F250" s="231">
        <v>1</v>
      </c>
      <c r="G250" s="231" t="s">
        <v>1142</v>
      </c>
      <c r="H250" s="231" t="s">
        <v>1143</v>
      </c>
      <c r="I250" s="264">
        <v>4415.13</v>
      </c>
      <c r="J250" s="264">
        <v>7682.60078875</v>
      </c>
      <c r="K250" s="264">
        <v>7682.60078875</v>
      </c>
      <c r="L250" s="264">
        <v>6680.5224250000001</v>
      </c>
      <c r="M250" s="264">
        <v>6680.5224250000001</v>
      </c>
      <c r="N250" s="264">
        <v>400</v>
      </c>
      <c r="O250" s="231" t="s">
        <v>49</v>
      </c>
    </row>
    <row r="251" spans="1:15">
      <c r="A251" s="232">
        <v>44635</v>
      </c>
      <c r="B251" s="233" t="s">
        <v>1675</v>
      </c>
      <c r="C251" s="231" t="s">
        <v>251</v>
      </c>
      <c r="D251" s="231" t="s">
        <v>254</v>
      </c>
      <c r="E251" s="231" t="s">
        <v>252</v>
      </c>
      <c r="F251" s="231">
        <v>1</v>
      </c>
      <c r="G251" s="231" t="s">
        <v>1142</v>
      </c>
      <c r="H251" s="231" t="s">
        <v>1143</v>
      </c>
      <c r="I251" s="264">
        <v>4415.13</v>
      </c>
      <c r="J251" s="264">
        <v>8142.60078875</v>
      </c>
      <c r="K251" s="264">
        <v>8142.60078875</v>
      </c>
      <c r="L251" s="264">
        <v>7080.5224250000001</v>
      </c>
      <c r="M251" s="264">
        <v>7080.5224250000001</v>
      </c>
      <c r="N251" s="264">
        <v>800</v>
      </c>
      <c r="O251" s="231" t="s">
        <v>55</v>
      </c>
    </row>
    <row r="252" spans="1:15">
      <c r="A252" s="232">
        <v>44635</v>
      </c>
      <c r="B252" s="233" t="s">
        <v>1675</v>
      </c>
      <c r="C252" s="231" t="s">
        <v>251</v>
      </c>
      <c r="D252" s="231" t="s">
        <v>254</v>
      </c>
      <c r="E252" s="231" t="s">
        <v>252</v>
      </c>
      <c r="F252" s="231">
        <v>1</v>
      </c>
      <c r="G252" s="231" t="s">
        <v>1142</v>
      </c>
      <c r="H252" s="231" t="s">
        <v>1143</v>
      </c>
      <c r="I252" s="264">
        <v>4415.13</v>
      </c>
      <c r="J252" s="264">
        <v>8130.2659515497398</v>
      </c>
      <c r="K252" s="264">
        <v>8130.2659515497398</v>
      </c>
      <c r="L252" s="264">
        <v>7069.7964796084698</v>
      </c>
      <c r="M252" s="264">
        <v>7069.7964796084698</v>
      </c>
      <c r="N252" s="264">
        <v>800</v>
      </c>
      <c r="O252" s="231" t="s">
        <v>55</v>
      </c>
    </row>
    <row r="253" spans="1:15">
      <c r="A253" s="232">
        <v>44635</v>
      </c>
      <c r="B253" s="233" t="s">
        <v>1675</v>
      </c>
      <c r="C253" s="231" t="s">
        <v>251</v>
      </c>
      <c r="D253" s="231" t="s">
        <v>254</v>
      </c>
      <c r="E253" s="231" t="s">
        <v>252</v>
      </c>
      <c r="F253" s="231">
        <v>1</v>
      </c>
      <c r="G253" s="231" t="s">
        <v>1504</v>
      </c>
      <c r="H253" s="231" t="s">
        <v>1505</v>
      </c>
      <c r="I253" s="264">
        <v>60</v>
      </c>
      <c r="J253" s="264">
        <v>100.87974266110704</v>
      </c>
      <c r="K253" s="264">
        <v>100.87974266110704</v>
      </c>
      <c r="L253" s="264">
        <v>96.075945391530524</v>
      </c>
      <c r="M253" s="264">
        <v>96.075945391530524</v>
      </c>
      <c r="N253" s="264">
        <v>800</v>
      </c>
      <c r="O253" s="231" t="s">
        <v>55</v>
      </c>
    </row>
    <row r="254" spans="1:15">
      <c r="A254" s="232">
        <v>44637</v>
      </c>
      <c r="B254" s="233" t="s">
        <v>1665</v>
      </c>
      <c r="C254" s="231" t="s">
        <v>1671</v>
      </c>
      <c r="D254" s="231" t="s">
        <v>1681</v>
      </c>
      <c r="E254" s="231" t="s">
        <v>1673</v>
      </c>
      <c r="F254" s="231">
        <v>4</v>
      </c>
      <c r="G254" s="231" t="s">
        <v>1003</v>
      </c>
      <c r="H254" s="231" t="s">
        <v>1004</v>
      </c>
      <c r="I254" s="264">
        <v>9.5</v>
      </c>
      <c r="J254" s="264">
        <v>45.182062500000001</v>
      </c>
      <c r="K254" s="264">
        <v>180.72825</v>
      </c>
      <c r="L254" s="264">
        <v>39.28875</v>
      </c>
      <c r="M254" s="264">
        <v>157.155</v>
      </c>
      <c r="N254" s="264">
        <v>105</v>
      </c>
      <c r="O254" s="231" t="s">
        <v>52</v>
      </c>
    </row>
    <row r="255" spans="1:15">
      <c r="A255" s="232">
        <v>44637</v>
      </c>
      <c r="B255" s="233" t="s">
        <v>1665</v>
      </c>
      <c r="C255" s="231" t="s">
        <v>1682</v>
      </c>
      <c r="D255" s="231" t="s">
        <v>1681</v>
      </c>
      <c r="E255" s="231" t="s">
        <v>1683</v>
      </c>
      <c r="F255" s="231">
        <v>4</v>
      </c>
      <c r="G255" s="231" t="s">
        <v>1003</v>
      </c>
      <c r="H255" s="231" t="s">
        <v>1004</v>
      </c>
      <c r="I255" s="264">
        <v>9.5</v>
      </c>
      <c r="J255" s="264">
        <v>45.182062500000001</v>
      </c>
      <c r="K255" s="264">
        <v>180.72825</v>
      </c>
      <c r="L255" s="264">
        <v>39.28875</v>
      </c>
      <c r="M255" s="264">
        <v>157.155</v>
      </c>
      <c r="N255" s="264">
        <v>105</v>
      </c>
      <c r="O255" s="231" t="s">
        <v>52</v>
      </c>
    </row>
    <row r="256" spans="1:15">
      <c r="A256" s="232">
        <v>44638</v>
      </c>
      <c r="B256" s="233" t="s">
        <v>1661</v>
      </c>
      <c r="C256" s="231" t="s">
        <v>88</v>
      </c>
      <c r="D256" s="231" t="s">
        <v>1680</v>
      </c>
      <c r="E256" s="231" t="s">
        <v>89</v>
      </c>
      <c r="F256" s="231">
        <v>1</v>
      </c>
      <c r="G256" s="231" t="s">
        <v>677</v>
      </c>
      <c r="H256" s="231" t="s">
        <v>678</v>
      </c>
      <c r="I256" s="264">
        <v>1345</v>
      </c>
      <c r="J256" s="264">
        <v>2201.4018750000005</v>
      </c>
      <c r="K256" s="264">
        <v>2201.4018750000005</v>
      </c>
      <c r="L256" s="264">
        <v>1914.2625000000003</v>
      </c>
      <c r="M256" s="264">
        <v>1914.2625000000003</v>
      </c>
      <c r="N256" s="264">
        <v>1</v>
      </c>
      <c r="O256" s="231" t="s">
        <v>49</v>
      </c>
    </row>
    <row r="257" spans="1:15">
      <c r="A257" s="232">
        <v>44649</v>
      </c>
      <c r="B257" s="233" t="s">
        <v>1676</v>
      </c>
      <c r="C257" s="231" t="s">
        <v>224</v>
      </c>
      <c r="D257" s="231" t="s">
        <v>228</v>
      </c>
      <c r="E257" s="231" t="s">
        <v>225</v>
      </c>
      <c r="F257" s="231">
        <v>1</v>
      </c>
      <c r="G257" s="231" t="s">
        <v>1079</v>
      </c>
      <c r="H257" s="231" t="s">
        <v>1080</v>
      </c>
      <c r="I257" s="264">
        <v>1200</v>
      </c>
      <c r="J257" s="264">
        <v>2341.8920482930889</v>
      </c>
      <c r="K257" s="264">
        <v>2341.8920482930889</v>
      </c>
      <c r="L257" s="264">
        <v>2230.3733793267515</v>
      </c>
      <c r="M257" s="264">
        <v>2230.3733793267515</v>
      </c>
      <c r="N257" s="264">
        <v>550</v>
      </c>
      <c r="O257" s="231" t="s">
        <v>49</v>
      </c>
    </row>
    <row r="258" spans="1:15">
      <c r="A258" s="232">
        <v>44649</v>
      </c>
      <c r="B258" s="233" t="s">
        <v>1676</v>
      </c>
      <c r="C258" s="231" t="s">
        <v>224</v>
      </c>
      <c r="D258" s="231" t="s">
        <v>228</v>
      </c>
      <c r="E258" s="231" t="s">
        <v>225</v>
      </c>
      <c r="F258" s="231">
        <v>1</v>
      </c>
      <c r="G258" s="231" t="s">
        <v>426</v>
      </c>
      <c r="H258" s="231" t="s">
        <v>427</v>
      </c>
      <c r="I258" s="264">
        <v>61.05</v>
      </c>
      <c r="J258" s="264">
        <v>130.49078252423573</v>
      </c>
      <c r="K258" s="264">
        <v>130.49078252423573</v>
      </c>
      <c r="L258" s="264">
        <v>113.47024567324847</v>
      </c>
      <c r="M258" s="264">
        <v>113.47024567324847</v>
      </c>
      <c r="N258" s="264">
        <v>550</v>
      </c>
      <c r="O258" s="231" t="s">
        <v>49</v>
      </c>
    </row>
    <row r="259" spans="1:15">
      <c r="A259" s="232">
        <v>44650</v>
      </c>
      <c r="B259" s="233" t="s">
        <v>1668</v>
      </c>
      <c r="C259" s="231" t="s">
        <v>255</v>
      </c>
      <c r="D259" s="231" t="s">
        <v>260</v>
      </c>
      <c r="E259" s="231" t="s">
        <v>257</v>
      </c>
      <c r="F259" s="231">
        <v>1</v>
      </c>
      <c r="G259" s="231" t="s">
        <v>327</v>
      </c>
      <c r="H259" s="231" t="s">
        <v>328</v>
      </c>
      <c r="I259" s="264">
        <v>337.47</v>
      </c>
      <c r="J259" s="264">
        <v>820.15421125</v>
      </c>
      <c r="K259" s="264">
        <v>820.15421125</v>
      </c>
      <c r="L259" s="264">
        <v>713.17757500000005</v>
      </c>
      <c r="M259" s="264">
        <v>713.17757500000005</v>
      </c>
      <c r="N259" s="264">
        <v>250</v>
      </c>
      <c r="O259" s="231" t="s">
        <v>16</v>
      </c>
    </row>
    <row r="260" spans="1:15">
      <c r="A260" s="232">
        <v>44650</v>
      </c>
      <c r="B260" s="233" t="s">
        <v>1668</v>
      </c>
      <c r="C260" s="231" t="s">
        <v>187</v>
      </c>
      <c r="D260" s="231" t="s">
        <v>191</v>
      </c>
      <c r="E260" s="231" t="s">
        <v>188</v>
      </c>
      <c r="F260" s="231">
        <v>2</v>
      </c>
      <c r="G260" s="231" t="s">
        <v>1381</v>
      </c>
      <c r="H260" s="231" t="s">
        <v>1382</v>
      </c>
      <c r="I260" s="264">
        <v>88.5</v>
      </c>
      <c r="J260" s="264">
        <v>259.77493750000002</v>
      </c>
      <c r="K260" s="264">
        <v>519.54987500000004</v>
      </c>
      <c r="L260" s="264">
        <v>225.89125000000001</v>
      </c>
      <c r="M260" s="264">
        <v>451.78250000000003</v>
      </c>
      <c r="N260" s="264">
        <v>200</v>
      </c>
      <c r="O260" s="231" t="s">
        <v>16</v>
      </c>
    </row>
    <row r="261" spans="1:15">
      <c r="A261" s="232">
        <v>44650</v>
      </c>
      <c r="B261" s="233" t="s">
        <v>4</v>
      </c>
      <c r="C261" s="231" t="s">
        <v>68</v>
      </c>
      <c r="D261" s="231" t="s">
        <v>1684</v>
      </c>
      <c r="E261" s="231" t="s">
        <v>70</v>
      </c>
      <c r="F261" s="231">
        <v>1</v>
      </c>
      <c r="G261" s="231" t="s">
        <v>1228</v>
      </c>
      <c r="H261" s="231" t="s">
        <v>1229</v>
      </c>
      <c r="I261" s="264">
        <v>567</v>
      </c>
      <c r="J261" s="264">
        <v>935.95021032934142</v>
      </c>
      <c r="K261" s="264">
        <v>935.95021032934142</v>
      </c>
      <c r="L261" s="264">
        <v>891.38115269461082</v>
      </c>
      <c r="M261" s="264">
        <v>891.38115269461082</v>
      </c>
      <c r="N261" s="264">
        <v>200</v>
      </c>
      <c r="O261" s="231" t="s">
        <v>16</v>
      </c>
    </row>
    <row r="262" spans="1:15">
      <c r="A262" s="232">
        <v>44650</v>
      </c>
      <c r="B262" s="233" t="s">
        <v>4</v>
      </c>
      <c r="C262" s="231" t="s">
        <v>68</v>
      </c>
      <c r="D262" s="231" t="s">
        <v>1684</v>
      </c>
      <c r="E262" s="231" t="s">
        <v>70</v>
      </c>
      <c r="F262" s="231">
        <v>3</v>
      </c>
      <c r="G262" s="231" t="s">
        <v>846</v>
      </c>
      <c r="H262" s="231" t="s">
        <v>847</v>
      </c>
      <c r="I262" s="264">
        <v>55</v>
      </c>
      <c r="J262" s="264">
        <v>90.788821107784429</v>
      </c>
      <c r="K262" s="264">
        <v>272.36646332335329</v>
      </c>
      <c r="L262" s="264">
        <v>86.465543912175647</v>
      </c>
      <c r="M262" s="264">
        <v>259.39663173652696</v>
      </c>
      <c r="N262" s="264">
        <v>200</v>
      </c>
      <c r="O262" s="231" t="s">
        <v>16</v>
      </c>
    </row>
    <row r="263" spans="1:15">
      <c r="A263" s="232">
        <v>44650</v>
      </c>
      <c r="B263" s="233" t="s">
        <v>4</v>
      </c>
      <c r="C263" s="231" t="s">
        <v>68</v>
      </c>
      <c r="D263" s="231" t="s">
        <v>1684</v>
      </c>
      <c r="E263" s="231" t="s">
        <v>70</v>
      </c>
      <c r="F263" s="231">
        <v>1</v>
      </c>
      <c r="G263" s="231" t="s">
        <v>817</v>
      </c>
      <c r="H263" s="231" t="s">
        <v>818</v>
      </c>
      <c r="I263" s="264">
        <v>270</v>
      </c>
      <c r="J263" s="264">
        <v>445.69057634730535</v>
      </c>
      <c r="K263" s="264">
        <v>445.69057634730535</v>
      </c>
      <c r="L263" s="264">
        <v>424.46721556886223</v>
      </c>
      <c r="M263" s="264">
        <v>424.46721556886223</v>
      </c>
      <c r="N263" s="264">
        <v>200</v>
      </c>
      <c r="O263" s="231" t="s">
        <v>16</v>
      </c>
    </row>
    <row r="264" spans="1:15">
      <c r="A264" s="232">
        <v>44650</v>
      </c>
      <c r="B264" s="233" t="s">
        <v>1668</v>
      </c>
      <c r="C264" s="231" t="s">
        <v>255</v>
      </c>
      <c r="D264" s="231" t="s">
        <v>260</v>
      </c>
      <c r="E264" s="231" t="s">
        <v>257</v>
      </c>
      <c r="F264" s="231">
        <v>1</v>
      </c>
      <c r="G264" s="231" t="s">
        <v>1371</v>
      </c>
      <c r="H264" s="231" t="s">
        <v>1372</v>
      </c>
      <c r="I264" s="264">
        <v>506.46</v>
      </c>
      <c r="J264" s="264">
        <v>1107.9483112559988</v>
      </c>
      <c r="K264" s="264">
        <v>1107.9483112559988</v>
      </c>
      <c r="L264" s="264">
        <v>1055.1888678628559</v>
      </c>
      <c r="M264" s="264">
        <v>1055.1888678628559</v>
      </c>
      <c r="N264" s="264">
        <v>600</v>
      </c>
      <c r="O264" s="231" t="s">
        <v>59</v>
      </c>
    </row>
    <row r="265" spans="1:15">
      <c r="A265" s="232">
        <v>44650</v>
      </c>
      <c r="B265" s="233" t="s">
        <v>1668</v>
      </c>
      <c r="C265" s="231" t="s">
        <v>255</v>
      </c>
      <c r="D265" s="231" t="s">
        <v>260</v>
      </c>
      <c r="E265" s="231" t="s">
        <v>257</v>
      </c>
      <c r="F265" s="231">
        <v>1</v>
      </c>
      <c r="G265" s="231" t="s">
        <v>327</v>
      </c>
      <c r="H265" s="231" t="s">
        <v>328</v>
      </c>
      <c r="I265" s="264">
        <v>337.47</v>
      </c>
      <c r="J265" s="264">
        <v>808.57081570771561</v>
      </c>
      <c r="K265" s="264">
        <v>808.57081570771561</v>
      </c>
      <c r="L265" s="264">
        <v>703.10505713714406</v>
      </c>
      <c r="M265" s="264">
        <v>703.10505713714406</v>
      </c>
      <c r="N265" s="264">
        <v>600</v>
      </c>
      <c r="O265" s="231" t="s">
        <v>59</v>
      </c>
    </row>
    <row r="266" spans="1:15">
      <c r="A266" s="232">
        <v>44651</v>
      </c>
      <c r="B266" s="233" t="s">
        <v>1685</v>
      </c>
      <c r="C266" s="231" t="s">
        <v>94</v>
      </c>
      <c r="D266" s="231" t="s">
        <v>97</v>
      </c>
      <c r="E266" s="231" t="s">
        <v>96</v>
      </c>
      <c r="F266" s="231">
        <v>1</v>
      </c>
      <c r="G266" s="231" t="s">
        <v>309</v>
      </c>
      <c r="H266" s="231" t="s">
        <v>310</v>
      </c>
      <c r="I266" s="234">
        <v>6265.5</v>
      </c>
      <c r="J266" s="234">
        <v>9512.6737499999999</v>
      </c>
      <c r="K266" s="234">
        <v>9512.6737499999999</v>
      </c>
      <c r="L266" s="234">
        <v>9512.6737499999999</v>
      </c>
      <c r="M266" s="234">
        <v>9512.6737499999999</v>
      </c>
      <c r="N266" s="234" t="s">
        <v>1686</v>
      </c>
      <c r="O266" s="231" t="s">
        <v>49</v>
      </c>
    </row>
    <row r="267" spans="1:15">
      <c r="A267" s="232">
        <v>44651</v>
      </c>
      <c r="B267" s="233" t="s">
        <v>1668</v>
      </c>
      <c r="C267" s="231" t="s">
        <v>94</v>
      </c>
      <c r="D267" s="231" t="s">
        <v>97</v>
      </c>
      <c r="E267" s="231" t="s">
        <v>96</v>
      </c>
      <c r="F267" s="231">
        <v>1</v>
      </c>
      <c r="G267" s="231" t="s">
        <v>1395</v>
      </c>
      <c r="H267" s="231" t="s">
        <v>1396</v>
      </c>
      <c r="I267" s="234">
        <v>13400</v>
      </c>
      <c r="J267" s="234">
        <v>19661.5</v>
      </c>
      <c r="K267" s="234">
        <v>19661.5</v>
      </c>
      <c r="L267" s="234">
        <v>19661.5</v>
      </c>
      <c r="M267" s="234">
        <v>19661.5</v>
      </c>
      <c r="N267" s="234" t="s">
        <v>1686</v>
      </c>
      <c r="O267" s="231" t="s">
        <v>55</v>
      </c>
    </row>
    <row r="268" spans="1:15">
      <c r="A268" s="232">
        <v>44651</v>
      </c>
      <c r="B268" s="233" t="s">
        <v>1661</v>
      </c>
      <c r="C268" s="231" t="s">
        <v>266</v>
      </c>
      <c r="D268" s="231" t="s">
        <v>269</v>
      </c>
      <c r="E268" s="231" t="s">
        <v>267</v>
      </c>
      <c r="F268" s="231">
        <v>1</v>
      </c>
      <c r="G268" s="231" t="s">
        <v>702</v>
      </c>
      <c r="H268" s="231" t="s">
        <v>703</v>
      </c>
      <c r="I268" s="234">
        <v>1257</v>
      </c>
      <c r="J268" s="234">
        <v>2227.7557500000003</v>
      </c>
      <c r="K268" s="234">
        <v>2227.7557500000003</v>
      </c>
      <c r="L268" s="234">
        <v>2025.2325000000001</v>
      </c>
      <c r="M268" s="234">
        <v>2025.2325000000001</v>
      </c>
      <c r="N268" s="234" t="s">
        <v>1686</v>
      </c>
      <c r="O268" s="231" t="s">
        <v>16</v>
      </c>
    </row>
    <row r="269" spans="1:15">
      <c r="A269" s="232">
        <v>44657</v>
      </c>
      <c r="B269" s="233" t="s">
        <v>1661</v>
      </c>
      <c r="C269" s="231" t="s">
        <v>1687</v>
      </c>
      <c r="D269" s="231" t="s">
        <v>97</v>
      </c>
      <c r="E269" s="231" t="s">
        <v>128</v>
      </c>
      <c r="F269" s="231">
        <v>5</v>
      </c>
      <c r="G269" s="231" t="s">
        <v>43</v>
      </c>
      <c r="H269" s="231" t="s">
        <v>801</v>
      </c>
      <c r="I269" s="234">
        <v>43.45</v>
      </c>
      <c r="J269" s="234">
        <v>71.308768749999999</v>
      </c>
      <c r="K269" s="234">
        <v>356.54384375000006</v>
      </c>
      <c r="L269" s="234">
        <v>62.007625000000004</v>
      </c>
      <c r="M269" s="234">
        <v>310.03812500000004</v>
      </c>
      <c r="N269" s="234" t="s">
        <v>1686</v>
      </c>
      <c r="O269" s="231" t="s">
        <v>49</v>
      </c>
    </row>
    <row r="270" spans="1:15">
      <c r="A270" s="232">
        <v>44657</v>
      </c>
      <c r="B270" s="233" t="s">
        <v>1661</v>
      </c>
      <c r="C270" s="231" t="s">
        <v>205</v>
      </c>
      <c r="D270" s="231" t="s">
        <v>209</v>
      </c>
      <c r="E270" s="231" t="s">
        <v>207</v>
      </c>
      <c r="F270" s="231">
        <v>5</v>
      </c>
      <c r="G270" s="231" t="s">
        <v>43</v>
      </c>
      <c r="H270" s="231" t="s">
        <v>801</v>
      </c>
      <c r="I270" s="234">
        <v>43.45</v>
      </c>
      <c r="J270" s="234">
        <v>68.587560724329848</v>
      </c>
      <c r="K270" s="234">
        <v>342.93780362164921</v>
      </c>
      <c r="L270" s="234">
        <v>59.641357151591173</v>
      </c>
      <c r="M270" s="234">
        <v>298.20678575795586</v>
      </c>
      <c r="N270" s="234" t="s">
        <v>1686</v>
      </c>
      <c r="O270" s="231" t="s">
        <v>49</v>
      </c>
    </row>
    <row r="271" spans="1:15">
      <c r="A271" s="232">
        <v>44657</v>
      </c>
      <c r="B271" s="233" t="s">
        <v>1661</v>
      </c>
      <c r="C271" s="231" t="s">
        <v>205</v>
      </c>
      <c r="D271" s="231" t="s">
        <v>209</v>
      </c>
      <c r="E271" s="231" t="s">
        <v>207</v>
      </c>
      <c r="F271" s="231">
        <v>1</v>
      </c>
      <c r="G271" s="231" t="s">
        <v>1635</v>
      </c>
      <c r="H271" s="231" t="s">
        <v>1636</v>
      </c>
      <c r="I271" s="234">
        <v>6671.66</v>
      </c>
      <c r="J271" s="234">
        <v>10256.747518445636</v>
      </c>
      <c r="K271" s="234">
        <v>10256.747518445636</v>
      </c>
      <c r="L271" s="234">
        <v>9157.8102843264605</v>
      </c>
      <c r="M271" s="234">
        <v>9157.8102843264605</v>
      </c>
      <c r="N271" s="234" t="s">
        <v>1686</v>
      </c>
      <c r="O271" s="231" t="s">
        <v>49</v>
      </c>
    </row>
    <row r="272" spans="1:15">
      <c r="A272" s="232">
        <v>44657</v>
      </c>
      <c r="B272" s="233" t="s">
        <v>1661</v>
      </c>
      <c r="C272" s="231" t="s">
        <v>205</v>
      </c>
      <c r="D272" s="231" t="s">
        <v>209</v>
      </c>
      <c r="E272" s="231" t="s">
        <v>207</v>
      </c>
      <c r="F272" s="231">
        <v>1</v>
      </c>
      <c r="G272" s="231" t="s">
        <v>934</v>
      </c>
      <c r="H272" s="231" t="s">
        <v>935</v>
      </c>
      <c r="I272" s="234">
        <v>83</v>
      </c>
      <c r="J272" s="234">
        <v>119.62587516136183</v>
      </c>
      <c r="K272" s="234">
        <v>119.62587516136183</v>
      </c>
      <c r="L272" s="234">
        <v>113.92940491558269</v>
      </c>
      <c r="M272" s="234">
        <v>113.92940491558269</v>
      </c>
      <c r="N272" s="234" t="s">
        <v>1686</v>
      </c>
      <c r="O272" s="231" t="s">
        <v>49</v>
      </c>
    </row>
    <row r="273" spans="1:15">
      <c r="A273" s="232">
        <v>44663</v>
      </c>
      <c r="B273" s="233" t="s">
        <v>1676</v>
      </c>
      <c r="C273" s="231" t="s">
        <v>245</v>
      </c>
      <c r="D273" s="231" t="s">
        <v>103</v>
      </c>
      <c r="E273" s="231" t="s">
        <v>246</v>
      </c>
      <c r="F273" s="231">
        <v>1</v>
      </c>
      <c r="G273" s="231" t="s">
        <v>1063</v>
      </c>
      <c r="H273" s="231" t="s">
        <v>1064</v>
      </c>
      <c r="I273" s="234">
        <v>1094.8900000000001</v>
      </c>
      <c r="J273" s="234">
        <v>1749.9456670506993</v>
      </c>
      <c r="K273" s="234">
        <v>1749.9456670506993</v>
      </c>
      <c r="L273" s="234">
        <v>1666.6149210006661</v>
      </c>
      <c r="M273" s="234">
        <v>1666.6149210006661</v>
      </c>
      <c r="N273" s="234" t="s">
        <v>1686</v>
      </c>
      <c r="O273" s="231" t="s">
        <v>49</v>
      </c>
    </row>
    <row r="274" spans="1:15">
      <c r="A274" s="232">
        <v>44663</v>
      </c>
      <c r="B274" s="233" t="s">
        <v>1676</v>
      </c>
      <c r="C274" s="231" t="s">
        <v>245</v>
      </c>
      <c r="D274" s="231" t="s">
        <v>103</v>
      </c>
      <c r="E274" s="231" t="s">
        <v>246</v>
      </c>
      <c r="F274" s="231">
        <v>1</v>
      </c>
      <c r="G274" s="231" t="s">
        <v>423</v>
      </c>
      <c r="H274" s="231" t="s">
        <v>424</v>
      </c>
      <c r="I274" s="234">
        <v>50</v>
      </c>
      <c r="J274" s="234">
        <v>87.525101112932163</v>
      </c>
      <c r="K274" s="234">
        <v>87.525101112932163</v>
      </c>
      <c r="L274" s="234">
        <v>76.108783576462756</v>
      </c>
      <c r="M274" s="234">
        <v>76.108783576462756</v>
      </c>
      <c r="N274" s="234" t="s">
        <v>1686</v>
      </c>
      <c r="O274" s="231" t="s">
        <v>49</v>
      </c>
    </row>
    <row r="275" spans="1:15">
      <c r="A275" s="232">
        <v>44663</v>
      </c>
      <c r="B275" s="233" t="s">
        <v>1676</v>
      </c>
      <c r="C275" s="231" t="s">
        <v>245</v>
      </c>
      <c r="D275" s="231" t="s">
        <v>103</v>
      </c>
      <c r="E275" s="231" t="s">
        <v>246</v>
      </c>
      <c r="F275" s="231">
        <v>1</v>
      </c>
      <c r="G275" s="231" t="s">
        <v>1079</v>
      </c>
      <c r="H275" s="231" t="s">
        <v>1080</v>
      </c>
      <c r="I275" s="234">
        <v>2200</v>
      </c>
      <c r="J275" s="234">
        <v>3516.2258012325792</v>
      </c>
      <c r="K275" s="234">
        <v>3516.2258012325792</v>
      </c>
      <c r="L275" s="234">
        <v>3348.786477364361</v>
      </c>
      <c r="M275" s="234">
        <v>3348.786477364361</v>
      </c>
      <c r="N275" s="234" t="s">
        <v>1686</v>
      </c>
      <c r="O275" s="231" t="s">
        <v>49</v>
      </c>
    </row>
    <row r="276" spans="1:15">
      <c r="A276" s="232">
        <v>44663</v>
      </c>
      <c r="B276" s="233" t="s">
        <v>1676</v>
      </c>
      <c r="C276" s="231" t="s">
        <v>245</v>
      </c>
      <c r="D276" s="231" t="s">
        <v>103</v>
      </c>
      <c r="E276" s="231" t="s">
        <v>246</v>
      </c>
      <c r="F276" s="231">
        <v>1</v>
      </c>
      <c r="G276" s="231" t="s">
        <v>1619</v>
      </c>
      <c r="H276" s="231" t="s">
        <v>1688</v>
      </c>
      <c r="I276" s="234">
        <v>2000</v>
      </c>
      <c r="J276" s="234">
        <v>3196.5689102114352</v>
      </c>
      <c r="K276" s="234">
        <v>3196.5689102114352</v>
      </c>
      <c r="L276" s="234">
        <v>3044.3513430585099</v>
      </c>
      <c r="M276" s="234">
        <v>3044.3513430585099</v>
      </c>
      <c r="N276" s="234" t="s">
        <v>1686</v>
      </c>
      <c r="O276" s="231" t="s">
        <v>49</v>
      </c>
    </row>
    <row r="277" spans="1:15">
      <c r="A277" s="232">
        <v>44663</v>
      </c>
      <c r="B277" s="233" t="s">
        <v>1665</v>
      </c>
      <c r="C277" s="231" t="s">
        <v>136</v>
      </c>
      <c r="D277" s="231" t="s">
        <v>140</v>
      </c>
      <c r="E277" s="231" t="s">
        <v>138</v>
      </c>
      <c r="F277" s="231">
        <v>1</v>
      </c>
      <c r="G277" s="231" t="s">
        <v>702</v>
      </c>
      <c r="H277" s="231" t="s">
        <v>703</v>
      </c>
      <c r="I277" s="234">
        <v>1270</v>
      </c>
      <c r="J277" s="234">
        <v>2082.3825000000002</v>
      </c>
      <c r="K277" s="234">
        <v>2082.3825000000002</v>
      </c>
      <c r="L277" s="234">
        <v>1893.075</v>
      </c>
      <c r="M277" s="234">
        <v>1893.075</v>
      </c>
      <c r="N277" s="234" t="s">
        <v>1686</v>
      </c>
      <c r="O277" s="231" t="s">
        <v>52</v>
      </c>
    </row>
    <row r="278" spans="1:15">
      <c r="A278" s="232">
        <v>44663</v>
      </c>
      <c r="B278" s="233" t="s">
        <v>1668</v>
      </c>
      <c r="C278" s="231" t="s">
        <v>94</v>
      </c>
      <c r="D278" s="231" t="s">
        <v>97</v>
      </c>
      <c r="E278" s="231" t="s">
        <v>96</v>
      </c>
      <c r="F278" s="231">
        <v>1</v>
      </c>
      <c r="G278" s="231" t="s">
        <v>309</v>
      </c>
      <c r="H278" s="231" t="s">
        <v>310</v>
      </c>
      <c r="I278" s="234">
        <v>6365.5</v>
      </c>
      <c r="J278" s="234">
        <v>10054.92375</v>
      </c>
      <c r="K278" s="234">
        <v>10054.92375</v>
      </c>
      <c r="L278" s="234">
        <v>10054.92375</v>
      </c>
      <c r="M278" s="234">
        <v>10054.92375</v>
      </c>
      <c r="N278" s="234" t="s">
        <v>1686</v>
      </c>
      <c r="O278" s="231" t="s">
        <v>16</v>
      </c>
    </row>
    <row r="279" spans="1:15">
      <c r="A279" s="232">
        <v>44664</v>
      </c>
      <c r="B279" s="233" t="s">
        <v>1668</v>
      </c>
      <c r="C279" s="231" t="s">
        <v>255</v>
      </c>
      <c r="D279" s="231" t="s">
        <v>260</v>
      </c>
      <c r="E279" s="231" t="s">
        <v>257</v>
      </c>
      <c r="F279" s="231">
        <v>1</v>
      </c>
      <c r="G279" s="231" t="s">
        <v>1203</v>
      </c>
      <c r="H279" s="231" t="s">
        <v>1204</v>
      </c>
      <c r="I279" s="234">
        <v>408.91</v>
      </c>
      <c r="J279" s="234">
        <v>642.05192377048081</v>
      </c>
      <c r="K279" s="234">
        <v>642.05192377048081</v>
      </c>
      <c r="L279" s="234">
        <v>611.47802263855317</v>
      </c>
      <c r="M279" s="234">
        <v>611.47802263855317</v>
      </c>
      <c r="N279" s="234" t="s">
        <v>1686</v>
      </c>
      <c r="O279" s="231" t="s">
        <v>16</v>
      </c>
    </row>
    <row r="280" spans="1:15">
      <c r="A280" s="232">
        <v>44664</v>
      </c>
      <c r="B280" s="233" t="s">
        <v>1668</v>
      </c>
      <c r="C280" s="231" t="s">
        <v>255</v>
      </c>
      <c r="D280" s="231" t="s">
        <v>260</v>
      </c>
      <c r="E280" s="231" t="s">
        <v>257</v>
      </c>
      <c r="F280" s="231">
        <v>1</v>
      </c>
      <c r="G280" s="231" t="s">
        <v>1619</v>
      </c>
      <c r="H280" s="231" t="s">
        <v>1689</v>
      </c>
      <c r="I280" s="234">
        <v>1300</v>
      </c>
      <c r="J280" s="234">
        <v>2041.2009999795191</v>
      </c>
      <c r="K280" s="234">
        <v>2041.2009999795191</v>
      </c>
      <c r="L280" s="234">
        <v>1944.0009523614467</v>
      </c>
      <c r="M280" s="234">
        <v>1944.0009523614467</v>
      </c>
      <c r="N280" s="234" t="s">
        <v>1686</v>
      </c>
      <c r="O280" s="231" t="s">
        <v>16</v>
      </c>
    </row>
    <row r="281" spans="1:15">
      <c r="A281" s="232">
        <v>44670</v>
      </c>
      <c r="B281" s="233" t="s">
        <v>4</v>
      </c>
      <c r="C281" s="231" t="s">
        <v>162</v>
      </c>
      <c r="D281" s="231" t="s">
        <v>165</v>
      </c>
      <c r="E281" s="231" t="s">
        <v>163</v>
      </c>
      <c r="F281" s="231">
        <v>1</v>
      </c>
      <c r="G281" s="231" t="s">
        <v>878</v>
      </c>
      <c r="H281" s="231" t="s">
        <v>879</v>
      </c>
      <c r="I281" s="234">
        <v>389</v>
      </c>
      <c r="J281" s="234">
        <v>744.46495833333347</v>
      </c>
      <c r="K281" s="234">
        <v>744.46495833333347</v>
      </c>
      <c r="L281" s="234">
        <v>647.3608333333334</v>
      </c>
      <c r="M281" s="234">
        <v>647.3608333333334</v>
      </c>
      <c r="N281" s="234" t="s">
        <v>1686</v>
      </c>
      <c r="O281" s="231" t="s">
        <v>16</v>
      </c>
    </row>
    <row r="282" spans="1:15">
      <c r="A282" s="232">
        <v>44670</v>
      </c>
      <c r="B282" s="233" t="s">
        <v>4</v>
      </c>
      <c r="C282" s="231" t="s">
        <v>162</v>
      </c>
      <c r="D282" s="231" t="s">
        <v>165</v>
      </c>
      <c r="E282" s="231" t="s">
        <v>163</v>
      </c>
      <c r="F282" s="231">
        <v>1</v>
      </c>
      <c r="G282" s="231" t="s">
        <v>880</v>
      </c>
      <c r="H282" s="231" t="s">
        <v>1689</v>
      </c>
      <c r="I282" s="234">
        <v>331</v>
      </c>
      <c r="J282" s="234">
        <v>633.46504166666659</v>
      </c>
      <c r="K282" s="234">
        <v>633.46504166666659</v>
      </c>
      <c r="L282" s="234">
        <v>550.83916666666664</v>
      </c>
      <c r="M282" s="234">
        <v>550.83916666666664</v>
      </c>
      <c r="N282" s="234" t="s">
        <v>1686</v>
      </c>
      <c r="O282" s="231" t="s">
        <v>16</v>
      </c>
    </row>
    <row r="283" spans="1:15">
      <c r="A283" s="232">
        <v>44671</v>
      </c>
      <c r="B283" s="233" t="s">
        <v>1668</v>
      </c>
      <c r="C283" s="231" t="s">
        <v>187</v>
      </c>
      <c r="D283" s="231" t="s">
        <v>191</v>
      </c>
      <c r="E283" s="231" t="s">
        <v>188</v>
      </c>
      <c r="F283" s="231">
        <v>1</v>
      </c>
      <c r="G283" s="231" t="s">
        <v>946</v>
      </c>
      <c r="H283" s="231" t="s">
        <v>947</v>
      </c>
      <c r="I283" s="234">
        <v>3491.5</v>
      </c>
      <c r="J283" s="234">
        <v>6516.6575624999996</v>
      </c>
      <c r="K283" s="234">
        <v>6516.6575624999996</v>
      </c>
      <c r="L283" s="234">
        <v>5666.6587499999996</v>
      </c>
      <c r="M283" s="234">
        <v>5666.6587499999996</v>
      </c>
      <c r="N283" s="234" t="s">
        <v>1686</v>
      </c>
      <c r="O283" s="231" t="s">
        <v>16</v>
      </c>
    </row>
    <row r="284" spans="1:15">
      <c r="A284" s="232">
        <v>44680</v>
      </c>
      <c r="B284" s="233" t="s">
        <v>4</v>
      </c>
      <c r="C284" s="231" t="s">
        <v>187</v>
      </c>
      <c r="D284" s="231" t="s">
        <v>191</v>
      </c>
      <c r="E284" s="231" t="s">
        <v>188</v>
      </c>
      <c r="F284" s="231">
        <v>1</v>
      </c>
      <c r="G284" s="231" t="s">
        <v>738</v>
      </c>
      <c r="H284" s="231" t="s">
        <v>739</v>
      </c>
      <c r="I284" s="234">
        <v>9003</v>
      </c>
      <c r="J284" s="234">
        <v>14728.650911648774</v>
      </c>
      <c r="K284" s="234">
        <v>14728.650911648774</v>
      </c>
      <c r="L284" s="234">
        <v>12807.522531868499</v>
      </c>
      <c r="M284" s="234">
        <v>12807.522531868499</v>
      </c>
      <c r="N284" s="234" t="s">
        <v>1686</v>
      </c>
      <c r="O284" s="231" t="s">
        <v>51</v>
      </c>
    </row>
    <row r="285" spans="1:15">
      <c r="A285" s="232">
        <v>44680</v>
      </c>
      <c r="B285" s="233" t="s">
        <v>4</v>
      </c>
      <c r="C285" s="231" t="s">
        <v>187</v>
      </c>
      <c r="D285" s="231" t="s">
        <v>191</v>
      </c>
      <c r="E285" s="231" t="s">
        <v>188</v>
      </c>
      <c r="F285" s="231">
        <v>1</v>
      </c>
      <c r="G285" s="231" t="s">
        <v>1414</v>
      </c>
      <c r="H285" s="231"/>
      <c r="I285" s="234">
        <v>2921</v>
      </c>
      <c r="J285" s="234">
        <v>4363.1358415380746</v>
      </c>
      <c r="K285" s="234">
        <v>4363.1358415380746</v>
      </c>
      <c r="L285" s="234">
        <v>4155.3674681314997</v>
      </c>
      <c r="M285" s="234">
        <v>4155.3674681314997</v>
      </c>
      <c r="N285" s="234" t="s">
        <v>1686</v>
      </c>
      <c r="O285" s="231" t="s">
        <v>51</v>
      </c>
    </row>
    <row r="286" spans="1:15">
      <c r="A286" s="232">
        <v>44680</v>
      </c>
      <c r="B286" s="233" t="s">
        <v>4</v>
      </c>
      <c r="C286" s="231" t="s">
        <v>82</v>
      </c>
      <c r="D286" s="231" t="s">
        <v>87</v>
      </c>
      <c r="E286" s="231" t="s">
        <v>84</v>
      </c>
      <c r="F286" s="231">
        <v>1</v>
      </c>
      <c r="G286" s="231" t="s">
        <v>738</v>
      </c>
      <c r="H286" s="231" t="s">
        <v>739</v>
      </c>
      <c r="I286" s="234">
        <v>9003</v>
      </c>
      <c r="J286" s="234">
        <v>14728.650911648774</v>
      </c>
      <c r="K286" s="234">
        <v>14728.650911648774</v>
      </c>
      <c r="L286" s="234">
        <v>12807.522531868499</v>
      </c>
      <c r="M286" s="234">
        <v>12807.522531868499</v>
      </c>
      <c r="N286" s="234" t="s">
        <v>1686</v>
      </c>
      <c r="O286" s="231" t="s">
        <v>51</v>
      </c>
    </row>
    <row r="287" spans="1:15">
      <c r="A287" s="232">
        <v>44680</v>
      </c>
      <c r="B287" s="233" t="s">
        <v>4</v>
      </c>
      <c r="C287" s="231" t="s">
        <v>82</v>
      </c>
      <c r="D287" s="231" t="s">
        <v>87</v>
      </c>
      <c r="E287" s="231" t="s">
        <v>84</v>
      </c>
      <c r="F287" s="231">
        <v>1</v>
      </c>
      <c r="G287" s="231" t="s">
        <v>1414</v>
      </c>
      <c r="H287" s="231" t="s">
        <v>1415</v>
      </c>
      <c r="I287" s="234">
        <v>2921</v>
      </c>
      <c r="J287" s="234">
        <v>4363.1358415380746</v>
      </c>
      <c r="K287" s="234">
        <v>4363.1358415380746</v>
      </c>
      <c r="L287" s="234">
        <v>4155.3674681314997</v>
      </c>
      <c r="M287" s="234">
        <v>4155.3674681314997</v>
      </c>
      <c r="N287" s="234" t="s">
        <v>1686</v>
      </c>
      <c r="O287" s="231" t="s">
        <v>51</v>
      </c>
    </row>
    <row r="288" spans="1:15">
      <c r="A288" s="232">
        <v>44680</v>
      </c>
      <c r="B288" s="233" t="s">
        <v>4</v>
      </c>
      <c r="C288" s="231" t="s">
        <v>82</v>
      </c>
      <c r="D288" s="231" t="s">
        <v>87</v>
      </c>
      <c r="E288" s="231" t="s">
        <v>84</v>
      </c>
      <c r="F288" s="231">
        <v>1</v>
      </c>
      <c r="G288" s="231" t="s">
        <v>1407</v>
      </c>
      <c r="H288" s="231" t="s">
        <v>1408</v>
      </c>
      <c r="I288" s="234">
        <v>3751</v>
      </c>
      <c r="J288" s="234">
        <v>5336.6292073170725</v>
      </c>
      <c r="K288" s="234">
        <v>5336.6292073170725</v>
      </c>
      <c r="L288" s="234">
        <v>5336.6292073170725</v>
      </c>
      <c r="M288" s="234">
        <v>5336.6292073170725</v>
      </c>
      <c r="N288" s="234" t="s">
        <v>1686</v>
      </c>
      <c r="O288" s="231" t="s">
        <v>51</v>
      </c>
    </row>
    <row r="289" spans="1:15">
      <c r="A289" s="232">
        <v>44680</v>
      </c>
      <c r="B289" s="233" t="s">
        <v>4</v>
      </c>
      <c r="C289" s="231" t="s">
        <v>82</v>
      </c>
      <c r="D289" s="231" t="s">
        <v>87</v>
      </c>
      <c r="E289" s="231" t="s">
        <v>84</v>
      </c>
      <c r="F289" s="231">
        <v>1</v>
      </c>
      <c r="G289" s="231" t="s">
        <v>1405</v>
      </c>
      <c r="H289" s="231" t="s">
        <v>1406</v>
      </c>
      <c r="I289" s="234">
        <v>759</v>
      </c>
      <c r="J289" s="234">
        <v>1241.8226615853659</v>
      </c>
      <c r="K289" s="234">
        <v>1241.8226615853659</v>
      </c>
      <c r="L289" s="234">
        <v>1079.8457926829269</v>
      </c>
      <c r="M289" s="234">
        <v>1079.8457926829269</v>
      </c>
      <c r="N289" s="234" t="s">
        <v>1686</v>
      </c>
      <c r="O289" s="231" t="s">
        <v>51</v>
      </c>
    </row>
    <row r="290" spans="1:15">
      <c r="A290" s="232">
        <v>44680</v>
      </c>
      <c r="B290" s="233" t="s">
        <v>1665</v>
      </c>
      <c r="C290" s="231" t="s">
        <v>1671</v>
      </c>
      <c r="D290" s="231" t="s">
        <v>1681</v>
      </c>
      <c r="E290" s="231" t="s">
        <v>1673</v>
      </c>
      <c r="F290" s="231">
        <v>1</v>
      </c>
      <c r="G290" s="231" t="s">
        <v>675</v>
      </c>
      <c r="H290" s="231" t="s">
        <v>676</v>
      </c>
      <c r="I290" s="234">
        <v>537.1</v>
      </c>
      <c r="J290" s="234">
        <v>974.24521249999998</v>
      </c>
      <c r="K290" s="234">
        <v>974.24521249999998</v>
      </c>
      <c r="L290" s="234">
        <v>847.16975000000002</v>
      </c>
      <c r="M290" s="234">
        <v>847.16975000000002</v>
      </c>
      <c r="N290" s="234" t="s">
        <v>1686</v>
      </c>
      <c r="O290" s="231" t="s">
        <v>52</v>
      </c>
    </row>
    <row r="291" spans="1:15">
      <c r="A291" s="232">
        <v>44680</v>
      </c>
      <c r="B291" s="233" t="s">
        <v>1665</v>
      </c>
      <c r="C291" s="231" t="s">
        <v>245</v>
      </c>
      <c r="D291" s="231" t="s">
        <v>103</v>
      </c>
      <c r="E291" s="231" t="s">
        <v>246</v>
      </c>
      <c r="F291" s="231">
        <v>1</v>
      </c>
      <c r="G291" s="231" t="s">
        <v>675</v>
      </c>
      <c r="H291" s="231" t="s">
        <v>676</v>
      </c>
      <c r="I291" s="234">
        <v>537.1</v>
      </c>
      <c r="J291" s="234">
        <v>962.74521249999998</v>
      </c>
      <c r="K291" s="234">
        <v>962.74521249999998</v>
      </c>
      <c r="L291" s="234">
        <v>837.16975000000002</v>
      </c>
      <c r="M291" s="234">
        <v>837.16975000000002</v>
      </c>
      <c r="N291" s="234" t="s">
        <v>1686</v>
      </c>
      <c r="O291" s="231" t="s">
        <v>52</v>
      </c>
    </row>
    <row r="292" spans="1:15">
      <c r="A292" s="232">
        <v>44680</v>
      </c>
      <c r="B292" s="233" t="s">
        <v>4</v>
      </c>
      <c r="C292" s="231" t="s">
        <v>98</v>
      </c>
      <c r="D292" s="231" t="s">
        <v>103</v>
      </c>
      <c r="E292" s="231" t="s">
        <v>100</v>
      </c>
      <c r="F292" s="231">
        <v>1</v>
      </c>
      <c r="G292" s="231" t="s">
        <v>675</v>
      </c>
      <c r="H292" s="231" t="s">
        <v>676</v>
      </c>
      <c r="I292" s="234">
        <v>537.1</v>
      </c>
      <c r="J292" s="234">
        <v>1085.6284625000001</v>
      </c>
      <c r="K292" s="234">
        <v>1085.6284625000001</v>
      </c>
      <c r="L292" s="234">
        <v>944.02475000000004</v>
      </c>
      <c r="M292" s="234">
        <v>944.02475000000004</v>
      </c>
      <c r="N292" s="234" t="s">
        <v>1686</v>
      </c>
      <c r="O292" s="231" t="s">
        <v>52</v>
      </c>
    </row>
    <row r="293" spans="1:15">
      <c r="A293" s="232">
        <v>44680</v>
      </c>
      <c r="B293" s="233" t="s">
        <v>1685</v>
      </c>
      <c r="C293" s="231" t="s">
        <v>248</v>
      </c>
      <c r="D293" s="231">
        <v>0</v>
      </c>
      <c r="E293" s="231" t="s">
        <v>249</v>
      </c>
      <c r="F293" s="231">
        <v>1</v>
      </c>
      <c r="G293" s="231" t="s">
        <v>1255</v>
      </c>
      <c r="H293" s="231" t="s">
        <v>1256</v>
      </c>
      <c r="I293" s="234">
        <v>500</v>
      </c>
      <c r="J293" s="234">
        <v>721.61249999999995</v>
      </c>
      <c r="K293" s="234">
        <v>721.61249999999995</v>
      </c>
      <c r="L293" s="234">
        <v>687.25</v>
      </c>
      <c r="M293" s="234">
        <v>687.25</v>
      </c>
      <c r="N293" s="234" t="s">
        <v>1686</v>
      </c>
      <c r="O293" s="231" t="s">
        <v>49</v>
      </c>
    </row>
    <row r="294" spans="1:15">
      <c r="A294" s="232">
        <v>44680</v>
      </c>
      <c r="B294" s="233" t="s">
        <v>1690</v>
      </c>
      <c r="C294" s="231" t="s">
        <v>210</v>
      </c>
      <c r="D294" s="231" t="s">
        <v>103</v>
      </c>
      <c r="E294" s="231" t="s">
        <v>212</v>
      </c>
      <c r="F294" s="231">
        <v>1</v>
      </c>
      <c r="G294" s="231" t="s">
        <v>948</v>
      </c>
      <c r="H294" s="231" t="s">
        <v>949</v>
      </c>
      <c r="I294" s="234">
        <v>2409.91</v>
      </c>
      <c r="J294" s="234">
        <v>4674.3123866227897</v>
      </c>
      <c r="K294" s="234">
        <v>4674.3123866227897</v>
      </c>
      <c r="L294" s="234">
        <v>4064.6194666285128</v>
      </c>
      <c r="M294" s="234">
        <v>4064.6194666285128</v>
      </c>
      <c r="N294" s="234" t="s">
        <v>1686</v>
      </c>
      <c r="O294" s="231" t="s">
        <v>55</v>
      </c>
    </row>
    <row r="295" spans="1:15">
      <c r="A295" s="232">
        <v>44680</v>
      </c>
      <c r="B295" s="233" t="s">
        <v>1690</v>
      </c>
      <c r="C295" s="231" t="s">
        <v>210</v>
      </c>
      <c r="D295" s="231" t="s">
        <v>103</v>
      </c>
      <c r="E295" s="231" t="s">
        <v>212</v>
      </c>
      <c r="F295" s="231">
        <v>1</v>
      </c>
      <c r="G295" s="231" t="s">
        <v>282</v>
      </c>
      <c r="H295" s="231" t="s">
        <v>283</v>
      </c>
      <c r="I295" s="234">
        <v>136.83000000000001</v>
      </c>
      <c r="J295" s="234">
        <v>242.32024254006106</v>
      </c>
      <c r="K295" s="234">
        <v>242.32024254006106</v>
      </c>
      <c r="L295" s="234">
        <v>230.78118337148672</v>
      </c>
      <c r="M295" s="234">
        <v>230.78118337148672</v>
      </c>
      <c r="N295" s="234" t="s">
        <v>1686</v>
      </c>
      <c r="O295" s="231" t="s">
        <v>55</v>
      </c>
    </row>
    <row r="296" spans="1:15">
      <c r="A296" s="232">
        <v>44684</v>
      </c>
      <c r="B296" s="233" t="s">
        <v>1668</v>
      </c>
      <c r="C296" s="231" t="s">
        <v>245</v>
      </c>
      <c r="D296" s="231" t="s">
        <v>103</v>
      </c>
      <c r="E296" s="231" t="s">
        <v>246</v>
      </c>
      <c r="F296" s="231">
        <v>1</v>
      </c>
      <c r="G296" s="231" t="s">
        <v>673</v>
      </c>
      <c r="H296" s="231" t="s">
        <v>674</v>
      </c>
      <c r="I296" s="234">
        <v>4796.6400000000003</v>
      </c>
      <c r="J296" s="234">
        <v>8191.3814908734948</v>
      </c>
      <c r="K296" s="234">
        <v>8191.3814908734948</v>
      </c>
      <c r="L296" s="234">
        <v>7122.9404268465178</v>
      </c>
      <c r="M296" s="234">
        <v>7122.9404268465178</v>
      </c>
      <c r="N296" s="234" t="s">
        <v>1686</v>
      </c>
      <c r="O296" s="231" t="s">
        <v>16</v>
      </c>
    </row>
    <row r="297" spans="1:15">
      <c r="A297" s="232">
        <v>44684</v>
      </c>
      <c r="B297" s="233" t="s">
        <v>1668</v>
      </c>
      <c r="C297" s="231" t="s">
        <v>245</v>
      </c>
      <c r="D297" s="231" t="s">
        <v>103</v>
      </c>
      <c r="E297" s="231" t="s">
        <v>246</v>
      </c>
      <c r="F297" s="231">
        <v>1</v>
      </c>
      <c r="G297" s="231" t="s">
        <v>1077</v>
      </c>
      <c r="H297" s="231" t="s">
        <v>1078</v>
      </c>
      <c r="I297" s="234">
        <v>583.92999999999995</v>
      </c>
      <c r="J297" s="234">
        <v>997.19666140585093</v>
      </c>
      <c r="K297" s="234">
        <v>997.19666140585093</v>
      </c>
      <c r="L297" s="234">
        <v>867.12753165726167</v>
      </c>
      <c r="M297" s="234">
        <v>867.12753165726167</v>
      </c>
      <c r="N297" s="234" t="s">
        <v>1686</v>
      </c>
      <c r="O297" s="231" t="s">
        <v>16</v>
      </c>
    </row>
    <row r="298" spans="1:15">
      <c r="A298" s="232">
        <v>44684</v>
      </c>
      <c r="B298" s="233" t="s">
        <v>1668</v>
      </c>
      <c r="C298" s="231" t="s">
        <v>245</v>
      </c>
      <c r="D298" s="231" t="s">
        <v>103</v>
      </c>
      <c r="E298" s="231" t="s">
        <v>246</v>
      </c>
      <c r="F298" s="231">
        <v>1</v>
      </c>
      <c r="G298" s="231" t="s">
        <v>1075</v>
      </c>
      <c r="H298" s="231" t="s">
        <v>1076</v>
      </c>
      <c r="I298" s="234">
        <v>1315.19</v>
      </c>
      <c r="J298" s="234">
        <v>2245.9936586823096</v>
      </c>
      <c r="K298" s="234">
        <v>2245.9936586823096</v>
      </c>
      <c r="L298" s="234">
        <v>1953.0379640715735</v>
      </c>
      <c r="M298" s="234">
        <v>1953.0379640715735</v>
      </c>
      <c r="N298" s="234" t="s">
        <v>1686</v>
      </c>
      <c r="O298" s="231" t="s">
        <v>16</v>
      </c>
    </row>
    <row r="299" spans="1:15">
      <c r="A299" s="232">
        <v>44684</v>
      </c>
      <c r="B299" s="233" t="s">
        <v>1668</v>
      </c>
      <c r="C299" s="231" t="s">
        <v>245</v>
      </c>
      <c r="D299" s="231" t="s">
        <v>103</v>
      </c>
      <c r="E299" s="231" t="s">
        <v>246</v>
      </c>
      <c r="F299" s="231">
        <v>20</v>
      </c>
      <c r="G299" s="231" t="s">
        <v>1259</v>
      </c>
      <c r="H299" s="231" t="s">
        <v>1260</v>
      </c>
      <c r="I299" s="234">
        <v>59.59</v>
      </c>
      <c r="J299" s="234">
        <v>92.914794739145165</v>
      </c>
      <c r="K299" s="234">
        <v>1858.2958947829031</v>
      </c>
      <c r="L299" s="234">
        <v>88.490280703947775</v>
      </c>
      <c r="M299" s="234">
        <v>1769.8056140789554</v>
      </c>
      <c r="N299" s="234" t="s">
        <v>1686</v>
      </c>
      <c r="O299" s="231" t="s">
        <v>16</v>
      </c>
    </row>
    <row r="300" spans="1:15">
      <c r="A300" s="232">
        <v>44684</v>
      </c>
      <c r="B300" s="233" t="s">
        <v>1668</v>
      </c>
      <c r="C300" s="231" t="s">
        <v>245</v>
      </c>
      <c r="D300" s="231" t="s">
        <v>103</v>
      </c>
      <c r="E300" s="231" t="s">
        <v>246</v>
      </c>
      <c r="F300" s="231">
        <v>2</v>
      </c>
      <c r="G300" s="231" t="s">
        <v>960</v>
      </c>
      <c r="H300" s="231" t="s">
        <v>961</v>
      </c>
      <c r="I300" s="234">
        <v>11.05</v>
      </c>
      <c r="J300" s="234">
        <v>18.870452123601552</v>
      </c>
      <c r="K300" s="234">
        <v>37.740904247203105</v>
      </c>
      <c r="L300" s="234">
        <v>16.409088803131784</v>
      </c>
      <c r="M300" s="234">
        <v>32.818177606263568</v>
      </c>
      <c r="N300" s="234" t="s">
        <v>1686</v>
      </c>
      <c r="O300" s="231" t="s">
        <v>16</v>
      </c>
    </row>
    <row r="301" spans="1:15">
      <c r="A301" s="232">
        <v>44684</v>
      </c>
      <c r="B301" s="233" t="s">
        <v>1668</v>
      </c>
      <c r="C301" s="231" t="s">
        <v>245</v>
      </c>
      <c r="D301" s="231" t="s">
        <v>103</v>
      </c>
      <c r="E301" s="231" t="s">
        <v>246</v>
      </c>
      <c r="F301" s="231">
        <v>1</v>
      </c>
      <c r="G301" s="231" t="s">
        <v>1255</v>
      </c>
      <c r="H301" s="231" t="s">
        <v>1256</v>
      </c>
      <c r="I301" s="234">
        <v>556.13</v>
      </c>
      <c r="J301" s="234">
        <v>867.13718406243981</v>
      </c>
      <c r="K301" s="234">
        <v>867.13718406243981</v>
      </c>
      <c r="L301" s="234">
        <v>825.84493720232365</v>
      </c>
      <c r="M301" s="234">
        <v>825.84493720232365</v>
      </c>
      <c r="N301" s="234" t="s">
        <v>1686</v>
      </c>
      <c r="O301" s="231" t="s">
        <v>16</v>
      </c>
    </row>
    <row r="302" spans="1:15">
      <c r="A302" s="232">
        <v>44684</v>
      </c>
      <c r="B302" s="233" t="s">
        <v>1668</v>
      </c>
      <c r="C302" s="231" t="s">
        <v>245</v>
      </c>
      <c r="D302" s="231" t="s">
        <v>103</v>
      </c>
      <c r="E302" s="231" t="s">
        <v>246</v>
      </c>
      <c r="F302" s="231">
        <v>2</v>
      </c>
      <c r="G302" s="231" t="s">
        <v>1670</v>
      </c>
      <c r="H302" s="231" t="s">
        <v>277</v>
      </c>
      <c r="I302" s="234">
        <v>60</v>
      </c>
      <c r="J302" s="234">
        <v>93.554080959031864</v>
      </c>
      <c r="K302" s="234">
        <v>187.10816191806373</v>
      </c>
      <c r="L302" s="234">
        <v>89.099124722887495</v>
      </c>
      <c r="M302" s="234">
        <v>178.19824944577499</v>
      </c>
      <c r="N302" s="234" t="s">
        <v>1686</v>
      </c>
      <c r="O302" s="231" t="s">
        <v>16</v>
      </c>
    </row>
    <row r="303" spans="1:15">
      <c r="A303" s="232">
        <v>44684</v>
      </c>
      <c r="B303" s="233" t="s">
        <v>1668</v>
      </c>
      <c r="C303" s="231" t="s">
        <v>245</v>
      </c>
      <c r="D303" s="231" t="s">
        <v>103</v>
      </c>
      <c r="E303" s="231" t="s">
        <v>246</v>
      </c>
      <c r="F303" s="231">
        <v>1</v>
      </c>
      <c r="G303" s="231" t="s">
        <v>458</v>
      </c>
      <c r="H303" s="231" t="s">
        <v>459</v>
      </c>
      <c r="I303" s="234">
        <v>163</v>
      </c>
      <c r="J303" s="234">
        <v>278.36051548842102</v>
      </c>
      <c r="K303" s="234">
        <v>278.36051548842102</v>
      </c>
      <c r="L303" s="234">
        <v>242.05262216384438</v>
      </c>
      <c r="M303" s="234">
        <v>242.05262216384438</v>
      </c>
      <c r="N303" s="234" t="s">
        <v>1686</v>
      </c>
      <c r="O303" s="231" t="s">
        <v>16</v>
      </c>
    </row>
    <row r="304" spans="1:15">
      <c r="A304" s="232">
        <v>44684</v>
      </c>
      <c r="B304" s="233" t="s">
        <v>1668</v>
      </c>
      <c r="C304" s="231" t="s">
        <v>245</v>
      </c>
      <c r="D304" s="231" t="s">
        <v>103</v>
      </c>
      <c r="E304" s="231" t="s">
        <v>246</v>
      </c>
      <c r="F304" s="231">
        <v>1</v>
      </c>
      <c r="G304" s="231" t="s">
        <v>460</v>
      </c>
      <c r="H304" s="231" t="s">
        <v>461</v>
      </c>
      <c r="I304" s="234">
        <v>175</v>
      </c>
      <c r="J304" s="234">
        <v>298.85331417468512</v>
      </c>
      <c r="K304" s="234">
        <v>298.85331417468512</v>
      </c>
      <c r="L304" s="234">
        <v>259.87244710842185</v>
      </c>
      <c r="M304" s="234">
        <v>259.87244710842185</v>
      </c>
      <c r="N304" s="234" t="s">
        <v>1686</v>
      </c>
      <c r="O304" s="231" t="s">
        <v>16</v>
      </c>
    </row>
    <row r="305" spans="1:15">
      <c r="A305" s="232">
        <v>44684</v>
      </c>
      <c r="B305" s="233" t="s">
        <v>1668</v>
      </c>
      <c r="C305" s="231" t="s">
        <v>245</v>
      </c>
      <c r="D305" s="231" t="s">
        <v>103</v>
      </c>
      <c r="E305" s="231" t="s">
        <v>246</v>
      </c>
      <c r="F305" s="231">
        <v>2</v>
      </c>
      <c r="G305" s="231" t="s">
        <v>1036</v>
      </c>
      <c r="H305" s="231" t="s">
        <v>1037</v>
      </c>
      <c r="I305" s="234">
        <v>88.12</v>
      </c>
      <c r="J305" s="234">
        <v>137.39976023516482</v>
      </c>
      <c r="K305" s="234">
        <v>274.79952047032964</v>
      </c>
      <c r="L305" s="234">
        <v>130.85691450968079</v>
      </c>
      <c r="M305" s="234">
        <v>261.71382901936158</v>
      </c>
      <c r="N305" s="234" t="s">
        <v>1686</v>
      </c>
      <c r="O305" s="231" t="s">
        <v>16</v>
      </c>
    </row>
    <row r="306" spans="1:15">
      <c r="A306" s="232">
        <v>44684</v>
      </c>
      <c r="B306" s="233" t="s">
        <v>1668</v>
      </c>
      <c r="C306" s="231" t="s">
        <v>245</v>
      </c>
      <c r="D306" s="231" t="s">
        <v>103</v>
      </c>
      <c r="E306" s="231" t="s">
        <v>246</v>
      </c>
      <c r="F306" s="231">
        <v>1</v>
      </c>
      <c r="G306" s="231" t="s">
        <v>1001</v>
      </c>
      <c r="H306" s="231" t="s">
        <v>1002</v>
      </c>
      <c r="I306" s="234">
        <v>6.12</v>
      </c>
      <c r="J306" s="234">
        <v>10.451327329994704</v>
      </c>
      <c r="K306" s="234">
        <v>10.451327329994704</v>
      </c>
      <c r="L306" s="234">
        <v>9.0881107217345249</v>
      </c>
      <c r="M306" s="234">
        <v>9.0881107217345249</v>
      </c>
      <c r="N306" s="234" t="s">
        <v>1686</v>
      </c>
      <c r="O306" s="231" t="s">
        <v>16</v>
      </c>
    </row>
    <row r="307" spans="1:15">
      <c r="A307" s="232">
        <v>44684</v>
      </c>
      <c r="B307" s="233" t="s">
        <v>1668</v>
      </c>
      <c r="C307" s="231" t="s">
        <v>245</v>
      </c>
      <c r="D307" s="231" t="s">
        <v>103</v>
      </c>
      <c r="E307" s="231" t="s">
        <v>246</v>
      </c>
      <c r="F307" s="231">
        <v>1</v>
      </c>
      <c r="G307" s="231" t="s">
        <v>1609</v>
      </c>
      <c r="H307" s="231" t="s">
        <v>1610</v>
      </c>
      <c r="I307" s="234">
        <v>714.54</v>
      </c>
      <c r="J307" s="234">
        <v>1220.243697773597</v>
      </c>
      <c r="K307" s="234">
        <v>1220.243697773597</v>
      </c>
      <c r="L307" s="234">
        <v>1061.081476324867</v>
      </c>
      <c r="M307" s="234">
        <v>1061.081476324867</v>
      </c>
      <c r="N307" s="234" t="s">
        <v>1686</v>
      </c>
      <c r="O307" s="231" t="s">
        <v>16</v>
      </c>
    </row>
    <row r="308" spans="1:15">
      <c r="A308" s="232">
        <v>44684</v>
      </c>
      <c r="B308" s="233" t="s">
        <v>1668</v>
      </c>
      <c r="C308" s="231" t="s">
        <v>245</v>
      </c>
      <c r="D308" s="231" t="s">
        <v>103</v>
      </c>
      <c r="E308" s="231" t="s">
        <v>246</v>
      </c>
      <c r="F308" s="231">
        <v>1</v>
      </c>
      <c r="G308" s="231" t="s">
        <v>1595</v>
      </c>
      <c r="H308" s="231" t="s">
        <v>1596</v>
      </c>
      <c r="I308" s="234">
        <v>233.68</v>
      </c>
      <c r="J308" s="234">
        <v>399.06309975051676</v>
      </c>
      <c r="K308" s="234">
        <v>399.06309975051676</v>
      </c>
      <c r="L308" s="234">
        <v>347.01139108740585</v>
      </c>
      <c r="M308" s="234">
        <v>347.01139108740585</v>
      </c>
      <c r="N308" s="234" t="s">
        <v>1686</v>
      </c>
      <c r="O308" s="231" t="s">
        <v>16</v>
      </c>
    </row>
    <row r="309" spans="1:15">
      <c r="A309" s="232">
        <v>44684</v>
      </c>
      <c r="B309" s="233" t="s">
        <v>1668</v>
      </c>
      <c r="C309" s="231" t="s">
        <v>245</v>
      </c>
      <c r="D309" s="231" t="s">
        <v>103</v>
      </c>
      <c r="E309" s="231" t="s">
        <v>246</v>
      </c>
      <c r="F309" s="231">
        <v>1</v>
      </c>
      <c r="G309" s="231" t="s">
        <v>1597</v>
      </c>
      <c r="H309" s="231" t="s">
        <v>1598</v>
      </c>
      <c r="I309" s="234">
        <v>276.33999999999997</v>
      </c>
      <c r="J309" s="234">
        <v>471.91499908018568</v>
      </c>
      <c r="K309" s="234">
        <v>471.91499908018568</v>
      </c>
      <c r="L309" s="234">
        <v>410.36086876537888</v>
      </c>
      <c r="M309" s="234">
        <v>410.36086876537888</v>
      </c>
      <c r="N309" s="234" t="s">
        <v>1686</v>
      </c>
      <c r="O309" s="231" t="s">
        <v>16</v>
      </c>
    </row>
    <row r="310" spans="1:15">
      <c r="A310" s="232">
        <v>44684</v>
      </c>
      <c r="B310" s="233" t="s">
        <v>1668</v>
      </c>
      <c r="C310" s="231" t="s">
        <v>245</v>
      </c>
      <c r="D310" s="231" t="s">
        <v>103</v>
      </c>
      <c r="E310" s="231" t="s">
        <v>246</v>
      </c>
      <c r="F310" s="231">
        <v>1</v>
      </c>
      <c r="G310" s="231" t="s">
        <v>1599</v>
      </c>
      <c r="H310" s="231" t="s">
        <v>1600</v>
      </c>
      <c r="I310" s="234">
        <v>276.33999999999997</v>
      </c>
      <c r="J310" s="234">
        <v>471.91499908018568</v>
      </c>
      <c r="K310" s="234">
        <v>471.91499908018568</v>
      </c>
      <c r="L310" s="234">
        <v>410.36086876537888</v>
      </c>
      <c r="M310" s="234">
        <v>410.36086876537888</v>
      </c>
      <c r="N310" s="234" t="s">
        <v>1686</v>
      </c>
      <c r="O310" s="231" t="s">
        <v>16</v>
      </c>
    </row>
    <row r="311" spans="1:15">
      <c r="A311" s="232">
        <v>44684</v>
      </c>
      <c r="B311" s="233" t="s">
        <v>1668</v>
      </c>
      <c r="C311" s="231" t="s">
        <v>245</v>
      </c>
      <c r="D311" s="231" t="s">
        <v>103</v>
      </c>
      <c r="E311" s="231" t="s">
        <v>246</v>
      </c>
      <c r="F311" s="231">
        <v>1</v>
      </c>
      <c r="G311" s="231" t="s">
        <v>1601</v>
      </c>
      <c r="H311" s="231" t="s">
        <v>1602</v>
      </c>
      <c r="I311" s="234">
        <v>10</v>
      </c>
      <c r="J311" s="234">
        <v>17.077332238553435</v>
      </c>
      <c r="K311" s="234">
        <v>17.077332238553435</v>
      </c>
      <c r="L311" s="234">
        <v>14.849854120481247</v>
      </c>
      <c r="M311" s="234">
        <v>14.849854120481247</v>
      </c>
      <c r="N311" s="234" t="s">
        <v>1686</v>
      </c>
      <c r="O311" s="231" t="s">
        <v>16</v>
      </c>
    </row>
    <row r="312" spans="1:15">
      <c r="A312" s="232">
        <v>44684</v>
      </c>
      <c r="B312" s="233" t="s">
        <v>1668</v>
      </c>
      <c r="C312" s="231" t="s">
        <v>245</v>
      </c>
      <c r="D312" s="231" t="s">
        <v>103</v>
      </c>
      <c r="E312" s="231" t="s">
        <v>246</v>
      </c>
      <c r="F312" s="231">
        <v>1</v>
      </c>
      <c r="G312" s="231" t="s">
        <v>1603</v>
      </c>
      <c r="H312" s="231" t="s">
        <v>1604</v>
      </c>
      <c r="I312" s="234">
        <v>10</v>
      </c>
      <c r="J312" s="234">
        <v>17.077332238553435</v>
      </c>
      <c r="K312" s="234">
        <v>17.077332238553435</v>
      </c>
      <c r="L312" s="234">
        <v>14.849854120481247</v>
      </c>
      <c r="M312" s="234">
        <v>14.849854120481247</v>
      </c>
      <c r="N312" s="234" t="s">
        <v>1686</v>
      </c>
      <c r="O312" s="231" t="s">
        <v>16</v>
      </c>
    </row>
    <row r="313" spans="1:15">
      <c r="A313" s="232">
        <v>44684</v>
      </c>
      <c r="B313" s="233" t="s">
        <v>1668</v>
      </c>
      <c r="C313" s="231" t="s">
        <v>245</v>
      </c>
      <c r="D313" s="231" t="s">
        <v>103</v>
      </c>
      <c r="E313" s="231" t="s">
        <v>246</v>
      </c>
      <c r="F313" s="231">
        <v>1</v>
      </c>
      <c r="G313" s="231" t="s">
        <v>1605</v>
      </c>
      <c r="H313" s="231" t="s">
        <v>1606</v>
      </c>
      <c r="I313" s="234">
        <v>20</v>
      </c>
      <c r="J313" s="234">
        <v>34.15466447710687</v>
      </c>
      <c r="K313" s="234">
        <v>34.15466447710687</v>
      </c>
      <c r="L313" s="234">
        <v>29.699708240962494</v>
      </c>
      <c r="M313" s="234">
        <v>29.699708240962494</v>
      </c>
      <c r="N313" s="234" t="s">
        <v>1686</v>
      </c>
      <c r="O313" s="231" t="s">
        <v>16</v>
      </c>
    </row>
    <row r="314" spans="1:15">
      <c r="A314" s="232">
        <v>44684</v>
      </c>
      <c r="B314" s="233" t="s">
        <v>1668</v>
      </c>
      <c r="C314" s="231" t="s">
        <v>245</v>
      </c>
      <c r="D314" s="231" t="s">
        <v>103</v>
      </c>
      <c r="E314" s="231" t="s">
        <v>246</v>
      </c>
      <c r="F314" s="231">
        <v>1</v>
      </c>
      <c r="G314" s="231" t="s">
        <v>1607</v>
      </c>
      <c r="H314" s="231" t="s">
        <v>1608</v>
      </c>
      <c r="I314" s="234">
        <v>21</v>
      </c>
      <c r="J314" s="234">
        <v>35.862397700962219</v>
      </c>
      <c r="K314" s="234">
        <v>35.862397700962219</v>
      </c>
      <c r="L314" s="234">
        <v>31.184693653010623</v>
      </c>
      <c r="M314" s="234">
        <v>31.184693653010623</v>
      </c>
      <c r="N314" s="234" t="s">
        <v>1686</v>
      </c>
      <c r="O314" s="231" t="s">
        <v>16</v>
      </c>
    </row>
    <row r="315" spans="1:15">
      <c r="A315" s="232">
        <v>44684</v>
      </c>
      <c r="B315" s="233" t="s">
        <v>1661</v>
      </c>
      <c r="C315" s="231" t="s">
        <v>127</v>
      </c>
      <c r="D315" s="231" t="s">
        <v>97</v>
      </c>
      <c r="E315" s="231" t="s">
        <v>128</v>
      </c>
      <c r="F315" s="231">
        <v>1</v>
      </c>
      <c r="G315" s="231" t="s">
        <v>306</v>
      </c>
      <c r="H315" s="231" t="s">
        <v>307</v>
      </c>
      <c r="I315" s="234">
        <v>800</v>
      </c>
      <c r="J315" s="234">
        <v>1252.9000000000001</v>
      </c>
      <c r="K315" s="234">
        <v>1252.9000000000001</v>
      </c>
      <c r="L315" s="234">
        <v>1139</v>
      </c>
      <c r="M315" s="234">
        <v>1139</v>
      </c>
      <c r="N315" s="234" t="s">
        <v>1686</v>
      </c>
      <c r="O315" s="231" t="s">
        <v>16</v>
      </c>
    </row>
    <row r="316" spans="1:15">
      <c r="A316" s="232">
        <v>44685</v>
      </c>
      <c r="B316" s="233" t="s">
        <v>1661</v>
      </c>
      <c r="C316" s="231" t="s">
        <v>245</v>
      </c>
      <c r="D316" s="231" t="s">
        <v>103</v>
      </c>
      <c r="E316" s="231" t="s">
        <v>246</v>
      </c>
      <c r="F316" s="231">
        <v>1</v>
      </c>
      <c r="G316" s="231" t="s">
        <v>675</v>
      </c>
      <c r="H316" s="231" t="s">
        <v>676</v>
      </c>
      <c r="I316" s="234">
        <v>537.1</v>
      </c>
      <c r="J316" s="234">
        <v>1192.7452125</v>
      </c>
      <c r="K316" s="234">
        <v>1192.7452125</v>
      </c>
      <c r="L316" s="234">
        <v>1037.16975</v>
      </c>
      <c r="M316" s="234">
        <v>1037.16975</v>
      </c>
      <c r="N316" s="234" t="s">
        <v>1686</v>
      </c>
      <c r="O316" s="231" t="s">
        <v>16</v>
      </c>
    </row>
    <row r="317" spans="1:15">
      <c r="A317" s="232">
        <v>44685</v>
      </c>
      <c r="B317" s="233" t="s">
        <v>1661</v>
      </c>
      <c r="C317" s="231" t="s">
        <v>245</v>
      </c>
      <c r="D317" s="231" t="s">
        <v>103</v>
      </c>
      <c r="E317" s="231" t="s">
        <v>246</v>
      </c>
      <c r="F317" s="231">
        <v>1</v>
      </c>
      <c r="G317" s="231" t="s">
        <v>675</v>
      </c>
      <c r="H317" s="231" t="s">
        <v>676</v>
      </c>
      <c r="I317" s="234">
        <v>537.1</v>
      </c>
      <c r="J317" s="234">
        <v>1192.7452125</v>
      </c>
      <c r="K317" s="234">
        <v>1192.7452125</v>
      </c>
      <c r="L317" s="234">
        <v>1037.16975</v>
      </c>
      <c r="M317" s="234">
        <v>1037.16975</v>
      </c>
      <c r="N317" s="234" t="s">
        <v>1686</v>
      </c>
      <c r="O317" s="231" t="s">
        <v>16</v>
      </c>
    </row>
    <row r="318" spans="1:15">
      <c r="A318" s="232">
        <v>44685</v>
      </c>
      <c r="B318" s="233" t="s">
        <v>1661</v>
      </c>
      <c r="C318" s="231" t="s">
        <v>245</v>
      </c>
      <c r="D318" s="231" t="s">
        <v>103</v>
      </c>
      <c r="E318" s="231" t="s">
        <v>246</v>
      </c>
      <c r="F318" s="231">
        <v>1</v>
      </c>
      <c r="G318" s="231" t="s">
        <v>675</v>
      </c>
      <c r="H318" s="231" t="s">
        <v>676</v>
      </c>
      <c r="I318" s="234">
        <v>537.1</v>
      </c>
      <c r="J318" s="234">
        <v>1192.7452125</v>
      </c>
      <c r="K318" s="234">
        <v>1192.7452125</v>
      </c>
      <c r="L318" s="234">
        <v>1037.16975</v>
      </c>
      <c r="M318" s="234">
        <v>1037.16975</v>
      </c>
      <c r="N318" s="234" t="s">
        <v>1686</v>
      </c>
      <c r="O318" s="231" t="s">
        <v>16</v>
      </c>
    </row>
    <row r="319" spans="1:15">
      <c r="A319" s="232">
        <v>44685</v>
      </c>
      <c r="B319" s="233" t="s">
        <v>1661</v>
      </c>
      <c r="C319" s="231" t="s">
        <v>245</v>
      </c>
      <c r="D319" s="231" t="s">
        <v>103</v>
      </c>
      <c r="E319" s="231" t="s">
        <v>246</v>
      </c>
      <c r="F319" s="231">
        <v>1</v>
      </c>
      <c r="G319" s="231" t="s">
        <v>675</v>
      </c>
      <c r="H319" s="231" t="s">
        <v>676</v>
      </c>
      <c r="I319" s="234">
        <v>537.1</v>
      </c>
      <c r="J319" s="234">
        <v>1192.7452125</v>
      </c>
      <c r="K319" s="234">
        <v>1192.7452125</v>
      </c>
      <c r="L319" s="234">
        <v>1037.16975</v>
      </c>
      <c r="M319" s="234">
        <v>1037.16975</v>
      </c>
      <c r="N319" s="234">
        <v>300</v>
      </c>
      <c r="O319" s="231" t="s">
        <v>16</v>
      </c>
    </row>
    <row r="320" spans="1:15">
      <c r="A320" s="232">
        <v>44686</v>
      </c>
      <c r="B320" s="233" t="s">
        <v>1668</v>
      </c>
      <c r="C320" s="231" t="s">
        <v>171</v>
      </c>
      <c r="D320" s="231" t="s">
        <v>175</v>
      </c>
      <c r="E320" s="231" t="s">
        <v>172</v>
      </c>
      <c r="F320" s="231">
        <v>1</v>
      </c>
      <c r="G320" s="231" t="s">
        <v>946</v>
      </c>
      <c r="H320" s="231" t="s">
        <v>947</v>
      </c>
      <c r="I320" s="234">
        <v>3941.5</v>
      </c>
      <c r="J320" s="234">
        <v>6447.8013124999998</v>
      </c>
      <c r="K320" s="234">
        <v>6447.8013124999998</v>
      </c>
      <c r="L320" s="234">
        <v>5606.7837499999996</v>
      </c>
      <c r="M320" s="234">
        <v>5606.7837499999996</v>
      </c>
      <c r="N320" s="234"/>
      <c r="O320" s="231" t="s">
        <v>51</v>
      </c>
    </row>
    <row r="321" spans="1:15">
      <c r="A321" s="232">
        <v>44686</v>
      </c>
      <c r="B321" s="233" t="s">
        <v>1668</v>
      </c>
      <c r="C321" s="231" t="s">
        <v>171</v>
      </c>
      <c r="D321" s="231" t="s">
        <v>175</v>
      </c>
      <c r="E321" s="231" t="s">
        <v>172</v>
      </c>
      <c r="F321" s="231">
        <v>1</v>
      </c>
      <c r="G321" s="231" t="s">
        <v>1137</v>
      </c>
      <c r="H321" s="231" t="s">
        <v>1138</v>
      </c>
      <c r="I321" s="234">
        <v>306.89999999999998</v>
      </c>
      <c r="J321" s="234">
        <v>480.22177499999992</v>
      </c>
      <c r="K321" s="234">
        <v>480.22177499999992</v>
      </c>
      <c r="L321" s="234">
        <v>436.56524999999993</v>
      </c>
      <c r="M321" s="234">
        <v>436.56524999999993</v>
      </c>
      <c r="N321" s="234"/>
      <c r="O321" s="231" t="s">
        <v>51</v>
      </c>
    </row>
    <row r="322" spans="1:15">
      <c r="A322" s="232">
        <v>44686</v>
      </c>
      <c r="B322" s="233" t="s">
        <v>1668</v>
      </c>
      <c r="C322" s="231" t="s">
        <v>171</v>
      </c>
      <c r="D322" s="231" t="s">
        <v>175</v>
      </c>
      <c r="E322" s="231" t="s">
        <v>172</v>
      </c>
      <c r="F322" s="231">
        <v>1</v>
      </c>
      <c r="G322" s="231" t="s">
        <v>1087</v>
      </c>
      <c r="H322" s="231" t="s">
        <v>1088</v>
      </c>
      <c r="I322" s="234">
        <v>1292.95</v>
      </c>
      <c r="J322" s="234">
        <v>2023.1435125</v>
      </c>
      <c r="K322" s="234">
        <v>2023.1435125</v>
      </c>
      <c r="L322" s="234">
        <v>1839.2213750000001</v>
      </c>
      <c r="M322" s="234">
        <v>1839.2213750000001</v>
      </c>
      <c r="N322" s="234"/>
      <c r="O322" s="231" t="s">
        <v>51</v>
      </c>
    </row>
    <row r="323" spans="1:15">
      <c r="A323" s="232">
        <v>44686</v>
      </c>
      <c r="B323" s="233" t="s">
        <v>1668</v>
      </c>
      <c r="C323" s="231" t="s">
        <v>171</v>
      </c>
      <c r="D323" s="231" t="s">
        <v>175</v>
      </c>
      <c r="E323" s="231" t="s">
        <v>172</v>
      </c>
      <c r="F323" s="231">
        <v>1</v>
      </c>
      <c r="G323" s="231" t="s">
        <v>1085</v>
      </c>
      <c r="H323" s="231" t="s">
        <v>1086</v>
      </c>
      <c r="I323" s="234">
        <v>1000</v>
      </c>
      <c r="J323" s="234">
        <v>1564.75</v>
      </c>
      <c r="K323" s="234">
        <v>1564.75</v>
      </c>
      <c r="L323" s="234">
        <v>1422.5</v>
      </c>
      <c r="M323" s="234">
        <v>1422.5</v>
      </c>
      <c r="N323" s="234"/>
      <c r="O323" s="231" t="s">
        <v>51</v>
      </c>
    </row>
    <row r="324" spans="1:15">
      <c r="A324" s="232">
        <v>44686</v>
      </c>
      <c r="B324" s="233" t="s">
        <v>1661</v>
      </c>
      <c r="C324" s="231" t="s">
        <v>171</v>
      </c>
      <c r="D324" s="231" t="s">
        <v>175</v>
      </c>
      <c r="E324" s="231" t="s">
        <v>172</v>
      </c>
      <c r="F324" s="231">
        <v>1</v>
      </c>
      <c r="G324" s="231" t="s">
        <v>946</v>
      </c>
      <c r="H324" s="231" t="s">
        <v>947</v>
      </c>
      <c r="I324" s="234">
        <v>3941.5</v>
      </c>
      <c r="J324" s="234">
        <v>6448.4942466802531</v>
      </c>
      <c r="K324" s="234">
        <v>6448.4942466802531</v>
      </c>
      <c r="L324" s="234">
        <v>5607.3863014610897</v>
      </c>
      <c r="M324" s="234">
        <v>5607.3863014610897</v>
      </c>
      <c r="N324" s="234">
        <v>1</v>
      </c>
      <c r="O324" s="231" t="s">
        <v>51</v>
      </c>
    </row>
    <row r="325" spans="1:15">
      <c r="A325" s="232">
        <v>44686</v>
      </c>
      <c r="B325" s="233" t="s">
        <v>1661</v>
      </c>
      <c r="C325" s="231" t="s">
        <v>171</v>
      </c>
      <c r="D325" s="231" t="s">
        <v>175</v>
      </c>
      <c r="E325" s="231" t="s">
        <v>172</v>
      </c>
      <c r="F325" s="231">
        <v>1</v>
      </c>
      <c r="G325" s="231" t="s">
        <v>1137</v>
      </c>
      <c r="H325" s="231" t="s">
        <v>1138</v>
      </c>
      <c r="I325" s="234">
        <v>306.89999999999998</v>
      </c>
      <c r="J325" s="234">
        <v>480.27338361290094</v>
      </c>
      <c r="K325" s="234">
        <v>480.27338361290094</v>
      </c>
      <c r="L325" s="234">
        <v>436.61216692081905</v>
      </c>
      <c r="M325" s="234">
        <v>436.61216692081905</v>
      </c>
      <c r="N325" s="234">
        <v>1</v>
      </c>
      <c r="O325" s="231" t="s">
        <v>51</v>
      </c>
    </row>
    <row r="326" spans="1:15">
      <c r="A326" s="232">
        <v>44686</v>
      </c>
      <c r="B326" s="233" t="s">
        <v>1661</v>
      </c>
      <c r="C326" s="231" t="s">
        <v>171</v>
      </c>
      <c r="D326" s="231" t="s">
        <v>175</v>
      </c>
      <c r="E326" s="231" t="s">
        <v>172</v>
      </c>
      <c r="F326" s="231">
        <v>1</v>
      </c>
      <c r="G326" s="231" t="s">
        <v>1087</v>
      </c>
      <c r="H326" s="231" t="s">
        <v>1088</v>
      </c>
      <c r="I326" s="234">
        <v>1292.95</v>
      </c>
      <c r="J326" s="234">
        <v>2023.3609362733803</v>
      </c>
      <c r="K326" s="234">
        <v>2023.3609362733803</v>
      </c>
      <c r="L326" s="234">
        <v>1839.4190329758003</v>
      </c>
      <c r="M326" s="234">
        <v>1839.4190329758003</v>
      </c>
      <c r="N326" s="234">
        <v>1</v>
      </c>
      <c r="O326" s="231" t="s">
        <v>51</v>
      </c>
    </row>
    <row r="327" spans="1:15">
      <c r="A327" s="232">
        <v>44686</v>
      </c>
      <c r="B327" s="233" t="s">
        <v>1661</v>
      </c>
      <c r="C327" s="231" t="s">
        <v>171</v>
      </c>
      <c r="D327" s="231" t="s">
        <v>175</v>
      </c>
      <c r="E327" s="231" t="s">
        <v>172</v>
      </c>
      <c r="F327" s="231">
        <v>1</v>
      </c>
      <c r="G327" s="231" t="s">
        <v>1085</v>
      </c>
      <c r="H327" s="231" t="s">
        <v>1086</v>
      </c>
      <c r="I327" s="234">
        <v>1000</v>
      </c>
      <c r="J327" s="234">
        <v>1564.9181610065202</v>
      </c>
      <c r="K327" s="234">
        <v>1564.9181610065202</v>
      </c>
      <c r="L327" s="234">
        <v>1422.6528736422911</v>
      </c>
      <c r="M327" s="234">
        <v>1422.6528736422911</v>
      </c>
      <c r="N327" s="234">
        <v>1</v>
      </c>
      <c r="O327" s="231" t="s">
        <v>51</v>
      </c>
    </row>
    <row r="328" spans="1:15">
      <c r="A328" s="232">
        <v>44691</v>
      </c>
      <c r="B328" s="233" t="s">
        <v>4</v>
      </c>
      <c r="C328" s="231" t="s">
        <v>131</v>
      </c>
      <c r="D328" s="231" t="s">
        <v>135</v>
      </c>
      <c r="E328" s="231" t="s">
        <v>133</v>
      </c>
      <c r="F328" s="231">
        <v>1</v>
      </c>
      <c r="G328" s="231" t="s">
        <v>1441</v>
      </c>
      <c r="H328" s="231" t="s">
        <v>1442</v>
      </c>
      <c r="I328" s="234">
        <v>413</v>
      </c>
      <c r="J328" s="234">
        <v>824.368875</v>
      </c>
      <c r="K328" s="234">
        <v>824.368875</v>
      </c>
      <c r="L328" s="234">
        <v>716.84249999999997</v>
      </c>
      <c r="M328" s="234">
        <v>716.84249999999997</v>
      </c>
      <c r="N328" s="234">
        <v>150</v>
      </c>
      <c r="O328" s="231" t="s">
        <v>51</v>
      </c>
    </row>
    <row r="329" spans="1:15">
      <c r="A329" s="232">
        <v>44692</v>
      </c>
      <c r="B329" s="233" t="s">
        <v>4</v>
      </c>
      <c r="C329" s="231" t="s">
        <v>131</v>
      </c>
      <c r="D329" s="231" t="s">
        <v>135</v>
      </c>
      <c r="E329" s="231" t="s">
        <v>133</v>
      </c>
      <c r="F329" s="231">
        <v>2</v>
      </c>
      <c r="G329" s="231" t="s">
        <v>1633</v>
      </c>
      <c r="H329" s="231" t="s">
        <v>1634</v>
      </c>
      <c r="I329" s="234">
        <v>120</v>
      </c>
      <c r="J329" s="234">
        <v>251.685</v>
      </c>
      <c r="K329" s="234">
        <v>503.37</v>
      </c>
      <c r="L329" s="234">
        <v>239.7</v>
      </c>
      <c r="M329" s="234">
        <v>479.4</v>
      </c>
      <c r="N329" s="234">
        <v>150</v>
      </c>
      <c r="O329" s="231" t="s">
        <v>51</v>
      </c>
    </row>
    <row r="330" spans="1:15">
      <c r="A330" s="232">
        <v>44692</v>
      </c>
      <c r="B330" s="233" t="s">
        <v>4</v>
      </c>
      <c r="C330" s="231" t="s">
        <v>109</v>
      </c>
      <c r="D330" s="231" t="s">
        <v>112</v>
      </c>
      <c r="E330" s="231" t="s">
        <v>110</v>
      </c>
      <c r="F330" s="231">
        <v>2</v>
      </c>
      <c r="G330" s="231" t="s">
        <v>1633</v>
      </c>
      <c r="H330" s="231" t="s">
        <v>1634</v>
      </c>
      <c r="I330" s="234">
        <v>120</v>
      </c>
      <c r="J330" s="234">
        <v>257.98500000000001</v>
      </c>
      <c r="K330" s="234">
        <v>515.97</v>
      </c>
      <c r="L330" s="234">
        <v>245.7</v>
      </c>
      <c r="M330" s="234">
        <v>491.4</v>
      </c>
      <c r="N330" s="234">
        <v>150</v>
      </c>
      <c r="O330" s="231" t="s">
        <v>52</v>
      </c>
    </row>
    <row r="331" spans="1:15">
      <c r="A331" s="232">
        <v>44692</v>
      </c>
      <c r="B331" s="233" t="s">
        <v>4</v>
      </c>
      <c r="C331" s="231" t="s">
        <v>109</v>
      </c>
      <c r="D331" s="231" t="s">
        <v>112</v>
      </c>
      <c r="E331" s="231" t="s">
        <v>110</v>
      </c>
      <c r="F331" s="231">
        <v>2</v>
      </c>
      <c r="G331" s="231" t="s">
        <v>1633</v>
      </c>
      <c r="H331" s="231" t="s">
        <v>1634</v>
      </c>
      <c r="I331" s="234">
        <v>120</v>
      </c>
      <c r="J331" s="234">
        <v>251.685</v>
      </c>
      <c r="K331" s="234">
        <v>503.37</v>
      </c>
      <c r="L331" s="234">
        <v>239.7</v>
      </c>
      <c r="M331" s="234">
        <v>479.4</v>
      </c>
      <c r="N331" s="234">
        <v>138</v>
      </c>
      <c r="O331" s="231" t="s">
        <v>52</v>
      </c>
    </row>
    <row r="332" spans="1:15">
      <c r="A332" s="232">
        <v>44693</v>
      </c>
      <c r="B332" s="233" t="s">
        <v>4</v>
      </c>
      <c r="C332" s="231" t="s">
        <v>1679</v>
      </c>
      <c r="D332" s="231" t="s">
        <v>170</v>
      </c>
      <c r="E332" s="231" t="s">
        <v>167</v>
      </c>
      <c r="F332" s="231">
        <v>1</v>
      </c>
      <c r="G332" s="231" t="s">
        <v>819</v>
      </c>
      <c r="H332" s="231" t="s">
        <v>820</v>
      </c>
      <c r="I332" s="234">
        <v>9650</v>
      </c>
      <c r="J332" s="234">
        <v>14116.856250000001</v>
      </c>
      <c r="K332" s="234">
        <v>14116.856250000001</v>
      </c>
      <c r="L332" s="234">
        <v>13444.625</v>
      </c>
      <c r="M332" s="234">
        <v>13444.625</v>
      </c>
      <c r="N332" s="234">
        <v>200</v>
      </c>
      <c r="O332" s="231" t="s">
        <v>52</v>
      </c>
    </row>
    <row r="333" spans="1:15">
      <c r="A333" s="232">
        <v>44697</v>
      </c>
      <c r="B333" s="233" t="s">
        <v>1661</v>
      </c>
      <c r="C333" s="231" t="s">
        <v>205</v>
      </c>
      <c r="D333" s="231" t="s">
        <v>209</v>
      </c>
      <c r="E333" s="231" t="s">
        <v>207</v>
      </c>
      <c r="F333" s="231">
        <v>5</v>
      </c>
      <c r="G333" s="231" t="s">
        <v>43</v>
      </c>
      <c r="H333" s="231" t="s">
        <v>801</v>
      </c>
      <c r="I333" s="234">
        <v>43.45</v>
      </c>
      <c r="J333" s="234">
        <v>68.597035715029136</v>
      </c>
      <c r="K333" s="234">
        <v>342.98517857514577</v>
      </c>
      <c r="L333" s="234">
        <v>59.649596273938386</v>
      </c>
      <c r="M333" s="234">
        <v>298.24798136969196</v>
      </c>
      <c r="N333" s="234">
        <v>0.1</v>
      </c>
      <c r="O333" s="231" t="s">
        <v>49</v>
      </c>
    </row>
    <row r="334" spans="1:15">
      <c r="A334" s="232">
        <v>44697</v>
      </c>
      <c r="B334" s="233" t="s">
        <v>1661</v>
      </c>
      <c r="C334" s="231" t="s">
        <v>205</v>
      </c>
      <c r="D334" s="231" t="s">
        <v>209</v>
      </c>
      <c r="E334" s="231" t="s">
        <v>207</v>
      </c>
      <c r="F334" s="231">
        <v>1</v>
      </c>
      <c r="G334" s="231" t="s">
        <v>934</v>
      </c>
      <c r="H334" s="231" t="s">
        <v>935</v>
      </c>
      <c r="I334" s="234">
        <v>83</v>
      </c>
      <c r="J334" s="234">
        <v>119.64240081182348</v>
      </c>
      <c r="K334" s="234">
        <v>119.64240081182348</v>
      </c>
      <c r="L334" s="234">
        <v>113.94514363030808</v>
      </c>
      <c r="M334" s="234">
        <v>113.94514363030808</v>
      </c>
      <c r="N334" s="234">
        <v>0.1</v>
      </c>
      <c r="O334" s="231" t="s">
        <v>49</v>
      </c>
    </row>
    <row r="335" spans="1:15">
      <c r="A335" s="232">
        <v>44697</v>
      </c>
      <c r="B335" s="233" t="s">
        <v>1661</v>
      </c>
      <c r="C335" s="231" t="s">
        <v>205</v>
      </c>
      <c r="D335" s="231" t="s">
        <v>209</v>
      </c>
      <c r="E335" s="231" t="s">
        <v>207</v>
      </c>
      <c r="F335" s="231">
        <v>1</v>
      </c>
      <c r="G335" s="231" t="s">
        <v>1635</v>
      </c>
      <c r="H335" s="231" t="s">
        <v>1636</v>
      </c>
      <c r="I335" s="234">
        <v>6671.66</v>
      </c>
      <c r="J335" s="234">
        <v>10255.787752</v>
      </c>
      <c r="K335" s="234">
        <v>10255.787752</v>
      </c>
      <c r="L335" s="234">
        <v>9156.9533499999998</v>
      </c>
      <c r="M335" s="234">
        <v>9156.9533499999998</v>
      </c>
      <c r="N335" s="234">
        <v>0.1</v>
      </c>
      <c r="O335" s="231" t="s">
        <v>49</v>
      </c>
    </row>
    <row r="336" spans="1:15">
      <c r="A336" s="232">
        <v>44699</v>
      </c>
      <c r="B336" s="233" t="s">
        <v>1668</v>
      </c>
      <c r="C336" s="231" t="s">
        <v>229</v>
      </c>
      <c r="D336" s="231" t="s">
        <v>233</v>
      </c>
      <c r="E336" s="231" t="s">
        <v>230</v>
      </c>
      <c r="F336" s="231">
        <v>1</v>
      </c>
      <c r="G336" s="231" t="s">
        <v>1633</v>
      </c>
      <c r="H336" s="231" t="s">
        <v>1634</v>
      </c>
      <c r="I336" s="234">
        <v>120</v>
      </c>
      <c r="J336" s="234">
        <v>284.23500000000001</v>
      </c>
      <c r="K336" s="234">
        <v>284.23500000000001</v>
      </c>
      <c r="L336" s="234">
        <v>270.7</v>
      </c>
      <c r="M336" s="234">
        <v>270.7</v>
      </c>
      <c r="N336" s="234">
        <v>100</v>
      </c>
      <c r="O336" s="231" t="s">
        <v>16</v>
      </c>
    </row>
    <row r="337" spans="1:15">
      <c r="A337" s="232">
        <v>44704</v>
      </c>
      <c r="B337" s="233" t="s">
        <v>1665</v>
      </c>
      <c r="C337" s="231" t="s">
        <v>157</v>
      </c>
      <c r="D337" s="231" t="s">
        <v>161</v>
      </c>
      <c r="E337" s="231" t="s">
        <v>159</v>
      </c>
      <c r="F337" s="231">
        <v>2</v>
      </c>
      <c r="G337" s="231" t="s">
        <v>688</v>
      </c>
      <c r="H337" s="231" t="s">
        <v>689</v>
      </c>
      <c r="I337" s="234">
        <v>243.5</v>
      </c>
      <c r="J337" s="234">
        <v>441.83431250000001</v>
      </c>
      <c r="K337" s="234">
        <v>883.66862500000002</v>
      </c>
      <c r="L337" s="234">
        <v>384.20375000000001</v>
      </c>
      <c r="M337" s="234">
        <v>768.40750000000003</v>
      </c>
      <c r="N337" s="234">
        <v>100</v>
      </c>
      <c r="O337" s="231" t="s">
        <v>52</v>
      </c>
    </row>
    <row r="338" spans="1:15">
      <c r="A338" s="232">
        <v>44704</v>
      </c>
      <c r="B338" s="233" t="s">
        <v>1665</v>
      </c>
      <c r="C338" s="231" t="s">
        <v>157</v>
      </c>
      <c r="D338" s="231" t="s">
        <v>161</v>
      </c>
      <c r="E338" s="231" t="s">
        <v>159</v>
      </c>
      <c r="F338" s="231">
        <v>2</v>
      </c>
      <c r="G338" s="231" t="s">
        <v>688</v>
      </c>
      <c r="H338" s="231" t="s">
        <v>689</v>
      </c>
      <c r="I338" s="234">
        <v>243.5</v>
      </c>
      <c r="J338" s="234">
        <v>441.83431250000001</v>
      </c>
      <c r="K338" s="234">
        <v>883.66862500000002</v>
      </c>
      <c r="L338" s="234">
        <v>384.20375000000001</v>
      </c>
      <c r="M338" s="234">
        <v>768.40750000000003</v>
      </c>
      <c r="N338" s="234">
        <v>100</v>
      </c>
      <c r="O338" s="231" t="s">
        <v>52</v>
      </c>
    </row>
    <row r="339" spans="1:15">
      <c r="A339" s="232">
        <v>44705</v>
      </c>
      <c r="B339" s="233" t="s">
        <v>1665</v>
      </c>
      <c r="C339" s="231" t="s">
        <v>75</v>
      </c>
      <c r="D339" s="231" t="s">
        <v>81</v>
      </c>
      <c r="E339" s="231" t="s">
        <v>77</v>
      </c>
      <c r="F339" s="231">
        <v>4</v>
      </c>
      <c r="G339" s="231" t="s">
        <v>1309</v>
      </c>
      <c r="H339" s="231" t="s">
        <v>1310</v>
      </c>
      <c r="I339" s="234">
        <v>1025</v>
      </c>
      <c r="J339" s="234">
        <v>1635.83</v>
      </c>
      <c r="K339" s="234">
        <v>6543.32</v>
      </c>
      <c r="L339" s="234">
        <v>1460.5625</v>
      </c>
      <c r="M339" s="234">
        <v>5842.25</v>
      </c>
      <c r="N339" s="234">
        <v>215</v>
      </c>
      <c r="O339" s="231" t="s">
        <v>52</v>
      </c>
    </row>
    <row r="340" spans="1:15">
      <c r="A340" s="232">
        <v>44705</v>
      </c>
      <c r="B340" s="233" t="s">
        <v>1668</v>
      </c>
      <c r="C340" s="231" t="s">
        <v>127</v>
      </c>
      <c r="D340" s="231" t="s">
        <v>97</v>
      </c>
      <c r="E340" s="231" t="s">
        <v>128</v>
      </c>
      <c r="F340" s="231">
        <v>1</v>
      </c>
      <c r="G340" s="231" t="s">
        <v>1441</v>
      </c>
      <c r="H340" s="231" t="s">
        <v>1442</v>
      </c>
      <c r="I340" s="234">
        <v>412.5</v>
      </c>
      <c r="J340" s="234">
        <v>922.04843749999998</v>
      </c>
      <c r="K340" s="234">
        <v>922.04843749999998</v>
      </c>
      <c r="L340" s="234">
        <v>801.78125</v>
      </c>
      <c r="M340" s="234">
        <v>801.78125</v>
      </c>
      <c r="N340" s="234">
        <v>215</v>
      </c>
      <c r="O340" s="231" t="s">
        <v>16</v>
      </c>
    </row>
    <row r="341" spans="1:15">
      <c r="A341" s="232">
        <v>44707</v>
      </c>
      <c r="B341" s="233" t="s">
        <v>1661</v>
      </c>
      <c r="C341" s="231" t="s">
        <v>141</v>
      </c>
      <c r="D341" s="231">
        <v>0</v>
      </c>
      <c r="E341" s="231" t="s">
        <v>89</v>
      </c>
      <c r="F341" s="231">
        <v>1</v>
      </c>
      <c r="G341" s="231" t="s">
        <v>673</v>
      </c>
      <c r="H341" s="231" t="s">
        <v>674</v>
      </c>
      <c r="I341" s="234">
        <v>4796.6400000000003</v>
      </c>
      <c r="J341" s="234">
        <v>8199.8867048262746</v>
      </c>
      <c r="K341" s="234">
        <v>8199.8867048262746</v>
      </c>
      <c r="L341" s="234">
        <v>7130.3362650663257</v>
      </c>
      <c r="M341" s="234">
        <v>7130.3362650663257</v>
      </c>
      <c r="N341" s="234">
        <v>500</v>
      </c>
      <c r="O341" s="231" t="s">
        <v>16</v>
      </c>
    </row>
    <row r="342" spans="1:15">
      <c r="A342" s="232">
        <v>44707</v>
      </c>
      <c r="B342" s="233" t="s">
        <v>1661</v>
      </c>
      <c r="C342" s="231" t="s">
        <v>141</v>
      </c>
      <c r="D342" s="231">
        <v>0</v>
      </c>
      <c r="E342" s="231" t="s">
        <v>89</v>
      </c>
      <c r="F342" s="231">
        <v>1</v>
      </c>
      <c r="G342" s="231" t="s">
        <v>1075</v>
      </c>
      <c r="H342" s="231" t="s">
        <v>1076</v>
      </c>
      <c r="I342" s="234">
        <v>1243.68</v>
      </c>
      <c r="J342" s="234">
        <v>2126.0789004508038</v>
      </c>
      <c r="K342" s="234">
        <v>2126.0789004508038</v>
      </c>
      <c r="L342" s="234">
        <v>1848.7642612615684</v>
      </c>
      <c r="M342" s="234">
        <v>1848.7642612615684</v>
      </c>
      <c r="N342" s="234">
        <v>500</v>
      </c>
      <c r="O342" s="231" t="s">
        <v>16</v>
      </c>
    </row>
    <row r="343" spans="1:15">
      <c r="A343" s="232">
        <v>44707</v>
      </c>
      <c r="B343" s="233" t="s">
        <v>1661</v>
      </c>
      <c r="C343" s="231" t="s">
        <v>141</v>
      </c>
      <c r="D343" s="231">
        <v>0</v>
      </c>
      <c r="E343" s="231" t="s">
        <v>89</v>
      </c>
      <c r="F343" s="231">
        <v>20</v>
      </c>
      <c r="G343" s="231" t="s">
        <v>1259</v>
      </c>
      <c r="H343" s="231" t="s">
        <v>1260</v>
      </c>
      <c r="I343" s="234">
        <v>59.59</v>
      </c>
      <c r="J343" s="234">
        <v>93.011269333756019</v>
      </c>
      <c r="K343" s="234">
        <v>1860.2253866751205</v>
      </c>
      <c r="L343" s="234">
        <v>88.58216127024383</v>
      </c>
      <c r="M343" s="234">
        <v>1771.6432254048766</v>
      </c>
      <c r="N343" s="234">
        <v>500</v>
      </c>
      <c r="O343" s="231" t="s">
        <v>16</v>
      </c>
    </row>
    <row r="344" spans="1:15">
      <c r="A344" s="232">
        <v>44707</v>
      </c>
      <c r="B344" s="233" t="s">
        <v>1661</v>
      </c>
      <c r="C344" s="231" t="s">
        <v>141</v>
      </c>
      <c r="D344" s="231">
        <v>0</v>
      </c>
      <c r="E344" s="231" t="s">
        <v>89</v>
      </c>
      <c r="F344" s="231">
        <v>2</v>
      </c>
      <c r="G344" s="231" t="s">
        <v>960</v>
      </c>
      <c r="H344" s="231" t="s">
        <v>961</v>
      </c>
      <c r="I344" s="234">
        <v>10.46</v>
      </c>
      <c r="J344" s="234">
        <v>17.881436783348935</v>
      </c>
      <c r="K344" s="234">
        <v>35.76287356669787</v>
      </c>
      <c r="L344" s="234">
        <v>15.549075463781683</v>
      </c>
      <c r="M344" s="234">
        <v>31.098150927563367</v>
      </c>
      <c r="N344" s="234">
        <v>500</v>
      </c>
      <c r="O344" s="231" t="s">
        <v>16</v>
      </c>
    </row>
    <row r="345" spans="1:15">
      <c r="A345" s="232">
        <v>44707</v>
      </c>
      <c r="B345" s="233" t="s">
        <v>1661</v>
      </c>
      <c r="C345" s="231" t="s">
        <v>141</v>
      </c>
      <c r="D345" s="231">
        <v>0</v>
      </c>
      <c r="E345" s="231" t="s">
        <v>89</v>
      </c>
      <c r="F345" s="231">
        <v>1</v>
      </c>
      <c r="G345" s="231" t="s">
        <v>1255</v>
      </c>
      <c r="H345" s="231" t="s">
        <v>1256</v>
      </c>
      <c r="I345" s="234">
        <v>556.13</v>
      </c>
      <c r="J345" s="234">
        <v>868.03754345664936</v>
      </c>
      <c r="K345" s="234">
        <v>868.03754345664936</v>
      </c>
      <c r="L345" s="234">
        <v>826.7024223396661</v>
      </c>
      <c r="M345" s="234">
        <v>826.7024223396661</v>
      </c>
      <c r="N345" s="234">
        <v>500</v>
      </c>
      <c r="O345" s="231" t="s">
        <v>16</v>
      </c>
    </row>
    <row r="346" spans="1:15">
      <c r="A346" s="232">
        <v>44707</v>
      </c>
      <c r="B346" s="233" t="s">
        <v>1668</v>
      </c>
      <c r="C346" s="231" t="s">
        <v>127</v>
      </c>
      <c r="D346" s="231" t="s">
        <v>97</v>
      </c>
      <c r="E346" s="231" t="s">
        <v>128</v>
      </c>
      <c r="F346" s="231">
        <v>1</v>
      </c>
      <c r="G346" s="231" t="s">
        <v>1006</v>
      </c>
      <c r="H346" s="231" t="s">
        <v>1007</v>
      </c>
      <c r="I346" s="234">
        <v>284</v>
      </c>
      <c r="J346" s="234">
        <v>424.18949999999995</v>
      </c>
      <c r="K346" s="234">
        <v>424.18949999999995</v>
      </c>
      <c r="L346" s="234">
        <v>403.98999999999995</v>
      </c>
      <c r="M346" s="234">
        <v>403.98999999999995</v>
      </c>
      <c r="N346" s="234"/>
      <c r="O346" s="231" t="s">
        <v>49</v>
      </c>
    </row>
    <row r="347" spans="1:15">
      <c r="A347" s="232">
        <v>44708</v>
      </c>
      <c r="B347" s="233" t="s">
        <v>4</v>
      </c>
      <c r="C347" s="231" t="s">
        <v>145</v>
      </c>
      <c r="D347" s="231" t="s">
        <v>151</v>
      </c>
      <c r="E347" s="231" t="s">
        <v>147</v>
      </c>
      <c r="F347" s="231">
        <v>1</v>
      </c>
      <c r="G347" s="231" t="s">
        <v>812</v>
      </c>
      <c r="H347" s="231" t="s">
        <v>813</v>
      </c>
      <c r="I347" s="234">
        <v>314</v>
      </c>
      <c r="J347" s="234">
        <v>578.51324999999997</v>
      </c>
      <c r="K347" s="234">
        <v>578.51324999999997</v>
      </c>
      <c r="L347" s="234">
        <v>550.96499999999992</v>
      </c>
      <c r="M347" s="234">
        <v>550.96499999999992</v>
      </c>
      <c r="N347" s="234">
        <v>120</v>
      </c>
      <c r="O347" s="231" t="s">
        <v>52</v>
      </c>
    </row>
    <row r="348" spans="1:15">
      <c r="A348" s="232">
        <v>44713</v>
      </c>
      <c r="B348" s="233" t="s">
        <v>1661</v>
      </c>
      <c r="C348" s="231" t="s">
        <v>205</v>
      </c>
      <c r="D348" s="231" t="s">
        <v>209</v>
      </c>
      <c r="E348" s="231" t="s">
        <v>207</v>
      </c>
      <c r="F348" s="231">
        <v>2</v>
      </c>
      <c r="G348" s="231" t="s">
        <v>1589</v>
      </c>
      <c r="H348" s="231" t="s">
        <v>1590</v>
      </c>
      <c r="I348" s="234">
        <v>1528</v>
      </c>
      <c r="J348" s="234">
        <v>2097.6799999999998</v>
      </c>
      <c r="K348" s="234">
        <v>4195.3599999999997</v>
      </c>
      <c r="L348" s="234">
        <v>2097.6799999999998</v>
      </c>
      <c r="M348" s="234">
        <v>4195.3599999999997</v>
      </c>
      <c r="N348" s="234">
        <v>1</v>
      </c>
      <c r="O348" s="231" t="s">
        <v>49</v>
      </c>
    </row>
    <row r="349" spans="1:15">
      <c r="A349" s="232">
        <v>44715</v>
      </c>
      <c r="B349" s="233" t="s">
        <v>1665</v>
      </c>
      <c r="C349" s="231" t="s">
        <v>192</v>
      </c>
      <c r="D349" s="231" t="s">
        <v>1691</v>
      </c>
      <c r="E349" s="231" t="s">
        <v>194</v>
      </c>
      <c r="F349" s="231">
        <v>1</v>
      </c>
      <c r="G349" s="231" t="s">
        <v>1589</v>
      </c>
      <c r="H349" s="231" t="s">
        <v>1590</v>
      </c>
      <c r="I349" s="234">
        <v>5997</v>
      </c>
      <c r="J349" s="234">
        <v>8231.8824999999997</v>
      </c>
      <c r="K349" s="234">
        <v>8231.8824999999997</v>
      </c>
      <c r="L349" s="234">
        <v>8231.8824999999997</v>
      </c>
      <c r="M349" s="234">
        <v>8231.8824999999997</v>
      </c>
      <c r="N349" s="234">
        <v>1</v>
      </c>
      <c r="O349" s="231" t="s">
        <v>49</v>
      </c>
    </row>
    <row r="350" spans="1:15">
      <c r="A350" s="232">
        <v>44715</v>
      </c>
      <c r="B350" s="233" t="s">
        <v>1661</v>
      </c>
      <c r="C350" s="231" t="s">
        <v>192</v>
      </c>
      <c r="D350" s="231" t="s">
        <v>196</v>
      </c>
      <c r="E350" s="231" t="s">
        <v>194</v>
      </c>
      <c r="F350" s="231">
        <v>1</v>
      </c>
      <c r="G350" s="231" t="s">
        <v>1635</v>
      </c>
      <c r="H350" s="231" t="s">
        <v>1636</v>
      </c>
      <c r="I350" s="234">
        <v>5997</v>
      </c>
      <c r="J350" s="234">
        <v>9219.7083999999995</v>
      </c>
      <c r="K350" s="234">
        <v>9219.7083999999995</v>
      </c>
      <c r="L350" s="234">
        <v>8231.8824999999997</v>
      </c>
      <c r="M350" s="234">
        <v>8231.8824999999997</v>
      </c>
      <c r="N350" s="234">
        <v>1</v>
      </c>
      <c r="O350" s="231" t="s">
        <v>49</v>
      </c>
    </row>
    <row r="351" spans="1:15">
      <c r="A351" s="232">
        <v>44725</v>
      </c>
      <c r="B351" s="233" t="s">
        <v>1668</v>
      </c>
      <c r="C351" s="231" t="s">
        <v>178</v>
      </c>
      <c r="D351" s="231" t="s">
        <v>182</v>
      </c>
      <c r="E351" s="231" t="s">
        <v>179</v>
      </c>
      <c r="F351" s="231">
        <v>1</v>
      </c>
      <c r="G351" s="231" t="s">
        <v>670</v>
      </c>
      <c r="H351" s="231" t="s">
        <v>671</v>
      </c>
      <c r="I351" s="234">
        <v>22597.74</v>
      </c>
      <c r="J351" s="234">
        <v>36314.622255613474</v>
      </c>
      <c r="K351" s="234">
        <v>36314.622255613474</v>
      </c>
      <c r="L351" s="234">
        <v>31577.932396185628</v>
      </c>
      <c r="M351" s="234">
        <v>31577.932396185628</v>
      </c>
      <c r="N351" s="234">
        <v>700</v>
      </c>
      <c r="O351" s="231" t="s">
        <v>16</v>
      </c>
    </row>
    <row r="352" spans="1:15">
      <c r="A352" s="232">
        <v>44725</v>
      </c>
      <c r="B352" s="233" t="s">
        <v>1668</v>
      </c>
      <c r="C352" s="231" t="s">
        <v>178</v>
      </c>
      <c r="D352" s="231" t="s">
        <v>182</v>
      </c>
      <c r="E352" s="231" t="s">
        <v>179</v>
      </c>
      <c r="F352" s="231">
        <v>1</v>
      </c>
      <c r="G352" s="231" t="s">
        <v>529</v>
      </c>
      <c r="H352" s="231" t="s">
        <v>530</v>
      </c>
      <c r="I352" s="234">
        <v>1163.47</v>
      </c>
      <c r="J352" s="234">
        <v>1869.6990741436357</v>
      </c>
      <c r="K352" s="234">
        <v>1869.6990741436357</v>
      </c>
      <c r="L352" s="234">
        <v>1625.825281864031</v>
      </c>
      <c r="M352" s="234">
        <v>1625.825281864031</v>
      </c>
      <c r="N352" s="234">
        <v>700</v>
      </c>
      <c r="O352" s="231" t="s">
        <v>16</v>
      </c>
    </row>
    <row r="353" spans="1:15">
      <c r="A353" s="232">
        <v>44725</v>
      </c>
      <c r="B353" s="233" t="s">
        <v>1668</v>
      </c>
      <c r="C353" s="231" t="s">
        <v>178</v>
      </c>
      <c r="D353" s="231" t="s">
        <v>182</v>
      </c>
      <c r="E353" s="231" t="s">
        <v>179</v>
      </c>
      <c r="F353" s="231">
        <v>1</v>
      </c>
      <c r="G353" s="231" t="s">
        <v>1142</v>
      </c>
      <c r="H353" s="231" t="s">
        <v>1143</v>
      </c>
      <c r="I353" s="234">
        <v>4358.71</v>
      </c>
      <c r="J353" s="234">
        <v>7004.457400242899</v>
      </c>
      <c r="K353" s="234">
        <v>7004.457400242899</v>
      </c>
      <c r="L353" s="234">
        <v>6090.8325219503467</v>
      </c>
      <c r="M353" s="234">
        <v>6090.8325219503467</v>
      </c>
      <c r="N353" s="234">
        <v>700</v>
      </c>
      <c r="O353" s="231" t="s">
        <v>16</v>
      </c>
    </row>
    <row r="354" spans="1:15">
      <c r="A354" s="232">
        <v>44734</v>
      </c>
      <c r="B354" s="233" t="s">
        <v>4</v>
      </c>
      <c r="C354" s="231" t="s">
        <v>166</v>
      </c>
      <c r="D354" s="231" t="s">
        <v>170</v>
      </c>
      <c r="E354" s="231" t="s">
        <v>167</v>
      </c>
      <c r="F354" s="231">
        <v>1</v>
      </c>
      <c r="G354" s="231" t="s">
        <v>341</v>
      </c>
      <c r="H354" s="231" t="s">
        <v>342</v>
      </c>
      <c r="I354" s="234">
        <v>5762</v>
      </c>
      <c r="J354" s="234">
        <v>9248.7622500000016</v>
      </c>
      <c r="K354" s="234">
        <v>9248.7622500000016</v>
      </c>
      <c r="L354" s="234">
        <v>8808.3450000000012</v>
      </c>
      <c r="M354" s="234">
        <v>8808.3450000000012</v>
      </c>
      <c r="N354" s="234">
        <v>900</v>
      </c>
      <c r="O354" s="231" t="s">
        <v>16</v>
      </c>
    </row>
    <row r="355" spans="1:15">
      <c r="A355" s="232">
        <v>44734</v>
      </c>
      <c r="B355" s="233" t="s">
        <v>4</v>
      </c>
      <c r="C355" s="231" t="s">
        <v>166</v>
      </c>
      <c r="D355" s="231" t="s">
        <v>170</v>
      </c>
      <c r="E355" s="231" t="s">
        <v>167</v>
      </c>
      <c r="F355" s="231">
        <v>1</v>
      </c>
      <c r="G355" s="231" t="s">
        <v>1187</v>
      </c>
      <c r="H355" s="231" t="s">
        <v>1188</v>
      </c>
      <c r="I355" s="234">
        <v>3065</v>
      </c>
      <c r="J355" s="234">
        <v>4606.7125000000005</v>
      </c>
      <c r="K355" s="234">
        <v>4606.7125000000005</v>
      </c>
      <c r="L355" s="234">
        <v>4606.7125000000005</v>
      </c>
      <c r="M355" s="234">
        <v>4606.7125000000005</v>
      </c>
      <c r="N355" s="234">
        <v>400</v>
      </c>
      <c r="O355" s="231" t="s">
        <v>16</v>
      </c>
    </row>
    <row r="356" spans="1:15">
      <c r="A356" s="232">
        <v>44739</v>
      </c>
      <c r="B356" s="233" t="s">
        <v>1661</v>
      </c>
      <c r="C356" s="231" t="s">
        <v>205</v>
      </c>
      <c r="D356" s="231" t="s">
        <v>209</v>
      </c>
      <c r="E356" s="231" t="s">
        <v>207</v>
      </c>
      <c r="F356" s="231">
        <v>3</v>
      </c>
      <c r="G356" s="231" t="s">
        <v>43</v>
      </c>
      <c r="H356" s="231" t="s">
        <v>801</v>
      </c>
      <c r="I356" s="234">
        <v>38.93</v>
      </c>
      <c r="J356" s="234">
        <v>61.449972083333328</v>
      </c>
      <c r="K356" s="234">
        <v>184.34991624999998</v>
      </c>
      <c r="L356" s="234">
        <v>53.434758333333328</v>
      </c>
      <c r="M356" s="234">
        <v>160.30427499999999</v>
      </c>
      <c r="N356" s="234">
        <v>0.01</v>
      </c>
      <c r="O356" s="231" t="s">
        <v>16</v>
      </c>
    </row>
    <row r="357" spans="1:15">
      <c r="A357" s="232">
        <v>44740</v>
      </c>
      <c r="B357" s="233" t="s">
        <v>4</v>
      </c>
      <c r="C357" s="231" t="s">
        <v>162</v>
      </c>
      <c r="D357" s="231" t="s">
        <v>165</v>
      </c>
      <c r="E357" s="231" t="s">
        <v>163</v>
      </c>
      <c r="F357" s="231">
        <v>1</v>
      </c>
      <c r="G357" s="231" t="s">
        <v>730</v>
      </c>
      <c r="H357" s="231" t="s">
        <v>731</v>
      </c>
      <c r="I357" s="234">
        <v>1570</v>
      </c>
      <c r="J357" s="234">
        <v>2787.5662499999999</v>
      </c>
      <c r="K357" s="234">
        <v>2787.5662499999999</v>
      </c>
      <c r="L357" s="234">
        <v>2654.8249999999998</v>
      </c>
      <c r="M357" s="234">
        <v>2654.8249999999998</v>
      </c>
      <c r="N357" s="234">
        <v>500</v>
      </c>
      <c r="O357" s="231" t="s">
        <v>55</v>
      </c>
    </row>
    <row r="358" spans="1:15">
      <c r="A358" s="232">
        <v>44742</v>
      </c>
      <c r="B358" s="233" t="s">
        <v>4</v>
      </c>
      <c r="C358" s="231" t="s">
        <v>1671</v>
      </c>
      <c r="D358" s="231" t="s">
        <v>1681</v>
      </c>
      <c r="E358" s="231" t="s">
        <v>1673</v>
      </c>
      <c r="F358" s="231">
        <v>1</v>
      </c>
      <c r="G358" s="231" t="s">
        <v>675</v>
      </c>
      <c r="H358" s="231" t="s">
        <v>676</v>
      </c>
      <c r="I358" s="234">
        <v>544</v>
      </c>
      <c r="J358" s="234">
        <v>1065.6360000000002</v>
      </c>
      <c r="K358" s="234">
        <v>1065.6360000000002</v>
      </c>
      <c r="L358" s="234">
        <v>926.6400000000001</v>
      </c>
      <c r="M358" s="234">
        <v>926.6400000000001</v>
      </c>
      <c r="N358" s="234">
        <v>180</v>
      </c>
      <c r="O358" s="231" t="s">
        <v>52</v>
      </c>
    </row>
    <row r="359" spans="1:15">
      <c r="A359" s="232">
        <v>44742</v>
      </c>
      <c r="B359" s="233" t="s">
        <v>4</v>
      </c>
      <c r="C359" s="231" t="s">
        <v>255</v>
      </c>
      <c r="D359" s="231" t="s">
        <v>260</v>
      </c>
      <c r="E359" s="231" t="s">
        <v>257</v>
      </c>
      <c r="F359" s="231">
        <v>1</v>
      </c>
      <c r="G359" s="231" t="s">
        <v>702</v>
      </c>
      <c r="H359" s="231" t="s">
        <v>703</v>
      </c>
      <c r="I359" s="234">
        <v>1270</v>
      </c>
      <c r="J359" s="234">
        <v>2115.3825000000002</v>
      </c>
      <c r="K359" s="234">
        <v>2115.3825000000002</v>
      </c>
      <c r="L359" s="234">
        <v>1923.075</v>
      </c>
      <c r="M359" s="234">
        <v>1923.075</v>
      </c>
      <c r="N359" s="234">
        <v>180</v>
      </c>
      <c r="O359" s="231" t="s">
        <v>52</v>
      </c>
    </row>
    <row r="360" spans="1:15">
      <c r="A360" s="232">
        <v>44743</v>
      </c>
      <c r="B360" s="233" t="s">
        <v>4</v>
      </c>
      <c r="C360" s="231" t="s">
        <v>94</v>
      </c>
      <c r="D360" s="231" t="s">
        <v>97</v>
      </c>
      <c r="E360" s="231" t="s">
        <v>96</v>
      </c>
      <c r="F360" s="231">
        <v>1</v>
      </c>
      <c r="G360" s="231" t="s">
        <v>675</v>
      </c>
      <c r="H360" s="231" t="s">
        <v>676</v>
      </c>
      <c r="I360" s="234">
        <v>544</v>
      </c>
      <c r="J360" s="234">
        <v>891.06600000000003</v>
      </c>
      <c r="K360" s="234">
        <v>891.06600000000003</v>
      </c>
      <c r="L360" s="234">
        <v>774.84</v>
      </c>
      <c r="M360" s="234">
        <v>774.84</v>
      </c>
      <c r="N360" s="234">
        <v>1</v>
      </c>
      <c r="O360" s="231" t="s">
        <v>52</v>
      </c>
    </row>
    <row r="361" spans="1:15">
      <c r="A361" s="232">
        <v>44746</v>
      </c>
      <c r="B361" s="233" t="s">
        <v>4</v>
      </c>
      <c r="C361" s="231" t="s">
        <v>113</v>
      </c>
      <c r="D361" s="231" t="s">
        <v>117</v>
      </c>
      <c r="E361" s="231" t="s">
        <v>115</v>
      </c>
      <c r="F361" s="231">
        <v>1</v>
      </c>
      <c r="G361" s="231" t="s">
        <v>1635</v>
      </c>
      <c r="H361" s="231" t="s">
        <v>1636</v>
      </c>
      <c r="I361" s="234">
        <v>5998</v>
      </c>
      <c r="J361" s="234">
        <v>9221.2455999999984</v>
      </c>
      <c r="K361" s="234">
        <v>9221.2455999999984</v>
      </c>
      <c r="L361" s="234">
        <v>8233.2549999999992</v>
      </c>
      <c r="M361" s="234">
        <v>8233.2549999999992</v>
      </c>
      <c r="N361" s="234">
        <v>1</v>
      </c>
      <c r="O361" s="231" t="s">
        <v>49</v>
      </c>
    </row>
    <row r="362" spans="1:15">
      <c r="A362" s="232">
        <v>44746</v>
      </c>
      <c r="B362" s="233" t="s">
        <v>4</v>
      </c>
      <c r="C362" s="231" t="s">
        <v>94</v>
      </c>
      <c r="D362" s="231" t="s">
        <v>97</v>
      </c>
      <c r="E362" s="231" t="s">
        <v>96</v>
      </c>
      <c r="F362" s="231">
        <v>1</v>
      </c>
      <c r="G362" s="231" t="s">
        <v>871</v>
      </c>
      <c r="H362" s="231" t="s">
        <v>872</v>
      </c>
      <c r="I362" s="234">
        <v>894</v>
      </c>
      <c r="J362" s="234">
        <v>1749.9722499999998</v>
      </c>
      <c r="K362" s="234">
        <v>1749.9722499999998</v>
      </c>
      <c r="L362" s="234">
        <v>1521.7149999999999</v>
      </c>
      <c r="M362" s="234">
        <v>1521.7149999999999</v>
      </c>
      <c r="N362" s="234">
        <v>250</v>
      </c>
      <c r="O362" s="231" t="s">
        <v>16</v>
      </c>
    </row>
    <row r="363" spans="1:15">
      <c r="A363" s="232">
        <v>44748</v>
      </c>
      <c r="B363" s="233" t="s">
        <v>1661</v>
      </c>
      <c r="C363" s="231" t="s">
        <v>171</v>
      </c>
      <c r="D363" s="231" t="s">
        <v>175</v>
      </c>
      <c r="E363" s="231" t="s">
        <v>172</v>
      </c>
      <c r="F363" s="231">
        <v>1</v>
      </c>
      <c r="G363" s="231" t="s">
        <v>738</v>
      </c>
      <c r="H363" s="231" t="s">
        <v>739</v>
      </c>
      <c r="I363" s="234">
        <v>9002.9</v>
      </c>
      <c r="J363" s="234">
        <v>14879.164153391011</v>
      </c>
      <c r="K363" s="234">
        <v>14879.164153391011</v>
      </c>
      <c r="L363" s="234">
        <v>12938.403611644359</v>
      </c>
      <c r="M363" s="234">
        <v>12938.403611644359</v>
      </c>
      <c r="N363" s="234">
        <v>1000</v>
      </c>
      <c r="O363" s="231" t="s">
        <v>16</v>
      </c>
    </row>
    <row r="364" spans="1:15">
      <c r="A364" s="232">
        <v>44748</v>
      </c>
      <c r="B364" s="233" t="s">
        <v>1661</v>
      </c>
      <c r="C364" s="231" t="s">
        <v>171</v>
      </c>
      <c r="D364" s="231" t="s">
        <v>175</v>
      </c>
      <c r="E364" s="231" t="s">
        <v>172</v>
      </c>
      <c r="F364" s="231">
        <v>1</v>
      </c>
      <c r="G364" s="231" t="s">
        <v>1405</v>
      </c>
      <c r="H364" s="231" t="s">
        <v>1406</v>
      </c>
      <c r="I364" s="234">
        <v>2000</v>
      </c>
      <c r="J364" s="234">
        <v>3305.4158445369849</v>
      </c>
      <c r="K364" s="234">
        <v>3305.4158445369849</v>
      </c>
      <c r="L364" s="234">
        <v>2874.274647423465</v>
      </c>
      <c r="M364" s="234">
        <v>2874.274647423465</v>
      </c>
      <c r="N364" s="234">
        <v>1000</v>
      </c>
      <c r="O364" s="231" t="s">
        <v>16</v>
      </c>
    </row>
    <row r="365" spans="1:15">
      <c r="A365" s="232">
        <v>44748</v>
      </c>
      <c r="B365" s="233" t="s">
        <v>1661</v>
      </c>
      <c r="C365" s="231" t="s">
        <v>171</v>
      </c>
      <c r="D365" s="231" t="s">
        <v>175</v>
      </c>
      <c r="E365" s="231" t="s">
        <v>172</v>
      </c>
      <c r="F365" s="231">
        <v>1</v>
      </c>
      <c r="G365" s="231" t="s">
        <v>1407</v>
      </c>
      <c r="H365" s="231" t="s">
        <v>1408</v>
      </c>
      <c r="I365" s="234">
        <v>3750.56</v>
      </c>
      <c r="J365" s="234">
        <v>5390.0697608202754</v>
      </c>
      <c r="K365" s="234">
        <v>5390.0697608202754</v>
      </c>
      <c r="L365" s="234">
        <v>5390.0697608202754</v>
      </c>
      <c r="M365" s="234">
        <v>5390.0697608202754</v>
      </c>
      <c r="N365" s="234">
        <v>1000</v>
      </c>
      <c r="O365" s="231" t="s">
        <v>16</v>
      </c>
    </row>
    <row r="366" spans="1:15">
      <c r="A366" s="232">
        <v>44748</v>
      </c>
      <c r="B366" s="233" t="s">
        <v>1661</v>
      </c>
      <c r="C366" s="231" t="s">
        <v>171</v>
      </c>
      <c r="D366" s="231" t="s">
        <v>175</v>
      </c>
      <c r="E366" s="231" t="s">
        <v>172</v>
      </c>
      <c r="F366" s="231">
        <v>1</v>
      </c>
      <c r="G366" s="231" t="s">
        <v>1414</v>
      </c>
      <c r="H366" s="231" t="s">
        <v>1415</v>
      </c>
      <c r="I366" s="234">
        <v>6000</v>
      </c>
      <c r="J366" s="234">
        <v>9053.9651393839158</v>
      </c>
      <c r="K366" s="234">
        <v>9053.9651393839158</v>
      </c>
      <c r="L366" s="234">
        <v>8622.8239422703955</v>
      </c>
      <c r="M366" s="234">
        <v>8622.8239422703955</v>
      </c>
      <c r="N366" s="234">
        <v>1000</v>
      </c>
      <c r="O366" s="231" t="s">
        <v>16</v>
      </c>
    </row>
    <row r="367" spans="1:15">
      <c r="A367" s="232">
        <v>44748</v>
      </c>
      <c r="B367" s="233" t="s">
        <v>1661</v>
      </c>
      <c r="C367" s="231" t="s">
        <v>171</v>
      </c>
      <c r="D367" s="231" t="s">
        <v>175</v>
      </c>
      <c r="E367" s="231" t="s">
        <v>172</v>
      </c>
      <c r="F367" s="231">
        <v>1</v>
      </c>
      <c r="G367" s="231" t="s">
        <v>1412</v>
      </c>
      <c r="H367" s="231" t="s">
        <v>1413</v>
      </c>
      <c r="I367" s="234">
        <v>11000</v>
      </c>
      <c r="J367" s="234">
        <v>17389.361616911963</v>
      </c>
      <c r="K367" s="234">
        <v>17389.361616911963</v>
      </c>
      <c r="L367" s="234">
        <v>15808.510560829058</v>
      </c>
      <c r="M367" s="234">
        <v>15808.510560829058</v>
      </c>
      <c r="N367" s="234">
        <v>1000</v>
      </c>
      <c r="O367" s="231" t="s">
        <v>16</v>
      </c>
    </row>
    <row r="368" spans="1:15">
      <c r="A368" s="232">
        <v>44748</v>
      </c>
      <c r="B368" s="233" t="s">
        <v>1661</v>
      </c>
      <c r="C368" s="231" t="s">
        <v>171</v>
      </c>
      <c r="D368" s="231" t="s">
        <v>175</v>
      </c>
      <c r="E368" s="231" t="s">
        <v>172</v>
      </c>
      <c r="F368" s="231">
        <v>1</v>
      </c>
      <c r="G368" s="231" t="s">
        <v>966</v>
      </c>
      <c r="H368" s="231" t="s">
        <v>967</v>
      </c>
      <c r="I368" s="234">
        <v>70.33</v>
      </c>
      <c r="J368" s="234">
        <v>111.18125477431076</v>
      </c>
      <c r="K368" s="234">
        <v>111.18125477431076</v>
      </c>
      <c r="L368" s="234">
        <v>101.07386797664614</v>
      </c>
      <c r="M368" s="234">
        <v>101.07386797664614</v>
      </c>
      <c r="N368" s="234">
        <v>1000</v>
      </c>
      <c r="O368" s="231" t="s">
        <v>16</v>
      </c>
    </row>
    <row r="369" spans="1:15">
      <c r="A369" s="232">
        <v>44748</v>
      </c>
      <c r="B369" s="233" t="s">
        <v>1661</v>
      </c>
      <c r="C369" s="231" t="s">
        <v>171</v>
      </c>
      <c r="D369" s="231" t="s">
        <v>175</v>
      </c>
      <c r="E369" s="231" t="s">
        <v>172</v>
      </c>
      <c r="F369" s="231">
        <v>2</v>
      </c>
      <c r="G369" s="231" t="s">
        <v>1093</v>
      </c>
      <c r="H369" s="231" t="s">
        <v>1094</v>
      </c>
      <c r="I369" s="234">
        <v>2400</v>
      </c>
      <c r="J369" s="234">
        <v>3794.0425345989738</v>
      </c>
      <c r="K369" s="234">
        <v>7588.0850691979476</v>
      </c>
      <c r="L369" s="234">
        <v>3449.129576908158</v>
      </c>
      <c r="M369" s="234">
        <v>6898.259153816316</v>
      </c>
      <c r="N369" s="234">
        <v>1000</v>
      </c>
      <c r="O369" s="231" t="s">
        <v>16</v>
      </c>
    </row>
    <row r="370" spans="1:15">
      <c r="A370" s="232">
        <v>44748</v>
      </c>
      <c r="B370" s="233" t="s">
        <v>1661</v>
      </c>
      <c r="C370" s="231" t="s">
        <v>171</v>
      </c>
      <c r="D370" s="231" t="s">
        <v>175</v>
      </c>
      <c r="E370" s="231" t="s">
        <v>172</v>
      </c>
      <c r="F370" s="231">
        <v>3</v>
      </c>
      <c r="G370" s="231" t="s">
        <v>900</v>
      </c>
      <c r="H370" s="231" t="s">
        <v>901</v>
      </c>
      <c r="I370" s="234">
        <v>10</v>
      </c>
      <c r="J370" s="234">
        <v>16.527079222684922</v>
      </c>
      <c r="K370" s="234">
        <v>49.581237668054762</v>
      </c>
      <c r="L370" s="234">
        <v>14.371373237117323</v>
      </c>
      <c r="M370" s="234">
        <v>43.114119711351968</v>
      </c>
      <c r="N370" s="234">
        <v>1000</v>
      </c>
      <c r="O370" s="231" t="s">
        <v>16</v>
      </c>
    </row>
    <row r="371" spans="1:15">
      <c r="A371" s="232">
        <v>44748</v>
      </c>
      <c r="B371" s="233" t="s">
        <v>1661</v>
      </c>
      <c r="C371" s="231" t="s">
        <v>171</v>
      </c>
      <c r="D371" s="231" t="s">
        <v>175</v>
      </c>
      <c r="E371" s="231" t="s">
        <v>172</v>
      </c>
      <c r="F371" s="231">
        <v>1</v>
      </c>
      <c r="G371" s="231" t="s">
        <v>1235</v>
      </c>
      <c r="H371" s="231" t="s">
        <v>1236</v>
      </c>
      <c r="I371" s="234">
        <v>758.45</v>
      </c>
      <c r="J371" s="234">
        <v>1089.9968031691635</v>
      </c>
      <c r="K371" s="234">
        <v>1089.9968031691635</v>
      </c>
      <c r="L371" s="234">
        <v>1089.9968031691635</v>
      </c>
      <c r="M371" s="234">
        <v>1089.9968031691635</v>
      </c>
      <c r="N371" s="234">
        <v>1000</v>
      </c>
      <c r="O371" s="231" t="s">
        <v>16</v>
      </c>
    </row>
    <row r="372" spans="1:15">
      <c r="A372" s="232">
        <v>44748</v>
      </c>
      <c r="B372" s="233" t="s">
        <v>1661</v>
      </c>
      <c r="C372" s="231" t="s">
        <v>171</v>
      </c>
      <c r="D372" s="231" t="s">
        <v>175</v>
      </c>
      <c r="E372" s="231" t="s">
        <v>172</v>
      </c>
      <c r="F372" s="231">
        <v>2</v>
      </c>
      <c r="G372" s="231" t="s">
        <v>732</v>
      </c>
      <c r="H372" s="231" t="s">
        <v>733</v>
      </c>
      <c r="I372" s="234">
        <v>134.13</v>
      </c>
      <c r="J372" s="234">
        <v>202.40139069092743</v>
      </c>
      <c r="K372" s="234">
        <v>404.80278138185486</v>
      </c>
      <c r="L372" s="234">
        <v>192.76322922945468</v>
      </c>
      <c r="M372" s="234">
        <v>385.52645845890936</v>
      </c>
      <c r="N372" s="234">
        <v>1000</v>
      </c>
      <c r="O372" s="231" t="s">
        <v>16</v>
      </c>
    </row>
    <row r="373" spans="1:15">
      <c r="A373" s="232">
        <v>44748</v>
      </c>
      <c r="B373" s="233" t="s">
        <v>1661</v>
      </c>
      <c r="C373" s="231" t="s">
        <v>171</v>
      </c>
      <c r="D373" s="231" t="s">
        <v>175</v>
      </c>
      <c r="E373" s="231" t="s">
        <v>172</v>
      </c>
      <c r="F373" s="231">
        <v>1</v>
      </c>
      <c r="G373" s="231" t="s">
        <v>670</v>
      </c>
      <c r="H373" s="231" t="s">
        <v>671</v>
      </c>
      <c r="I373" s="234">
        <v>23165.3</v>
      </c>
      <c r="J373" s="234">
        <v>38285.4748317263</v>
      </c>
      <c r="K373" s="234">
        <v>38285.4748317263</v>
      </c>
      <c r="L373" s="234">
        <v>33291.717244979394</v>
      </c>
      <c r="M373" s="234">
        <v>33291.717244979394</v>
      </c>
      <c r="N373" s="234">
        <v>1000</v>
      </c>
      <c r="O373" s="231" t="s">
        <v>16</v>
      </c>
    </row>
    <row r="374" spans="1:15">
      <c r="A374" s="232">
        <v>44748</v>
      </c>
      <c r="B374" s="233" t="s">
        <v>1661</v>
      </c>
      <c r="C374" s="231" t="s">
        <v>171</v>
      </c>
      <c r="D374" s="231" t="s">
        <v>175</v>
      </c>
      <c r="E374" s="231" t="s">
        <v>172</v>
      </c>
      <c r="F374" s="231">
        <v>1</v>
      </c>
      <c r="G374" s="231" t="s">
        <v>529</v>
      </c>
      <c r="H374" s="231" t="s">
        <v>530</v>
      </c>
      <c r="I374" s="234">
        <v>1500</v>
      </c>
      <c r="J374" s="234">
        <v>2479.0618834027387</v>
      </c>
      <c r="K374" s="234">
        <v>2479.0618834027387</v>
      </c>
      <c r="L374" s="234">
        <v>2155.7059855675989</v>
      </c>
      <c r="M374" s="234">
        <v>2155.7059855675989</v>
      </c>
      <c r="N374" s="234">
        <v>1000</v>
      </c>
      <c r="O374" s="231" t="s">
        <v>16</v>
      </c>
    </row>
    <row r="375" spans="1:15">
      <c r="A375" s="232">
        <v>44748</v>
      </c>
      <c r="B375" s="233" t="s">
        <v>1661</v>
      </c>
      <c r="C375" s="231" t="s">
        <v>171</v>
      </c>
      <c r="D375" s="231" t="s">
        <v>175</v>
      </c>
      <c r="E375" s="231" t="s">
        <v>172</v>
      </c>
      <c r="F375" s="231">
        <v>1</v>
      </c>
      <c r="G375" s="231" t="s">
        <v>1142</v>
      </c>
      <c r="H375" s="231" t="s">
        <v>1143</v>
      </c>
      <c r="I375" s="234">
        <v>5000</v>
      </c>
      <c r="J375" s="234">
        <v>8263.5396113424613</v>
      </c>
      <c r="K375" s="234">
        <v>8263.5396113424613</v>
      </c>
      <c r="L375" s="234">
        <v>7185.6866185586623</v>
      </c>
      <c r="M375" s="234">
        <v>7185.6866185586623</v>
      </c>
      <c r="N375" s="234">
        <v>1000</v>
      </c>
      <c r="O375" s="231" t="s">
        <v>16</v>
      </c>
    </row>
    <row r="376" spans="1:15">
      <c r="A376" s="232">
        <v>44748</v>
      </c>
      <c r="B376" s="233" t="s">
        <v>1661</v>
      </c>
      <c r="C376" s="231" t="s">
        <v>171</v>
      </c>
      <c r="D376" s="231" t="s">
        <v>175</v>
      </c>
      <c r="E376" s="231" t="s">
        <v>172</v>
      </c>
      <c r="F376" s="231">
        <v>1</v>
      </c>
      <c r="G376" s="231" t="s">
        <v>871</v>
      </c>
      <c r="H376" s="231" t="s">
        <v>872</v>
      </c>
      <c r="I376" s="234">
        <v>962.7</v>
      </c>
      <c r="J376" s="234">
        <v>1591.0619167678774</v>
      </c>
      <c r="K376" s="234">
        <v>1591.0619167678774</v>
      </c>
      <c r="L376" s="234">
        <v>1383.5321015372847</v>
      </c>
      <c r="M376" s="234">
        <v>1383.5321015372847</v>
      </c>
      <c r="N376" s="234">
        <v>1000</v>
      </c>
      <c r="O376" s="231" t="s">
        <v>16</v>
      </c>
    </row>
    <row r="377" spans="1:15">
      <c r="A377" s="232">
        <v>44748</v>
      </c>
      <c r="B377" s="233" t="s">
        <v>1661</v>
      </c>
      <c r="C377" s="231" t="s">
        <v>171</v>
      </c>
      <c r="D377" s="231" t="s">
        <v>175</v>
      </c>
      <c r="E377" s="231" t="s">
        <v>172</v>
      </c>
      <c r="F377" s="231">
        <v>2</v>
      </c>
      <c r="G377" s="231" t="s">
        <v>596</v>
      </c>
      <c r="H377" s="231" t="s">
        <v>597</v>
      </c>
      <c r="I377" s="234">
        <v>5</v>
      </c>
      <c r="J377" s="234">
        <v>7.5449709494865944</v>
      </c>
      <c r="K377" s="234">
        <v>15.089941898973189</v>
      </c>
      <c r="L377" s="234">
        <v>7.1856866185586616</v>
      </c>
      <c r="M377" s="234">
        <v>14.371373237117323</v>
      </c>
      <c r="N377" s="234">
        <v>1000</v>
      </c>
      <c r="O377" s="231" t="s">
        <v>16</v>
      </c>
    </row>
    <row r="378" spans="1:15">
      <c r="A378" s="232">
        <v>44748</v>
      </c>
      <c r="B378" s="233" t="s">
        <v>1661</v>
      </c>
      <c r="C378" s="231" t="s">
        <v>171</v>
      </c>
      <c r="D378" s="231" t="s">
        <v>175</v>
      </c>
      <c r="E378" s="231" t="s">
        <v>172</v>
      </c>
      <c r="F378" s="231">
        <v>1</v>
      </c>
      <c r="G378" s="231" t="s">
        <v>673</v>
      </c>
      <c r="H378" s="231" t="s">
        <v>674</v>
      </c>
      <c r="I378" s="234">
        <v>4796.6400000000003</v>
      </c>
      <c r="J378" s="234">
        <v>8396.1089991382032</v>
      </c>
      <c r="K378" s="234">
        <v>8396.1089991382032</v>
      </c>
      <c r="L378" s="234">
        <v>7300.9643470766987</v>
      </c>
      <c r="M378" s="234">
        <v>7300.9643470766987</v>
      </c>
      <c r="N378" s="234">
        <v>1000</v>
      </c>
      <c r="O378" s="231" t="s">
        <v>16</v>
      </c>
    </row>
    <row r="379" spans="1:15">
      <c r="A379" s="232">
        <v>44748</v>
      </c>
      <c r="B379" s="233" t="s">
        <v>1661</v>
      </c>
      <c r="C379" s="231" t="s">
        <v>171</v>
      </c>
      <c r="D379" s="231" t="s">
        <v>175</v>
      </c>
      <c r="E379" s="231" t="s">
        <v>172</v>
      </c>
      <c r="F379" s="231">
        <v>1</v>
      </c>
      <c r="G379" s="231" t="s">
        <v>1077</v>
      </c>
      <c r="H379" s="231" t="s">
        <v>1078</v>
      </c>
      <c r="I379" s="234">
        <v>540.66</v>
      </c>
      <c r="J379" s="234">
        <v>946.37919282540702</v>
      </c>
      <c r="K379" s="234">
        <v>946.37919282540702</v>
      </c>
      <c r="L379" s="234">
        <v>822.93842854383217</v>
      </c>
      <c r="M379" s="234">
        <v>822.93842854383217</v>
      </c>
      <c r="N379" s="234">
        <v>1000</v>
      </c>
      <c r="O379" s="231" t="s">
        <v>16</v>
      </c>
    </row>
    <row r="380" spans="1:15">
      <c r="A380" s="232">
        <v>44748</v>
      </c>
      <c r="B380" s="233" t="s">
        <v>1661</v>
      </c>
      <c r="C380" s="231" t="s">
        <v>171</v>
      </c>
      <c r="D380" s="231" t="s">
        <v>175</v>
      </c>
      <c r="E380" s="231" t="s">
        <v>172</v>
      </c>
      <c r="F380" s="231">
        <v>1</v>
      </c>
      <c r="G380" s="231" t="s">
        <v>1075</v>
      </c>
      <c r="H380" s="231" t="s">
        <v>1076</v>
      </c>
      <c r="I380" s="234">
        <v>1243.68</v>
      </c>
      <c r="J380" s="234">
        <v>2176.9557106741809</v>
      </c>
      <c r="K380" s="234">
        <v>2176.9557106741809</v>
      </c>
      <c r="L380" s="234">
        <v>1893.0049658036355</v>
      </c>
      <c r="M380" s="234">
        <v>1893.0049658036355</v>
      </c>
      <c r="N380" s="234">
        <v>1000</v>
      </c>
      <c r="O380" s="231" t="s">
        <v>16</v>
      </c>
    </row>
    <row r="381" spans="1:15">
      <c r="A381" s="232">
        <v>44748</v>
      </c>
      <c r="B381" s="233" t="s">
        <v>1661</v>
      </c>
      <c r="C381" s="231" t="s">
        <v>171</v>
      </c>
      <c r="D381" s="231" t="s">
        <v>175</v>
      </c>
      <c r="E381" s="231" t="s">
        <v>172</v>
      </c>
      <c r="F381" s="231">
        <v>20</v>
      </c>
      <c r="G381" s="231" t="s">
        <v>1259</v>
      </c>
      <c r="H381" s="231" t="s">
        <v>1260</v>
      </c>
      <c r="I381" s="234">
        <v>59.59</v>
      </c>
      <c r="J381" s="234">
        <v>95.237017727912772</v>
      </c>
      <c r="K381" s="234">
        <v>1904.7403545582556</v>
      </c>
      <c r="L381" s="234">
        <v>90.701921645631217</v>
      </c>
      <c r="M381" s="234">
        <v>1814.0384329126243</v>
      </c>
      <c r="N381" s="234">
        <v>1000</v>
      </c>
      <c r="O381" s="231" t="s">
        <v>16</v>
      </c>
    </row>
    <row r="382" spans="1:15">
      <c r="A382" s="232">
        <v>44748</v>
      </c>
      <c r="B382" s="233" t="s">
        <v>1661</v>
      </c>
      <c r="C382" s="231" t="s">
        <v>171</v>
      </c>
      <c r="D382" s="231" t="s">
        <v>175</v>
      </c>
      <c r="E382" s="231" t="s">
        <v>172</v>
      </c>
      <c r="F382" s="231">
        <v>2</v>
      </c>
      <c r="G382" s="231" t="s">
        <v>960</v>
      </c>
      <c r="H382" s="231" t="s">
        <v>961</v>
      </c>
      <c r="I382" s="234">
        <v>10.45</v>
      </c>
      <c r="J382" s="234">
        <v>18.291833250148901</v>
      </c>
      <c r="K382" s="234">
        <v>36.583666500297802</v>
      </c>
      <c r="L382" s="234">
        <v>15.905941956651217</v>
      </c>
      <c r="M382" s="234">
        <v>31.811883913302434</v>
      </c>
      <c r="N382" s="234">
        <v>1000</v>
      </c>
      <c r="O382" s="231" t="s">
        <v>16</v>
      </c>
    </row>
    <row r="383" spans="1:15">
      <c r="A383" s="232">
        <v>44748</v>
      </c>
      <c r="B383" s="233" t="s">
        <v>1661</v>
      </c>
      <c r="C383" s="231" t="s">
        <v>171</v>
      </c>
      <c r="D383" s="231" t="s">
        <v>175</v>
      </c>
      <c r="E383" s="231" t="s">
        <v>172</v>
      </c>
      <c r="F383" s="231">
        <v>1</v>
      </c>
      <c r="G383" s="231" t="s">
        <v>1255</v>
      </c>
      <c r="H383" s="231" t="s">
        <v>1256</v>
      </c>
      <c r="I383" s="234">
        <v>556.13</v>
      </c>
      <c r="J383" s="234">
        <v>888.80957659043679</v>
      </c>
      <c r="K383" s="234">
        <v>888.80957659043679</v>
      </c>
      <c r="L383" s="234">
        <v>846.48531103851121</v>
      </c>
      <c r="M383" s="234">
        <v>846.48531103851121</v>
      </c>
      <c r="N383" s="234">
        <v>1000</v>
      </c>
      <c r="O383" s="231" t="s">
        <v>16</v>
      </c>
    </row>
    <row r="384" spans="1:15">
      <c r="A384" s="232">
        <v>44748</v>
      </c>
      <c r="B384" s="233" t="s">
        <v>1661</v>
      </c>
      <c r="C384" s="231" t="s">
        <v>171</v>
      </c>
      <c r="D384" s="231" t="s">
        <v>175</v>
      </c>
      <c r="E384" s="231" t="s">
        <v>172</v>
      </c>
      <c r="F384" s="231">
        <v>2</v>
      </c>
      <c r="G384" s="231" t="s">
        <v>276</v>
      </c>
      <c r="H384" s="231" t="s">
        <v>277</v>
      </c>
      <c r="I384" s="234">
        <v>54.21</v>
      </c>
      <c r="J384" s="234">
        <v>86.638676473068486</v>
      </c>
      <c r="K384" s="234">
        <v>173.27735294613697</v>
      </c>
      <c r="L384" s="234">
        <v>82.51302521244618</v>
      </c>
      <c r="M384" s="234">
        <v>165.02605042489236</v>
      </c>
      <c r="N384" s="234">
        <v>1000</v>
      </c>
      <c r="O384" s="231" t="s">
        <v>16</v>
      </c>
    </row>
    <row r="385" spans="1:15">
      <c r="A385" s="232">
        <v>44748</v>
      </c>
      <c r="B385" s="233" t="s">
        <v>1661</v>
      </c>
      <c r="C385" s="231" t="s">
        <v>171</v>
      </c>
      <c r="D385" s="231" t="s">
        <v>175</v>
      </c>
      <c r="E385" s="231" t="s">
        <v>172</v>
      </c>
      <c r="F385" s="231">
        <v>1</v>
      </c>
      <c r="G385" s="231" t="s">
        <v>458</v>
      </c>
      <c r="H385" s="231" t="s">
        <v>459</v>
      </c>
      <c r="I385" s="234">
        <v>192.51</v>
      </c>
      <c r="J385" s="234">
        <v>336.97232717570955</v>
      </c>
      <c r="K385" s="234">
        <v>336.97232717570955</v>
      </c>
      <c r="L385" s="234">
        <v>293.0194149353996</v>
      </c>
      <c r="M385" s="234">
        <v>293.0194149353996</v>
      </c>
      <c r="N385" s="234">
        <v>1000</v>
      </c>
      <c r="O385" s="231" t="s">
        <v>16</v>
      </c>
    </row>
    <row r="386" spans="1:15">
      <c r="A386" s="232">
        <v>44748</v>
      </c>
      <c r="B386" s="233" t="s">
        <v>1661</v>
      </c>
      <c r="C386" s="231" t="s">
        <v>171</v>
      </c>
      <c r="D386" s="231" t="s">
        <v>175</v>
      </c>
      <c r="E386" s="231" t="s">
        <v>172</v>
      </c>
      <c r="F386" s="231">
        <v>1</v>
      </c>
      <c r="G386" s="231" t="s">
        <v>460</v>
      </c>
      <c r="H386" s="231" t="s">
        <v>461</v>
      </c>
      <c r="I386" s="234">
        <v>196.27</v>
      </c>
      <c r="J386" s="234">
        <v>343.55388631643297</v>
      </c>
      <c r="K386" s="234">
        <v>343.55388631643297</v>
      </c>
      <c r="L386" s="234">
        <v>298.7425098403765</v>
      </c>
      <c r="M386" s="234">
        <v>298.7425098403765</v>
      </c>
      <c r="N386" s="234">
        <v>1000</v>
      </c>
      <c r="O386" s="231" t="s">
        <v>16</v>
      </c>
    </row>
    <row r="387" spans="1:15">
      <c r="A387" s="232">
        <v>44748</v>
      </c>
      <c r="B387" s="233" t="s">
        <v>1661</v>
      </c>
      <c r="C387" s="231" t="s">
        <v>171</v>
      </c>
      <c r="D387" s="231" t="s">
        <v>175</v>
      </c>
      <c r="E387" s="231" t="s">
        <v>172</v>
      </c>
      <c r="F387" s="231">
        <v>2</v>
      </c>
      <c r="G387" s="231" t="s">
        <v>1036</v>
      </c>
      <c r="H387" s="231" t="s">
        <v>1037</v>
      </c>
      <c r="I387" s="234">
        <v>95.09</v>
      </c>
      <c r="J387" s="234">
        <v>151.97328437233134</v>
      </c>
      <c r="K387" s="234">
        <v>303.94656874466267</v>
      </c>
      <c r="L387" s="234">
        <v>144.73646130698222</v>
      </c>
      <c r="M387" s="234">
        <v>289.47292261396444</v>
      </c>
      <c r="N387" s="234">
        <v>1000</v>
      </c>
      <c r="O387" s="231" t="s">
        <v>16</v>
      </c>
    </row>
    <row r="388" spans="1:15">
      <c r="A388" s="232">
        <v>44748</v>
      </c>
      <c r="B388" s="233" t="s">
        <v>1661</v>
      </c>
      <c r="C388" s="231" t="s">
        <v>171</v>
      </c>
      <c r="D388" s="231" t="s">
        <v>175</v>
      </c>
      <c r="E388" s="231" t="s">
        <v>172</v>
      </c>
      <c r="F388" s="231">
        <v>2</v>
      </c>
      <c r="G388" s="231" t="s">
        <v>1001</v>
      </c>
      <c r="H388" s="231" t="s">
        <v>1002</v>
      </c>
      <c r="I388" s="234">
        <v>6.12</v>
      </c>
      <c r="J388" s="234">
        <v>10.712537750326437</v>
      </c>
      <c r="K388" s="234">
        <v>21.425075500652873</v>
      </c>
      <c r="L388" s="234">
        <v>9.3152502176751621</v>
      </c>
      <c r="M388" s="234">
        <v>18.630500435350324</v>
      </c>
      <c r="N388" s="234">
        <v>1000</v>
      </c>
      <c r="O388" s="231" t="s">
        <v>16</v>
      </c>
    </row>
    <row r="389" spans="1:15">
      <c r="A389" s="232">
        <v>44748</v>
      </c>
      <c r="B389" s="233" t="s">
        <v>1661</v>
      </c>
      <c r="C389" s="231" t="s">
        <v>171</v>
      </c>
      <c r="D389" s="231" t="s">
        <v>175</v>
      </c>
      <c r="E389" s="231" t="s">
        <v>172</v>
      </c>
      <c r="F389" s="231">
        <v>1</v>
      </c>
      <c r="G389" s="231" t="s">
        <v>1609</v>
      </c>
      <c r="H389" s="231" t="s">
        <v>1610</v>
      </c>
      <c r="I389" s="234">
        <v>100</v>
      </c>
      <c r="J389" s="234">
        <v>175.04146650860193</v>
      </c>
      <c r="K389" s="234">
        <v>175.04146650860193</v>
      </c>
      <c r="L389" s="234">
        <v>152.20997087704515</v>
      </c>
      <c r="M389" s="234">
        <v>152.20997087704515</v>
      </c>
      <c r="N389" s="234">
        <v>1000</v>
      </c>
      <c r="O389" s="231" t="s">
        <v>16</v>
      </c>
    </row>
    <row r="390" spans="1:15">
      <c r="A390" s="232">
        <v>44748</v>
      </c>
      <c r="B390" s="233" t="s">
        <v>1661</v>
      </c>
      <c r="C390" s="231" t="s">
        <v>171</v>
      </c>
      <c r="D390" s="231" t="s">
        <v>175</v>
      </c>
      <c r="E390" s="231" t="s">
        <v>172</v>
      </c>
      <c r="F390" s="231">
        <v>1</v>
      </c>
      <c r="G390" s="231" t="s">
        <v>1595</v>
      </c>
      <c r="H390" s="231" t="s">
        <v>1596</v>
      </c>
      <c r="I390" s="234">
        <v>233.68</v>
      </c>
      <c r="J390" s="234">
        <v>409.03689893730098</v>
      </c>
      <c r="K390" s="234">
        <v>409.03689893730098</v>
      </c>
      <c r="L390" s="234">
        <v>355.68425994547908</v>
      </c>
      <c r="M390" s="234">
        <v>355.68425994547908</v>
      </c>
      <c r="N390" s="234">
        <v>1000</v>
      </c>
      <c r="O390" s="231" t="s">
        <v>16</v>
      </c>
    </row>
    <row r="391" spans="1:15">
      <c r="A391" s="232">
        <v>44748</v>
      </c>
      <c r="B391" s="233" t="s">
        <v>1661</v>
      </c>
      <c r="C391" s="231" t="s">
        <v>171</v>
      </c>
      <c r="D391" s="231" t="s">
        <v>175</v>
      </c>
      <c r="E391" s="231" t="s">
        <v>172</v>
      </c>
      <c r="F391" s="231">
        <v>1</v>
      </c>
      <c r="G391" s="231" t="s">
        <v>1599</v>
      </c>
      <c r="H391" s="231" t="s">
        <v>1600</v>
      </c>
      <c r="I391" s="234">
        <v>276.33999999999997</v>
      </c>
      <c r="J391" s="234">
        <v>483.70958854987055</v>
      </c>
      <c r="K391" s="234">
        <v>483.70958854987055</v>
      </c>
      <c r="L391" s="234">
        <v>420.61703352162658</v>
      </c>
      <c r="M391" s="234">
        <v>420.61703352162658</v>
      </c>
      <c r="N391" s="234">
        <v>1000</v>
      </c>
      <c r="O391" s="231" t="s">
        <v>16</v>
      </c>
    </row>
    <row r="392" spans="1:15">
      <c r="A392" s="232">
        <v>44748</v>
      </c>
      <c r="B392" s="233" t="s">
        <v>1661</v>
      </c>
      <c r="C392" s="231" t="s">
        <v>171</v>
      </c>
      <c r="D392" s="231" t="s">
        <v>175</v>
      </c>
      <c r="E392" s="231" t="s">
        <v>172</v>
      </c>
      <c r="F392" s="231">
        <v>1</v>
      </c>
      <c r="G392" s="231" t="s">
        <v>1597</v>
      </c>
      <c r="H392" s="231" t="s">
        <v>1598</v>
      </c>
      <c r="I392" s="234">
        <v>276.33999999999997</v>
      </c>
      <c r="J392" s="234">
        <v>483.70958854987055</v>
      </c>
      <c r="K392" s="234">
        <v>483.70958854987055</v>
      </c>
      <c r="L392" s="234">
        <v>420.61703352162658</v>
      </c>
      <c r="M392" s="234">
        <v>420.61703352162658</v>
      </c>
      <c r="N392" s="234">
        <v>1000</v>
      </c>
      <c r="O392" s="231" t="s">
        <v>16</v>
      </c>
    </row>
    <row r="393" spans="1:15">
      <c r="A393" s="232">
        <v>44748</v>
      </c>
      <c r="B393" s="233" t="s">
        <v>1661</v>
      </c>
      <c r="C393" s="231" t="s">
        <v>171</v>
      </c>
      <c r="D393" s="231" t="s">
        <v>175</v>
      </c>
      <c r="E393" s="231" t="s">
        <v>172</v>
      </c>
      <c r="F393" s="231">
        <v>2</v>
      </c>
      <c r="G393" s="231" t="s">
        <v>1601</v>
      </c>
      <c r="H393" s="231" t="s">
        <v>1602</v>
      </c>
      <c r="I393" s="234">
        <v>10</v>
      </c>
      <c r="J393" s="234">
        <v>17.504146650860189</v>
      </c>
      <c r="K393" s="234">
        <v>35.008293301720379</v>
      </c>
      <c r="L393" s="234">
        <v>15.220997087704513</v>
      </c>
      <c r="M393" s="234">
        <v>30.441994175409025</v>
      </c>
      <c r="N393" s="234">
        <v>1000</v>
      </c>
      <c r="O393" s="231" t="s">
        <v>16</v>
      </c>
    </row>
    <row r="394" spans="1:15">
      <c r="A394" s="232">
        <v>44748</v>
      </c>
      <c r="B394" s="233" t="s">
        <v>1661</v>
      </c>
      <c r="C394" s="231" t="s">
        <v>171</v>
      </c>
      <c r="D394" s="231" t="s">
        <v>175</v>
      </c>
      <c r="E394" s="231" t="s">
        <v>172</v>
      </c>
      <c r="F394" s="231">
        <v>2</v>
      </c>
      <c r="G394" s="231" t="s">
        <v>1603</v>
      </c>
      <c r="H394" s="231" t="s">
        <v>1604</v>
      </c>
      <c r="I394" s="234">
        <v>10</v>
      </c>
      <c r="J394" s="234">
        <v>17.504146650860189</v>
      </c>
      <c r="K394" s="234">
        <v>35.008293301720379</v>
      </c>
      <c r="L394" s="234">
        <v>15.220997087704513</v>
      </c>
      <c r="M394" s="234">
        <v>30.441994175409025</v>
      </c>
      <c r="N394" s="234">
        <v>1000</v>
      </c>
      <c r="O394" s="231" t="s">
        <v>16</v>
      </c>
    </row>
    <row r="395" spans="1:15">
      <c r="A395" s="232">
        <v>44748</v>
      </c>
      <c r="B395" s="233" t="s">
        <v>1661</v>
      </c>
      <c r="C395" s="231" t="s">
        <v>171</v>
      </c>
      <c r="D395" s="231" t="s">
        <v>175</v>
      </c>
      <c r="E395" s="231" t="s">
        <v>172</v>
      </c>
      <c r="F395" s="231">
        <v>2</v>
      </c>
      <c r="G395" s="231" t="s">
        <v>1605</v>
      </c>
      <c r="H395" s="231" t="s">
        <v>1606</v>
      </c>
      <c r="I395" s="234">
        <v>15.1</v>
      </c>
      <c r="J395" s="234">
        <v>26.431261442798892</v>
      </c>
      <c r="K395" s="234">
        <v>52.862522885597784</v>
      </c>
      <c r="L395" s="234">
        <v>22.983705602433819</v>
      </c>
      <c r="M395" s="234">
        <v>45.967411204867638</v>
      </c>
      <c r="N395" s="234">
        <v>1000</v>
      </c>
      <c r="O395" s="231" t="s">
        <v>16</v>
      </c>
    </row>
    <row r="396" spans="1:15">
      <c r="A396" s="232">
        <v>44748</v>
      </c>
      <c r="B396" s="233" t="s">
        <v>1661</v>
      </c>
      <c r="C396" s="231" t="s">
        <v>171</v>
      </c>
      <c r="D396" s="231" t="s">
        <v>175</v>
      </c>
      <c r="E396" s="231" t="s">
        <v>172</v>
      </c>
      <c r="F396" s="231">
        <v>2</v>
      </c>
      <c r="G396" s="231" t="s">
        <v>1607</v>
      </c>
      <c r="H396" s="231" t="s">
        <v>1608</v>
      </c>
      <c r="I396" s="234">
        <v>17.100000000000001</v>
      </c>
      <c r="J396" s="234">
        <v>29.932090772970938</v>
      </c>
      <c r="K396" s="234">
        <v>59.864181545941875</v>
      </c>
      <c r="L396" s="234">
        <v>26.027905019974728</v>
      </c>
      <c r="M396" s="234">
        <v>52.055810039949456</v>
      </c>
      <c r="N396" s="234">
        <v>1000</v>
      </c>
      <c r="O396" s="231" t="s">
        <v>16</v>
      </c>
    </row>
    <row r="397" spans="1:15">
      <c r="A397" s="232">
        <v>44754</v>
      </c>
      <c r="B397" s="233" t="s">
        <v>4</v>
      </c>
      <c r="C397" s="231" t="s">
        <v>145</v>
      </c>
      <c r="D397" s="231" t="s">
        <v>151</v>
      </c>
      <c r="E397" s="231" t="s">
        <v>147</v>
      </c>
      <c r="F397" s="231">
        <v>1</v>
      </c>
      <c r="G397" s="231" t="s">
        <v>716</v>
      </c>
      <c r="H397" s="231" t="s">
        <v>717</v>
      </c>
      <c r="I397" s="234">
        <v>474</v>
      </c>
      <c r="J397" s="234">
        <v>1313.0932500000001</v>
      </c>
      <c r="K397" s="234">
        <v>1313.0932500000001</v>
      </c>
      <c r="L397" s="234">
        <v>1250.5650000000001</v>
      </c>
      <c r="M397" s="234">
        <v>1250.5650000000001</v>
      </c>
      <c r="N397" s="234">
        <v>600</v>
      </c>
      <c r="O397" s="231" t="s">
        <v>59</v>
      </c>
    </row>
    <row r="398" spans="1:15">
      <c r="A398" s="232">
        <v>44755</v>
      </c>
      <c r="B398" s="233" t="s">
        <v>4</v>
      </c>
      <c r="C398" s="231" t="s">
        <v>118</v>
      </c>
      <c r="D398" s="231" t="s">
        <v>122</v>
      </c>
      <c r="E398" s="231" t="s">
        <v>120</v>
      </c>
      <c r="F398" s="231">
        <v>1</v>
      </c>
      <c r="G398" s="231" t="s">
        <v>716</v>
      </c>
      <c r="H398" s="231" t="s">
        <v>717</v>
      </c>
      <c r="I398" s="234">
        <v>1523</v>
      </c>
      <c r="J398" s="234">
        <v>2484.7908750000001</v>
      </c>
      <c r="K398" s="234">
        <v>2484.7908750000001</v>
      </c>
      <c r="L398" s="234">
        <v>2366.4675000000002</v>
      </c>
      <c r="M398" s="234">
        <v>2366.4675000000002</v>
      </c>
      <c r="N398" s="234">
        <v>200</v>
      </c>
      <c r="O398" s="231" t="s">
        <v>16</v>
      </c>
    </row>
    <row r="399" spans="1:15">
      <c r="A399" s="232">
        <v>44760</v>
      </c>
      <c r="B399" s="233" t="s">
        <v>1665</v>
      </c>
      <c r="C399" s="231" t="s">
        <v>127</v>
      </c>
      <c r="D399" s="231" t="s">
        <v>97</v>
      </c>
      <c r="E399" s="231" t="s">
        <v>128</v>
      </c>
      <c r="F399" s="231">
        <v>1</v>
      </c>
      <c r="G399" s="231" t="s">
        <v>702</v>
      </c>
      <c r="H399" s="231" t="s">
        <v>703</v>
      </c>
      <c r="I399" s="234">
        <v>1470</v>
      </c>
      <c r="J399" s="234">
        <v>2465.1825000000003</v>
      </c>
      <c r="K399" s="234">
        <v>2465.1825000000003</v>
      </c>
      <c r="L399" s="234">
        <v>2241.0750000000003</v>
      </c>
      <c r="M399" s="234">
        <v>2241.0750000000003</v>
      </c>
      <c r="N399" s="234">
        <v>150</v>
      </c>
      <c r="O399" s="231" t="s">
        <v>52</v>
      </c>
    </row>
    <row r="400" spans="1:15">
      <c r="A400" s="232">
        <v>44760</v>
      </c>
      <c r="B400" s="233" t="s">
        <v>1665</v>
      </c>
      <c r="C400" s="231" t="s">
        <v>127</v>
      </c>
      <c r="D400" s="231" t="s">
        <v>97</v>
      </c>
      <c r="E400" s="231" t="s">
        <v>128</v>
      </c>
      <c r="F400" s="231">
        <v>1</v>
      </c>
      <c r="G400" s="231" t="s">
        <v>1441</v>
      </c>
      <c r="H400" s="231" t="s">
        <v>1442</v>
      </c>
      <c r="I400" s="234">
        <v>412.5</v>
      </c>
      <c r="J400" s="234">
        <v>847.29843749999998</v>
      </c>
      <c r="K400" s="234">
        <v>847.29843749999998</v>
      </c>
      <c r="L400" s="234">
        <v>736.78125</v>
      </c>
      <c r="M400" s="234">
        <v>736.78125</v>
      </c>
      <c r="N400" s="234">
        <v>150</v>
      </c>
      <c r="O400" s="231" t="s">
        <v>52</v>
      </c>
    </row>
    <row r="401" spans="1:15">
      <c r="A401" s="232">
        <v>44769</v>
      </c>
      <c r="B401" s="233" t="s">
        <v>4</v>
      </c>
      <c r="C401" s="231" t="s">
        <v>6</v>
      </c>
      <c r="D401" s="231" t="s">
        <v>103</v>
      </c>
      <c r="E401" s="231" t="s">
        <v>221</v>
      </c>
      <c r="F401" s="231">
        <v>1</v>
      </c>
      <c r="G401" s="231" t="s">
        <v>675</v>
      </c>
      <c r="H401" s="231" t="s">
        <v>676</v>
      </c>
      <c r="I401" s="234">
        <v>544</v>
      </c>
      <c r="J401" s="234">
        <v>1062.4159999999999</v>
      </c>
      <c r="K401" s="234">
        <v>1062.4159999999999</v>
      </c>
      <c r="L401" s="234">
        <v>923.84</v>
      </c>
      <c r="M401" s="234">
        <v>923.84</v>
      </c>
      <c r="N401" s="234">
        <v>150</v>
      </c>
      <c r="O401" s="231" t="s">
        <v>52</v>
      </c>
    </row>
    <row r="402" spans="1:15">
      <c r="A402" s="232">
        <v>44771</v>
      </c>
      <c r="B402" s="233" t="s">
        <v>4</v>
      </c>
      <c r="C402" s="231" t="s">
        <v>6</v>
      </c>
      <c r="D402" s="231" t="s">
        <v>103</v>
      </c>
      <c r="E402" s="231" t="s">
        <v>221</v>
      </c>
      <c r="F402" s="231">
        <v>3</v>
      </c>
      <c r="G402" s="231" t="s">
        <v>43</v>
      </c>
      <c r="H402" s="231" t="s">
        <v>801</v>
      </c>
      <c r="I402" s="234">
        <v>39</v>
      </c>
      <c r="J402" s="234">
        <v>67.632458333333332</v>
      </c>
      <c r="K402" s="234">
        <v>202.89737500000001</v>
      </c>
      <c r="L402" s="234">
        <v>58.810833333333335</v>
      </c>
      <c r="M402" s="234">
        <v>176.4325</v>
      </c>
      <c r="N402" s="234">
        <v>10</v>
      </c>
      <c r="O402" s="231" t="s">
        <v>16</v>
      </c>
    </row>
    <row r="403" spans="1:15">
      <c r="A403" s="232">
        <v>44782</v>
      </c>
      <c r="B403" s="233" t="s">
        <v>1668</v>
      </c>
      <c r="C403" s="231" t="s">
        <v>255</v>
      </c>
      <c r="D403" s="231" t="s">
        <v>260</v>
      </c>
      <c r="E403" s="231" t="s">
        <v>257</v>
      </c>
      <c r="F403" s="231">
        <v>2</v>
      </c>
      <c r="G403" s="231" t="s">
        <v>407</v>
      </c>
      <c r="H403" s="231" t="s">
        <v>408</v>
      </c>
      <c r="I403" s="234">
        <v>44.5</v>
      </c>
      <c r="J403" s="234">
        <v>127.13006250000001</v>
      </c>
      <c r="K403" s="234">
        <v>254.26012500000002</v>
      </c>
      <c r="L403" s="234">
        <v>121.07625</v>
      </c>
      <c r="M403" s="234">
        <v>242.1525</v>
      </c>
      <c r="N403" s="234">
        <v>120</v>
      </c>
      <c r="O403" s="231" t="s">
        <v>52</v>
      </c>
    </row>
    <row r="404" spans="1:15">
      <c r="A404" s="232">
        <v>44783</v>
      </c>
      <c r="B404" s="233" t="s">
        <v>1675</v>
      </c>
      <c r="C404" s="231" t="s">
        <v>255</v>
      </c>
      <c r="D404" s="231" t="s">
        <v>260</v>
      </c>
      <c r="E404" s="231" t="s">
        <v>257</v>
      </c>
      <c r="F404" s="231">
        <v>2</v>
      </c>
      <c r="G404" s="231" t="s">
        <v>407</v>
      </c>
      <c r="H404" s="231" t="s">
        <v>408</v>
      </c>
      <c r="I404" s="234">
        <v>44.5</v>
      </c>
      <c r="J404" s="234">
        <v>127.13006250000001</v>
      </c>
      <c r="K404" s="234">
        <v>254.26012500000002</v>
      </c>
      <c r="L404" s="234">
        <v>121.07625</v>
      </c>
      <c r="M404" s="234">
        <v>242.1525</v>
      </c>
      <c r="N404" s="234">
        <v>120</v>
      </c>
      <c r="O404" s="231" t="s">
        <v>52</v>
      </c>
    </row>
    <row r="405" spans="1:15">
      <c r="A405" s="232">
        <v>44783</v>
      </c>
      <c r="B405" s="233" t="s">
        <v>1668</v>
      </c>
      <c r="C405" s="231" t="s">
        <v>98</v>
      </c>
      <c r="D405" s="231" t="s">
        <v>103</v>
      </c>
      <c r="E405" s="231" t="s">
        <v>100</v>
      </c>
      <c r="F405" s="231">
        <v>1</v>
      </c>
      <c r="G405" s="231" t="s">
        <v>339</v>
      </c>
      <c r="H405" s="231" t="s">
        <v>340</v>
      </c>
      <c r="I405" s="234">
        <v>355.91</v>
      </c>
      <c r="J405" s="234">
        <v>720.22427125000002</v>
      </c>
      <c r="K405" s="234">
        <v>720.22427125000002</v>
      </c>
      <c r="L405" s="234">
        <v>626.28197499999999</v>
      </c>
      <c r="M405" s="234">
        <v>626.28197499999999</v>
      </c>
      <c r="N405" s="234">
        <v>120</v>
      </c>
      <c r="O405" s="231" t="s">
        <v>52</v>
      </c>
    </row>
    <row r="406" spans="1:15">
      <c r="A406" s="232">
        <v>44784</v>
      </c>
      <c r="B406" s="233" t="s">
        <v>1665</v>
      </c>
      <c r="C406" s="231" t="s">
        <v>136</v>
      </c>
      <c r="D406" s="231" t="s">
        <v>140</v>
      </c>
      <c r="E406" s="231" t="s">
        <v>138</v>
      </c>
      <c r="F406" s="231">
        <v>1</v>
      </c>
      <c r="G406" s="231" t="s">
        <v>702</v>
      </c>
      <c r="H406" s="231" t="s">
        <v>703</v>
      </c>
      <c r="I406" s="234">
        <v>1470</v>
      </c>
      <c r="J406" s="234">
        <v>2351.3325000000004</v>
      </c>
      <c r="K406" s="234">
        <v>2351.3325000000004</v>
      </c>
      <c r="L406" s="234">
        <v>2137.5750000000003</v>
      </c>
      <c r="M406" s="234">
        <v>2137.5750000000003</v>
      </c>
      <c r="N406" s="234">
        <v>120</v>
      </c>
      <c r="O406" s="231" t="s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2a65790-acf3-46d0-86b3-9d61152e30bf" xsi:nil="true"/>
    <lcf76f155ced4ddcb4097134ff3c332f xmlns="92a65790-acf3-46d0-86b3-9d61152e30bf">
      <Terms xmlns="http://schemas.microsoft.com/office/infopath/2007/PartnerControls"/>
    </lcf76f155ced4ddcb4097134ff3c332f>
    <TaxCatchAll xmlns="deb798ad-d4be-4ddd-a4cc-4105dabf33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C5EA87E24E284086DCE2ACF8097890" ma:contentTypeVersion="17" ma:contentTypeDescription="Crie um novo documento." ma:contentTypeScope="" ma:versionID="985252126ae7614ab4e7522bc47c0c1f">
  <xsd:schema xmlns:xsd="http://www.w3.org/2001/XMLSchema" xmlns:xs="http://www.w3.org/2001/XMLSchema" xmlns:p="http://schemas.microsoft.com/office/2006/metadata/properties" xmlns:ns2="92a65790-acf3-46d0-86b3-9d61152e30bf" xmlns:ns3="6f0e3230-82f9-4022-bd25-658abcb85747" xmlns:ns4="deb798ad-d4be-4ddd-a4cc-4105dabf3345" targetNamespace="http://schemas.microsoft.com/office/2006/metadata/properties" ma:root="true" ma:fieldsID="6b8bb2a80bffbab0fb431f83d0435e5f" ns2:_="" ns3:_="" ns4:_="">
    <xsd:import namespace="92a65790-acf3-46d0-86b3-9d61152e30bf"/>
    <xsd:import namespace="6f0e3230-82f9-4022-bd25-658abcb85747"/>
    <xsd:import namespace="deb798ad-d4be-4ddd-a4cc-4105dabf3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65790-acf3-46d0-86b3-9d61152e3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ec4aeb-d159-410d-8e29-7b8081bc29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e3230-82f9-4022-bd25-658abcb8574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798ad-d4be-4ddd-a4cc-4105dabf334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b344d96-1965-42c7-825f-06c512032d85}" ma:internalName="TaxCatchAll" ma:showField="CatchAllData" ma:web="6f0e3230-82f9-4022-bd25-658abcb857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I E A A B Q S w M E F A A C A A g A 5 I Y U V Q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5 I Y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G F F V E H P + u X A E A A E A C A A A T A B w A R m 9 y b X V s Y X M v U 2 V j d G l v b j E u b S C i G A A o o B Q A A A A A A A A A A A A A A A A A A A A A A A A A A A B 1 j 9 F q w j A U h u 8 L v k P o b h S K T C a O T X r h a m V l 6 J y N j K E i q T 3 D Y s x x S b p V i s + z B 9 m L L W 2 3 e e H M T e D 8 / z n / 9 y t Y 6 Q Q F C a u / 1 a 1 Z N U u t m Y S Y X N h + t k O p y T P K j V o D a J u 4 h I O u W c S 8 A Q o N Z u B n K + D N w h M h b u q D h E P T K z S h V d 3 2 b u d T B V L N o 9 b l d b v V n v f x Q 3 B k s Z q P J X x 9 o i K g N L 6 l Q D p X N 8 2 M q 8 x u O E S k n D t E y x Q a T h V 3 S r M M f 5 l K l H w W a N i 6 p 9 D O Q y J i 1 6 7 c i 8 O s z z R b / F 3 1 W G Q w G F 8 b k r H E L b 4 n M a r i K m W R q V L O N N w D i 0 2 N + l k M h 8 x + r D 3 O w x X j T C q 3 K L A 4 N q D J D k m P a 5 A s x m M E l U y o V 5 R b D 3 m 6 F X S / g y L o D J m T 5 3 Z A / e F y N B 3 e + R M T r M 0 C 0 Z D p g 0 N y u + + H 3 i Q Y 0 + B x d K K V e 9 5 j S I 3 i p V K C W O 2 b R V 6 p P k 1 7 I x r Q F y M G Q n f a l X J o 1 K x E / F + h + w 1 Q S w E C L Q A U A A I A C A D k h h R V A 0 3 w u q Q A A A D 2 A A A A E g A A A A A A A A A A A A A A A A A A A A A A Q 2 9 u Z m l n L 1 B h Y 2 t h Z 2 U u e G 1 s U E s B A i 0 A F A A C A A g A 5 I Y U V Q / K 6 a u k A A A A 6 Q A A A B M A A A A A A A A A A A A A A A A A 8 A A A A F t D b 2 5 0 Z W 5 0 X 1 R 5 c G V z X S 5 4 b W x Q S w E C L Q A U A A I A C A D k h h R V R B z / r l w B A A B A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w A A A A A A A J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v c n Q l M j B X b 3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V 4 c G 9 y d F 9 X b 3 J r c 2 h l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V Q x O D o 0 O D o 1 O S 4 1 N z A 2 M z c 3 W i I g L z 4 8 R W 5 0 c n k g V H l w Z T 0 i R m l s b E N v b H V t b l R 5 c G V z I i B W Y W x 1 Z T 0 i c 0 J n W V J B d z 0 9 I i A v P j x F b n R y e S B U e X B l P S J G a W x s Q 2 9 s d W 1 u T m F t Z X M i I F Z h b H V l P S J z W y Z x d W 9 0 O 0 l U R U 1 f T l V N Q k V S J n F 1 b 3 Q 7 L C Z x d W 9 0 O 0 R F U 0 N S S V B U S U 9 O J n F 1 b 3 Q 7 L C Z x d W 9 0 O 0 l U R U 1 f Q 0 9 T V C Z x d W 9 0 O y w m c X V v d D t R V U F O V E l U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C B X b 3 J r c 2 h l Z X Q v Q X V 0 b 1 J l b W 9 2 Z W R D b 2 x 1 b W 5 z M S 5 7 S V R F T V 9 O V U 1 C R V I s M H 0 m c X V v d D s s J n F 1 b 3 Q 7 U 2 V j d G l v b j E v R X h w b 3 J 0 I F d v c m t z a G V l d C 9 B d X R v U m V t b 3 Z l Z E N v b H V t b n M x L n t E R V N D U k l Q V E l P T i w x f S Z x d W 9 0 O y w m c X V v d D t T Z W N 0 a W 9 u M S 9 F e H B v c n Q g V 2 9 y a 3 N o Z W V 0 L 0 F 1 d G 9 S Z W 1 v d m V k Q 2 9 s d W 1 u c z E u e 0 l U R U 1 f Q 0 9 T V C w y f S Z x d W 9 0 O y w m c X V v d D t T Z W N 0 a W 9 u M S 9 F e H B v c n Q g V 2 9 y a 3 N o Z W V 0 L 0 F 1 d G 9 S Z W 1 v d m V k Q 2 9 s d W 1 u c z E u e 1 F V Q U 5 U S V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9 y d C B X b 3 J r c 2 h l Z X Q v Q X V 0 b 1 J l b W 9 2 Z W R D b 2 x 1 b W 5 z M S 5 7 S V R F T V 9 O V U 1 C R V I s M H 0 m c X V v d D s s J n F 1 b 3 Q 7 U 2 V j d G l v b j E v R X h w b 3 J 0 I F d v c m t z a G V l d C 9 B d X R v U m V t b 3 Z l Z E N v b H V t b n M x L n t E R V N D U k l Q V E l P T i w x f S Z x d W 9 0 O y w m c X V v d D t T Z W N 0 a W 9 u M S 9 F e H B v c n Q g V 2 9 y a 3 N o Z W V 0 L 0 F 1 d G 9 S Z W 1 v d m V k Q 2 9 s d W 1 u c z E u e 0 l U R U 1 f Q 0 9 T V C w y f S Z x d W 9 0 O y w m c X V v d D t T Z W N 0 a W 9 u M S 9 F e H B v c n Q g V 2 9 y a 3 N o Z W V 0 L 0 F 1 d G 9 S Z W 1 v d m V k Q 2 9 s d W 1 u c z E u e 1 F V Q U 5 U S V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Q l M j B X b 3 J r c 2 h l Z X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X b 3 J r c 2 h l Z X Q v R X h w b 3 J 0 J T I w V 2 9 y a 3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J T I w V 2 9 y a 3 N o Z W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Q l M j B X b 3 J r c 2 h l Z X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0 d n 6 D c j z N L i u G 9 Q 5 0 y 7 4 w A A A A A A g A A A A A A A 2 Y A A M A A A A A Q A A A A t l T I 6 0 y T j r c z V e i i 2 o a g p w A A A A A E g A A A o A A A A B A A A A B K Y t z J Q F l J G G b d i n x Z f d S z U A A A A I H A c V 4 p i q 6 F B Y n N G H e C O i Y T T g h k V j v 0 V O V F + 8 u 0 a k 3 b Q B U S e U E 5 9 9 6 t Z c n f 5 F x E / K N C 4 b l I 0 y Q Y G m 8 + S F l D 3 v o a S / O + F N r T Q P i b i Z 7 u i k 8 N F A A A A M C u d G l L f Z H y q l v j C M J u F R n V O A l y < / D a t a M a s h u p > 
</file>

<file path=customXml/itemProps1.xml><?xml version="1.0" encoding="utf-8"?>
<ds:datastoreItem xmlns:ds="http://schemas.openxmlformats.org/officeDocument/2006/customXml" ds:itemID="{59FDC439-4873-4AFB-BE41-AF371C3FF482}">
  <ds:schemaRefs>
    <ds:schemaRef ds:uri="deb798ad-d4be-4ddd-a4cc-4105dabf3345"/>
    <ds:schemaRef ds:uri="http://purl.org/dc/elements/1.1/"/>
    <ds:schemaRef ds:uri="http://schemas.microsoft.com/office/2006/metadata/properties"/>
    <ds:schemaRef ds:uri="92a65790-acf3-46d0-86b3-9d61152e30bf"/>
    <ds:schemaRef ds:uri="6f0e3230-82f9-4022-bd25-658abcb8574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905FDE-8CCB-4DFF-A591-51A9E80DDA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85C0B-7A83-4DEF-88A0-23078302D4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65790-acf3-46d0-86b3-9d61152e30bf"/>
    <ds:schemaRef ds:uri="6f0e3230-82f9-4022-bd25-658abcb85747"/>
    <ds:schemaRef ds:uri="deb798ad-d4be-4ddd-a4cc-4105dabf3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2108DB-4A7D-4953-B0B5-7ACF389A8D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Folha de rosto</vt:lpstr>
      <vt:lpstr>Elaboração da Proposta</vt:lpstr>
      <vt:lpstr>Logos</vt:lpstr>
      <vt:lpstr>Custos oracle</vt:lpstr>
      <vt:lpstr>Dados Clientes</vt:lpstr>
      <vt:lpstr>Descrição Cód</vt:lpstr>
      <vt:lpstr>Sequencial</vt:lpstr>
      <vt:lpstr>Orçamentos Salvos</vt:lpstr>
      <vt:lpstr>Planilha1</vt:lpstr>
      <vt:lpstr>AÉREO</vt:lpstr>
      <vt:lpstr>AnoH</vt:lpstr>
      <vt:lpstr>'Elaboração da Proposta'!Area_de_impressao</vt:lpstr>
      <vt:lpstr>'Folha de rosto'!Area_de_impressao</vt:lpstr>
      <vt:lpstr>BRANCO</vt:lpstr>
      <vt:lpstr>CORREIOS</vt:lpstr>
      <vt:lpstr>DHL</vt:lpstr>
      <vt:lpstr>MaxOrç</vt:lpstr>
      <vt:lpstr>MesH</vt:lpstr>
      <vt:lpstr>MesU</vt:lpstr>
      <vt:lpstr>SEDEX</vt:lpstr>
      <vt:lpstr>ZerosDir</vt:lpstr>
    </vt:vector>
  </TitlesOfParts>
  <Manager/>
  <Company>michelin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samoel.filho@michelin.com</dc:creator>
  <cp:keywords/>
  <dc:description/>
  <cp:lastModifiedBy>Alex-Sandro Freitas</cp:lastModifiedBy>
  <cp:revision/>
  <cp:lastPrinted>2022-08-11T13:43:44Z</cp:lastPrinted>
  <dcterms:created xsi:type="dcterms:W3CDTF">2001-01-05T19:33:33Z</dcterms:created>
  <dcterms:modified xsi:type="dcterms:W3CDTF">2022-08-22T11:27:27Z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0x010100DCC5EA87E24E284086DCE2ACF8097890</vt:lpwstr>
  </property>
  <property fmtid="{D5CDD505-2E9C-101B-9397-08002B2CF9AE}" pid="5" name="MSIP_Label_09e9a456-2778-4ca9-be06-1190b1e1118a_Enabled">
    <vt:lpwstr>true</vt:lpwstr>
  </property>
  <property fmtid="{D5CDD505-2E9C-101B-9397-08002B2CF9AE}" pid="6" name="MSIP_Label_09e9a456-2778-4ca9-be06-1190b1e1118a_SetDate">
    <vt:lpwstr>2021-10-07T18:58:16Z</vt:lpwstr>
  </property>
  <property fmtid="{D5CDD505-2E9C-101B-9397-08002B2CF9AE}" pid="7" name="MSIP_Label_09e9a456-2778-4ca9-be06-1190b1e1118a_Method">
    <vt:lpwstr>Standard</vt:lpwstr>
  </property>
  <property fmtid="{D5CDD505-2E9C-101B-9397-08002B2CF9AE}" pid="8" name="MSIP_Label_09e9a456-2778-4ca9-be06-1190b1e1118a_Name">
    <vt:lpwstr>D3</vt:lpwstr>
  </property>
  <property fmtid="{D5CDD505-2E9C-101B-9397-08002B2CF9AE}" pid="9" name="MSIP_Label_09e9a456-2778-4ca9-be06-1190b1e1118a_SiteId">
    <vt:lpwstr>658ba197-6c73-4fea-91bd-1c7d8de6bf2c</vt:lpwstr>
  </property>
  <property fmtid="{D5CDD505-2E9C-101B-9397-08002B2CF9AE}" pid="10" name="MSIP_Label_09e9a456-2778-4ca9-be06-1190b1e1118a_ActionId">
    <vt:lpwstr>fb62ca69-43c4-4799-813e-dd9527e401ff</vt:lpwstr>
  </property>
  <property fmtid="{D5CDD505-2E9C-101B-9397-08002B2CF9AE}" pid="11" name="MSIP_Label_09e9a456-2778-4ca9-be06-1190b1e1118a_ContentBits">
    <vt:lpwstr>0</vt:lpwstr>
  </property>
  <property fmtid="{D5CDD505-2E9C-101B-9397-08002B2CF9AE}" pid="12" name="MediaServiceImageTags">
    <vt:lpwstr/>
  </property>
</Properties>
</file>