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alexyeoh/Desktop/Experiment 3/"/>
    </mc:Choice>
  </mc:AlternateContent>
  <xr:revisionPtr revIDLastSave="0" documentId="13_ncr:1_{03A58F81-CE33-5D48-84C5-4D30041AAE2F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2" i="1" l="1"/>
  <c r="H47" i="1"/>
  <c r="H126" i="1"/>
  <c r="H109" i="1"/>
  <c r="H106" i="1"/>
  <c r="H90" i="1"/>
  <c r="B55" i="1"/>
  <c r="B56" i="1" s="1"/>
  <c r="B57" i="1" s="1"/>
  <c r="B58" i="1" s="1"/>
  <c r="B54" i="1"/>
  <c r="H87" i="1"/>
  <c r="H24" i="1"/>
  <c r="B73" i="1"/>
  <c r="B126" i="1"/>
  <c r="B122" i="1"/>
  <c r="B112" i="1"/>
  <c r="B93" i="1"/>
  <c r="B109" i="1"/>
  <c r="B90" i="1"/>
  <c r="D122" i="1"/>
  <c r="F122" i="1"/>
  <c r="F103" i="1"/>
  <c r="D103" i="1"/>
  <c r="B103" i="1"/>
  <c r="B87" i="1"/>
  <c r="F84" i="1"/>
  <c r="D84" i="1"/>
  <c r="B84" i="1"/>
  <c r="B30" i="1"/>
  <c r="B41" i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42" i="1"/>
  <c r="B18" i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19" i="1"/>
  <c r="B106" i="1" l="1"/>
</calcChain>
</file>

<file path=xl/sharedStrings.xml><?xml version="1.0" encoding="utf-8"?>
<sst xmlns="http://schemas.openxmlformats.org/spreadsheetml/2006/main" count="86" uniqueCount="46">
  <si>
    <t>Capacitance Worksheet</t>
  </si>
  <si>
    <t>Part 1</t>
  </si>
  <si>
    <t>A.</t>
  </si>
  <si>
    <t>Voltage</t>
  </si>
  <si>
    <t>Charge</t>
  </si>
  <si>
    <r>
      <t>100 mm</t>
    </r>
    <r>
      <rPr>
        <vertAlign val="superscript"/>
        <sz val="11"/>
        <color theme="1"/>
        <rFont val="Calibri"/>
        <family val="2"/>
        <scheme val="minor"/>
      </rPr>
      <t>2</t>
    </r>
  </si>
  <si>
    <t>B.</t>
  </si>
  <si>
    <r>
      <t>400 mm</t>
    </r>
    <r>
      <rPr>
        <vertAlign val="superscript"/>
        <sz val="11"/>
        <color theme="1"/>
        <rFont val="Calibri"/>
        <family val="2"/>
        <scheme val="minor"/>
      </rPr>
      <t>2</t>
    </r>
  </si>
  <si>
    <t>"Capacitance" meter</t>
  </si>
  <si>
    <t>Slope from graph</t>
  </si>
  <si>
    <t>Percent Error</t>
  </si>
  <si>
    <t>Part 2</t>
  </si>
  <si>
    <t>d (meters)</t>
  </si>
  <si>
    <t>C (Farads)</t>
  </si>
  <si>
    <t>Dielectric</t>
  </si>
  <si>
    <t>Material</t>
  </si>
  <si>
    <t>Constant</t>
  </si>
  <si>
    <t>Calculated</t>
  </si>
  <si>
    <t>Percent</t>
  </si>
  <si>
    <t>Error</t>
  </si>
  <si>
    <t>Part 3</t>
  </si>
  <si>
    <t>Parallel</t>
  </si>
  <si>
    <t>Trendline</t>
  </si>
  <si>
    <t>from Graph</t>
  </si>
  <si>
    <t>C1</t>
  </si>
  <si>
    <t>C2</t>
  </si>
  <si>
    <t>C3</t>
  </si>
  <si>
    <t>V1</t>
  </si>
  <si>
    <t>V2</t>
  </si>
  <si>
    <t>V3</t>
  </si>
  <si>
    <t>Q1</t>
  </si>
  <si>
    <t>Q2</t>
  </si>
  <si>
    <t>Q3</t>
  </si>
  <si>
    <t>"Stored Charge"</t>
  </si>
  <si>
    <t>Sum: (Q1 + Q2 + Q3)</t>
  </si>
  <si>
    <t>Ctotal: (equation 3)</t>
  </si>
  <si>
    <t>Ctotal: (equation 1)</t>
  </si>
  <si>
    <t>"Total Capacitance"</t>
  </si>
  <si>
    <t>Series</t>
  </si>
  <si>
    <t>Average: (Q1, Q2, Q3)</t>
  </si>
  <si>
    <t>Ctotal: (equation 4)</t>
  </si>
  <si>
    <t>C.</t>
  </si>
  <si>
    <t>Comb.</t>
  </si>
  <si>
    <t>and</t>
  </si>
  <si>
    <t>Ctotal: (eqs. 3 and 4)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</si>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</sst>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E+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D9DE3"/>
        <bgColor indexed="64"/>
      </patternFill>
    </fill>
    <fill>
      <patternFill patternType="solid">
        <fgColor rgb="FFDFC1E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60">
    <xf numFmtId="0" fontId="0" fillId="0" borderId="0" xfId="0"/>
    <xf numFmtId="164" fontId="0" fillId="0" borderId="0" xfId="0" applyNumberFormat="1" applyAlignment="1">
      <alignment horizontal="center" vertical="center"/>
    </xf>
    <xf numFmtId="164" fontId="1" fillId="3" borderId="1" xfId="2" applyNumberFormat="1" applyBorder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1" fillId="2" borderId="1" xfId="1" applyNumberForma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4" borderId="1" xfId="3" applyNumberFormat="1" applyBorder="1" applyAlignment="1">
      <alignment horizontal="center" vertical="center"/>
    </xf>
    <xf numFmtId="164" fontId="1" fillId="11" borderId="1" xfId="10" applyNumberFormat="1" applyBorder="1" applyAlignment="1">
      <alignment horizontal="center" vertical="center"/>
    </xf>
    <xf numFmtId="164" fontId="1" fillId="10" borderId="1" xfId="9" applyNumberFormat="1" applyBorder="1" applyAlignment="1">
      <alignment horizontal="center" vertical="center"/>
    </xf>
    <xf numFmtId="164" fontId="1" fillId="11" borderId="2" xfId="10" applyNumberFormat="1" applyBorder="1" applyAlignment="1">
      <alignment horizontal="center" vertical="center"/>
    </xf>
    <xf numFmtId="164" fontId="1" fillId="11" borderId="3" xfId="10" applyNumberFormat="1" applyBorder="1" applyAlignment="1">
      <alignment horizontal="center" vertical="center"/>
    </xf>
    <xf numFmtId="164" fontId="0" fillId="11" borderId="2" xfId="10" applyNumberFormat="1" applyFont="1" applyBorder="1" applyAlignment="1">
      <alignment horizontal="center" vertical="center"/>
    </xf>
    <xf numFmtId="164" fontId="0" fillId="11" borderId="4" xfId="10" applyNumberFormat="1" applyFont="1" applyBorder="1" applyAlignment="1">
      <alignment horizontal="center" vertical="center"/>
    </xf>
    <xf numFmtId="164" fontId="0" fillId="11" borderId="3" xfId="10" applyNumberFormat="1" applyFont="1" applyBorder="1" applyAlignment="1">
      <alignment horizontal="center" vertical="center"/>
    </xf>
    <xf numFmtId="164" fontId="1" fillId="11" borderId="4" xfId="10" applyNumberFormat="1" applyBorder="1" applyAlignment="1">
      <alignment horizontal="center" vertical="center"/>
    </xf>
    <xf numFmtId="164" fontId="1" fillId="9" borderId="1" xfId="8" applyNumberFormat="1" applyBorder="1" applyAlignment="1">
      <alignment horizontal="center" vertical="center"/>
    </xf>
    <xf numFmtId="164" fontId="1" fillId="8" borderId="1" xfId="7" applyNumberFormat="1" applyBorder="1" applyAlignment="1">
      <alignment horizontal="center" vertical="center"/>
    </xf>
    <xf numFmtId="164" fontId="1" fillId="7" borderId="1" xfId="6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1" fillId="12" borderId="1" xfId="6" applyNumberFormat="1" applyFill="1" applyBorder="1" applyAlignment="1">
      <alignment horizontal="center" vertical="center"/>
    </xf>
    <xf numFmtId="164" fontId="1" fillId="13" borderId="1" xfId="5" applyNumberFormat="1" applyFill="1" applyBorder="1" applyAlignment="1">
      <alignment horizontal="center" vertical="center"/>
    </xf>
    <xf numFmtId="164" fontId="0" fillId="0" borderId="0" xfId="0" applyNumberFormat="1"/>
    <xf numFmtId="11" fontId="1" fillId="2" borderId="1" xfId="1" applyNumberFormat="1" applyBorder="1" applyAlignment="1">
      <alignment horizontal="center" vertical="center"/>
    </xf>
    <xf numFmtId="11" fontId="1" fillId="4" borderId="1" xfId="3" applyNumberFormat="1" applyBorder="1" applyAlignment="1">
      <alignment horizontal="center" vertical="center"/>
    </xf>
    <xf numFmtId="11" fontId="0" fillId="2" borderId="1" xfId="1" applyNumberFormat="1" applyFont="1" applyBorder="1" applyAlignment="1">
      <alignment horizontal="center" vertical="center"/>
    </xf>
    <xf numFmtId="11" fontId="1" fillId="10" borderId="1" xfId="9" applyNumberFormat="1" applyBorder="1" applyAlignment="1">
      <alignment horizontal="center" vertical="center"/>
    </xf>
    <xf numFmtId="11" fontId="1" fillId="8" borderId="1" xfId="7" applyNumberFormat="1" applyBorder="1" applyAlignment="1">
      <alignment horizontal="center" vertical="center"/>
    </xf>
    <xf numFmtId="11" fontId="1" fillId="6" borderId="1" xfId="5" applyNumberFormat="1" applyBorder="1" applyAlignment="1">
      <alignment horizontal="center" vertical="center"/>
    </xf>
    <xf numFmtId="11" fontId="1" fillId="13" borderId="1" xfId="5" applyNumberFormat="1" applyFill="1" applyBorder="1" applyAlignment="1">
      <alignment horizontal="center" vertical="center"/>
    </xf>
    <xf numFmtId="165" fontId="1" fillId="10" borderId="1" xfId="9" applyNumberFormat="1" applyBorder="1" applyAlignment="1">
      <alignment horizontal="center" vertical="center"/>
    </xf>
    <xf numFmtId="166" fontId="1" fillId="10" borderId="1" xfId="9" applyNumberFormat="1" applyBorder="1" applyAlignment="1">
      <alignment horizontal="center" vertical="center"/>
    </xf>
    <xf numFmtId="11" fontId="1" fillId="13" borderId="1" xfId="5" applyNumberFormat="1" applyFill="1" applyBorder="1" applyAlignment="1">
      <alignment horizontal="center" vertical="center"/>
    </xf>
    <xf numFmtId="11" fontId="1" fillId="6" borderId="1" xfId="5" applyNumberFormat="1" applyBorder="1" applyAlignment="1">
      <alignment horizontal="center" vertical="center"/>
    </xf>
    <xf numFmtId="11" fontId="1" fillId="8" borderId="1" xfId="7" applyNumberFormat="1" applyBorder="1" applyAlignment="1">
      <alignment horizontal="center" vertical="center"/>
    </xf>
    <xf numFmtId="164" fontId="1" fillId="4" borderId="1" xfId="3" applyNumberFormat="1" applyBorder="1" applyAlignment="1">
      <alignment horizontal="center" vertical="center"/>
    </xf>
    <xf numFmtId="164" fontId="1" fillId="2" borderId="1" xfId="1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3" borderId="1" xfId="2" applyNumberFormat="1" applyBorder="1" applyAlignment="1">
      <alignment horizontal="center" vertical="center"/>
    </xf>
    <xf numFmtId="11" fontId="1" fillId="2" borderId="1" xfId="1" applyNumberFormat="1" applyBorder="1" applyAlignment="1">
      <alignment horizontal="center" vertical="center"/>
    </xf>
    <xf numFmtId="165" fontId="1" fillId="2" borderId="1" xfId="1" applyNumberForma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1" fontId="1" fillId="4" borderId="1" xfId="3" applyNumberFormat="1" applyBorder="1" applyAlignment="1">
      <alignment horizontal="center" vertical="center"/>
    </xf>
    <xf numFmtId="165" fontId="1" fillId="4" borderId="1" xfId="3" applyNumberFormat="1" applyBorder="1" applyAlignment="1">
      <alignment horizontal="center" vertical="center"/>
    </xf>
    <xf numFmtId="164" fontId="1" fillId="4" borderId="1" xfId="3" applyNumberFormat="1" applyBorder="1" applyAlignment="1">
      <alignment horizontal="center" vertical="center"/>
    </xf>
    <xf numFmtId="11" fontId="1" fillId="8" borderId="1" xfId="7" applyNumberFormat="1" applyBorder="1" applyAlignment="1">
      <alignment horizontal="center" vertical="center"/>
    </xf>
    <xf numFmtId="164" fontId="1" fillId="9" borderId="1" xfId="8" applyNumberFormat="1" applyBorder="1" applyAlignment="1">
      <alignment horizontal="center" vertical="center"/>
    </xf>
    <xf numFmtId="164" fontId="1" fillId="8" borderId="1" xfId="7" applyNumberFormat="1" applyBorder="1" applyAlignment="1">
      <alignment horizontal="center" vertical="center"/>
    </xf>
    <xf numFmtId="164" fontId="0" fillId="9" borderId="1" xfId="8" applyNumberFormat="1" applyFont="1" applyBorder="1" applyAlignment="1">
      <alignment horizontal="center" vertical="center"/>
    </xf>
    <xf numFmtId="164" fontId="1" fillId="7" borderId="1" xfId="6" applyNumberFormat="1" applyBorder="1" applyAlignment="1">
      <alignment horizontal="center" vertical="center"/>
    </xf>
    <xf numFmtId="11" fontId="1" fillId="6" borderId="1" xfId="5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0" fillId="12" borderId="1" xfId="6" applyNumberFormat="1" applyFont="1" applyFill="1" applyBorder="1" applyAlignment="1">
      <alignment horizontal="center" vertical="center"/>
    </xf>
    <xf numFmtId="164" fontId="1" fillId="12" borderId="1" xfId="6" applyNumberFormat="1" applyFill="1" applyBorder="1" applyAlignment="1">
      <alignment horizontal="center" vertical="center"/>
    </xf>
    <xf numFmtId="11" fontId="1" fillId="13" borderId="1" xfId="5" applyNumberFormat="1" applyFill="1" applyBorder="1" applyAlignment="1">
      <alignment horizontal="center" vertical="center"/>
    </xf>
    <xf numFmtId="164" fontId="1" fillId="13" borderId="1" xfId="5" applyNumberFormat="1" applyFill="1" applyBorder="1" applyAlignment="1">
      <alignment horizontal="center" vertical="center"/>
    </xf>
    <xf numFmtId="164" fontId="1" fillId="8" borderId="5" xfId="7" applyNumberFormat="1" applyBorder="1" applyAlignment="1">
      <alignment horizontal="center" vertical="center"/>
    </xf>
    <xf numFmtId="164" fontId="1" fillId="8" borderId="6" xfId="7" applyNumberFormat="1" applyBorder="1" applyAlignment="1">
      <alignment horizontal="center" vertical="center"/>
    </xf>
    <xf numFmtId="164" fontId="1" fillId="2" borderId="5" xfId="1" applyNumberFormat="1" applyBorder="1" applyAlignment="1">
      <alignment horizontal="center" vertical="center"/>
    </xf>
    <xf numFmtId="164" fontId="1" fillId="2" borderId="6" xfId="1" applyNumberFormat="1" applyBorder="1" applyAlignment="1">
      <alignment horizontal="center" vertical="center"/>
    </xf>
  </cellXfs>
  <cellStyles count="11">
    <cellStyle name="20% - Accent1" xfId="1" builtinId="30"/>
    <cellStyle name="20% - Accent2" xfId="3" builtinId="34"/>
    <cellStyle name="20% - Accent3" xfId="5" builtinId="38"/>
    <cellStyle name="20% - Accent4" xfId="7" builtinId="42"/>
    <cellStyle name="20% - Accent6" xfId="9" builtinId="50"/>
    <cellStyle name="40% - Accent1" xfId="2" builtinId="31"/>
    <cellStyle name="40% - Accent2" xfId="4" builtinId="35"/>
    <cellStyle name="40% - Accent3" xfId="6" builtinId="39"/>
    <cellStyle name="40% - Accent4" xfId="8" builtinId="43"/>
    <cellStyle name="40% - Accent6" xfId="10" builtinId="51"/>
    <cellStyle name="Normal" xfId="0" builtinId="0"/>
  </cellStyles>
  <dxfs count="0"/>
  <tableStyles count="0" defaultTableStyle="TableStyleMedium2" defaultPivotStyle="PivotStyleLight16"/>
  <colors>
    <mruColors>
      <color rgb="FFCD9DE3"/>
      <color rgb="FFDFC1ED"/>
      <color rgb="FFCC8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92607174103237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Sheet1!$B$6:$B$20</c:f>
              <c:numCache>
                <c:formatCode>0.000</c:formatCode>
                <c:ptCount val="15"/>
                <c:pt idx="0">
                  <c:v>0</c:v>
                </c:pt>
                <c:pt idx="1">
                  <c:v>0.19999999999999982</c:v>
                </c:pt>
                <c:pt idx="2">
                  <c:v>0.29999999999999982</c:v>
                </c:pt>
                <c:pt idx="3">
                  <c:v>0.3999999999999998</c:v>
                </c:pt>
                <c:pt idx="4">
                  <c:v>0.49999999999999978</c:v>
                </c:pt>
                <c:pt idx="5">
                  <c:v>0.59999999999999976</c:v>
                </c:pt>
                <c:pt idx="6">
                  <c:v>0.69999999999999973</c:v>
                </c:pt>
                <c:pt idx="7">
                  <c:v>0.79999999999999971</c:v>
                </c:pt>
                <c:pt idx="8">
                  <c:v>0.89999999999999969</c:v>
                </c:pt>
                <c:pt idx="9">
                  <c:v>0.99999999999999967</c:v>
                </c:pt>
                <c:pt idx="10">
                  <c:v>1.0999999999999996</c:v>
                </c:pt>
                <c:pt idx="11">
                  <c:v>1.1999999999999997</c:v>
                </c:pt>
                <c:pt idx="12">
                  <c:v>1.2999999999999998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Sheet1!$C$6:$C$20</c:f>
              <c:numCache>
                <c:formatCode>0.00E+00</c:formatCode>
                <c:ptCount val="15"/>
                <c:pt idx="0" formatCode="0.000">
                  <c:v>0</c:v>
                </c:pt>
                <c:pt idx="1">
                  <c:v>1.7999999999999999E-14</c:v>
                </c:pt>
                <c:pt idx="2">
                  <c:v>2.6E-14</c:v>
                </c:pt>
                <c:pt idx="3">
                  <c:v>3.4E-14</c:v>
                </c:pt>
                <c:pt idx="4">
                  <c:v>4.4999999999999998E-14</c:v>
                </c:pt>
                <c:pt idx="5">
                  <c:v>5.3000000000000001E-14</c:v>
                </c:pt>
                <c:pt idx="6">
                  <c:v>6.2999999999999997E-14</c:v>
                </c:pt>
                <c:pt idx="7">
                  <c:v>7.1E-14</c:v>
                </c:pt>
                <c:pt idx="8">
                  <c:v>7.9000000000000004E-14</c:v>
                </c:pt>
                <c:pt idx="9">
                  <c:v>8.9999999999999995E-14</c:v>
                </c:pt>
                <c:pt idx="10">
                  <c:v>9.7000000000000003E-14</c:v>
                </c:pt>
                <c:pt idx="11">
                  <c:v>1.0499999999999999E-13</c:v>
                </c:pt>
                <c:pt idx="12">
                  <c:v>1.1600000000000001E-13</c:v>
                </c:pt>
                <c:pt idx="13">
                  <c:v>1.24E-13</c:v>
                </c:pt>
                <c:pt idx="14">
                  <c:v>1.3299999999999999E-13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3-714C-AC7E-A20D3D1E1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040767"/>
        <c:axId val="2109042399"/>
      </c:scatterChart>
      <c:valAx>
        <c:axId val="210904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42399"/>
        <c:crosses val="autoZero"/>
        <c:crossBetween val="midCat"/>
      </c:valAx>
      <c:valAx>
        <c:axId val="21090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4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8814960629921262E-2"/>
                  <c:y val="2.8813065033537473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Sheet1!$B$29:$B$43</c:f>
              <c:numCache>
                <c:formatCode>0.000</c:formatCode>
                <c:ptCount val="15"/>
                <c:pt idx="0">
                  <c:v>0</c:v>
                </c:pt>
                <c:pt idx="1">
                  <c:v>0.19999999999999982</c:v>
                </c:pt>
                <c:pt idx="2">
                  <c:v>0.29999999999999982</c:v>
                </c:pt>
                <c:pt idx="3">
                  <c:v>0.3999999999999998</c:v>
                </c:pt>
                <c:pt idx="4">
                  <c:v>0.49999999999999978</c:v>
                </c:pt>
                <c:pt idx="5">
                  <c:v>0.59999999999999976</c:v>
                </c:pt>
                <c:pt idx="6">
                  <c:v>0.69999999999999973</c:v>
                </c:pt>
                <c:pt idx="7">
                  <c:v>0.79999999999999971</c:v>
                </c:pt>
                <c:pt idx="8">
                  <c:v>0.89999999999999969</c:v>
                </c:pt>
                <c:pt idx="9">
                  <c:v>0.99999999999999967</c:v>
                </c:pt>
                <c:pt idx="10">
                  <c:v>1.0999999999999996</c:v>
                </c:pt>
                <c:pt idx="11">
                  <c:v>1.1999999999999997</c:v>
                </c:pt>
                <c:pt idx="12">
                  <c:v>1.2999999999999998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Sheet1!$C$29:$C$43</c:f>
              <c:numCache>
                <c:formatCode>0.00E+00</c:formatCode>
                <c:ptCount val="15"/>
                <c:pt idx="0" formatCode="0.000">
                  <c:v>0</c:v>
                </c:pt>
                <c:pt idx="1">
                  <c:v>6.7000000000000005E-14</c:v>
                </c:pt>
                <c:pt idx="2">
                  <c:v>1.1E-13</c:v>
                </c:pt>
                <c:pt idx="3">
                  <c:v>1.31E-13</c:v>
                </c:pt>
                <c:pt idx="4">
                  <c:v>1.7299999999999999E-13</c:v>
                </c:pt>
                <c:pt idx="5">
                  <c:v>2.1499999999999999E-13</c:v>
                </c:pt>
                <c:pt idx="6">
                  <c:v>2.4700000000000001E-13</c:v>
                </c:pt>
                <c:pt idx="7">
                  <c:v>2.7799999999999998E-13</c:v>
                </c:pt>
                <c:pt idx="8">
                  <c:v>3.2E-13</c:v>
                </c:pt>
                <c:pt idx="9">
                  <c:v>3.5200000000000001E-13</c:v>
                </c:pt>
                <c:pt idx="10">
                  <c:v>3.9399999999999999E-13</c:v>
                </c:pt>
                <c:pt idx="11">
                  <c:v>4.26E-13</c:v>
                </c:pt>
                <c:pt idx="12">
                  <c:v>4.5699999999999997E-13</c:v>
                </c:pt>
                <c:pt idx="13">
                  <c:v>4.9999999999999999E-13</c:v>
                </c:pt>
                <c:pt idx="14">
                  <c:v>5.3099999999999996E-13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B-084D-B999-51AFC7A71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86191"/>
        <c:axId val="2107543967"/>
      </c:scatterChart>
      <c:valAx>
        <c:axId val="210728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43967"/>
        <c:crosses val="autoZero"/>
        <c:crossBetween val="midCat"/>
      </c:valAx>
      <c:valAx>
        <c:axId val="21075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8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777777777777778"/>
                  <c:y val="6.98684018664333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Sheet1!$B$53:$B$58</c:f>
              <c:numCache>
                <c:formatCode>0.0000</c:formatCode>
                <c:ptCount val="6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9.0000000000000011E-3</c:v>
                </c:pt>
                <c:pt idx="5">
                  <c:v>1.0000000000000002E-2</c:v>
                </c:pt>
              </c:numCache>
            </c:numRef>
          </c:xVal>
          <c:yVal>
            <c:numRef>
              <c:f>Sheet1!$C$53:$C$58</c:f>
              <c:numCache>
                <c:formatCode>0.00E+00</c:formatCode>
                <c:ptCount val="6"/>
                <c:pt idx="0">
                  <c:v>6.1999999999999998E-13</c:v>
                </c:pt>
                <c:pt idx="1">
                  <c:v>5.2000000000000001E-13</c:v>
                </c:pt>
                <c:pt idx="2">
                  <c:v>4.5E-13</c:v>
                </c:pt>
                <c:pt idx="3">
                  <c:v>3.9E-13</c:v>
                </c:pt>
                <c:pt idx="4">
                  <c:v>3.5000000000000002E-13</c:v>
                </c:pt>
                <c:pt idx="5">
                  <c:v>3.0999999999999999E-13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B-9940-8F05-BA1DBF7E2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85663"/>
        <c:axId val="2108183375"/>
      </c:scatterChart>
      <c:valAx>
        <c:axId val="2133385663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83375"/>
        <c:crosses val="autoZero"/>
        <c:crossBetween val="midCat"/>
      </c:valAx>
      <c:valAx>
        <c:axId val="21081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8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11</xdr:row>
      <xdr:rowOff>142875</xdr:rowOff>
    </xdr:from>
    <xdr:ext cx="11826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933825" y="2238375"/>
          <a:ext cx="1182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Place</a:t>
          </a:r>
          <a:r>
            <a:rPr lang="en-US" sz="1100" baseline="0"/>
            <a:t> Graph Here</a:t>
          </a:r>
          <a:endParaRPr lang="en-US" sz="1100"/>
        </a:p>
      </xdr:txBody>
    </xdr:sp>
    <xdr:clientData/>
  </xdr:oneCellAnchor>
  <xdr:oneCellAnchor>
    <xdr:from>
      <xdr:col>6</xdr:col>
      <xdr:colOff>285750</xdr:colOff>
      <xdr:row>34</xdr:row>
      <xdr:rowOff>76200</xdr:rowOff>
    </xdr:from>
    <xdr:ext cx="11826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943350" y="6038850"/>
          <a:ext cx="1182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Place Graph Here</a:t>
          </a:r>
        </a:p>
      </xdr:txBody>
    </xdr:sp>
    <xdr:clientData/>
  </xdr:oneCellAnchor>
  <xdr:oneCellAnchor>
    <xdr:from>
      <xdr:col>6</xdr:col>
      <xdr:colOff>533400</xdr:colOff>
      <xdr:row>58</xdr:row>
      <xdr:rowOff>47625</xdr:rowOff>
    </xdr:from>
    <xdr:ext cx="11826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705350" y="11153775"/>
          <a:ext cx="1182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Place Graph Here</a:t>
          </a:r>
        </a:p>
      </xdr:txBody>
    </xdr:sp>
    <xdr:clientData/>
  </xdr:oneCellAnchor>
  <xdr:twoCellAnchor>
    <xdr:from>
      <xdr:col>3</xdr:col>
      <xdr:colOff>793750</xdr:colOff>
      <xdr:row>3</xdr:row>
      <xdr:rowOff>171450</xdr:rowOff>
    </xdr:from>
    <xdr:to>
      <xdr:col>11</xdr:col>
      <xdr:colOff>0</xdr:colOff>
      <xdr:row>21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387349-E3EE-8B47-AE7B-D7538E2EB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793750</xdr:colOff>
      <xdr:row>26</xdr:row>
      <xdr:rowOff>184150</xdr:rowOff>
    </xdr:from>
    <xdr:to>
      <xdr:col>11</xdr:col>
      <xdr:colOff>0</xdr:colOff>
      <xdr:row>44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2A1B50-B420-7347-B73D-D7FA86EB3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787400</xdr:colOff>
      <xdr:row>50</xdr:row>
      <xdr:rowOff>171450</xdr:rowOff>
    </xdr:from>
    <xdr:to>
      <xdr:col>11</xdr:col>
      <xdr:colOff>0</xdr:colOff>
      <xdr:row>68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28EB05-6CC6-D740-8371-716C642AA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tabSelected="1" workbookViewId="0">
      <selection activeCell="D72" sqref="D72"/>
    </sheetView>
  </sheetViews>
  <sheetFormatPr baseColWidth="10" defaultColWidth="8.83203125" defaultRowHeight="15" x14ac:dyDescent="0.2"/>
  <cols>
    <col min="1" max="11" width="10.5" style="1" customWidth="1"/>
  </cols>
  <sheetData>
    <row r="1" spans="1:11" x14ac:dyDescent="0.2">
      <c r="A1" s="37" t="s">
        <v>0</v>
      </c>
      <c r="B1" s="37"/>
      <c r="C1" s="37"/>
    </row>
    <row r="3" spans="1:11" x14ac:dyDescent="0.2">
      <c r="A3" s="1" t="s">
        <v>1</v>
      </c>
    </row>
    <row r="4" spans="1:11" x14ac:dyDescent="0.2">
      <c r="A4" s="1" t="s">
        <v>2</v>
      </c>
    </row>
    <row r="5" spans="1:11" ht="17" x14ac:dyDescent="0.2">
      <c r="A5" s="1" t="s">
        <v>5</v>
      </c>
      <c r="B5" s="2" t="s">
        <v>3</v>
      </c>
      <c r="C5" s="2" t="s">
        <v>4</v>
      </c>
      <c r="E5" s="3"/>
      <c r="F5" s="3"/>
      <c r="G5" s="3"/>
      <c r="H5" s="3"/>
      <c r="I5" s="3"/>
      <c r="J5" s="3"/>
      <c r="K5" s="3"/>
    </row>
    <row r="6" spans="1:11" x14ac:dyDescent="0.2">
      <c r="B6" s="4">
        <v>0</v>
      </c>
      <c r="C6" s="4">
        <v>0</v>
      </c>
      <c r="E6" s="3"/>
      <c r="F6" s="3"/>
      <c r="G6" s="3"/>
      <c r="H6" s="3"/>
      <c r="I6" s="3"/>
      <c r="J6" s="3"/>
      <c r="K6" s="3"/>
    </row>
    <row r="7" spans="1:11" x14ac:dyDescent="0.2">
      <c r="B7" s="35">
        <f t="shared" ref="B7:B18" si="0">B8-0.1</f>
        <v>0.19999999999999982</v>
      </c>
      <c r="C7" s="22">
        <v>1.7999999999999999E-14</v>
      </c>
      <c r="E7" s="3"/>
      <c r="F7" s="3"/>
      <c r="G7" s="3"/>
      <c r="H7" s="3"/>
      <c r="I7" s="3"/>
      <c r="J7" s="3"/>
      <c r="K7" s="3"/>
    </row>
    <row r="8" spans="1:11" x14ac:dyDescent="0.2">
      <c r="B8" s="35">
        <f t="shared" si="0"/>
        <v>0.29999999999999982</v>
      </c>
      <c r="C8" s="24">
        <v>2.6E-14</v>
      </c>
      <c r="E8" s="3"/>
      <c r="F8" s="3"/>
      <c r="G8" s="3"/>
      <c r="H8" s="3"/>
      <c r="I8" s="3"/>
      <c r="J8" s="3"/>
      <c r="K8" s="3"/>
    </row>
    <row r="9" spans="1:11" x14ac:dyDescent="0.2">
      <c r="B9" s="35">
        <f t="shared" si="0"/>
        <v>0.3999999999999998</v>
      </c>
      <c r="C9" s="22">
        <v>3.4E-14</v>
      </c>
      <c r="E9" s="3"/>
      <c r="F9" s="3"/>
      <c r="G9" s="3"/>
      <c r="H9" s="3"/>
      <c r="I9" s="3"/>
      <c r="J9" s="3"/>
      <c r="K9" s="3"/>
    </row>
    <row r="10" spans="1:11" x14ac:dyDescent="0.2">
      <c r="B10" s="35">
        <f t="shared" si="0"/>
        <v>0.49999999999999978</v>
      </c>
      <c r="C10" s="22">
        <v>4.4999999999999998E-14</v>
      </c>
      <c r="E10" s="3"/>
      <c r="F10" s="3"/>
      <c r="G10" s="3"/>
      <c r="H10" s="3"/>
      <c r="I10" s="3"/>
      <c r="J10" s="3"/>
      <c r="K10" s="3"/>
    </row>
    <row r="11" spans="1:11" x14ac:dyDescent="0.2">
      <c r="B11" s="35">
        <f t="shared" si="0"/>
        <v>0.59999999999999976</v>
      </c>
      <c r="C11" s="22">
        <v>5.3000000000000001E-14</v>
      </c>
      <c r="E11" s="3"/>
      <c r="F11" s="3"/>
      <c r="G11" s="3"/>
      <c r="H11" s="3"/>
      <c r="I11" s="3"/>
      <c r="J11" s="3"/>
      <c r="K11" s="3"/>
    </row>
    <row r="12" spans="1:11" x14ac:dyDescent="0.2">
      <c r="B12" s="35">
        <f t="shared" si="0"/>
        <v>0.69999999999999973</v>
      </c>
      <c r="C12" s="22">
        <v>6.2999999999999997E-14</v>
      </c>
      <c r="E12" s="3"/>
      <c r="F12" s="3"/>
      <c r="G12" s="3"/>
      <c r="H12" s="3"/>
      <c r="I12" s="3"/>
      <c r="J12" s="3"/>
      <c r="K12" s="3"/>
    </row>
    <row r="13" spans="1:11" x14ac:dyDescent="0.2">
      <c r="B13" s="35">
        <f t="shared" si="0"/>
        <v>0.79999999999999971</v>
      </c>
      <c r="C13" s="22">
        <v>7.1E-14</v>
      </c>
      <c r="E13" s="3"/>
      <c r="F13" s="3"/>
      <c r="G13" s="3"/>
      <c r="H13" s="3"/>
      <c r="I13" s="3"/>
      <c r="J13" s="3"/>
      <c r="K13" s="3"/>
    </row>
    <row r="14" spans="1:11" x14ac:dyDescent="0.2">
      <c r="B14" s="35">
        <f t="shared" si="0"/>
        <v>0.89999999999999969</v>
      </c>
      <c r="C14" s="22">
        <v>7.9000000000000004E-14</v>
      </c>
      <c r="E14" s="3"/>
      <c r="F14" s="3"/>
      <c r="G14" s="3"/>
      <c r="H14" s="3"/>
      <c r="I14" s="3"/>
      <c r="J14" s="3"/>
      <c r="K14" s="3"/>
    </row>
    <row r="15" spans="1:11" x14ac:dyDescent="0.2">
      <c r="B15" s="35">
        <f t="shared" si="0"/>
        <v>0.99999999999999967</v>
      </c>
      <c r="C15" s="22">
        <v>8.9999999999999995E-14</v>
      </c>
      <c r="E15" s="3"/>
      <c r="F15" s="3"/>
      <c r="G15" s="3"/>
      <c r="H15" s="3"/>
      <c r="I15" s="3"/>
      <c r="J15" s="3"/>
      <c r="K15" s="3"/>
    </row>
    <row r="16" spans="1:11" x14ac:dyDescent="0.2">
      <c r="B16" s="35">
        <f t="shared" si="0"/>
        <v>1.0999999999999996</v>
      </c>
      <c r="C16" s="22">
        <v>9.7000000000000003E-14</v>
      </c>
      <c r="E16" s="3"/>
      <c r="F16" s="3"/>
      <c r="G16" s="3"/>
      <c r="H16" s="3"/>
      <c r="I16" s="3"/>
      <c r="J16" s="3"/>
      <c r="K16" s="3"/>
    </row>
    <row r="17" spans="1:11" x14ac:dyDescent="0.2">
      <c r="B17" s="35">
        <f t="shared" si="0"/>
        <v>1.1999999999999997</v>
      </c>
      <c r="C17" s="22">
        <v>1.0499999999999999E-13</v>
      </c>
      <c r="E17" s="3"/>
      <c r="F17" s="3"/>
      <c r="G17" s="3"/>
      <c r="H17" s="3"/>
      <c r="I17" s="3"/>
      <c r="J17" s="3"/>
      <c r="K17" s="3"/>
    </row>
    <row r="18" spans="1:11" x14ac:dyDescent="0.2">
      <c r="B18" s="35">
        <f t="shared" si="0"/>
        <v>1.2999999999999998</v>
      </c>
      <c r="C18" s="22">
        <v>1.1600000000000001E-13</v>
      </c>
      <c r="E18" s="3"/>
      <c r="F18" s="3"/>
      <c r="G18" s="3"/>
      <c r="H18" s="3"/>
      <c r="I18" s="3"/>
      <c r="J18" s="3"/>
      <c r="K18" s="3"/>
    </row>
    <row r="19" spans="1:11" x14ac:dyDescent="0.2">
      <c r="B19" s="4">
        <f>B20-0.1</f>
        <v>1.4</v>
      </c>
      <c r="C19" s="22">
        <v>1.24E-13</v>
      </c>
      <c r="E19" s="3"/>
      <c r="F19" s="3"/>
      <c r="G19" s="3"/>
      <c r="H19" s="3"/>
      <c r="I19" s="3"/>
      <c r="J19" s="3"/>
      <c r="K19" s="3"/>
    </row>
    <row r="20" spans="1:11" x14ac:dyDescent="0.2">
      <c r="B20" s="4">
        <v>1.5</v>
      </c>
      <c r="C20" s="22">
        <v>1.3299999999999999E-13</v>
      </c>
      <c r="E20" s="3"/>
      <c r="F20" s="3"/>
      <c r="G20" s="3"/>
      <c r="H20" s="3"/>
      <c r="I20" s="3"/>
      <c r="J20" s="3"/>
      <c r="K20" s="3"/>
    </row>
    <row r="21" spans="1:11" x14ac:dyDescent="0.2">
      <c r="E21" s="3"/>
      <c r="F21" s="3"/>
      <c r="G21" s="3"/>
      <c r="H21" s="3"/>
      <c r="I21" s="3"/>
      <c r="J21" s="3"/>
      <c r="K21" s="3"/>
    </row>
    <row r="23" spans="1:11" x14ac:dyDescent="0.2">
      <c r="B23" s="38" t="s">
        <v>8</v>
      </c>
      <c r="C23" s="38"/>
      <c r="E23" s="38" t="s">
        <v>9</v>
      </c>
      <c r="F23" s="38"/>
      <c r="H23" s="38" t="s">
        <v>10</v>
      </c>
      <c r="I23" s="38"/>
    </row>
    <row r="24" spans="1:11" x14ac:dyDescent="0.2">
      <c r="B24" s="39">
        <v>8.8999999999999999E-14</v>
      </c>
      <c r="C24" s="39"/>
      <c r="E24" s="40">
        <v>8.9999999999999995E-14</v>
      </c>
      <c r="F24" s="40"/>
      <c r="H24" s="58">
        <f>ABS(E24-B24)/B24*100</f>
        <v>1.1235955056179727</v>
      </c>
      <c r="I24" s="59"/>
    </row>
    <row r="27" spans="1:11" x14ac:dyDescent="0.2">
      <c r="A27" s="1" t="s">
        <v>6</v>
      </c>
    </row>
    <row r="28" spans="1:11" ht="17" x14ac:dyDescent="0.2">
      <c r="A28" s="1" t="s">
        <v>7</v>
      </c>
      <c r="B28" s="5" t="s">
        <v>3</v>
      </c>
      <c r="C28" s="5" t="s">
        <v>4</v>
      </c>
      <c r="E28" s="3"/>
      <c r="F28" s="3"/>
      <c r="G28" s="3"/>
      <c r="H28" s="3"/>
      <c r="I28" s="3"/>
      <c r="J28" s="3"/>
      <c r="K28" s="3"/>
    </row>
    <row r="29" spans="1:11" x14ac:dyDescent="0.2">
      <c r="B29" s="6">
        <v>0</v>
      </c>
      <c r="C29" s="6">
        <v>0</v>
      </c>
      <c r="E29" s="3"/>
      <c r="F29" s="3"/>
      <c r="G29" s="3"/>
      <c r="H29" s="3"/>
      <c r="I29" s="3"/>
      <c r="J29" s="3"/>
      <c r="K29" s="3"/>
    </row>
    <row r="30" spans="1:11" x14ac:dyDescent="0.2">
      <c r="B30" s="34">
        <f t="shared" ref="B30:B41" si="1">B31-0.1</f>
        <v>0.19999999999999982</v>
      </c>
      <c r="C30" s="23">
        <v>6.7000000000000005E-14</v>
      </c>
      <c r="E30" s="3"/>
      <c r="F30" s="3"/>
      <c r="G30" s="3"/>
      <c r="H30" s="3"/>
      <c r="I30" s="3"/>
      <c r="J30" s="3"/>
      <c r="K30" s="3"/>
    </row>
    <row r="31" spans="1:11" x14ac:dyDescent="0.2">
      <c r="B31" s="34">
        <f t="shared" si="1"/>
        <v>0.29999999999999982</v>
      </c>
      <c r="C31" s="23">
        <v>1.1E-13</v>
      </c>
      <c r="E31" s="3"/>
      <c r="F31" s="3"/>
      <c r="G31" s="3"/>
      <c r="H31" s="3"/>
      <c r="I31" s="3"/>
      <c r="J31" s="3"/>
      <c r="K31" s="3"/>
    </row>
    <row r="32" spans="1:11" x14ac:dyDescent="0.2">
      <c r="B32" s="34">
        <f t="shared" si="1"/>
        <v>0.3999999999999998</v>
      </c>
      <c r="C32" s="23">
        <v>1.31E-13</v>
      </c>
      <c r="E32" s="3"/>
      <c r="F32" s="3"/>
      <c r="G32" s="3"/>
      <c r="H32" s="3"/>
      <c r="I32" s="3"/>
      <c r="J32" s="3"/>
      <c r="K32" s="3"/>
    </row>
    <row r="33" spans="2:11" x14ac:dyDescent="0.2">
      <c r="B33" s="34">
        <f t="shared" si="1"/>
        <v>0.49999999999999978</v>
      </c>
      <c r="C33" s="23">
        <v>1.7299999999999999E-13</v>
      </c>
      <c r="E33" s="3"/>
      <c r="F33" s="3"/>
      <c r="G33" s="3"/>
      <c r="H33" s="3"/>
      <c r="I33" s="3"/>
      <c r="J33" s="3"/>
      <c r="K33" s="3"/>
    </row>
    <row r="34" spans="2:11" x14ac:dyDescent="0.2">
      <c r="B34" s="34">
        <f t="shared" si="1"/>
        <v>0.59999999999999976</v>
      </c>
      <c r="C34" s="23">
        <v>2.1499999999999999E-13</v>
      </c>
      <c r="E34" s="3"/>
      <c r="F34" s="3"/>
      <c r="G34" s="3"/>
      <c r="H34" s="3"/>
      <c r="I34" s="3"/>
      <c r="J34" s="3"/>
      <c r="K34" s="3"/>
    </row>
    <row r="35" spans="2:11" x14ac:dyDescent="0.2">
      <c r="B35" s="34">
        <f t="shared" si="1"/>
        <v>0.69999999999999973</v>
      </c>
      <c r="C35" s="23">
        <v>2.4700000000000001E-13</v>
      </c>
      <c r="E35" s="3"/>
      <c r="F35" s="3"/>
      <c r="G35" s="3"/>
      <c r="H35" s="3"/>
      <c r="I35" s="3"/>
      <c r="J35" s="3"/>
      <c r="K35" s="3"/>
    </row>
    <row r="36" spans="2:11" x14ac:dyDescent="0.2">
      <c r="B36" s="34">
        <f t="shared" si="1"/>
        <v>0.79999999999999971</v>
      </c>
      <c r="C36" s="23">
        <v>2.7799999999999998E-13</v>
      </c>
      <c r="E36" s="3"/>
      <c r="F36" s="3"/>
      <c r="G36" s="3"/>
      <c r="H36" s="3"/>
      <c r="I36" s="3"/>
      <c r="J36" s="3"/>
      <c r="K36" s="3"/>
    </row>
    <row r="37" spans="2:11" x14ac:dyDescent="0.2">
      <c r="B37" s="34">
        <f t="shared" si="1"/>
        <v>0.89999999999999969</v>
      </c>
      <c r="C37" s="23">
        <v>3.2E-13</v>
      </c>
      <c r="E37" s="3"/>
      <c r="F37" s="3"/>
      <c r="G37" s="3"/>
      <c r="H37" s="3"/>
      <c r="I37" s="3"/>
      <c r="J37" s="3"/>
      <c r="K37" s="3"/>
    </row>
    <row r="38" spans="2:11" x14ac:dyDescent="0.2">
      <c r="B38" s="34">
        <f t="shared" si="1"/>
        <v>0.99999999999999967</v>
      </c>
      <c r="C38" s="23">
        <v>3.5200000000000001E-13</v>
      </c>
      <c r="E38" s="3"/>
      <c r="F38" s="3"/>
      <c r="G38" s="3"/>
      <c r="H38" s="3"/>
      <c r="I38" s="3"/>
      <c r="J38" s="3"/>
      <c r="K38" s="3"/>
    </row>
    <row r="39" spans="2:11" x14ac:dyDescent="0.2">
      <c r="B39" s="34">
        <f t="shared" si="1"/>
        <v>1.0999999999999996</v>
      </c>
      <c r="C39" s="23">
        <v>3.9399999999999999E-13</v>
      </c>
      <c r="E39" s="3"/>
      <c r="F39" s="3"/>
      <c r="G39" s="3"/>
      <c r="H39" s="3"/>
      <c r="I39" s="3"/>
      <c r="J39" s="3"/>
      <c r="K39" s="3"/>
    </row>
    <row r="40" spans="2:11" x14ac:dyDescent="0.2">
      <c r="B40" s="34">
        <f t="shared" si="1"/>
        <v>1.1999999999999997</v>
      </c>
      <c r="C40" s="23">
        <v>4.26E-13</v>
      </c>
      <c r="E40" s="3"/>
      <c r="F40" s="3"/>
      <c r="G40" s="3"/>
      <c r="H40" s="3"/>
      <c r="I40" s="3"/>
      <c r="J40" s="3"/>
      <c r="K40" s="3"/>
    </row>
    <row r="41" spans="2:11" x14ac:dyDescent="0.2">
      <c r="B41" s="34">
        <f t="shared" si="1"/>
        <v>1.2999999999999998</v>
      </c>
      <c r="C41" s="23">
        <v>4.5699999999999997E-13</v>
      </c>
      <c r="E41" s="3"/>
      <c r="F41" s="3"/>
      <c r="G41" s="3"/>
      <c r="H41" s="3"/>
      <c r="I41" s="3"/>
      <c r="J41" s="3"/>
      <c r="K41" s="3"/>
    </row>
    <row r="42" spans="2:11" x14ac:dyDescent="0.2">
      <c r="B42" s="6">
        <f>B43-0.1</f>
        <v>1.4</v>
      </c>
      <c r="C42" s="23">
        <v>4.9999999999999999E-13</v>
      </c>
      <c r="E42" s="3"/>
      <c r="F42" s="3"/>
      <c r="G42" s="3"/>
      <c r="H42" s="3"/>
      <c r="I42" s="3"/>
      <c r="J42" s="3"/>
      <c r="K42" s="3"/>
    </row>
    <row r="43" spans="2:11" x14ac:dyDescent="0.2">
      <c r="B43" s="6">
        <v>1.5</v>
      </c>
      <c r="C43" s="23">
        <v>5.3099999999999996E-13</v>
      </c>
      <c r="E43" s="3"/>
      <c r="F43" s="3"/>
      <c r="G43" s="3"/>
      <c r="H43" s="3"/>
      <c r="I43" s="3"/>
      <c r="J43" s="3"/>
      <c r="K43" s="3"/>
    </row>
    <row r="44" spans="2:11" x14ac:dyDescent="0.2">
      <c r="E44" s="3"/>
      <c r="F44" s="3"/>
      <c r="G44" s="3"/>
      <c r="H44" s="3"/>
      <c r="I44" s="3"/>
      <c r="J44" s="3"/>
      <c r="K44" s="3"/>
    </row>
    <row r="46" spans="2:11" x14ac:dyDescent="0.2">
      <c r="B46" s="41" t="s">
        <v>8</v>
      </c>
      <c r="C46" s="41"/>
      <c r="E46" s="41" t="s">
        <v>9</v>
      </c>
      <c r="F46" s="41"/>
      <c r="H46" s="41" t="s">
        <v>10</v>
      </c>
      <c r="I46" s="41"/>
    </row>
    <row r="47" spans="2:11" x14ac:dyDescent="0.2">
      <c r="B47" s="42">
        <v>3.5400000000000001E-13</v>
      </c>
      <c r="C47" s="42"/>
      <c r="E47" s="43">
        <v>3.5699999999999999E-13</v>
      </c>
      <c r="F47" s="43"/>
      <c r="H47" s="44">
        <f>ABS(E47-B47)/B47*100</f>
        <v>0.84745762711864048</v>
      </c>
      <c r="I47" s="44"/>
    </row>
    <row r="50" spans="1:11" x14ac:dyDescent="0.2">
      <c r="A50" s="1" t="s">
        <v>11</v>
      </c>
    </row>
    <row r="52" spans="1:11" x14ac:dyDescent="0.2">
      <c r="B52" s="7" t="s">
        <v>12</v>
      </c>
      <c r="C52" s="7" t="s">
        <v>13</v>
      </c>
      <c r="E52" s="3"/>
      <c r="F52" s="3"/>
      <c r="G52" s="3"/>
      <c r="H52" s="3"/>
      <c r="I52" s="3"/>
      <c r="J52" s="3"/>
      <c r="K52" s="3"/>
    </row>
    <row r="53" spans="1:11" x14ac:dyDescent="0.2">
      <c r="B53" s="30">
        <v>5.0000000000000001E-3</v>
      </c>
      <c r="C53" s="25">
        <v>6.1999999999999998E-13</v>
      </c>
      <c r="E53" s="3"/>
      <c r="F53" s="3"/>
      <c r="G53" s="3"/>
      <c r="H53" s="3"/>
      <c r="I53" s="3"/>
      <c r="J53" s="3"/>
      <c r="K53" s="3"/>
    </row>
    <row r="54" spans="1:11" x14ac:dyDescent="0.2">
      <c r="B54" s="30">
        <f>B53+0.001</f>
        <v>6.0000000000000001E-3</v>
      </c>
      <c r="C54" s="25">
        <v>5.2000000000000001E-13</v>
      </c>
      <c r="E54" s="3"/>
      <c r="F54" s="3"/>
      <c r="G54" s="3"/>
      <c r="H54" s="3"/>
      <c r="I54" s="3"/>
      <c r="J54" s="3"/>
      <c r="K54" s="3"/>
    </row>
    <row r="55" spans="1:11" x14ac:dyDescent="0.2">
      <c r="B55" s="30">
        <f t="shared" ref="B55:B58" si="2">B54+0.001</f>
        <v>7.0000000000000001E-3</v>
      </c>
      <c r="C55" s="25">
        <v>4.5E-13</v>
      </c>
      <c r="E55" s="3"/>
      <c r="F55" s="3"/>
      <c r="G55" s="3"/>
      <c r="H55" s="3"/>
      <c r="I55" s="3"/>
      <c r="J55" s="3"/>
      <c r="K55" s="3"/>
    </row>
    <row r="56" spans="1:11" x14ac:dyDescent="0.2">
      <c r="B56" s="30">
        <f t="shared" si="2"/>
        <v>8.0000000000000002E-3</v>
      </c>
      <c r="C56" s="25">
        <v>3.9E-13</v>
      </c>
      <c r="E56" s="3"/>
      <c r="F56" s="3"/>
      <c r="G56" s="3"/>
      <c r="H56" s="3"/>
      <c r="I56" s="3"/>
      <c r="J56" s="3"/>
      <c r="K56" s="3"/>
    </row>
    <row r="57" spans="1:11" x14ac:dyDescent="0.2">
      <c r="B57" s="30">
        <f t="shared" si="2"/>
        <v>9.0000000000000011E-3</v>
      </c>
      <c r="C57" s="25">
        <v>3.5000000000000002E-13</v>
      </c>
      <c r="E57" s="3"/>
      <c r="F57" s="3"/>
      <c r="G57" s="3"/>
      <c r="H57" s="3"/>
      <c r="I57" s="3"/>
      <c r="J57" s="3"/>
      <c r="K57" s="3"/>
    </row>
    <row r="58" spans="1:11" x14ac:dyDescent="0.2">
      <c r="B58" s="30">
        <f t="shared" si="2"/>
        <v>1.0000000000000002E-2</v>
      </c>
      <c r="C58" s="25">
        <v>3.0999999999999999E-13</v>
      </c>
      <c r="E58" s="3"/>
      <c r="F58" s="3"/>
      <c r="G58" s="3"/>
      <c r="H58" s="3"/>
      <c r="I58" s="3"/>
      <c r="J58" s="3"/>
      <c r="K58" s="3"/>
    </row>
    <row r="59" spans="1:11" x14ac:dyDescent="0.2">
      <c r="E59" s="3"/>
      <c r="F59" s="3"/>
      <c r="G59" s="3"/>
      <c r="H59" s="3"/>
      <c r="I59" s="3"/>
      <c r="J59" s="3"/>
      <c r="K59" s="3"/>
    </row>
    <row r="60" spans="1:11" x14ac:dyDescent="0.2">
      <c r="B60" s="9" t="s">
        <v>14</v>
      </c>
      <c r="C60" s="9" t="s">
        <v>14</v>
      </c>
      <c r="E60" s="3"/>
      <c r="F60" s="3"/>
      <c r="G60" s="3"/>
      <c r="H60" s="3"/>
      <c r="I60" s="3"/>
      <c r="J60" s="3"/>
      <c r="K60" s="3"/>
    </row>
    <row r="61" spans="1:11" x14ac:dyDescent="0.2">
      <c r="B61" s="10" t="s">
        <v>15</v>
      </c>
      <c r="C61" s="10" t="s">
        <v>16</v>
      </c>
      <c r="E61" s="3"/>
      <c r="F61" s="3"/>
      <c r="G61" s="3"/>
      <c r="H61" s="3"/>
      <c r="I61" s="3"/>
      <c r="J61" s="3"/>
      <c r="K61" s="3"/>
    </row>
    <row r="62" spans="1:11" x14ac:dyDescent="0.2">
      <c r="B62" s="8" t="s">
        <v>45</v>
      </c>
      <c r="C62" s="8">
        <v>3.5</v>
      </c>
      <c r="E62" s="3"/>
      <c r="F62" s="3"/>
      <c r="G62" s="3"/>
      <c r="H62" s="3"/>
      <c r="I62" s="3"/>
      <c r="J62" s="3"/>
      <c r="K62" s="3"/>
    </row>
    <row r="63" spans="1:11" x14ac:dyDescent="0.2">
      <c r="E63" s="3"/>
      <c r="F63" s="3"/>
      <c r="G63" s="3"/>
      <c r="H63" s="3"/>
      <c r="I63" s="3"/>
      <c r="J63" s="3"/>
      <c r="K63" s="3"/>
    </row>
    <row r="64" spans="1:11" x14ac:dyDescent="0.2">
      <c r="E64" s="3"/>
      <c r="F64" s="3"/>
      <c r="G64" s="3"/>
      <c r="H64" s="3"/>
      <c r="I64" s="3"/>
      <c r="J64" s="3"/>
      <c r="K64" s="3"/>
    </row>
    <row r="65" spans="1:11" x14ac:dyDescent="0.2">
      <c r="B65" s="11" t="s">
        <v>22</v>
      </c>
      <c r="E65" s="3"/>
      <c r="F65" s="3"/>
      <c r="G65" s="3"/>
      <c r="H65" s="3"/>
      <c r="I65" s="3"/>
      <c r="J65" s="3"/>
      <c r="K65" s="3"/>
    </row>
    <row r="66" spans="1:11" x14ac:dyDescent="0.2">
      <c r="B66" s="12" t="s">
        <v>16</v>
      </c>
      <c r="E66" s="3"/>
      <c r="F66" s="3"/>
      <c r="G66" s="3"/>
      <c r="H66" s="3"/>
      <c r="I66" s="3"/>
      <c r="J66" s="3"/>
      <c r="K66" s="3"/>
    </row>
    <row r="67" spans="1:11" x14ac:dyDescent="0.2">
      <c r="B67" s="13" t="s">
        <v>23</v>
      </c>
      <c r="E67" s="3"/>
      <c r="F67" s="3"/>
      <c r="G67" s="3"/>
      <c r="H67" s="3"/>
      <c r="I67" s="3"/>
      <c r="J67" s="3"/>
      <c r="K67" s="3"/>
    </row>
    <row r="68" spans="1:11" x14ac:dyDescent="0.2">
      <c r="B68" s="29">
        <v>2.9999999999999998E-15</v>
      </c>
      <c r="E68" s="3"/>
      <c r="F68" s="3"/>
      <c r="G68" s="3"/>
      <c r="H68" s="3"/>
      <c r="I68" s="3"/>
      <c r="J68" s="3"/>
      <c r="K68" s="3"/>
    </row>
    <row r="70" spans="1:11" x14ac:dyDescent="0.2">
      <c r="B70" s="9" t="s">
        <v>17</v>
      </c>
      <c r="D70" s="9" t="s">
        <v>18</v>
      </c>
    </row>
    <row r="71" spans="1:11" x14ac:dyDescent="0.2">
      <c r="B71" s="14" t="s">
        <v>14</v>
      </c>
      <c r="D71" s="10" t="s">
        <v>19</v>
      </c>
    </row>
    <row r="72" spans="1:11" x14ac:dyDescent="0.2">
      <c r="B72" s="10" t="s">
        <v>16</v>
      </c>
      <c r="D72" s="8">
        <f>ABS(B73-C62)/C62*100</f>
        <v>3.1476997578692538</v>
      </c>
      <c r="G72" s="36"/>
    </row>
    <row r="73" spans="1:11" x14ac:dyDescent="0.2">
      <c r="B73" s="8">
        <f>B68/(8.85*10^-16)</f>
        <v>3.3898305084745761</v>
      </c>
    </row>
    <row r="76" spans="1:11" x14ac:dyDescent="0.2">
      <c r="A76" s="1" t="s">
        <v>20</v>
      </c>
    </row>
    <row r="77" spans="1:11" x14ac:dyDescent="0.2">
      <c r="A77" s="1" t="s">
        <v>2</v>
      </c>
      <c r="B77" s="15" t="s">
        <v>24</v>
      </c>
      <c r="D77" s="15" t="s">
        <v>25</v>
      </c>
      <c r="F77" s="15" t="s">
        <v>26</v>
      </c>
    </row>
    <row r="78" spans="1:11" x14ac:dyDescent="0.2">
      <c r="A78" s="1" t="s">
        <v>21</v>
      </c>
      <c r="B78" s="26">
        <v>1.3E-13</v>
      </c>
      <c r="D78" s="26">
        <v>1.4999999999999999E-13</v>
      </c>
      <c r="F78" s="26">
        <v>2.2E-13</v>
      </c>
    </row>
    <row r="80" spans="1:11" x14ac:dyDescent="0.2">
      <c r="B80" s="15" t="s">
        <v>27</v>
      </c>
      <c r="D80" s="15" t="s">
        <v>28</v>
      </c>
      <c r="F80" s="15" t="s">
        <v>29</v>
      </c>
    </row>
    <row r="81" spans="1:9" x14ac:dyDescent="0.2">
      <c r="B81" s="16">
        <v>1.5</v>
      </c>
      <c r="D81" s="16">
        <v>1.5</v>
      </c>
      <c r="F81" s="16">
        <v>1.5</v>
      </c>
    </row>
    <row r="83" spans="1:9" x14ac:dyDescent="0.2">
      <c r="B83" s="15" t="s">
        <v>30</v>
      </c>
      <c r="D83" s="15" t="s">
        <v>31</v>
      </c>
      <c r="F83" s="15" t="s">
        <v>32</v>
      </c>
    </row>
    <row r="84" spans="1:9" x14ac:dyDescent="0.2">
      <c r="B84" s="26">
        <f>B78*B81</f>
        <v>1.95E-13</v>
      </c>
      <c r="D84" s="33">
        <f>D78*D81</f>
        <v>2.25E-13</v>
      </c>
      <c r="F84" s="33">
        <f>F78*F81</f>
        <v>3.3000000000000001E-13</v>
      </c>
    </row>
    <row r="86" spans="1:9" x14ac:dyDescent="0.2">
      <c r="B86" s="48" t="s">
        <v>34</v>
      </c>
      <c r="C86" s="46"/>
      <c r="E86" s="46" t="s">
        <v>33</v>
      </c>
      <c r="F86" s="46"/>
      <c r="H86" s="46" t="s">
        <v>10</v>
      </c>
      <c r="I86" s="46"/>
    </row>
    <row r="87" spans="1:9" x14ac:dyDescent="0.2">
      <c r="B87" s="45">
        <f>B84+D84+F84</f>
        <v>7.5000000000000004E-13</v>
      </c>
      <c r="C87" s="45"/>
      <c r="E87" s="45">
        <v>7.5000000000000004E-13</v>
      </c>
      <c r="F87" s="45"/>
      <c r="H87" s="56">
        <f>ABS(E87-B87)/B87*100</f>
        <v>0</v>
      </c>
      <c r="I87" s="57"/>
    </row>
    <row r="89" spans="1:9" x14ac:dyDescent="0.2">
      <c r="B89" s="46" t="s">
        <v>35</v>
      </c>
      <c r="C89" s="46"/>
      <c r="E89" s="46" t="s">
        <v>37</v>
      </c>
      <c r="F89" s="46"/>
      <c r="H89" s="46" t="s">
        <v>10</v>
      </c>
      <c r="I89" s="46"/>
    </row>
    <row r="90" spans="1:9" x14ac:dyDescent="0.2">
      <c r="B90" s="45">
        <f>B78+D78+F78</f>
        <v>4.9999999999999999E-13</v>
      </c>
      <c r="C90" s="45"/>
      <c r="E90" s="45">
        <v>4.9999999999999999E-13</v>
      </c>
      <c r="F90" s="45"/>
      <c r="H90" s="47">
        <f>ABS(E90-B90)/B90*100</f>
        <v>0</v>
      </c>
      <c r="I90" s="47"/>
    </row>
    <row r="92" spans="1:9" x14ac:dyDescent="0.2">
      <c r="B92" s="46" t="s">
        <v>36</v>
      </c>
      <c r="C92" s="46"/>
    </row>
    <row r="93" spans="1:9" x14ac:dyDescent="0.2">
      <c r="B93" s="45">
        <f>B87/1.5</f>
        <v>4.9999999999999999E-13</v>
      </c>
      <c r="C93" s="45"/>
    </row>
    <row r="96" spans="1:9" x14ac:dyDescent="0.2">
      <c r="A96" s="1" t="s">
        <v>6</v>
      </c>
      <c r="B96" s="17" t="s">
        <v>24</v>
      </c>
      <c r="D96" s="17" t="s">
        <v>25</v>
      </c>
      <c r="F96" s="17" t="s">
        <v>26</v>
      </c>
    </row>
    <row r="97" spans="1:9" x14ac:dyDescent="0.2">
      <c r="A97" s="1" t="s">
        <v>38</v>
      </c>
      <c r="B97" s="27">
        <v>1.1999999999999999E-13</v>
      </c>
      <c r="D97" s="27">
        <v>1.9E-13</v>
      </c>
      <c r="F97" s="27">
        <v>2.6E-13</v>
      </c>
    </row>
    <row r="99" spans="1:9" x14ac:dyDescent="0.2">
      <c r="B99" s="17" t="s">
        <v>27</v>
      </c>
      <c r="D99" s="17" t="s">
        <v>28</v>
      </c>
      <c r="F99" s="17" t="s">
        <v>29</v>
      </c>
    </row>
    <row r="100" spans="1:9" x14ac:dyDescent="0.2">
      <c r="B100" s="18">
        <v>0.71699999999999997</v>
      </c>
      <c r="D100" s="18">
        <v>0.45300000000000001</v>
      </c>
      <c r="F100" s="18">
        <v>0.33100000000000002</v>
      </c>
    </row>
    <row r="102" spans="1:9" x14ac:dyDescent="0.2">
      <c r="B102" s="17" t="s">
        <v>30</v>
      </c>
      <c r="D102" s="17" t="s">
        <v>31</v>
      </c>
      <c r="F102" s="17" t="s">
        <v>32</v>
      </c>
    </row>
    <row r="103" spans="1:9" x14ac:dyDescent="0.2">
      <c r="B103" s="27">
        <f>B97*B100</f>
        <v>8.6039999999999992E-14</v>
      </c>
      <c r="D103" s="32">
        <f>D97*D100</f>
        <v>8.6070000000000006E-14</v>
      </c>
      <c r="F103" s="32">
        <f>F97*F100</f>
        <v>8.6060000000000001E-14</v>
      </c>
    </row>
    <row r="105" spans="1:9" x14ac:dyDescent="0.2">
      <c r="B105" s="49" t="s">
        <v>39</v>
      </c>
      <c r="C105" s="49"/>
      <c r="E105" s="49" t="s">
        <v>33</v>
      </c>
      <c r="F105" s="49"/>
      <c r="H105" s="49" t="s">
        <v>10</v>
      </c>
      <c r="I105" s="49"/>
    </row>
    <row r="106" spans="1:9" x14ac:dyDescent="0.2">
      <c r="B106" s="50">
        <f>(B103+D103+F103)/3</f>
        <v>8.6056666666666662E-14</v>
      </c>
      <c r="C106" s="50"/>
      <c r="E106" s="50">
        <v>8.9999999999999995E-14</v>
      </c>
      <c r="F106" s="50"/>
      <c r="H106" s="51">
        <f>ABS(E106-B106)/B106*100</f>
        <v>4.5822520044931636</v>
      </c>
      <c r="I106" s="51"/>
    </row>
    <row r="108" spans="1:9" x14ac:dyDescent="0.2">
      <c r="B108" s="49" t="s">
        <v>40</v>
      </c>
      <c r="C108" s="49"/>
      <c r="E108" s="49" t="s">
        <v>37</v>
      </c>
      <c r="F108" s="49"/>
      <c r="H108" s="49" t="s">
        <v>10</v>
      </c>
      <c r="I108" s="49"/>
    </row>
    <row r="109" spans="1:9" x14ac:dyDescent="0.2">
      <c r="B109" s="50">
        <f>1/(1/B97+1/D97+1/F97)</f>
        <v>5.7330754352030943E-14</v>
      </c>
      <c r="C109" s="50"/>
      <c r="E109" s="50">
        <v>5.9999999999999997E-14</v>
      </c>
      <c r="F109" s="50"/>
      <c r="H109" s="51">
        <f>ABS(E109-B109)/B109*100</f>
        <v>4.6558704453441324</v>
      </c>
      <c r="I109" s="51"/>
    </row>
    <row r="111" spans="1:9" x14ac:dyDescent="0.2">
      <c r="B111" s="49" t="s">
        <v>36</v>
      </c>
      <c r="C111" s="49"/>
    </row>
    <row r="112" spans="1:9" x14ac:dyDescent="0.2">
      <c r="B112" s="50">
        <f>B106/1.5</f>
        <v>5.7371111111111104E-14</v>
      </c>
      <c r="C112" s="50"/>
    </row>
    <row r="115" spans="1:11" x14ac:dyDescent="0.2">
      <c r="A115" s="1" t="s">
        <v>41</v>
      </c>
      <c r="B115" s="19" t="s">
        <v>24</v>
      </c>
      <c r="D115" s="19" t="s">
        <v>25</v>
      </c>
      <c r="F115" s="19" t="s">
        <v>26</v>
      </c>
    </row>
    <row r="116" spans="1:11" x14ac:dyDescent="0.2">
      <c r="A116" s="1" t="s">
        <v>42</v>
      </c>
      <c r="B116" s="28">
        <v>1.9E-13</v>
      </c>
      <c r="D116" s="28">
        <v>1.1999999999999999E-13</v>
      </c>
      <c r="F116" s="28">
        <v>2.8000000000000002E-13</v>
      </c>
    </row>
    <row r="117" spans="1:11" x14ac:dyDescent="0.2">
      <c r="A117" s="1" t="s">
        <v>38</v>
      </c>
    </row>
    <row r="118" spans="1:11" x14ac:dyDescent="0.2">
      <c r="A118" s="1" t="s">
        <v>43</v>
      </c>
      <c r="B118" s="19" t="s">
        <v>27</v>
      </c>
      <c r="D118" s="19" t="s">
        <v>28</v>
      </c>
      <c r="F118" s="19" t="s">
        <v>29</v>
      </c>
    </row>
    <row r="119" spans="1:11" x14ac:dyDescent="0.2">
      <c r="A119" s="1" t="s">
        <v>21</v>
      </c>
      <c r="B119" s="20">
        <v>1.0169999999999999</v>
      </c>
      <c r="D119" s="20">
        <v>0.48299999999999998</v>
      </c>
      <c r="F119" s="20">
        <v>0.48299999999999998</v>
      </c>
    </row>
    <row r="121" spans="1:11" x14ac:dyDescent="0.2">
      <c r="B121" s="19" t="s">
        <v>30</v>
      </c>
      <c r="D121" s="19" t="s">
        <v>31</v>
      </c>
      <c r="F121" s="19" t="s">
        <v>32</v>
      </c>
    </row>
    <row r="122" spans="1:11" x14ac:dyDescent="0.2">
      <c r="B122" s="31">
        <f>B116*B119</f>
        <v>1.9322999999999998E-13</v>
      </c>
      <c r="D122" s="31">
        <f>D116*D119</f>
        <v>5.796E-14</v>
      </c>
      <c r="F122" s="28">
        <f>F116*F119</f>
        <v>1.3524000000000001E-13</v>
      </c>
    </row>
    <row r="125" spans="1:11" x14ac:dyDescent="0.2">
      <c r="B125" s="52" t="s">
        <v>44</v>
      </c>
      <c r="C125" s="53"/>
      <c r="E125" s="53" t="s">
        <v>37</v>
      </c>
      <c r="F125" s="53"/>
      <c r="H125" s="53" t="s">
        <v>10</v>
      </c>
      <c r="I125" s="53"/>
    </row>
    <row r="126" spans="1:11" x14ac:dyDescent="0.2">
      <c r="B126" s="54">
        <f>1/(1/B116+1/(D116+F116))</f>
        <v>1.288135593220339E-13</v>
      </c>
      <c r="C126" s="54"/>
      <c r="E126" s="54">
        <v>1.3E-13</v>
      </c>
      <c r="F126" s="54"/>
      <c r="H126" s="55">
        <f>ABS(E126-B126)/B126*100</f>
        <v>0.92105263157894468</v>
      </c>
      <c r="I126" s="55"/>
    </row>
    <row r="128" spans="1:11" x14ac:dyDescent="0.2">
      <c r="J128" s="21"/>
      <c r="K128" s="21"/>
    </row>
    <row r="129" spans="10:11" x14ac:dyDescent="0.2">
      <c r="J129" s="21"/>
      <c r="K129" s="21"/>
    </row>
  </sheetData>
  <mergeCells count="47">
    <mergeCell ref="B125:C125"/>
    <mergeCell ref="E125:F125"/>
    <mergeCell ref="H125:I125"/>
    <mergeCell ref="B126:C126"/>
    <mergeCell ref="E126:F126"/>
    <mergeCell ref="H126:I126"/>
    <mergeCell ref="B111:C111"/>
    <mergeCell ref="B112:C112"/>
    <mergeCell ref="B108:C108"/>
    <mergeCell ref="E108:F108"/>
    <mergeCell ref="H108:I108"/>
    <mergeCell ref="B109:C109"/>
    <mergeCell ref="E109:F109"/>
    <mergeCell ref="H109:I109"/>
    <mergeCell ref="B105:C105"/>
    <mergeCell ref="E105:F105"/>
    <mergeCell ref="H105:I105"/>
    <mergeCell ref="B106:C106"/>
    <mergeCell ref="E106:F106"/>
    <mergeCell ref="H106:I106"/>
    <mergeCell ref="H86:I86"/>
    <mergeCell ref="H87:I87"/>
    <mergeCell ref="B89:C89"/>
    <mergeCell ref="B90:C90"/>
    <mergeCell ref="B92:C92"/>
    <mergeCell ref="B86:C86"/>
    <mergeCell ref="B87:C87"/>
    <mergeCell ref="E86:F86"/>
    <mergeCell ref="E87:F87"/>
    <mergeCell ref="B93:C93"/>
    <mergeCell ref="E89:F89"/>
    <mergeCell ref="E90:F90"/>
    <mergeCell ref="H89:I89"/>
    <mergeCell ref="H90:I90"/>
    <mergeCell ref="H23:I23"/>
    <mergeCell ref="B46:C46"/>
    <mergeCell ref="E46:F46"/>
    <mergeCell ref="H46:I46"/>
    <mergeCell ref="B47:C47"/>
    <mergeCell ref="E47:F47"/>
    <mergeCell ref="H47:I47"/>
    <mergeCell ref="H24:I24"/>
    <mergeCell ref="A1:C1"/>
    <mergeCell ref="B23:C23"/>
    <mergeCell ref="B24:C24"/>
    <mergeCell ref="E23:F23"/>
    <mergeCell ref="E24:F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</dc:creator>
  <cp:lastModifiedBy>Yeoh, Alex</cp:lastModifiedBy>
  <dcterms:created xsi:type="dcterms:W3CDTF">2020-05-29T13:17:45Z</dcterms:created>
  <dcterms:modified xsi:type="dcterms:W3CDTF">2020-07-01T19:27:36Z</dcterms:modified>
</cp:coreProperties>
</file>