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lexyeoh/Downloads/"/>
    </mc:Choice>
  </mc:AlternateContent>
  <xr:revisionPtr revIDLastSave="0" documentId="13_ncr:1_{4A45D121-01A5-8E4F-A02A-560BE2C60133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2" l="1"/>
  <c r="F30" i="2"/>
  <c r="F30" i="1"/>
  <c r="H30" i="1"/>
  <c r="B30" i="1"/>
  <c r="E17" i="1"/>
  <c r="G23" i="1"/>
  <c r="B33" i="2"/>
  <c r="B30" i="2"/>
  <c r="B25" i="2"/>
  <c r="E23" i="1"/>
  <c r="B17" i="1"/>
  <c r="B25" i="1"/>
  <c r="B33" i="1" s="1"/>
  <c r="B22" i="2"/>
  <c r="E17" i="2"/>
  <c r="I23" i="2"/>
  <c r="G23" i="2"/>
  <c r="E23" i="2"/>
  <c r="K23" i="1"/>
  <c r="I23" i="1"/>
  <c r="H17" i="1"/>
  <c r="K17" i="1"/>
  <c r="B17" i="2"/>
  <c r="H17" i="2"/>
  <c r="B22" i="1"/>
  <c r="H14" i="2"/>
  <c r="E14" i="2"/>
  <c r="B14" i="2"/>
  <c r="H11" i="2"/>
  <c r="E11" i="2"/>
  <c r="B11" i="2"/>
  <c r="K14" i="1"/>
  <c r="H14" i="1"/>
  <c r="E14" i="1"/>
  <c r="K11" i="1"/>
  <c r="H11" i="1"/>
  <c r="E11" i="1"/>
  <c r="B14" i="1"/>
  <c r="B11" i="1"/>
</calcChain>
</file>

<file path=xl/sharedStrings.xml><?xml version="1.0" encoding="utf-8"?>
<sst xmlns="http://schemas.openxmlformats.org/spreadsheetml/2006/main" count="69" uniqueCount="33">
  <si>
    <t>Length, L</t>
  </si>
  <si>
    <t>Width, W</t>
  </si>
  <si>
    <t>Height, H</t>
  </si>
  <si>
    <t>Mass, M</t>
  </si>
  <si>
    <t>from:</t>
  </si>
  <si>
    <t>to:</t>
  </si>
  <si>
    <t>Diameter, D</t>
  </si>
  <si>
    <t>Right Circular Cylinder</t>
  </si>
  <si>
    <t>Sig. Fig.</t>
  </si>
  <si>
    <t>Length L (cm)</t>
  </si>
  <si>
    <t>Sys. Unc. (cm)</t>
  </si>
  <si>
    <t>Diameter, D (cm)</t>
  </si>
  <si>
    <t>Mass, M (g)</t>
  </si>
  <si>
    <t>Sys. Unc. (g)</t>
  </si>
  <si>
    <t>Avg. L (cm)</t>
  </si>
  <si>
    <t>Avg. D (cm)</t>
  </si>
  <si>
    <t>Avg. M (g)</t>
  </si>
  <si>
    <t>St. Dev. (cm)</t>
  </si>
  <si>
    <t>St. Dev. (g)</t>
  </si>
  <si>
    <t>Total Unc. (cm)</t>
  </si>
  <si>
    <t>Total Unc. (g)</t>
  </si>
  <si>
    <t>Width W (cm)</t>
  </si>
  <si>
    <t>Height H (cm)</t>
  </si>
  <si>
    <t>Mass M (g)</t>
  </si>
  <si>
    <t>Avg. H (cm)</t>
  </si>
  <si>
    <t>Avg. W (cm)</t>
  </si>
  <si>
    <r>
      <t>Volume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</si>
  <si>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Total Unc.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</si>
  <si>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</si>
  <si>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Total Unc.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</si>
  <si>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Range of Density Values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</si>
  <si>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Fractional Unc.</t>
  </si>
  <si>
    <t>Rectangular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</si>
</sst>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 applyAlignment="1">
      <alignment horizontal="right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2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441293</xdr:colOff>
      <xdr:row>18</xdr:row>
      <xdr:rowOff>21113</xdr:rowOff>
    </xdr:from>
    <xdr:ext cx="527113" cy="1736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B3E707-B041-A648-B868-43DF9B2AC571}"/>
                </a:ext>
              </a:extLst>
            </xdr:cNvPr>
            <xdr:cNvSpPr txBox="1"/>
          </xdr:nvSpPr>
          <xdr:spPr>
            <a:xfrm>
              <a:off x="7718393" y="3450113"/>
              <a:ext cx="527113" cy="173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B3E707-B041-A648-B868-43DF9B2AC571}"/>
                </a:ext>
              </a:extLst>
            </xdr:cNvPr>
            <xdr:cNvSpPr txBox="1"/>
          </xdr:nvSpPr>
          <xdr:spPr>
            <a:xfrm>
              <a:off x="7718393" y="3450113"/>
              <a:ext cx="527113" cy="173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𝐴=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en-US" sz="110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3"/>
  <sheetViews>
    <sheetView tabSelected="1" workbookViewId="0">
      <selection activeCell="E31" sqref="E31"/>
    </sheetView>
  </sheetViews>
  <sheetFormatPr baseColWidth="10" defaultColWidth="8.83203125" defaultRowHeight="15" x14ac:dyDescent="0.2"/>
  <cols>
    <col min="2" max="12" width="17.33203125" style="4" customWidth="1"/>
  </cols>
  <sheetData>
    <row r="1" spans="2:12" x14ac:dyDescent="0.2">
      <c r="B1" s="17" t="s">
        <v>32</v>
      </c>
      <c r="C1" s="17"/>
      <c r="D1" s="17"/>
    </row>
    <row r="3" spans="2:12" x14ac:dyDescent="0.2">
      <c r="B3" s="1" t="s">
        <v>9</v>
      </c>
      <c r="C3" s="1" t="s">
        <v>10</v>
      </c>
      <c r="D3" s="2"/>
      <c r="E3" s="1" t="s">
        <v>21</v>
      </c>
      <c r="F3" s="1" t="s">
        <v>10</v>
      </c>
      <c r="G3" s="2"/>
      <c r="H3" s="1" t="s">
        <v>22</v>
      </c>
      <c r="I3" s="1" t="s">
        <v>10</v>
      </c>
      <c r="J3" s="2"/>
      <c r="K3" s="1" t="s">
        <v>23</v>
      </c>
      <c r="L3" s="1" t="s">
        <v>13</v>
      </c>
    </row>
    <row r="4" spans="2:12" x14ac:dyDescent="0.2">
      <c r="B4" s="1">
        <v>5.98</v>
      </c>
      <c r="C4" s="1">
        <v>0.05</v>
      </c>
      <c r="D4" s="2"/>
      <c r="E4" s="1">
        <v>8.33</v>
      </c>
      <c r="F4" s="1">
        <v>0.05</v>
      </c>
      <c r="G4" s="2"/>
      <c r="H4" s="1">
        <v>1.1599999999999999</v>
      </c>
      <c r="I4" s="1">
        <v>0.05</v>
      </c>
      <c r="J4" s="2"/>
      <c r="K4" s="1">
        <v>155.38999999999999</v>
      </c>
      <c r="L4" s="1">
        <v>0.05</v>
      </c>
    </row>
    <row r="5" spans="2:12" x14ac:dyDescent="0.2">
      <c r="B5" s="1">
        <v>5.96</v>
      </c>
      <c r="C5" s="1">
        <v>0.05</v>
      </c>
      <c r="D5" s="2"/>
      <c r="E5" s="1">
        <v>8.36</v>
      </c>
      <c r="F5" s="1">
        <v>0.05</v>
      </c>
      <c r="G5" s="2"/>
      <c r="H5" s="1">
        <v>1.1399999999999999</v>
      </c>
      <c r="I5" s="1">
        <v>0.05</v>
      </c>
      <c r="J5" s="2"/>
      <c r="K5" s="1">
        <v>155.38</v>
      </c>
      <c r="L5" s="1">
        <v>0.05</v>
      </c>
    </row>
    <row r="6" spans="2:12" x14ac:dyDescent="0.2">
      <c r="B6" s="1">
        <v>6.01</v>
      </c>
      <c r="C6" s="1">
        <v>0.05</v>
      </c>
      <c r="D6" s="2"/>
      <c r="E6" s="1">
        <v>8.34</v>
      </c>
      <c r="F6" s="1">
        <v>0.05</v>
      </c>
      <c r="G6" s="2"/>
      <c r="H6" s="1">
        <v>1.1599999999999999</v>
      </c>
      <c r="I6" s="1">
        <v>0.05</v>
      </c>
      <c r="J6" s="2"/>
      <c r="K6" s="1">
        <v>155.41999999999999</v>
      </c>
      <c r="L6" s="1">
        <v>0.05</v>
      </c>
    </row>
    <row r="7" spans="2:12" x14ac:dyDescent="0.2">
      <c r="B7" s="1">
        <v>5.97</v>
      </c>
      <c r="C7" s="1">
        <v>0.05</v>
      </c>
      <c r="D7" s="2"/>
      <c r="E7" s="1">
        <v>8.36</v>
      </c>
      <c r="F7" s="1">
        <v>0.05</v>
      </c>
      <c r="G7" s="2"/>
      <c r="H7" s="1">
        <v>1.17</v>
      </c>
      <c r="I7" s="1">
        <v>0.05</v>
      </c>
      <c r="J7" s="2"/>
      <c r="K7" s="1">
        <v>155.4</v>
      </c>
      <c r="L7" s="1">
        <v>0.05</v>
      </c>
    </row>
    <row r="8" spans="2:12" x14ac:dyDescent="0.2">
      <c r="B8" s="1">
        <v>6</v>
      </c>
      <c r="C8" s="1">
        <v>0.05</v>
      </c>
      <c r="D8" s="2"/>
      <c r="E8" s="1">
        <v>8.33</v>
      </c>
      <c r="F8" s="1">
        <v>0.05</v>
      </c>
      <c r="G8" s="2"/>
      <c r="H8" s="1">
        <v>1.1399999999999999</v>
      </c>
      <c r="I8" s="1">
        <v>0.05</v>
      </c>
      <c r="J8" s="2"/>
      <c r="K8" s="1">
        <v>155.36000000000001</v>
      </c>
      <c r="L8" s="1">
        <v>0.05</v>
      </c>
    </row>
    <row r="10" spans="2:12" x14ac:dyDescent="0.2">
      <c r="B10" s="3" t="s">
        <v>14</v>
      </c>
      <c r="E10" s="3" t="s">
        <v>25</v>
      </c>
      <c r="H10" s="3" t="s">
        <v>24</v>
      </c>
      <c r="K10" s="3" t="s">
        <v>16</v>
      </c>
    </row>
    <row r="11" spans="2:12" x14ac:dyDescent="0.2">
      <c r="B11" s="5">
        <f>AVERAGE(B4:B8)</f>
        <v>5.984</v>
      </c>
      <c r="E11" s="5">
        <f>AVERAGE(E4:E8)</f>
        <v>8.3439999999999994</v>
      </c>
      <c r="H11" s="5">
        <f>AVERAGE(H4:H8)</f>
        <v>1.1539999999999999</v>
      </c>
      <c r="K11" s="5">
        <f>AVERAGE(K4:K8)</f>
        <v>155.38999999999999</v>
      </c>
    </row>
    <row r="13" spans="2:12" x14ac:dyDescent="0.2">
      <c r="B13" s="6" t="s">
        <v>17</v>
      </c>
      <c r="E13" s="6" t="s">
        <v>17</v>
      </c>
      <c r="H13" s="6" t="s">
        <v>17</v>
      </c>
      <c r="K13" s="6" t="s">
        <v>18</v>
      </c>
    </row>
    <row r="14" spans="2:12" x14ac:dyDescent="0.2">
      <c r="B14" s="6">
        <f>STDEV(B4:B8)</f>
        <v>2.0736441353327684E-2</v>
      </c>
      <c r="E14" s="6">
        <f>STDEV(E4:E8)</f>
        <v>1.5165750888102777E-2</v>
      </c>
      <c r="H14" s="6">
        <f>STDEV(H4:H8)</f>
        <v>1.341640786499875E-2</v>
      </c>
      <c r="K14" s="6">
        <f>STDEV(K4:K8)</f>
        <v>2.2360679774990271E-2</v>
      </c>
    </row>
    <row r="16" spans="2:12" x14ac:dyDescent="0.2">
      <c r="B16" s="3" t="s">
        <v>19</v>
      </c>
      <c r="E16" s="3" t="s">
        <v>19</v>
      </c>
      <c r="H16" s="3" t="s">
        <v>19</v>
      </c>
      <c r="K16" s="3" t="s">
        <v>20</v>
      </c>
    </row>
    <row r="17" spans="2:11" x14ac:dyDescent="0.2">
      <c r="B17" s="3">
        <f>SQRT(B14^2+C4^2)</f>
        <v>5.4129474410897424E-2</v>
      </c>
      <c r="E17" s="3">
        <f>SQRT(E14^2+F4^2)</f>
        <v>5.2249401910452437E-2</v>
      </c>
      <c r="H17" s="3">
        <f>SQRT(H14^2+I4^2)</f>
        <v>5.1768716422179145E-2</v>
      </c>
      <c r="K17" s="3">
        <f>SQRT(K14^2+L4^2)</f>
        <v>5.4772255750513497E-2</v>
      </c>
    </row>
    <row r="21" spans="2:11" ht="17" x14ac:dyDescent="0.2">
      <c r="B21" s="7" t="s">
        <v>26</v>
      </c>
      <c r="E21" s="9" t="s">
        <v>31</v>
      </c>
      <c r="G21" s="9" t="s">
        <v>31</v>
      </c>
      <c r="I21" s="9" t="s">
        <v>31</v>
      </c>
      <c r="K21" s="9" t="s">
        <v>31</v>
      </c>
    </row>
    <row r="22" spans="2:11" x14ac:dyDescent="0.2">
      <c r="B22" s="7">
        <f>B11*E11*H11</f>
        <v>57.619792383999993</v>
      </c>
      <c r="E22" s="10" t="s">
        <v>0</v>
      </c>
      <c r="G22" s="10" t="s">
        <v>1</v>
      </c>
      <c r="I22" s="10" t="s">
        <v>2</v>
      </c>
      <c r="K22" s="10" t="s">
        <v>3</v>
      </c>
    </row>
    <row r="23" spans="2:11" x14ac:dyDescent="0.2">
      <c r="E23" s="20">
        <f>B17/B11</f>
        <v>9.0457009376499701E-3</v>
      </c>
      <c r="G23" s="11">
        <f>E17/E11</f>
        <v>6.2619129806390748E-3</v>
      </c>
      <c r="I23" s="11">
        <f>H17/H11</f>
        <v>4.4860239533950734E-2</v>
      </c>
      <c r="K23" s="19">
        <f>K17/K11</f>
        <v>3.5248250048596115E-4</v>
      </c>
    </row>
    <row r="24" spans="2:11" ht="17" x14ac:dyDescent="0.2">
      <c r="B24" s="7" t="s">
        <v>27</v>
      </c>
    </row>
    <row r="25" spans="2:11" x14ac:dyDescent="0.2">
      <c r="B25" s="7">
        <f>B22*SQRT((B17/B11)^2+(E17/E11)^2+(H17/H11)^2)</f>
        <v>2.6614340411515687</v>
      </c>
    </row>
    <row r="29" spans="2:11" ht="17" x14ac:dyDescent="0.2">
      <c r="B29" s="8" t="s">
        <v>28</v>
      </c>
      <c r="C29" s="4" t="s">
        <v>8</v>
      </c>
      <c r="E29" s="16" t="s">
        <v>30</v>
      </c>
      <c r="F29" s="16"/>
      <c r="G29" s="16"/>
      <c r="H29" s="16"/>
    </row>
    <row r="30" spans="2:11" x14ac:dyDescent="0.2">
      <c r="B30" s="18">
        <f>K11/B22</f>
        <v>2.6968163815034689</v>
      </c>
      <c r="C30" s="15">
        <v>3</v>
      </c>
      <c r="E30" s="12" t="s">
        <v>4</v>
      </c>
      <c r="F30" s="14">
        <f>2.7-0.12</f>
        <v>2.58</v>
      </c>
      <c r="G30" s="12" t="s">
        <v>5</v>
      </c>
      <c r="H30" s="14">
        <f>2.7+0.12</f>
        <v>2.8200000000000003</v>
      </c>
    </row>
    <row r="32" spans="2:11" ht="17" x14ac:dyDescent="0.2">
      <c r="B32" s="8" t="s">
        <v>29</v>
      </c>
      <c r="C32" s="4" t="s">
        <v>8</v>
      </c>
    </row>
    <row r="33" spans="2:3" x14ac:dyDescent="0.2">
      <c r="B33" s="18">
        <f>B30*SQRT((B25/B22)^2+(K17/K11)^2)</f>
        <v>0.12456844444962134</v>
      </c>
      <c r="C33" s="15">
        <v>2</v>
      </c>
    </row>
  </sheetData>
  <mergeCells count="2">
    <mergeCell ref="E29:H29"/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3"/>
  <sheetViews>
    <sheetView workbookViewId="0">
      <selection activeCell="H31" sqref="H31"/>
    </sheetView>
  </sheetViews>
  <sheetFormatPr baseColWidth="10" defaultColWidth="8.83203125" defaultRowHeight="15" x14ac:dyDescent="0.2"/>
  <cols>
    <col min="2" max="9" width="17.33203125" customWidth="1"/>
    <col min="10" max="12" width="9.1640625" customWidth="1"/>
  </cols>
  <sheetData>
    <row r="1" spans="2:9" x14ac:dyDescent="0.2">
      <c r="B1" s="17" t="s">
        <v>7</v>
      </c>
      <c r="C1" s="17"/>
      <c r="D1" s="17"/>
    </row>
    <row r="3" spans="2:9" x14ac:dyDescent="0.2">
      <c r="B3" s="1" t="s">
        <v>9</v>
      </c>
      <c r="C3" s="1" t="s">
        <v>10</v>
      </c>
      <c r="E3" s="1" t="s">
        <v>11</v>
      </c>
      <c r="F3" s="1" t="s">
        <v>10</v>
      </c>
      <c r="H3" s="1" t="s">
        <v>12</v>
      </c>
      <c r="I3" s="1" t="s">
        <v>13</v>
      </c>
    </row>
    <row r="4" spans="2:9" x14ac:dyDescent="0.2">
      <c r="B4" s="1">
        <v>6.22</v>
      </c>
      <c r="C4" s="1">
        <v>0.05</v>
      </c>
      <c r="E4" s="1">
        <v>1.26</v>
      </c>
      <c r="F4" s="1">
        <v>0.05</v>
      </c>
      <c r="H4" s="1">
        <v>21.2</v>
      </c>
      <c r="I4" s="1">
        <v>0.05</v>
      </c>
    </row>
    <row r="5" spans="2:9" x14ac:dyDescent="0.2">
      <c r="B5" s="1">
        <v>6.25</v>
      </c>
      <c r="C5" s="1">
        <v>0.05</v>
      </c>
      <c r="E5" s="1">
        <v>1.27</v>
      </c>
      <c r="F5" s="1">
        <v>0.05</v>
      </c>
      <c r="H5" s="1">
        <v>21.16</v>
      </c>
      <c r="I5" s="1">
        <v>0.05</v>
      </c>
    </row>
    <row r="6" spans="2:9" x14ac:dyDescent="0.2">
      <c r="B6" s="1">
        <v>6.26</v>
      </c>
      <c r="C6" s="1">
        <v>0.05</v>
      </c>
      <c r="E6" s="1">
        <v>1.25</v>
      </c>
      <c r="F6" s="1">
        <v>0.05</v>
      </c>
      <c r="H6" s="1">
        <v>21.18</v>
      </c>
      <c r="I6" s="1">
        <v>0.05</v>
      </c>
    </row>
    <row r="7" spans="2:9" x14ac:dyDescent="0.2">
      <c r="B7" s="1">
        <v>6.24</v>
      </c>
      <c r="C7" s="1">
        <v>0.05</v>
      </c>
      <c r="E7" s="1">
        <v>1.28</v>
      </c>
      <c r="F7" s="1">
        <v>0.05</v>
      </c>
      <c r="H7" s="1">
        <v>21.21</v>
      </c>
      <c r="I7" s="1">
        <v>0.05</v>
      </c>
    </row>
    <row r="8" spans="2:9" x14ac:dyDescent="0.2">
      <c r="B8" s="1">
        <v>6.23</v>
      </c>
      <c r="C8" s="1">
        <v>0.05</v>
      </c>
      <c r="E8" s="1">
        <v>1.26</v>
      </c>
      <c r="F8" s="1">
        <v>0.05</v>
      </c>
      <c r="H8" s="1">
        <v>21.18</v>
      </c>
      <c r="I8" s="1">
        <v>0.05</v>
      </c>
    </row>
    <row r="10" spans="2:9" x14ac:dyDescent="0.2">
      <c r="B10" s="3" t="s">
        <v>14</v>
      </c>
      <c r="C10" s="4"/>
      <c r="D10" s="4"/>
      <c r="E10" s="3" t="s">
        <v>15</v>
      </c>
      <c r="F10" s="4"/>
      <c r="G10" s="4"/>
      <c r="H10" s="3" t="s">
        <v>16</v>
      </c>
    </row>
    <row r="11" spans="2:9" x14ac:dyDescent="0.2">
      <c r="B11" s="5">
        <f>AVERAGE(B4:B8)</f>
        <v>6.24</v>
      </c>
      <c r="C11" s="4"/>
      <c r="D11" s="4"/>
      <c r="E11" s="5">
        <f>AVERAGE(E4:E8)</f>
        <v>1.264</v>
      </c>
      <c r="F11" s="4"/>
      <c r="G11" s="4"/>
      <c r="H11" s="5">
        <f>AVERAGE(H4:H8)</f>
        <v>21.186</v>
      </c>
    </row>
    <row r="12" spans="2:9" x14ac:dyDescent="0.2">
      <c r="B12" s="4"/>
      <c r="C12" s="4"/>
      <c r="D12" s="4"/>
      <c r="E12" s="4"/>
      <c r="F12" s="4"/>
      <c r="G12" s="4"/>
      <c r="H12" s="4"/>
    </row>
    <row r="13" spans="2:9" x14ac:dyDescent="0.2">
      <c r="B13" s="6" t="s">
        <v>17</v>
      </c>
      <c r="C13" s="4"/>
      <c r="D13" s="4"/>
      <c r="E13" s="6" t="s">
        <v>17</v>
      </c>
      <c r="F13" s="4"/>
      <c r="G13" s="4"/>
      <c r="H13" s="6" t="s">
        <v>18</v>
      </c>
    </row>
    <row r="14" spans="2:9" x14ac:dyDescent="0.2">
      <c r="B14" s="6">
        <f>STDEV(B4:B8)</f>
        <v>1.581138830084184E-2</v>
      </c>
      <c r="C14" s="4"/>
      <c r="D14" s="4"/>
      <c r="E14" s="6">
        <f>STDEV(E4:E8)</f>
        <v>1.1401754250991391E-2</v>
      </c>
      <c r="F14" s="4"/>
      <c r="G14" s="4"/>
      <c r="H14" s="6">
        <f>STDEV(H4:H8)</f>
        <v>1.949358868961806E-2</v>
      </c>
    </row>
    <row r="15" spans="2:9" x14ac:dyDescent="0.2">
      <c r="B15" s="4"/>
      <c r="C15" s="4"/>
      <c r="D15" s="4"/>
      <c r="E15" s="4"/>
      <c r="F15" s="4"/>
      <c r="G15" s="4"/>
      <c r="H15" s="4"/>
    </row>
    <row r="16" spans="2:9" x14ac:dyDescent="0.2">
      <c r="B16" s="3" t="s">
        <v>19</v>
      </c>
      <c r="C16" s="4"/>
      <c r="D16" s="4"/>
      <c r="E16" s="3" t="s">
        <v>19</v>
      </c>
      <c r="F16" s="4"/>
      <c r="G16" s="4"/>
      <c r="H16" s="3" t="s">
        <v>20</v>
      </c>
    </row>
    <row r="17" spans="2:9" x14ac:dyDescent="0.2">
      <c r="B17" s="3">
        <f>SQRT(B14^2+C4^2)</f>
        <v>5.2440442408507565E-2</v>
      </c>
      <c r="C17" s="4"/>
      <c r="D17" s="4"/>
      <c r="E17" s="3">
        <f>SQRT(E14^2+F4^2)</f>
        <v>5.1283525619832349E-2</v>
      </c>
      <c r="F17" s="4"/>
      <c r="G17" s="4"/>
      <c r="H17" s="3">
        <f>SQRT(H14^2+I4^2)</f>
        <v>5.3665631459995006E-2</v>
      </c>
    </row>
    <row r="21" spans="2:9" ht="17" x14ac:dyDescent="0.2">
      <c r="B21" s="7" t="s">
        <v>26</v>
      </c>
      <c r="E21" s="9" t="s">
        <v>31</v>
      </c>
      <c r="F21" s="4"/>
      <c r="G21" s="9" t="s">
        <v>31</v>
      </c>
      <c r="H21" s="4"/>
      <c r="I21" s="9" t="s">
        <v>31</v>
      </c>
    </row>
    <row r="22" spans="2:9" x14ac:dyDescent="0.2">
      <c r="B22" s="7">
        <f>(3.14/4)*E11^2*B11</f>
        <v>7.8261540864000008</v>
      </c>
      <c r="E22" s="10" t="s">
        <v>0</v>
      </c>
      <c r="F22" s="4"/>
      <c r="G22" s="10" t="s">
        <v>6</v>
      </c>
      <c r="H22" s="4"/>
      <c r="I22" s="10" t="s">
        <v>3</v>
      </c>
    </row>
    <row r="23" spans="2:9" x14ac:dyDescent="0.2">
      <c r="B23" s="4"/>
      <c r="E23" s="11">
        <f>B17/B11</f>
        <v>8.4039170526454422E-3</v>
      </c>
      <c r="F23" s="4"/>
      <c r="G23" s="11">
        <f>E17/E11</f>
        <v>4.0572409509361036E-2</v>
      </c>
      <c r="H23" s="4"/>
      <c r="I23" s="11">
        <f>H17/H11</f>
        <v>2.5330704927780143E-3</v>
      </c>
    </row>
    <row r="24" spans="2:9" ht="17" x14ac:dyDescent="0.2">
      <c r="B24" s="7" t="s">
        <v>27</v>
      </c>
    </row>
    <row r="25" spans="2:9" x14ac:dyDescent="0.2">
      <c r="B25" s="7">
        <f>B22*SQRT(E23^2+(2*G23)^2)</f>
        <v>0.63844858832233808</v>
      </c>
    </row>
    <row r="26" spans="2:9" x14ac:dyDescent="0.2">
      <c r="B26" s="4"/>
    </row>
    <row r="27" spans="2:9" x14ac:dyDescent="0.2">
      <c r="B27" s="4"/>
    </row>
    <row r="28" spans="2:9" x14ac:dyDescent="0.2">
      <c r="B28" s="4"/>
    </row>
    <row r="29" spans="2:9" ht="17" x14ac:dyDescent="0.2">
      <c r="B29" s="8" t="s">
        <v>28</v>
      </c>
      <c r="C29" s="4" t="s">
        <v>8</v>
      </c>
      <c r="E29" s="16" t="s">
        <v>30</v>
      </c>
      <c r="F29" s="16"/>
      <c r="G29" s="16"/>
      <c r="H29" s="16"/>
    </row>
    <row r="30" spans="2:9" x14ac:dyDescent="0.2">
      <c r="B30" s="18">
        <f>H11/B22</f>
        <v>2.7070767794894612</v>
      </c>
      <c r="C30" s="15">
        <v>3</v>
      </c>
      <c r="E30" s="12" t="s">
        <v>4</v>
      </c>
      <c r="F30" s="13">
        <f>2.71-0.22</f>
        <v>2.4899999999999998</v>
      </c>
      <c r="G30" s="12" t="s">
        <v>5</v>
      </c>
      <c r="H30" s="13">
        <f>2.71+0.22</f>
        <v>2.93</v>
      </c>
    </row>
    <row r="31" spans="2:9" x14ac:dyDescent="0.2">
      <c r="B31" s="4"/>
    </row>
    <row r="32" spans="2:9" ht="17" x14ac:dyDescent="0.2">
      <c r="B32" s="8" t="s">
        <v>29</v>
      </c>
      <c r="C32" s="4" t="s">
        <v>8</v>
      </c>
    </row>
    <row r="33" spans="2:3" x14ac:dyDescent="0.2">
      <c r="B33" s="18">
        <f>B30*SQRT((B25/B22)^2+(H17/H11)^2)</f>
        <v>0.22094662372636673</v>
      </c>
      <c r="C33" s="15">
        <v>2</v>
      </c>
    </row>
  </sheetData>
  <mergeCells count="2">
    <mergeCell ref="E29:H29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2020-05-04T11:55:39Z</dcterms:created>
  <dcterms:modified xsi:type="dcterms:W3CDTF">2020-05-18T18:49:08Z</dcterms:modified>
</cp:coreProperties>
</file>