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alexyeoh/Desktop/Experiment 3/"/>
    </mc:Choice>
  </mc:AlternateContent>
  <xr:revisionPtr revIDLastSave="0" documentId="13_ncr:1_{B01DE329-8C54-3445-A52D-0D65DAC3E669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C34" i="1"/>
  <c r="D28" i="1"/>
  <c r="G28" i="1" s="1"/>
  <c r="D29" i="1"/>
  <c r="G29" i="1" s="1"/>
  <c r="D30" i="1"/>
  <c r="G30" i="1" s="1"/>
  <c r="K5" i="1"/>
  <c r="C35" i="1" l="1"/>
  <c r="C36" i="1"/>
  <c r="C28" i="1"/>
  <c r="C10" i="1"/>
  <c r="C11" i="1"/>
  <c r="C12" i="1"/>
  <c r="C24" i="1"/>
  <c r="C29" i="1"/>
  <c r="C30" i="1"/>
  <c r="C22" i="1"/>
  <c r="K17" i="1"/>
  <c r="K18" i="1"/>
  <c r="K16" i="1"/>
  <c r="K6" i="1"/>
  <c r="K7" i="1"/>
  <c r="C23" i="1" l="1"/>
  <c r="D10" i="1"/>
  <c r="D11" i="1"/>
  <c r="D12" i="1"/>
  <c r="D24" i="1" s="1"/>
  <c r="F35" i="1"/>
  <c r="G35" i="1"/>
  <c r="F36" i="1"/>
  <c r="G36" i="1"/>
  <c r="F29" i="1"/>
  <c r="F30" i="1"/>
  <c r="F28" i="1"/>
  <c r="J17" i="1"/>
  <c r="J18" i="1"/>
  <c r="J16" i="1"/>
  <c r="J5" i="1"/>
  <c r="B35" i="1"/>
  <c r="B36" i="1"/>
  <c r="B29" i="1"/>
  <c r="B30" i="1"/>
  <c r="B23" i="1"/>
  <c r="B24" i="1"/>
  <c r="I17" i="1"/>
  <c r="I18" i="1"/>
  <c r="I16" i="1"/>
  <c r="B17" i="1"/>
  <c r="B11" i="1"/>
  <c r="B12" i="1"/>
  <c r="B18" i="1" s="1"/>
  <c r="B10" i="1"/>
  <c r="B34" i="1" s="1"/>
  <c r="J6" i="1"/>
  <c r="J7" i="1"/>
  <c r="I6" i="1"/>
  <c r="I7" i="1"/>
  <c r="I5" i="1"/>
  <c r="D22" i="1" l="1"/>
  <c r="G22" i="1" s="1"/>
  <c r="D23" i="1"/>
  <c r="F24" i="1"/>
  <c r="G24" i="1"/>
  <c r="F22" i="1"/>
  <c r="B22" i="1"/>
  <c r="B28" i="1"/>
  <c r="B16" i="1"/>
  <c r="G34" i="1" l="1"/>
  <c r="F34" i="1"/>
  <c r="F23" i="1"/>
  <c r="G23" i="1"/>
</calcChain>
</file>

<file path=xl/sharedStrings.xml><?xml version="1.0" encoding="utf-8"?>
<sst xmlns="http://schemas.openxmlformats.org/spreadsheetml/2006/main" count="51" uniqueCount="26">
  <si>
    <t>Experiment 3</t>
  </si>
  <si>
    <t>Equations of Motion Worksheet</t>
  </si>
  <si>
    <t>Time Ball Rolls Down Inclined Plane</t>
  </si>
  <si>
    <t>Time Ball Rolls Across 50 cm Distance</t>
  </si>
  <si>
    <r>
      <t>Angle (</t>
    </r>
    <r>
      <rPr>
        <sz val="11"/>
        <color theme="1"/>
        <rFont val="Calibri"/>
        <family val="2"/>
      </rPr>
      <t>°)</t>
    </r>
  </si>
  <si>
    <t>Angle (°)</t>
  </si>
  <si>
    <t>Avg. Time</t>
  </si>
  <si>
    <t>Avg. Vel.</t>
  </si>
  <si>
    <t>Average Velocity (meters/sec.)</t>
  </si>
  <si>
    <t>Accel.</t>
  </si>
  <si>
    <r>
      <t>Acceleration (meters/sec.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</si>
  <si>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Using final velocity:</t>
  </si>
  <si>
    <t>Both distance and final velocity:</t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</si>
  <si>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</si>
  <si>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</si>
  <si>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</si>
  <si>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r>
      <t>t</t>
    </r>
    <r>
      <rPr>
        <vertAlign val="subscript"/>
        <sz val="11"/>
        <color theme="1"/>
        <rFont val="Calibri"/>
        <family val="2"/>
        <scheme val="minor"/>
      </rPr>
      <t>4</t>
    </r>
  </si>
  <si>
    <r>
      <t>t</t>
    </r>
    <r>
      <rPr>
        <vertAlign val="subscript"/>
        <sz val="11"/>
        <color theme="1"/>
        <rFont val="Calibri"/>
        <family val="2"/>
        <scheme val="minor"/>
      </rPr>
      <t>5</t>
    </r>
  </si>
  <si>
    <r>
      <t>δ</t>
    </r>
    <r>
      <rPr>
        <vertAlign val="subscript"/>
        <sz val="11"/>
        <color theme="1"/>
        <rFont val="Calibri"/>
        <family val="2"/>
        <scheme val="minor"/>
      </rPr>
      <t>a</t>
    </r>
  </si>
  <si>
    <r>
      <t>δ</t>
    </r>
    <r>
      <rPr>
        <vertAlign val="subscript"/>
        <sz val="11"/>
        <color theme="1"/>
        <rFont val="Calibri"/>
        <family val="2"/>
        <scheme val="minor"/>
      </rPr>
      <t>t</t>
    </r>
  </si>
  <si>
    <r>
      <t>δ</t>
    </r>
    <r>
      <rPr>
        <vertAlign val="subscript"/>
        <sz val="11"/>
        <color theme="1"/>
        <rFont val="Calibri"/>
        <family val="2"/>
        <scheme val="minor"/>
      </rPr>
      <t>v</t>
    </r>
  </si>
  <si>
    <t>From</t>
  </si>
  <si>
    <t>To</t>
  </si>
  <si>
    <t>Ranges</t>
  </si>
  <si>
    <t>Using distance traveled:</t>
  </si>
  <si>
    <t>0.01 systematic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</si>
</sst>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7">
    <xf numFmtId="0" fontId="0" fillId="0" borderId="0" xfId="0"/>
    <xf numFmtId="2" fontId="1" fillId="2" borderId="1" xfId="1" applyNumberFormat="1" applyBorder="1" applyAlignment="1">
      <alignment horizontal="center"/>
    </xf>
    <xf numFmtId="2" fontId="1" fillId="3" borderId="1" xfId="2" applyNumberFormat="1" applyBorder="1" applyAlignment="1">
      <alignment horizontal="center"/>
    </xf>
    <xf numFmtId="2" fontId="1" fillId="3" borderId="1" xfId="2" applyNumberFormat="1" applyBorder="1" applyAlignment="1">
      <alignment horizontal="center"/>
    </xf>
    <xf numFmtId="2" fontId="0" fillId="3" borderId="1" xfId="2" applyNumberFormat="1" applyFont="1" applyBorder="1" applyAlignment="1">
      <alignment horizontal="center"/>
    </xf>
    <xf numFmtId="2" fontId="0" fillId="2" borderId="1" xfId="1" applyNumberFormat="1" applyFont="1" applyBorder="1" applyAlignment="1">
      <alignment horizontal="center"/>
    </xf>
    <xf numFmtId="2" fontId="0" fillId="2" borderId="5" xfId="1" applyNumberFormat="1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5" borderId="1" xfId="4" applyNumberFormat="1" applyBorder="1" applyAlignment="1">
      <alignment horizontal="center"/>
    </xf>
    <xf numFmtId="2" fontId="1" fillId="4" borderId="1" xfId="3" applyNumberFormat="1" applyBorder="1" applyAlignment="1">
      <alignment horizontal="center"/>
    </xf>
    <xf numFmtId="2" fontId="0" fillId="5" borderId="1" xfId="4" applyNumberFormat="1" applyFont="1" applyBorder="1" applyAlignment="1">
      <alignment horizontal="center"/>
    </xf>
    <xf numFmtId="2" fontId="0" fillId="4" borderId="1" xfId="3" applyNumberFormat="1" applyFont="1" applyBorder="1" applyAlignment="1">
      <alignment horizontal="center"/>
    </xf>
    <xf numFmtId="2" fontId="1" fillId="5" borderId="1" xfId="4" applyNumberFormat="1" applyBorder="1" applyAlignment="1">
      <alignment horizontal="center"/>
    </xf>
    <xf numFmtId="2" fontId="1" fillId="4" borderId="1" xfId="3" applyNumberFormat="1" applyBorder="1" applyAlignment="1">
      <alignment horizontal="center"/>
    </xf>
    <xf numFmtId="2" fontId="1" fillId="5" borderId="1" xfId="4" applyNumberFormat="1" applyBorder="1" applyAlignment="1">
      <alignment horizontal="center"/>
    </xf>
    <xf numFmtId="2" fontId="1" fillId="4" borderId="1" xfId="3" applyNumberFormat="1" applyBorder="1" applyAlignment="1">
      <alignment horizontal="center"/>
    </xf>
    <xf numFmtId="2" fontId="1" fillId="5" borderId="1" xfId="4" applyNumberFormat="1" applyBorder="1" applyAlignment="1">
      <alignment horizontal="center"/>
    </xf>
    <xf numFmtId="2" fontId="1" fillId="4" borderId="1" xfId="3" applyNumberFormat="1" applyBorder="1" applyAlignment="1">
      <alignment horizontal="center"/>
    </xf>
    <xf numFmtId="2" fontId="0" fillId="3" borderId="2" xfId="2" applyNumberFormat="1" applyFont="1" applyBorder="1" applyAlignment="1">
      <alignment horizontal="center"/>
    </xf>
    <xf numFmtId="2" fontId="1" fillId="3" borderId="3" xfId="2" applyNumberFormat="1" applyBorder="1" applyAlignment="1">
      <alignment horizontal="center"/>
    </xf>
    <xf numFmtId="2" fontId="1" fillId="3" borderId="4" xfId="2" applyNumberFormat="1" applyBorder="1" applyAlignment="1">
      <alignment horizontal="center"/>
    </xf>
    <xf numFmtId="2" fontId="0" fillId="2" borderId="2" xfId="1" applyNumberFormat="1" applyFont="1" applyBorder="1" applyAlignment="1">
      <alignment horizontal="center"/>
    </xf>
    <xf numFmtId="2" fontId="0" fillId="2" borderId="3" xfId="1" applyNumberFormat="1" applyFont="1" applyBorder="1" applyAlignment="1">
      <alignment horizontal="center"/>
    </xf>
    <xf numFmtId="2" fontId="0" fillId="2" borderId="4" xfId="1" applyNumberFormat="1" applyFont="1" applyBorder="1" applyAlignment="1">
      <alignment horizontal="center"/>
    </xf>
    <xf numFmtId="2" fontId="0" fillId="3" borderId="1" xfId="2" applyNumberFormat="1" applyFont="1" applyBorder="1" applyAlignment="1">
      <alignment horizontal="center"/>
    </xf>
    <xf numFmtId="2" fontId="1" fillId="3" borderId="1" xfId="2" applyNumberFormat="1" applyBorder="1" applyAlignment="1">
      <alignment horizontal="center"/>
    </xf>
  </cellXfs>
  <cellStyles count="5">
    <cellStyle name="20% - Accent1" xfId="1" builtinId="30"/>
    <cellStyle name="20% - Accent2" xfId="2" builtinId="34"/>
    <cellStyle name="20% - Accent3" xfId="3" builtinId="38"/>
    <cellStyle name="20% - Accent6" xfId="4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223837</xdr:colOff>
      <xdr:row>9</xdr:row>
      <xdr:rowOff>80962</xdr:rowOff>
    </xdr:from>
    <xdr:ext cx="1405448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23837" y="2995612"/>
              <a:ext cx="140544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)/(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23837" y="2995612"/>
              <a:ext cx="140544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𝑣 ̅=(𝑥_𝑓−𝑥_𝑖)/(𝑡_𝑓−𝑡_𝑖)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442912</xdr:colOff>
      <xdr:row>21</xdr:row>
      <xdr:rowOff>71437</xdr:rowOff>
    </xdr:from>
    <xdr:ext cx="779636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42912" y="6548437"/>
              <a:ext cx="779636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𝑎𝑡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42912" y="6548437"/>
              <a:ext cx="779636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𝑣_𝑓=𝑣_𝑖+𝑎𝑡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214312</xdr:colOff>
      <xdr:row>27</xdr:row>
      <xdr:rowOff>61912</xdr:rowOff>
    </xdr:from>
    <xdr:ext cx="1432572" cy="219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14312" y="8482012"/>
              <a:ext cx="1432572" cy="219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type m:val="skw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312" y="8482012"/>
              <a:ext cx="1432572" cy="219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𝑥_𝑓=𝑥_𝑖+𝑣_𝑖 𝑡+1⁄2 𝑎𝑡^2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414337</xdr:colOff>
      <xdr:row>33</xdr:row>
      <xdr:rowOff>80962</xdr:rowOff>
    </xdr:from>
    <xdr:ext cx="920572" cy="1971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4337" y="10444162"/>
              <a:ext cx="920572" cy="197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14337" y="10444162"/>
              <a:ext cx="920572" cy="197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𝑣_𝑓^2=𝑣_𝑖^2+2𝑎𝑥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topLeftCell="A17" workbookViewId="0">
      <selection activeCell="E34" sqref="E34"/>
    </sheetView>
  </sheetViews>
  <sheetFormatPr baseColWidth="10" defaultColWidth="8.83203125" defaultRowHeight="15" x14ac:dyDescent="0.2"/>
  <cols>
    <col min="1" max="1" width="29.6640625" bestFit="1" customWidth="1"/>
    <col min="2" max="9" width="9.1640625" style="8"/>
    <col min="10" max="10" width="9.6640625" style="8" bestFit="1" customWidth="1"/>
    <col min="11" max="11" width="9.1640625" style="8"/>
    <col min="12" max="12" width="9.1640625" style="7"/>
  </cols>
  <sheetData>
    <row r="1" spans="1:11" ht="26" customHeight="1" x14ac:dyDescent="0.2">
      <c r="A1" t="s">
        <v>0</v>
      </c>
      <c r="H1" s="8" t="s">
        <v>25</v>
      </c>
    </row>
    <row r="2" spans="1:11" ht="26" customHeight="1" x14ac:dyDescent="0.2">
      <c r="A2" t="s">
        <v>1</v>
      </c>
    </row>
    <row r="3" spans="1:11" ht="26" customHeight="1" x14ac:dyDescent="0.2">
      <c r="B3" s="22" t="s">
        <v>3</v>
      </c>
      <c r="C3" s="23"/>
      <c r="D3" s="23"/>
      <c r="E3" s="23"/>
      <c r="F3" s="23"/>
      <c r="G3" s="24"/>
    </row>
    <row r="4" spans="1:11" ht="26" customHeight="1" x14ac:dyDescent="0.25">
      <c r="B4" s="6" t="s">
        <v>4</v>
      </c>
      <c r="C4" s="6" t="s">
        <v>13</v>
      </c>
      <c r="D4" s="6" t="s">
        <v>14</v>
      </c>
      <c r="E4" s="6" t="s">
        <v>15</v>
      </c>
      <c r="F4" s="6" t="s">
        <v>16</v>
      </c>
      <c r="G4" s="6" t="s">
        <v>17</v>
      </c>
      <c r="I4" s="1" t="s">
        <v>5</v>
      </c>
      <c r="J4" s="1" t="s">
        <v>6</v>
      </c>
      <c r="K4" s="5" t="s">
        <v>19</v>
      </c>
    </row>
    <row r="5" spans="1:11" ht="26" customHeight="1" x14ac:dyDescent="0.2">
      <c r="B5" s="1">
        <v>10</v>
      </c>
      <c r="C5" s="1">
        <v>0.57999999999999996</v>
      </c>
      <c r="D5" s="1">
        <v>0.55000000000000004</v>
      </c>
      <c r="E5" s="1">
        <v>0.55000000000000004</v>
      </c>
      <c r="F5" s="1">
        <v>0.56000000000000005</v>
      </c>
      <c r="G5" s="1">
        <v>0.52</v>
      </c>
      <c r="I5" s="1">
        <f>B5</f>
        <v>10</v>
      </c>
      <c r="J5" s="1">
        <f>AVERAGE(C5:G5)</f>
        <v>0.55200000000000005</v>
      </c>
      <c r="K5" s="1">
        <f>SQRT(STDEV(C5:G5)^2+0.01^2)</f>
        <v>2.3874672772626629E-2</v>
      </c>
    </row>
    <row r="6" spans="1:11" ht="26" customHeight="1" x14ac:dyDescent="0.2">
      <c r="B6" s="1">
        <v>8</v>
      </c>
      <c r="C6" s="1">
        <v>0.6</v>
      </c>
      <c r="D6" s="1">
        <v>0.65</v>
      </c>
      <c r="E6" s="1">
        <v>0.63</v>
      </c>
      <c r="F6" s="1">
        <v>0.65</v>
      </c>
      <c r="G6" s="1">
        <v>0.63</v>
      </c>
      <c r="I6" s="1">
        <f t="shared" ref="I6:I7" si="0">B6</f>
        <v>8</v>
      </c>
      <c r="J6" s="1">
        <f t="shared" ref="J6:J7" si="1">AVERAGE(C6:G6)</f>
        <v>0.6319999999999999</v>
      </c>
      <c r="K6" s="1">
        <f t="shared" ref="K6:K7" si="2">SQRT(STDEV(C6:G6)^2+0.01^2)</f>
        <v>2.2803508501982778E-2</v>
      </c>
    </row>
    <row r="7" spans="1:11" ht="26" customHeight="1" x14ac:dyDescent="0.2">
      <c r="B7" s="1">
        <v>5</v>
      </c>
      <c r="C7" s="1">
        <v>0.85</v>
      </c>
      <c r="D7" s="1">
        <v>0.85</v>
      </c>
      <c r="E7" s="1">
        <v>0.83</v>
      </c>
      <c r="F7" s="1">
        <v>0.83</v>
      </c>
      <c r="G7" s="1">
        <v>0.82</v>
      </c>
      <c r="I7" s="1">
        <f t="shared" si="0"/>
        <v>5</v>
      </c>
      <c r="J7" s="1">
        <f t="shared" si="1"/>
        <v>0.83599999999999997</v>
      </c>
      <c r="K7" s="1">
        <f t="shared" si="2"/>
        <v>1.673320053068152E-2</v>
      </c>
    </row>
    <row r="8" spans="1:11" ht="26" customHeight="1" x14ac:dyDescent="0.2"/>
    <row r="9" spans="1:11" ht="26" customHeight="1" x14ac:dyDescent="0.25">
      <c r="A9" t="s">
        <v>8</v>
      </c>
      <c r="B9" s="1" t="s">
        <v>5</v>
      </c>
      <c r="C9" s="1" t="s">
        <v>7</v>
      </c>
      <c r="D9" s="5" t="s">
        <v>20</v>
      </c>
    </row>
    <row r="10" spans="1:11" ht="26" customHeight="1" x14ac:dyDescent="0.2">
      <c r="B10" s="1">
        <f>B5</f>
        <v>10</v>
      </c>
      <c r="C10" s="1">
        <f>0.5/J5</f>
        <v>0.90579710144927528</v>
      </c>
      <c r="D10" s="1">
        <f>C10*SQRT((K5/J5)^2+(0.1/0.5)^2)</f>
        <v>0.18534713232226602</v>
      </c>
    </row>
    <row r="11" spans="1:11" ht="26" customHeight="1" x14ac:dyDescent="0.2">
      <c r="B11" s="1">
        <f t="shared" ref="B11:B12" si="3">B6</f>
        <v>8</v>
      </c>
      <c r="C11" s="1">
        <f>0.5/J6</f>
        <v>0.79113924050632922</v>
      </c>
      <c r="D11" s="1">
        <f t="shared" ref="D11:D12" si="4">C11*SQRT((K6/J6)^2+(0.1/0.5)^2)</f>
        <v>0.16078214135555977</v>
      </c>
    </row>
    <row r="12" spans="1:11" ht="26" customHeight="1" x14ac:dyDescent="0.2">
      <c r="B12" s="1">
        <f t="shared" si="3"/>
        <v>5</v>
      </c>
      <c r="C12" s="1">
        <f>0.5/J7</f>
        <v>0.59808612440191389</v>
      </c>
      <c r="D12" s="1">
        <f t="shared" si="4"/>
        <v>0.12021476328409937</v>
      </c>
    </row>
    <row r="13" spans="1:11" ht="26" customHeight="1" x14ac:dyDescent="0.2"/>
    <row r="14" spans="1:11" ht="26" customHeight="1" x14ac:dyDescent="0.2">
      <c r="B14" s="19" t="s">
        <v>2</v>
      </c>
      <c r="C14" s="20"/>
      <c r="D14" s="20"/>
      <c r="E14" s="20"/>
      <c r="F14" s="20"/>
      <c r="G14" s="21"/>
    </row>
    <row r="15" spans="1:11" ht="26" customHeight="1" x14ac:dyDescent="0.25">
      <c r="B15" s="4" t="s">
        <v>4</v>
      </c>
      <c r="C15" s="4" t="s">
        <v>13</v>
      </c>
      <c r="D15" s="4" t="s">
        <v>14</v>
      </c>
      <c r="E15" s="4" t="s">
        <v>15</v>
      </c>
      <c r="F15" s="4" t="s">
        <v>16</v>
      </c>
      <c r="G15" s="4" t="s">
        <v>17</v>
      </c>
      <c r="I15" s="2" t="s">
        <v>5</v>
      </c>
      <c r="J15" s="2" t="s">
        <v>6</v>
      </c>
      <c r="K15" s="4" t="s">
        <v>19</v>
      </c>
    </row>
    <row r="16" spans="1:11" ht="26" customHeight="1" x14ac:dyDescent="0.2">
      <c r="B16" s="3">
        <f>B10</f>
        <v>10</v>
      </c>
      <c r="C16" s="2">
        <v>0.76</v>
      </c>
      <c r="D16" s="2">
        <v>0.79</v>
      </c>
      <c r="E16" s="2">
        <v>0.75</v>
      </c>
      <c r="F16" s="2">
        <v>0.73</v>
      </c>
      <c r="G16" s="2">
        <v>0.76</v>
      </c>
      <c r="I16" s="3">
        <f>B10</f>
        <v>10</v>
      </c>
      <c r="J16" s="2">
        <f>AVERAGE(C16:G16)</f>
        <v>0.75800000000000001</v>
      </c>
      <c r="K16" s="3">
        <f>SQRT(STDEV(C16:G16)^2+0.01^2)</f>
        <v>2.3874672772626664E-2</v>
      </c>
    </row>
    <row r="17" spans="1:11" ht="26" customHeight="1" x14ac:dyDescent="0.2">
      <c r="B17" s="3">
        <f t="shared" ref="B17:B18" si="5">B11</f>
        <v>8</v>
      </c>
      <c r="C17" s="2">
        <v>0.85</v>
      </c>
      <c r="D17" s="2">
        <v>0.86</v>
      </c>
      <c r="E17" s="2">
        <v>0.85</v>
      </c>
      <c r="F17" s="2">
        <v>0.89</v>
      </c>
      <c r="G17" s="2">
        <v>0.86</v>
      </c>
      <c r="I17" s="3">
        <f t="shared" ref="I17:I18" si="6">B11</f>
        <v>8</v>
      </c>
      <c r="J17" s="3">
        <f t="shared" ref="J17:J18" si="7">AVERAGE(C17:G17)</f>
        <v>0.8620000000000001</v>
      </c>
      <c r="K17" s="3">
        <f t="shared" ref="K17:K18" si="8">SQRT(STDEV(C17:G17)^2+0.01^2)</f>
        <v>1.9235384061671357E-2</v>
      </c>
    </row>
    <row r="18" spans="1:11" ht="26" customHeight="1" x14ac:dyDescent="0.2">
      <c r="B18" s="3">
        <f t="shared" si="5"/>
        <v>5</v>
      </c>
      <c r="C18" s="2">
        <v>1</v>
      </c>
      <c r="D18" s="2">
        <v>1.0900000000000001</v>
      </c>
      <c r="E18" s="2">
        <v>0.95</v>
      </c>
      <c r="F18" s="2">
        <v>1.06</v>
      </c>
      <c r="G18" s="2">
        <v>0.99</v>
      </c>
      <c r="I18" s="3">
        <f t="shared" si="6"/>
        <v>5</v>
      </c>
      <c r="J18" s="3">
        <f t="shared" si="7"/>
        <v>1.018</v>
      </c>
      <c r="K18" s="3">
        <f t="shared" si="8"/>
        <v>5.7183913821983234E-2</v>
      </c>
    </row>
    <row r="19" spans="1:11" ht="26" customHeight="1" x14ac:dyDescent="0.2"/>
    <row r="20" spans="1:11" ht="26" customHeight="1" x14ac:dyDescent="0.2">
      <c r="A20" t="s">
        <v>11</v>
      </c>
      <c r="F20" s="25" t="s">
        <v>23</v>
      </c>
      <c r="G20" s="26"/>
    </row>
    <row r="21" spans="1:11" ht="26" customHeight="1" x14ac:dyDescent="0.25">
      <c r="A21" t="s">
        <v>10</v>
      </c>
      <c r="B21" s="2" t="s">
        <v>5</v>
      </c>
      <c r="C21" s="2" t="s">
        <v>9</v>
      </c>
      <c r="D21" s="4" t="s">
        <v>18</v>
      </c>
      <c r="F21" s="2" t="s">
        <v>21</v>
      </c>
      <c r="G21" s="2" t="s">
        <v>22</v>
      </c>
    </row>
    <row r="22" spans="1:11" ht="26" customHeight="1" x14ac:dyDescent="0.2">
      <c r="B22" s="3">
        <f>B10</f>
        <v>10</v>
      </c>
      <c r="C22" s="2">
        <f>C10/J16</f>
        <v>1.1949829834423156</v>
      </c>
      <c r="D22" s="2">
        <f>C22*SQRT((D10/C10)^2+(K16/J16)^2)</f>
        <v>0.24740108927723872</v>
      </c>
      <c r="F22" s="2">
        <f>C22-D22</f>
        <v>0.94758189416507688</v>
      </c>
      <c r="G22" s="2">
        <f>C22+D22</f>
        <v>1.4423840727195543</v>
      </c>
    </row>
    <row r="23" spans="1:11" ht="26" customHeight="1" x14ac:dyDescent="0.2">
      <c r="B23" s="3">
        <f t="shared" ref="B23:B24" si="9">B11</f>
        <v>8</v>
      </c>
      <c r="C23" s="3">
        <f>C11/J17</f>
        <v>0.91779494258274841</v>
      </c>
      <c r="D23" s="3">
        <f t="shared" ref="D23:D24" si="10">C23*SQRT((D11/C11)^2+(K17/J17)^2)</f>
        <v>0.18764322958531748</v>
      </c>
      <c r="F23" s="3">
        <f t="shared" ref="F23:F24" si="11">C23-D23</f>
        <v>0.73015171299743087</v>
      </c>
      <c r="G23" s="3">
        <f t="shared" ref="G23:G24" si="12">C23+D23</f>
        <v>1.1054381721680659</v>
      </c>
    </row>
    <row r="24" spans="1:11" ht="26" customHeight="1" x14ac:dyDescent="0.2">
      <c r="B24" s="3">
        <f t="shared" si="9"/>
        <v>5</v>
      </c>
      <c r="C24" s="3">
        <f>C12/J18</f>
        <v>0.5875109277032553</v>
      </c>
      <c r="D24" s="3">
        <f t="shared" si="10"/>
        <v>0.12261398903705038</v>
      </c>
      <c r="F24" s="3">
        <f t="shared" si="11"/>
        <v>0.46489693866620491</v>
      </c>
      <c r="G24" s="3">
        <f t="shared" si="12"/>
        <v>0.71012491674030565</v>
      </c>
    </row>
    <row r="25" spans="1:11" ht="26" customHeight="1" x14ac:dyDescent="0.2"/>
    <row r="26" spans="1:11" ht="26" customHeight="1" x14ac:dyDescent="0.2">
      <c r="A26" t="s">
        <v>24</v>
      </c>
      <c r="F26" s="17" t="s">
        <v>23</v>
      </c>
      <c r="G26" s="17"/>
    </row>
    <row r="27" spans="1:11" ht="26" customHeight="1" x14ac:dyDescent="0.25">
      <c r="A27" t="s">
        <v>10</v>
      </c>
      <c r="B27" s="9" t="s">
        <v>5</v>
      </c>
      <c r="C27" s="9" t="s">
        <v>9</v>
      </c>
      <c r="D27" s="11" t="s">
        <v>18</v>
      </c>
      <c r="F27" s="9" t="s">
        <v>21</v>
      </c>
      <c r="G27" s="9" t="s">
        <v>22</v>
      </c>
    </row>
    <row r="28" spans="1:11" ht="26" customHeight="1" x14ac:dyDescent="0.2">
      <c r="B28" s="13">
        <f>B10</f>
        <v>10</v>
      </c>
      <c r="C28" s="9">
        <f>(0.3*2)/(J16^2)</f>
        <v>1.0442700900160817</v>
      </c>
      <c r="D28" s="9">
        <f>C28*SQRT((0.1/0.3)^2+(2*K16/J16)^2)</f>
        <v>0.35425135130030927</v>
      </c>
      <c r="F28" s="9">
        <f>C28-D28</f>
        <v>0.69001873871577246</v>
      </c>
      <c r="G28" s="9">
        <f>C28+D28</f>
        <v>1.3985214413163911</v>
      </c>
    </row>
    <row r="29" spans="1:11" ht="26" customHeight="1" x14ac:dyDescent="0.2">
      <c r="B29" s="13">
        <f t="shared" ref="B29:B30" si="13">B11</f>
        <v>8</v>
      </c>
      <c r="C29" s="13">
        <f t="shared" ref="C29:C30" si="14">(0.3*2)/(J17^2)</f>
        <v>0.80748919310296541</v>
      </c>
      <c r="D29" s="15">
        <f t="shared" ref="D29:D30" si="15">C29*SQRT((0.1/0.3)^2+(2*K17/J17)^2)</f>
        <v>0.27156489178247523</v>
      </c>
      <c r="F29" s="13">
        <f t="shared" ref="F29:F30" si="16">C29-D29</f>
        <v>0.53592430132049018</v>
      </c>
      <c r="G29" s="15">
        <f t="shared" ref="G29:G30" si="17">C29+D29</f>
        <v>1.0790540848854406</v>
      </c>
    </row>
    <row r="30" spans="1:11" ht="26" customHeight="1" x14ac:dyDescent="0.2">
      <c r="B30" s="13">
        <f t="shared" si="13"/>
        <v>5</v>
      </c>
      <c r="C30" s="13">
        <f t="shared" si="14"/>
        <v>0.57896951146552622</v>
      </c>
      <c r="D30" s="15">
        <f t="shared" si="15"/>
        <v>0.20365629815140918</v>
      </c>
      <c r="F30" s="13">
        <f t="shared" si="16"/>
        <v>0.37531321331411704</v>
      </c>
      <c r="G30" s="15">
        <f t="shared" si="17"/>
        <v>0.7826258096169354</v>
      </c>
    </row>
    <row r="31" spans="1:11" ht="26" customHeight="1" x14ac:dyDescent="0.2"/>
    <row r="32" spans="1:11" ht="26" customHeight="1" x14ac:dyDescent="0.2">
      <c r="A32" t="s">
        <v>12</v>
      </c>
      <c r="F32" s="18" t="s">
        <v>23</v>
      </c>
      <c r="G32" s="18"/>
    </row>
    <row r="33" spans="1:7" ht="26" customHeight="1" x14ac:dyDescent="0.25">
      <c r="A33" t="s">
        <v>10</v>
      </c>
      <c r="B33" s="10" t="s">
        <v>5</v>
      </c>
      <c r="C33" s="10" t="s">
        <v>9</v>
      </c>
      <c r="D33" s="12" t="s">
        <v>18</v>
      </c>
      <c r="F33" s="10" t="s">
        <v>21</v>
      </c>
      <c r="G33" s="10" t="s">
        <v>22</v>
      </c>
    </row>
    <row r="34" spans="1:7" ht="26" customHeight="1" x14ac:dyDescent="0.2">
      <c r="B34" s="14">
        <f>B10</f>
        <v>10</v>
      </c>
      <c r="C34" s="10">
        <f>C10^2/(2*0.3)</f>
        <v>1.3674473149898478</v>
      </c>
      <c r="D34" s="10">
        <f>C34*SQRT((2*D10/C10)^2+(0.1/0.3)^2)</f>
        <v>0.72176582212695517</v>
      </c>
      <c r="F34" s="10">
        <f>C34-D34</f>
        <v>0.64568149286289267</v>
      </c>
      <c r="G34" s="10">
        <f>C34+D34</f>
        <v>2.0892131371168032</v>
      </c>
    </row>
    <row r="35" spans="1:7" ht="26" customHeight="1" x14ac:dyDescent="0.2">
      <c r="B35" s="14">
        <f t="shared" ref="B35:B36" si="18">B11</f>
        <v>8</v>
      </c>
      <c r="C35" s="14">
        <f t="shared" ref="C35:C36" si="19">C11^2/(2*0.3)</f>
        <v>1.0431688297815525</v>
      </c>
      <c r="D35" s="16">
        <f t="shared" ref="D35:D36" si="20">C35*SQRT((2*D11/C11)^2+(0.1/0.3)^2)</f>
        <v>0.54835230002085611</v>
      </c>
      <c r="F35" s="14">
        <f t="shared" ref="F35:F36" si="21">C35-D35</f>
        <v>0.49481652976069634</v>
      </c>
      <c r="G35" s="14">
        <f t="shared" ref="G35:G36" si="22">C35+D35</f>
        <v>1.5915211298024086</v>
      </c>
    </row>
    <row r="36" spans="1:7" ht="26" customHeight="1" x14ac:dyDescent="0.2">
      <c r="B36" s="14">
        <f t="shared" si="18"/>
        <v>5</v>
      </c>
      <c r="C36" s="14">
        <f t="shared" si="19"/>
        <v>0.59617835367016936</v>
      </c>
      <c r="D36" s="16">
        <f t="shared" si="20"/>
        <v>0.31133620855239214</v>
      </c>
      <c r="F36" s="14">
        <f t="shared" si="21"/>
        <v>0.28484214511777722</v>
      </c>
      <c r="G36" s="14">
        <f t="shared" si="22"/>
        <v>0.90751456222256155</v>
      </c>
    </row>
    <row r="37" spans="1:7" ht="26" customHeight="1" x14ac:dyDescent="0.2"/>
    <row r="38" spans="1:7" ht="26" customHeight="1" x14ac:dyDescent="0.2"/>
    <row r="39" spans="1:7" ht="26" customHeight="1" x14ac:dyDescent="0.2"/>
    <row r="40" spans="1:7" ht="26" customHeight="1" x14ac:dyDescent="0.2"/>
    <row r="41" spans="1:7" ht="26" customHeight="1" x14ac:dyDescent="0.2"/>
    <row r="42" spans="1:7" ht="26" customHeight="1" x14ac:dyDescent="0.2"/>
    <row r="43" spans="1:7" ht="26" customHeight="1" x14ac:dyDescent="0.2"/>
    <row r="44" spans="1:7" ht="26" customHeight="1" x14ac:dyDescent="0.2"/>
    <row r="45" spans="1:7" ht="26" customHeight="1" x14ac:dyDescent="0.2"/>
    <row r="46" spans="1:7" ht="26" customHeight="1" x14ac:dyDescent="0.2"/>
    <row r="47" spans="1:7" ht="26" customHeight="1" x14ac:dyDescent="0.2"/>
    <row r="48" spans="1:7" ht="26" customHeight="1" x14ac:dyDescent="0.2"/>
    <row r="49" ht="26" customHeight="1" x14ac:dyDescent="0.2"/>
    <row r="50" ht="26" customHeight="1" x14ac:dyDescent="0.2"/>
  </sheetData>
  <mergeCells count="5">
    <mergeCell ref="F26:G26"/>
    <mergeCell ref="F32:G32"/>
    <mergeCell ref="B14:G14"/>
    <mergeCell ref="B3:G3"/>
    <mergeCell ref="F20:G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</dc:creator>
  <cp:lastModifiedBy>Yeoh, Alex</cp:lastModifiedBy>
  <dcterms:created xsi:type="dcterms:W3CDTF">2020-05-20T16:07:07Z</dcterms:created>
  <dcterms:modified xsi:type="dcterms:W3CDTF">2020-05-27T20:09:35Z</dcterms:modified>
</cp:coreProperties>
</file>