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ker\Documents\currentCollegeCourses\CS450\Weekly Assignments\CS450ML-DM(Git Repo)\prove05\"/>
    </mc:Choice>
  </mc:AlternateContent>
  <xr:revisionPtr revIDLastSave="0" documentId="13_ncr:1_{5F7C7AD9-83B5-48FD-A599-1620C8957ADF}" xr6:coauthVersionLast="45" xr6:coauthVersionMax="45" xr10:uidLastSave="{00000000-0000-0000-0000-000000000000}"/>
  <bookViews>
    <workbookView xWindow="17220" yWindow="696" windowWidth="11412" windowHeight="11508" xr2:uid="{E04AB8DC-CA69-45AC-87E9-03EA2286733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2" i="1" l="1"/>
  <c r="A40" i="1"/>
  <c r="A34" i="1"/>
  <c r="A32" i="1"/>
  <c r="A26" i="1"/>
  <c r="A24" i="1"/>
  <c r="F16" i="1"/>
  <c r="F12" i="1"/>
  <c r="G17" i="1"/>
  <c r="F17" i="1"/>
  <c r="G16" i="1"/>
  <c r="G13" i="1"/>
  <c r="F13" i="1"/>
  <c r="G12" i="1"/>
  <c r="G9" i="1"/>
  <c r="G8" i="1"/>
  <c r="F8" i="1"/>
  <c r="F9" i="1"/>
  <c r="F20" i="1"/>
  <c r="G4" i="1"/>
  <c r="G3" i="1"/>
  <c r="G5" i="1"/>
  <c r="F5" i="1"/>
  <c r="F4" i="1"/>
  <c r="F3" i="1"/>
  <c r="B17" i="1"/>
  <c r="C17" i="1"/>
  <c r="C16" i="1"/>
  <c r="B16" i="1"/>
  <c r="C13" i="1"/>
  <c r="B13" i="1"/>
  <c r="C12" i="1"/>
  <c r="B12" i="1"/>
  <c r="B3" i="1"/>
  <c r="K18" i="1" l="1"/>
  <c r="C9" i="1"/>
  <c r="C8" i="1"/>
  <c r="B9" i="1"/>
  <c r="B8" i="1"/>
  <c r="C5" i="1"/>
  <c r="B5" i="1"/>
  <c r="C4" i="1"/>
  <c r="B4" i="1"/>
  <c r="C3" i="1"/>
  <c r="C20" i="1"/>
  <c r="G20" i="1" s="1"/>
  <c r="B20" i="1"/>
</calcChain>
</file>

<file path=xl/sharedStrings.xml><?xml version="1.0" encoding="utf-8"?>
<sst xmlns="http://schemas.openxmlformats.org/spreadsheetml/2006/main" count="139" uniqueCount="32">
  <si>
    <t>Credit Score</t>
  </si>
  <si>
    <t>Income</t>
  </si>
  <si>
    <t>Collateral</t>
  </si>
  <si>
    <t>Job History</t>
  </si>
  <si>
    <t>Should Loan</t>
  </si>
  <si>
    <t>Good</t>
  </si>
  <si>
    <t>High</t>
  </si>
  <si>
    <t>Short</t>
  </si>
  <si>
    <t>Yes</t>
  </si>
  <si>
    <t>Row #</t>
  </si>
  <si>
    <t>Long</t>
  </si>
  <si>
    <t>Poor</t>
  </si>
  <si>
    <t>No</t>
  </si>
  <si>
    <t>Low</t>
  </si>
  <si>
    <t>Average</t>
  </si>
  <si>
    <t>Dataset in question</t>
  </si>
  <si>
    <t>Dataset is show to right --&gt;</t>
  </si>
  <si>
    <t xml:space="preserve">Good </t>
  </si>
  <si>
    <t xml:space="preserve">Long </t>
  </si>
  <si>
    <t>P(Loan)</t>
  </si>
  <si>
    <t>Class Conditional</t>
  </si>
  <si>
    <t>Predict Yes</t>
  </si>
  <si>
    <t>P(Yes) * P(Good Cr. | Yes)  * P(High | Yes) * P(Good Co. | Yes) * P(Long | Yes)</t>
  </si>
  <si>
    <t>P(No) * P(Good Cr. | No) * P(High | No) * P(Good Co. | No) * P(Long | No)</t>
  </si>
  <si>
    <t>P(Yes) * P(Average Cr. | Yes) * P(Low | Yes) * P(Good Co. | Yes) * P(Short | Yes)</t>
  </si>
  <si>
    <t>P(No) * P(Average Cr. | No) * P(Low | No) * P(Good Co. | No) * P(Short | No)</t>
  </si>
  <si>
    <t>Predict No</t>
  </si>
  <si>
    <t>P(Yes) * P(Low Cr. | Yes) * P(High | Yes) * P(Poor Co. | Yes) * P(Short | Yes)</t>
  </si>
  <si>
    <t>P(No) * P(Low Cr. | No) * P(High | No) * P(Poor Co. | No) * P(Short | No)</t>
  </si>
  <si>
    <r>
      <rPr>
        <b/>
        <sz val="11"/>
        <color theme="0"/>
        <rFont val="Calibri"/>
        <family val="2"/>
        <scheme val="minor"/>
      </rPr>
      <t xml:space="preserve">Good </t>
    </r>
    <r>
      <rPr>
        <sz val="11"/>
        <color theme="0"/>
        <rFont val="Calibri"/>
        <family val="2"/>
        <scheme val="minor"/>
      </rPr>
      <t xml:space="preserve">credit, </t>
    </r>
    <r>
      <rPr>
        <b/>
        <sz val="11"/>
        <color theme="0"/>
        <rFont val="Calibri"/>
        <family val="2"/>
        <scheme val="minor"/>
      </rPr>
      <t>High</t>
    </r>
    <r>
      <rPr>
        <sz val="11"/>
        <color theme="0"/>
        <rFont val="Calibri"/>
        <family val="2"/>
        <scheme val="minor"/>
      </rPr>
      <t xml:space="preserve"> income, </t>
    </r>
    <r>
      <rPr>
        <b/>
        <sz val="11"/>
        <color theme="0"/>
        <rFont val="Calibri"/>
        <family val="2"/>
        <scheme val="minor"/>
      </rPr>
      <t>Good</t>
    </r>
    <r>
      <rPr>
        <sz val="11"/>
        <color theme="0"/>
        <rFont val="Calibri"/>
        <family val="2"/>
        <scheme val="minor"/>
      </rPr>
      <t xml:space="preserve"> collateral, </t>
    </r>
    <r>
      <rPr>
        <b/>
        <sz val="11"/>
        <color theme="0"/>
        <rFont val="Calibri"/>
        <family val="2"/>
        <scheme val="minor"/>
      </rPr>
      <t>Long</t>
    </r>
    <r>
      <rPr>
        <sz val="11"/>
        <color theme="0"/>
        <rFont val="Calibri"/>
        <family val="2"/>
        <scheme val="minor"/>
      </rPr>
      <t xml:space="preserve"> job history</t>
    </r>
  </si>
  <si>
    <r>
      <rPr>
        <b/>
        <sz val="11"/>
        <color theme="0"/>
        <rFont val="Calibri"/>
        <family val="2"/>
        <scheme val="minor"/>
      </rPr>
      <t xml:space="preserve">Average </t>
    </r>
    <r>
      <rPr>
        <sz val="11"/>
        <color theme="0"/>
        <rFont val="Calibri"/>
        <family val="2"/>
        <scheme val="minor"/>
      </rPr>
      <t xml:space="preserve">credit, </t>
    </r>
    <r>
      <rPr>
        <b/>
        <sz val="11"/>
        <color theme="0"/>
        <rFont val="Calibri"/>
        <family val="2"/>
        <scheme val="minor"/>
      </rPr>
      <t>Low</t>
    </r>
    <r>
      <rPr>
        <sz val="11"/>
        <color theme="0"/>
        <rFont val="Calibri"/>
        <family val="2"/>
        <scheme val="minor"/>
      </rPr>
      <t xml:space="preserve"> income, </t>
    </r>
    <r>
      <rPr>
        <b/>
        <sz val="11"/>
        <color theme="0"/>
        <rFont val="Calibri"/>
        <family val="2"/>
        <scheme val="minor"/>
      </rPr>
      <t>Good</t>
    </r>
    <r>
      <rPr>
        <sz val="11"/>
        <color theme="0"/>
        <rFont val="Calibri"/>
        <family val="2"/>
        <scheme val="minor"/>
      </rPr>
      <t xml:space="preserve"> collateral, </t>
    </r>
    <r>
      <rPr>
        <b/>
        <sz val="11"/>
        <color theme="0"/>
        <rFont val="Calibri"/>
        <family val="2"/>
        <scheme val="minor"/>
      </rPr>
      <t>Short</t>
    </r>
    <r>
      <rPr>
        <sz val="11"/>
        <color theme="0"/>
        <rFont val="Calibri"/>
        <family val="2"/>
        <scheme val="minor"/>
      </rPr>
      <t xml:space="preserve"> job history</t>
    </r>
  </si>
  <si>
    <r>
      <rPr>
        <b/>
        <sz val="11"/>
        <color theme="0"/>
        <rFont val="Calibri"/>
        <family val="2"/>
        <scheme val="minor"/>
      </rPr>
      <t xml:space="preserve">Low </t>
    </r>
    <r>
      <rPr>
        <sz val="11"/>
        <color theme="0"/>
        <rFont val="Calibri"/>
        <family val="2"/>
        <scheme val="minor"/>
      </rPr>
      <t xml:space="preserve">credit, </t>
    </r>
    <r>
      <rPr>
        <b/>
        <sz val="11"/>
        <color theme="0"/>
        <rFont val="Calibri"/>
        <family val="2"/>
        <scheme val="minor"/>
      </rPr>
      <t xml:space="preserve">High </t>
    </r>
    <r>
      <rPr>
        <sz val="11"/>
        <color theme="0"/>
        <rFont val="Calibri"/>
        <family val="2"/>
        <scheme val="minor"/>
      </rPr>
      <t xml:space="preserve">income, </t>
    </r>
    <r>
      <rPr>
        <b/>
        <sz val="11"/>
        <color theme="0"/>
        <rFont val="Calibri"/>
        <family val="2"/>
        <scheme val="minor"/>
      </rPr>
      <t xml:space="preserve">Poor </t>
    </r>
    <r>
      <rPr>
        <sz val="11"/>
        <color theme="0"/>
        <rFont val="Calibri"/>
        <family val="2"/>
        <scheme val="minor"/>
      </rPr>
      <t xml:space="preserve">Collateral, </t>
    </r>
    <r>
      <rPr>
        <b/>
        <sz val="11"/>
        <color theme="0"/>
        <rFont val="Calibri"/>
        <family val="2"/>
        <scheme val="minor"/>
      </rPr>
      <t xml:space="preserve">Short </t>
    </r>
    <r>
      <rPr>
        <sz val="11"/>
        <color theme="0"/>
        <rFont val="Calibri"/>
        <family val="2"/>
        <scheme val="minor"/>
      </rPr>
      <t>job history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</si>
</sst>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1">
    <xf numFmtId="0" fontId="0" fillId="0" borderId="0" xfId="0"/>
    <xf numFmtId="0" fontId="2" fillId="0" borderId="0" xfId="0" applyFont="1"/>
    <xf numFmtId="0" fontId="1" fillId="2" borderId="1" xfId="0" applyFont="1" applyFill="1" applyBorder="1"/>
    <xf numFmtId="0" fontId="0" fillId="0" borderId="1" xfId="0" applyBorder="1"/>
    <xf numFmtId="0" fontId="4" fillId="2" borderId="0" xfId="0" applyFont="1" applyFill="1"/>
    <xf numFmtId="0" fontId="4" fillId="2" borderId="1" xfId="0" applyFont="1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4" borderId="4" xfId="0" applyFill="1" applyBorder="1"/>
    <xf numFmtId="0" fontId="0" fillId="0" borderId="4" xfId="0" applyBorder="1"/>
    <xf numFmtId="0" fontId="4" fillId="2" borderId="5" xfId="0" applyFont="1" applyFill="1" applyBorder="1"/>
    <xf numFmtId="0" fontId="0" fillId="4" borderId="5" xfId="0" applyFill="1" applyBorder="1"/>
    <xf numFmtId="0" fontId="0" fillId="6" borderId="0" xfId="0" applyFill="1" applyBorder="1"/>
    <xf numFmtId="0" fontId="0" fillId="6" borderId="3" xfId="0" applyFill="1" applyBorder="1"/>
    <xf numFmtId="0" fontId="0" fillId="6" borderId="2" xfId="0" applyFill="1" applyBorder="1"/>
    <xf numFmtId="10" fontId="2" fillId="0" borderId="0" xfId="1" applyNumberFormat="1" applyFont="1"/>
    <xf numFmtId="0" fontId="1" fillId="7" borderId="0" xfId="0" applyFont="1" applyFill="1"/>
    <xf numFmtId="0" fontId="1" fillId="8" borderId="0" xfId="0" applyFont="1" applyFill="1"/>
    <xf numFmtId="10" fontId="2" fillId="3" borderId="0" xfId="1" applyNumberFormat="1" applyFont="1" applyFill="1"/>
    <xf numFmtId="10" fontId="2" fillId="4" borderId="0" xfId="1" applyNumberFormat="1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881ECB-93CB-4C3B-8EDC-AFC6BA46E6C7}">
  <dimension ref="A1:N44"/>
  <sheetViews>
    <sheetView tabSelected="1" workbookViewId="0">
      <selection activeCell="B42" sqref="B42"/>
    </sheetView>
  </sheetViews>
  <sheetFormatPr defaultRowHeight="14.4" x14ac:dyDescent="0.3"/>
  <cols>
    <col min="1" max="1" width="11.109375" customWidth="1"/>
    <col min="2" max="2" width="12.44140625" customWidth="1"/>
    <col min="4" max="4" width="10.6640625" customWidth="1"/>
    <col min="5" max="5" width="10.5546875" customWidth="1"/>
    <col min="6" max="6" width="11.6640625" customWidth="1"/>
    <col min="9" max="9" width="9" customWidth="1"/>
    <col min="10" max="10" width="11.109375" customWidth="1"/>
    <col min="13" max="13" width="10.33203125" customWidth="1"/>
    <col min="14" max="14" width="11.44140625" customWidth="1"/>
  </cols>
  <sheetData>
    <row r="1" spans="1:14" ht="30" customHeight="1" x14ac:dyDescent="0.3">
      <c r="A1" s="2" t="s">
        <v>16</v>
      </c>
      <c r="B1" s="5"/>
      <c r="C1" s="5"/>
      <c r="E1" s="2" t="s">
        <v>20</v>
      </c>
      <c r="F1" s="5"/>
      <c r="G1" s="5"/>
      <c r="I1" s="1" t="s">
        <v>15</v>
      </c>
    </row>
    <row r="2" spans="1:14" x14ac:dyDescent="0.3">
      <c r="A2" s="2" t="s">
        <v>0</v>
      </c>
      <c r="B2" s="6" t="s">
        <v>8</v>
      </c>
      <c r="C2" s="7" t="s">
        <v>12</v>
      </c>
      <c r="E2" s="2" t="s">
        <v>0</v>
      </c>
      <c r="F2" s="6" t="s">
        <v>8</v>
      </c>
      <c r="G2" s="7" t="s">
        <v>12</v>
      </c>
      <c r="I2" s="2" t="s">
        <v>9</v>
      </c>
      <c r="J2" s="2" t="s">
        <v>0</v>
      </c>
      <c r="K2" s="2" t="s">
        <v>1</v>
      </c>
      <c r="L2" s="2" t="s">
        <v>2</v>
      </c>
      <c r="M2" s="2" t="s">
        <v>3</v>
      </c>
      <c r="N2" s="2" t="s">
        <v>4</v>
      </c>
    </row>
    <row r="3" spans="1:14" x14ac:dyDescent="0.3">
      <c r="A3" s="6" t="s">
        <v>5</v>
      </c>
      <c r="B3" s="3">
        <f>COUNTIFS(J3:J16, "Good", N3:N16, "Yes")</f>
        <v>3</v>
      </c>
      <c r="C3" s="3">
        <f>COUNTIFS(J3:J16, "Good", N3:N16, "No")</f>
        <v>2</v>
      </c>
      <c r="E3" s="6" t="s">
        <v>17</v>
      </c>
      <c r="F3" s="3">
        <f>B3/SUM(B3:B5)</f>
        <v>0.5</v>
      </c>
      <c r="G3" s="3">
        <f>C3/SUM(C3:C5)</f>
        <v>0.25</v>
      </c>
      <c r="I3" s="2">
        <v>1</v>
      </c>
      <c r="J3" s="6" t="s">
        <v>5</v>
      </c>
      <c r="K3" s="6" t="s">
        <v>6</v>
      </c>
      <c r="L3" s="6" t="s">
        <v>5</v>
      </c>
      <c r="M3" s="7" t="s">
        <v>7</v>
      </c>
      <c r="N3" s="6" t="s">
        <v>8</v>
      </c>
    </row>
    <row r="4" spans="1:14" x14ac:dyDescent="0.3">
      <c r="A4" s="8" t="s">
        <v>14</v>
      </c>
      <c r="B4" s="3">
        <f>COUNTIFS(J3:J16, "Average", N3:N16, "Yes")</f>
        <v>2</v>
      </c>
      <c r="C4" s="3">
        <f>COUNTIFS(J3:J16, "Average", N3:N16, "No")</f>
        <v>3</v>
      </c>
      <c r="E4" s="8" t="s">
        <v>14</v>
      </c>
      <c r="F4" s="3">
        <f>B4/SUM(B3:B5)</f>
        <v>0.33333333333333331</v>
      </c>
      <c r="G4" s="3">
        <f>C4/SUM(C3:C5)</f>
        <v>0.375</v>
      </c>
      <c r="I4" s="2">
        <v>2</v>
      </c>
      <c r="J4" s="6" t="s">
        <v>5</v>
      </c>
      <c r="K4" s="6" t="s">
        <v>6</v>
      </c>
      <c r="L4" s="6" t="s">
        <v>5</v>
      </c>
      <c r="M4" s="6" t="s">
        <v>10</v>
      </c>
      <c r="N4" s="6" t="s">
        <v>8</v>
      </c>
    </row>
    <row r="5" spans="1:14" x14ac:dyDescent="0.3">
      <c r="A5" s="9" t="s">
        <v>13</v>
      </c>
      <c r="B5" s="10">
        <f>COUNTIFS(J3:J16, "Low", N3:N16, "Yes")</f>
        <v>1</v>
      </c>
      <c r="C5" s="10">
        <f>COUNTIFS(J3:J16, "Low", N3:N16, "No")</f>
        <v>3</v>
      </c>
      <c r="E5" s="7" t="s">
        <v>13</v>
      </c>
      <c r="F5" s="3">
        <f>B5/SUM(B3:B5)</f>
        <v>0.16666666666666666</v>
      </c>
      <c r="G5" s="3">
        <f>C5/SUM(C3:C5)</f>
        <v>0.375</v>
      </c>
      <c r="I5" s="2">
        <v>3</v>
      </c>
      <c r="J5" s="6" t="s">
        <v>5</v>
      </c>
      <c r="K5" s="6" t="s">
        <v>6</v>
      </c>
      <c r="L5" s="7" t="s">
        <v>11</v>
      </c>
      <c r="M5" s="7" t="s">
        <v>7</v>
      </c>
      <c r="N5" s="7" t="s">
        <v>12</v>
      </c>
    </row>
    <row r="6" spans="1:14" x14ac:dyDescent="0.3">
      <c r="A6" s="15"/>
      <c r="B6" s="13"/>
      <c r="C6" s="14"/>
      <c r="E6" s="15"/>
      <c r="F6" s="13"/>
      <c r="G6" s="14"/>
      <c r="I6" s="2">
        <v>4</v>
      </c>
      <c r="J6" s="6" t="s">
        <v>5</v>
      </c>
      <c r="K6" s="7" t="s">
        <v>13</v>
      </c>
      <c r="L6" s="6" t="s">
        <v>5</v>
      </c>
      <c r="M6" s="6" t="s">
        <v>10</v>
      </c>
      <c r="N6" s="6" t="s">
        <v>8</v>
      </c>
    </row>
    <row r="7" spans="1:14" x14ac:dyDescent="0.3">
      <c r="A7" s="11" t="s">
        <v>1</v>
      </c>
      <c r="B7" s="6" t="s">
        <v>8</v>
      </c>
      <c r="C7" s="12" t="s">
        <v>12</v>
      </c>
      <c r="E7" s="5" t="s">
        <v>1</v>
      </c>
      <c r="F7" s="6" t="s">
        <v>8</v>
      </c>
      <c r="G7" s="7" t="s">
        <v>12</v>
      </c>
      <c r="I7" s="2">
        <v>5</v>
      </c>
      <c r="J7" s="6" t="s">
        <v>5</v>
      </c>
      <c r="K7" s="7" t="s">
        <v>13</v>
      </c>
      <c r="L7" s="7" t="s">
        <v>11</v>
      </c>
      <c r="M7" s="6" t="s">
        <v>10</v>
      </c>
      <c r="N7" s="7" t="s">
        <v>12</v>
      </c>
    </row>
    <row r="8" spans="1:14" x14ac:dyDescent="0.3">
      <c r="A8" s="6" t="s">
        <v>6</v>
      </c>
      <c r="B8" s="3">
        <f>COUNTIFS(K3:K16, "High", N3:N16, "Yes")</f>
        <v>5</v>
      </c>
      <c r="C8" s="3">
        <f>COUNTIFS(K3:K16, "High", N3:N16, "No")</f>
        <v>3</v>
      </c>
      <c r="E8" s="6" t="s">
        <v>6</v>
      </c>
      <c r="F8" s="3">
        <f>B8/SUM(B8:B9)</f>
        <v>0.83333333333333337</v>
      </c>
      <c r="G8" s="3">
        <f>C8/SUM(C8:C9)</f>
        <v>0.375</v>
      </c>
      <c r="I8" s="2">
        <v>6</v>
      </c>
      <c r="J8" s="8" t="s">
        <v>14</v>
      </c>
      <c r="K8" s="6" t="s">
        <v>6</v>
      </c>
      <c r="L8" s="6" t="s">
        <v>5</v>
      </c>
      <c r="M8" s="6" t="s">
        <v>10</v>
      </c>
      <c r="N8" s="6" t="s">
        <v>8</v>
      </c>
    </row>
    <row r="9" spans="1:14" x14ac:dyDescent="0.3">
      <c r="A9" s="7" t="s">
        <v>13</v>
      </c>
      <c r="B9" s="3">
        <f>COUNTIFS(K3:K16, "Low", N3:N16, "Yes")</f>
        <v>1</v>
      </c>
      <c r="C9" s="3">
        <f>COUNTIFS(K3:K16, "Low", N3:N16, "No")</f>
        <v>5</v>
      </c>
      <c r="E9" s="7" t="s">
        <v>13</v>
      </c>
      <c r="F9" s="3">
        <f>B9/SUM(B8:B9)</f>
        <v>0.16666666666666666</v>
      </c>
      <c r="G9" s="3">
        <f>C9/SUM(C8:C9)</f>
        <v>0.625</v>
      </c>
      <c r="I9" s="2">
        <v>7</v>
      </c>
      <c r="J9" s="8" t="s">
        <v>14</v>
      </c>
      <c r="K9" s="7" t="s">
        <v>13</v>
      </c>
      <c r="L9" s="7" t="s">
        <v>11</v>
      </c>
      <c r="M9" s="6" t="s">
        <v>10</v>
      </c>
      <c r="N9" s="7" t="s">
        <v>12</v>
      </c>
    </row>
    <row r="10" spans="1:14" x14ac:dyDescent="0.3">
      <c r="A10" s="15"/>
      <c r="B10" s="13"/>
      <c r="C10" s="14"/>
      <c r="E10" s="15"/>
      <c r="F10" s="13"/>
      <c r="G10" s="14"/>
      <c r="I10" s="2">
        <v>8</v>
      </c>
      <c r="J10" s="8" t="s">
        <v>14</v>
      </c>
      <c r="K10" s="7" t="s">
        <v>13</v>
      </c>
      <c r="L10" s="7" t="s">
        <v>11</v>
      </c>
      <c r="M10" s="7" t="s">
        <v>7</v>
      </c>
      <c r="N10" s="7" t="s">
        <v>12</v>
      </c>
    </row>
    <row r="11" spans="1:14" x14ac:dyDescent="0.3">
      <c r="A11" s="5" t="s">
        <v>2</v>
      </c>
      <c r="B11" s="6" t="s">
        <v>8</v>
      </c>
      <c r="C11" s="7" t="s">
        <v>12</v>
      </c>
      <c r="E11" s="5" t="s">
        <v>2</v>
      </c>
      <c r="F11" s="6" t="s">
        <v>8</v>
      </c>
      <c r="G11" s="7" t="s">
        <v>12</v>
      </c>
      <c r="I11" s="2">
        <v>9</v>
      </c>
      <c r="J11" s="8" t="s">
        <v>14</v>
      </c>
      <c r="K11" s="6" t="s">
        <v>6</v>
      </c>
      <c r="L11" s="7" t="s">
        <v>11</v>
      </c>
      <c r="M11" s="6" t="s">
        <v>10</v>
      </c>
      <c r="N11" s="6" t="s">
        <v>8</v>
      </c>
    </row>
    <row r="12" spans="1:14" x14ac:dyDescent="0.3">
      <c r="A12" s="6" t="s">
        <v>5</v>
      </c>
      <c r="B12" s="3">
        <f>COUNTIFS(L3:L16, "Good", N3:N16, "Yes")</f>
        <v>5</v>
      </c>
      <c r="C12" s="3">
        <f>COUNTIFS(L3:L16, "Good", N3:N16, "No")</f>
        <v>3</v>
      </c>
      <c r="E12" s="6" t="s">
        <v>5</v>
      </c>
      <c r="F12" s="3">
        <f>B12/SUM(B12:B13)</f>
        <v>0.83333333333333337</v>
      </c>
      <c r="G12" s="3">
        <f>C12/SUM(C12:C13)</f>
        <v>0.375</v>
      </c>
      <c r="I12" s="2">
        <v>10</v>
      </c>
      <c r="J12" s="8" t="s">
        <v>14</v>
      </c>
      <c r="K12" s="7" t="s">
        <v>13</v>
      </c>
      <c r="L12" s="6" t="s">
        <v>5</v>
      </c>
      <c r="M12" s="6" t="s">
        <v>10</v>
      </c>
      <c r="N12" s="7" t="s">
        <v>12</v>
      </c>
    </row>
    <row r="13" spans="1:14" x14ac:dyDescent="0.3">
      <c r="A13" s="7" t="s">
        <v>11</v>
      </c>
      <c r="B13" s="3">
        <f>COUNTIFS(L3:L16, "Poor", N3:N16, "Yes")</f>
        <v>1</v>
      </c>
      <c r="C13" s="3">
        <f>COUNTIFS(L3:L16, "Poor", N3:N16, "No")</f>
        <v>5</v>
      </c>
      <c r="E13" s="7" t="s">
        <v>11</v>
      </c>
      <c r="F13" s="3">
        <f>B13/SUM(B12:B13)</f>
        <v>0.16666666666666666</v>
      </c>
      <c r="G13" s="3">
        <f>C13/SUM(C12:C13)</f>
        <v>0.625</v>
      </c>
      <c r="I13" s="2">
        <v>11</v>
      </c>
      <c r="J13" s="7" t="s">
        <v>13</v>
      </c>
      <c r="K13" s="6" t="s">
        <v>6</v>
      </c>
      <c r="L13" s="6" t="s">
        <v>5</v>
      </c>
      <c r="M13" s="6" t="s">
        <v>10</v>
      </c>
      <c r="N13" s="6" t="s">
        <v>8</v>
      </c>
    </row>
    <row r="14" spans="1:14" x14ac:dyDescent="0.3">
      <c r="A14" s="15"/>
      <c r="B14" s="13"/>
      <c r="C14" s="14"/>
      <c r="E14" s="15"/>
      <c r="F14" s="13"/>
      <c r="G14" s="14"/>
      <c r="I14" s="2">
        <v>12</v>
      </c>
      <c r="J14" s="7" t="s">
        <v>13</v>
      </c>
      <c r="K14" s="6" t="s">
        <v>6</v>
      </c>
      <c r="L14" s="6" t="s">
        <v>5</v>
      </c>
      <c r="M14" s="6" t="s">
        <v>10</v>
      </c>
      <c r="N14" s="7" t="s">
        <v>12</v>
      </c>
    </row>
    <row r="15" spans="1:14" x14ac:dyDescent="0.3">
      <c r="A15" s="5" t="s">
        <v>3</v>
      </c>
      <c r="B15" s="6" t="s">
        <v>8</v>
      </c>
      <c r="C15" s="7" t="s">
        <v>12</v>
      </c>
      <c r="E15" s="5" t="s">
        <v>3</v>
      </c>
      <c r="F15" s="6" t="s">
        <v>8</v>
      </c>
      <c r="G15" s="7" t="s">
        <v>12</v>
      </c>
      <c r="I15" s="2">
        <v>13</v>
      </c>
      <c r="J15" s="7" t="s">
        <v>13</v>
      </c>
      <c r="K15" s="6" t="s">
        <v>6</v>
      </c>
      <c r="L15" s="6" t="s">
        <v>5</v>
      </c>
      <c r="M15" s="7" t="s">
        <v>7</v>
      </c>
      <c r="N15" s="7" t="s">
        <v>12</v>
      </c>
    </row>
    <row r="16" spans="1:14" x14ac:dyDescent="0.3">
      <c r="A16" s="6" t="s">
        <v>18</v>
      </c>
      <c r="B16" s="3">
        <f>COUNTIFS(M3:M16, "Long", N3:N16, "Yes")</f>
        <v>5</v>
      </c>
      <c r="C16" s="3">
        <f>COUNTIFS(M3:M16, "Long", N3:N16, "No")</f>
        <v>5</v>
      </c>
      <c r="E16" s="6" t="s">
        <v>18</v>
      </c>
      <c r="F16" s="3">
        <f>B16/SUM(B16:B17)</f>
        <v>0.83333333333333337</v>
      </c>
      <c r="G16" s="3">
        <f>C16/SUM(C16:C17)</f>
        <v>0.625</v>
      </c>
      <c r="I16" s="2">
        <v>14</v>
      </c>
      <c r="J16" s="7" t="s">
        <v>13</v>
      </c>
      <c r="K16" s="7" t="s">
        <v>13</v>
      </c>
      <c r="L16" s="7" t="s">
        <v>11</v>
      </c>
      <c r="M16" s="6" t="s">
        <v>10</v>
      </c>
      <c r="N16" s="7" t="s">
        <v>12</v>
      </c>
    </row>
    <row r="17" spans="1:11" x14ac:dyDescent="0.3">
      <c r="A17" s="7" t="s">
        <v>7</v>
      </c>
      <c r="B17" s="3">
        <f>COUNTIFS(M3:M16, "Short", N3:N16, "Yes")</f>
        <v>1</v>
      </c>
      <c r="C17" s="3">
        <f>COUNTIFS(M3:M16, "Short", N3:N16, "No")</f>
        <v>3</v>
      </c>
      <c r="E17" s="7" t="s">
        <v>7</v>
      </c>
      <c r="F17" s="3">
        <f>B17/SUM(B16:B17)</f>
        <v>0.16666666666666666</v>
      </c>
      <c r="G17" s="3">
        <f>C17/SUM(C16:C17)</f>
        <v>0.375</v>
      </c>
    </row>
    <row r="18" spans="1:11" x14ac:dyDescent="0.3">
      <c r="A18" s="15"/>
      <c r="B18" s="13"/>
      <c r="C18" s="14"/>
      <c r="E18" s="15"/>
      <c r="F18" s="13"/>
      <c r="G18" s="14"/>
      <c r="K18">
        <f>COUNTIF(K3:K16, "High")</f>
        <v>8</v>
      </c>
    </row>
    <row r="19" spans="1:11" x14ac:dyDescent="0.3">
      <c r="A19" s="3"/>
      <c r="B19" s="6" t="s">
        <v>8</v>
      </c>
      <c r="C19" s="7" t="s">
        <v>12</v>
      </c>
      <c r="E19" s="3"/>
      <c r="F19" s="6" t="s">
        <v>8</v>
      </c>
      <c r="G19" s="7" t="s">
        <v>12</v>
      </c>
    </row>
    <row r="20" spans="1:11" x14ac:dyDescent="0.3">
      <c r="A20" s="3" t="s">
        <v>19</v>
      </c>
      <c r="B20" s="3">
        <f>COUNTIF(N3:N16,"Yes")</f>
        <v>6</v>
      </c>
      <c r="C20" s="3">
        <f>COUNTIF(N3:N16,"No")</f>
        <v>8</v>
      </c>
      <c r="E20" s="3" t="s">
        <v>19</v>
      </c>
      <c r="F20" s="3">
        <f>B20/I16</f>
        <v>0.42857142857142855</v>
      </c>
      <c r="G20" s="3">
        <f>C20/I16</f>
        <v>0.5714285714285714</v>
      </c>
    </row>
    <row r="22" spans="1:11" x14ac:dyDescent="0.3">
      <c r="A22" s="4" t="s">
        <v>29</v>
      </c>
      <c r="B22" s="4"/>
      <c r="C22" s="4"/>
      <c r="D22" s="4"/>
      <c r="E22" s="4"/>
    </row>
    <row r="23" spans="1:11" x14ac:dyDescent="0.3">
      <c r="A23" t="s">
        <v>22</v>
      </c>
    </row>
    <row r="24" spans="1:11" x14ac:dyDescent="0.3">
      <c r="A24" s="19">
        <f>F20*F3*F8*F12*F16</f>
        <v>0.12400793650793651</v>
      </c>
    </row>
    <row r="25" spans="1:11" x14ac:dyDescent="0.3">
      <c r="A25" t="s">
        <v>23</v>
      </c>
    </row>
    <row r="26" spans="1:11" x14ac:dyDescent="0.3">
      <c r="A26" s="20">
        <f>G20*G3*G8*G12*G16</f>
        <v>1.255580357142857E-2</v>
      </c>
    </row>
    <row r="28" spans="1:11" x14ac:dyDescent="0.3">
      <c r="A28" s="17" t="s">
        <v>21</v>
      </c>
    </row>
    <row r="30" spans="1:11" x14ac:dyDescent="0.3">
      <c r="A30" s="4" t="s">
        <v>30</v>
      </c>
      <c r="B30" s="4"/>
      <c r="C30" s="4"/>
      <c r="D30" s="4"/>
      <c r="E30" s="4"/>
    </row>
    <row r="31" spans="1:11" x14ac:dyDescent="0.3">
      <c r="A31" t="s">
        <v>24</v>
      </c>
    </row>
    <row r="32" spans="1:11" x14ac:dyDescent="0.3">
      <c r="A32" s="19">
        <f>F20*F4*F9*F12*F17</f>
        <v>3.3068783068783067E-3</v>
      </c>
      <c r="B32" s="16"/>
    </row>
    <row r="33" spans="1:5" x14ac:dyDescent="0.3">
      <c r="A33" t="s">
        <v>25</v>
      </c>
    </row>
    <row r="34" spans="1:5" x14ac:dyDescent="0.3">
      <c r="A34" s="20">
        <f>G20*G4*G9*G12*G17</f>
        <v>1.8833705357142856E-2</v>
      </c>
    </row>
    <row r="36" spans="1:5" x14ac:dyDescent="0.3">
      <c r="A36" s="18" t="s">
        <v>26</v>
      </c>
    </row>
    <row r="38" spans="1:5" x14ac:dyDescent="0.3">
      <c r="A38" s="4" t="s">
        <v>31</v>
      </c>
      <c r="B38" s="4"/>
      <c r="C38" s="4"/>
      <c r="D38" s="4"/>
      <c r="E38" s="4"/>
    </row>
    <row r="39" spans="1:5" x14ac:dyDescent="0.3">
      <c r="A39" t="s">
        <v>27</v>
      </c>
    </row>
    <row r="40" spans="1:5" x14ac:dyDescent="0.3">
      <c r="A40" s="19">
        <f>F20*F5*F8*F13*F17</f>
        <v>1.6534391534391533E-3</v>
      </c>
      <c r="B40" s="16"/>
    </row>
    <row r="41" spans="1:5" x14ac:dyDescent="0.3">
      <c r="A41" t="s">
        <v>28</v>
      </c>
    </row>
    <row r="42" spans="1:5" x14ac:dyDescent="0.3">
      <c r="A42" s="20">
        <f>G20*G5*G8*G13*G17</f>
        <v>1.8833705357142856E-2</v>
      </c>
    </row>
    <row r="44" spans="1:5" x14ac:dyDescent="0.3">
      <c r="A44" s="18" t="s">
        <v>26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Baker</dc:creator>
  <cp:lastModifiedBy>Alexander Baker</cp:lastModifiedBy>
  <dcterms:created xsi:type="dcterms:W3CDTF">2019-10-16T17:30:14Z</dcterms:created>
  <dcterms:modified xsi:type="dcterms:W3CDTF">2019-10-16T23:12:40Z</dcterms:modified>
</cp:coreProperties>
</file>