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filterPrivacy="1" defaultThemeVersion="124226"/>
  <xr:revisionPtr revIDLastSave="0" documentId="13_ncr:1_{1DDECB71-AEB7-463D-9301-24A26CEDDEF2}" xr6:coauthVersionLast="34" xr6:coauthVersionMax="34" xr10:uidLastSave="{00000000-0000-0000-0000-000000000000}"/>
  <bookViews>
    <workbookView xWindow="240" yWindow="105" windowWidth="14805" windowHeight="8010" xr2:uid="{00000000-000D-0000-FFFF-FFFF00000000}"/>
  </bookViews>
  <sheets>
    <sheet name="Price" sheetId="1" r:id="rId1"/>
    <sheet name="TechSpec22kV" sheetId="2" r:id="rId2"/>
  </sheets>
  <calcPr calcId="179017"/>
</workbook>
</file>

<file path=xl/calcChain.xml><?xml version="1.0" encoding="utf-8"?>
<calcChain xmlns="http://schemas.openxmlformats.org/spreadsheetml/2006/main">
  <c r="H9" i="2" l="1"/>
  <c r="H10" i="2"/>
  <c r="H11" i="2"/>
  <c r="H12" i="2"/>
  <c r="H13" i="2"/>
  <c r="H14" i="2"/>
  <c r="H15" i="2"/>
  <c r="H16" i="2"/>
  <c r="H17" i="2"/>
  <c r="H18" i="2"/>
  <c r="H8" i="2"/>
  <c r="I9" i="2" l="1"/>
  <c r="I10" i="2"/>
  <c r="I11" i="2"/>
  <c r="I12" i="2"/>
  <c r="I13" i="2"/>
  <c r="I14" i="2"/>
  <c r="I15" i="2"/>
  <c r="I16" i="2"/>
  <c r="I17" i="2"/>
  <c r="I18" i="2"/>
  <c r="I8" i="2"/>
  <c r="K6" i="2"/>
  <c r="K7" i="2"/>
  <c r="K8" i="2"/>
  <c r="K9" i="2"/>
  <c r="K10" i="2"/>
  <c r="K11" i="2"/>
  <c r="K12" i="2"/>
  <c r="K13" i="2"/>
  <c r="K14" i="2"/>
  <c r="K15" i="2"/>
  <c r="K16" i="2"/>
  <c r="K17" i="2"/>
  <c r="K18" i="2"/>
  <c r="G5" i="2"/>
  <c r="G6" i="2"/>
  <c r="G7" i="2"/>
  <c r="G8" i="2"/>
  <c r="G9" i="2"/>
  <c r="G10" i="2"/>
  <c r="G11" i="2"/>
  <c r="G12" i="2"/>
  <c r="G13" i="2"/>
  <c r="G14" i="2"/>
  <c r="G15" i="2"/>
  <c r="G16" i="2"/>
  <c r="G17" i="2"/>
  <c r="G18" i="2"/>
  <c r="G4" i="2"/>
  <c r="L16" i="2" l="1"/>
  <c r="N16" i="2"/>
  <c r="M16" i="2"/>
  <c r="L12" i="2"/>
  <c r="M12" i="2"/>
  <c r="N12" i="2"/>
  <c r="L4" i="2"/>
  <c r="M4" i="2"/>
  <c r="N4" i="2"/>
  <c r="L15" i="2"/>
  <c r="M15" i="2"/>
  <c r="N15" i="2"/>
  <c r="L11" i="2"/>
  <c r="M11" i="2"/>
  <c r="N11" i="2"/>
  <c r="L7" i="2"/>
  <c r="M7" i="2"/>
  <c r="N7" i="2"/>
  <c r="L18" i="2"/>
  <c r="M18" i="2"/>
  <c r="N18" i="2"/>
  <c r="L14" i="2"/>
  <c r="M14" i="2"/>
  <c r="N14" i="2"/>
  <c r="L10" i="2"/>
  <c r="M10" i="2"/>
  <c r="N10" i="2"/>
  <c r="L6" i="2"/>
  <c r="M6" i="2"/>
  <c r="N6" i="2"/>
  <c r="L17" i="2"/>
  <c r="N17" i="2"/>
  <c r="M17" i="2"/>
  <c r="L13" i="2"/>
  <c r="N13" i="2"/>
  <c r="M13" i="2"/>
  <c r="L9" i="2"/>
  <c r="N9" i="2"/>
  <c r="M9" i="2"/>
  <c r="L5" i="2"/>
  <c r="N5" i="2"/>
  <c r="M5" i="2"/>
  <c r="L8" i="2"/>
  <c r="M8" i="2"/>
  <c r="N8" i="2"/>
  <c r="K7" i="1" l="1"/>
  <c r="K8" i="1"/>
  <c r="K9" i="1"/>
  <c r="K10" i="1"/>
  <c r="K11" i="1"/>
  <c r="K12" i="1"/>
  <c r="K13" i="1"/>
  <c r="K14" i="1"/>
  <c r="K6" i="1"/>
</calcChain>
</file>

<file path=xl/sharedStrings.xml><?xml version="1.0" encoding="utf-8"?>
<sst xmlns="http://schemas.openxmlformats.org/spreadsheetml/2006/main" count="139" uniqueCount="89">
  <si>
    <t>Due to simplification of the optimization, initially one cable sizing will be chosen. However, in further development of the optimization, multiple cable sizing and prices need to be considered for each line before only one cable type and size is selected.</t>
  </si>
  <si>
    <t>Cross Section Area (mm^2)</t>
  </si>
  <si>
    <t>Price</t>
  </si>
  <si>
    <t>35 % tax and fees are added to the netto customs declared price</t>
  </si>
  <si>
    <t>SGD/m</t>
  </si>
  <si>
    <t>22 kV</t>
  </si>
  <si>
    <t>price (INR)</t>
  </si>
  <si>
    <r>
      <t>Reference:</t>
    </r>
    <r>
      <rPr>
        <b/>
        <sz val="11"/>
        <color theme="3" tint="0.39997558519241921"/>
        <rFont val="Calibri"/>
        <family val="2"/>
        <scheme val="minor"/>
      </rPr>
      <t xml:space="preserve"> </t>
    </r>
    <r>
      <rPr>
        <b/>
        <u/>
        <sz val="11"/>
        <color theme="3" tint="0.39997558519241921"/>
        <rFont val="Calibri"/>
        <family val="2"/>
        <scheme val="minor"/>
      </rPr>
      <t>http://www.havells.com/content/dam/havells/brouchers/Industrial%20Cable/Industrial%20Cable%20price%20list.pdf</t>
    </r>
  </si>
  <si>
    <t>(SGD)</t>
  </si>
  <si>
    <t>Plain Copper</t>
  </si>
  <si>
    <t>12.7/22 kV</t>
  </si>
  <si>
    <t>Conductor Resistance (R)</t>
  </si>
  <si>
    <r>
      <t>Short Circuit Rating for 1 sec duration (I</t>
    </r>
    <r>
      <rPr>
        <b/>
        <vertAlign val="subscript"/>
        <sz val="11"/>
        <color rgb="FF9C6500"/>
        <rFont val="Calibri"/>
        <family val="2"/>
        <scheme val="minor"/>
      </rPr>
      <t>sh</t>
    </r>
    <r>
      <rPr>
        <b/>
        <sz val="11"/>
        <color rgb="FF9C6500"/>
        <rFont val="Calibri"/>
        <family val="2"/>
        <scheme val="minor"/>
      </rPr>
      <t>)</t>
    </r>
  </si>
  <si>
    <t>Size</t>
  </si>
  <si>
    <t>Voltage Grade (kV)</t>
  </si>
  <si>
    <t>μF/km</t>
  </si>
  <si>
    <t>Ohm/km</t>
  </si>
  <si>
    <t>Voltage Grade(kV)</t>
  </si>
  <si>
    <t xml:space="preserve">Approximate Capacitance for Single Core Cables (C) </t>
  </si>
  <si>
    <t xml:space="preserve">Approximate Reactance At 50 Hz For Single Core Cables (X) </t>
  </si>
  <si>
    <t>Min Thickness of Inner Sheath</t>
  </si>
  <si>
    <t>Approx. Overall Diameter of Cable</t>
  </si>
  <si>
    <t>Nominal Dimesion of Strip</t>
  </si>
  <si>
    <t>“POLYCAB” SINGLE  CORE  COPPER  CONDUCTOR, XLPE  INSULATED, UNARMOURED  &amp;  ARMOURED  CABLES  CONFORMING TO IS: 7098 PART-2/1985:</t>
  </si>
  <si>
    <r>
      <t>Reference:</t>
    </r>
    <r>
      <rPr>
        <sz val="11"/>
        <color theme="3" tint="0.39997558519241921"/>
        <rFont val="Calibri"/>
        <family val="2"/>
        <scheme val="minor"/>
      </rPr>
      <t xml:space="preserve"> </t>
    </r>
    <r>
      <rPr>
        <b/>
        <u/>
        <sz val="11"/>
        <color theme="3" tint="0.39997558519241921"/>
        <rFont val="Calibri"/>
        <family val="2"/>
        <scheme val="minor"/>
      </rPr>
      <t>http://www.prabhatcables.com/download/pdf-HT-XLPE.pdf</t>
    </r>
  </si>
  <si>
    <r>
      <rPr>
        <sz val="11"/>
        <color rgb="FF130B04"/>
        <rFont val="Calibri"/>
        <family val="2"/>
        <scheme val="minor"/>
      </rPr>
      <t>Nominal Size of Conductor</t>
    </r>
  </si>
  <si>
    <r>
      <rPr>
        <sz val="11"/>
        <color rgb="FF130B04"/>
        <rFont val="Calibri"/>
        <family val="2"/>
        <scheme val="minor"/>
      </rPr>
      <t>Minimum no. of wires</t>
    </r>
  </si>
  <si>
    <r>
      <rPr>
        <sz val="11"/>
        <color rgb="FF130B04"/>
        <rFont val="Calibri"/>
        <family val="2"/>
        <scheme val="minor"/>
      </rPr>
      <t>Max. D.C. Resistance at 20° C</t>
    </r>
  </si>
  <si>
    <r>
      <rPr>
        <sz val="11"/>
        <color rgb="FF130B04"/>
        <rFont val="Calibri"/>
        <family val="2"/>
        <scheme val="minor"/>
      </rPr>
      <t>A.C. Resistance at 90° C</t>
    </r>
  </si>
  <si>
    <r>
      <rPr>
        <sz val="11"/>
        <color rgb="FF130B04"/>
        <rFont val="Calibri"/>
        <family val="2"/>
        <scheme val="minor"/>
      </rPr>
      <t>Compacted Round</t>
    </r>
  </si>
  <si>
    <r>
      <rPr>
        <sz val="11"/>
        <color rgb="FF130B04"/>
        <rFont val="Calibri"/>
        <family val="2"/>
        <scheme val="minor"/>
      </rPr>
      <t>Aluminium</t>
    </r>
  </si>
  <si>
    <r>
      <rPr>
        <sz val="11"/>
        <color rgb="FF130B04"/>
        <rFont val="Calibri"/>
        <family val="2"/>
        <scheme val="minor"/>
      </rPr>
      <t>Plain Copper</t>
    </r>
  </si>
  <si>
    <r>
      <rPr>
        <sz val="11"/>
        <color rgb="FF130B04"/>
        <rFont val="Calibri"/>
        <family val="2"/>
        <scheme val="minor"/>
      </rPr>
      <t>Sq.mm</t>
    </r>
  </si>
  <si>
    <r>
      <rPr>
        <sz val="11"/>
        <color rgb="FF130B04"/>
        <rFont val="Calibri"/>
        <family val="2"/>
        <scheme val="minor"/>
      </rPr>
      <t>CU.</t>
    </r>
  </si>
  <si>
    <r>
      <rPr>
        <sz val="11"/>
        <color rgb="FF130B04"/>
        <rFont val="Calibri"/>
        <family val="2"/>
        <scheme val="minor"/>
      </rPr>
      <t>ALU.</t>
    </r>
  </si>
  <si>
    <r>
      <rPr>
        <sz val="11"/>
        <color rgb="FF130B04"/>
        <rFont val="Calibri"/>
        <family val="2"/>
        <scheme val="minor"/>
      </rPr>
      <t>Ohm/Km</t>
    </r>
  </si>
  <si>
    <r>
      <rPr>
        <sz val="11"/>
        <color rgb="FF130B04"/>
        <rFont val="Calibri"/>
        <family val="2"/>
        <scheme val="minor"/>
      </rPr>
      <t>Nominal Size</t>
    </r>
  </si>
  <si>
    <r>
      <rPr>
        <sz val="11"/>
        <color rgb="FF130B04"/>
        <rFont val="Calibri"/>
        <family val="2"/>
        <scheme val="minor"/>
      </rPr>
      <t>XLPE Insulated</t>
    </r>
  </si>
  <si>
    <r>
      <rPr>
        <sz val="11"/>
        <color rgb="FF130B04"/>
        <rFont val="Calibri"/>
        <family val="2"/>
        <scheme val="minor"/>
      </rPr>
      <t>Copper</t>
    </r>
  </si>
  <si>
    <r>
      <rPr>
        <b/>
        <sz val="11"/>
        <color rgb="FF130B04"/>
        <rFont val="Calibri"/>
        <family val="2"/>
        <scheme val="minor"/>
      </rPr>
      <t>12.7/22</t>
    </r>
  </si>
  <si>
    <r>
      <rPr>
        <sz val="11"/>
        <color rgb="FF130B04"/>
        <rFont val="Calibri"/>
        <family val="2"/>
        <scheme val="minor"/>
      </rPr>
      <t>19/33</t>
    </r>
  </si>
  <si>
    <r>
      <rPr>
        <sz val="11"/>
        <color rgb="FF130B04"/>
        <rFont val="Calibri"/>
        <family val="2"/>
        <scheme val="minor"/>
      </rPr>
      <t>33/33</t>
    </r>
  </si>
  <si>
    <r>
      <rPr>
        <sz val="11"/>
        <color rgb="FF130B04"/>
        <rFont val="Calibri"/>
        <family val="2"/>
        <scheme val="minor"/>
      </rPr>
      <t>Size</t>
    </r>
  </si>
  <si>
    <r>
      <rPr>
        <sz val="11"/>
        <color rgb="FF130B04"/>
        <rFont val="Calibri"/>
        <family val="2"/>
        <scheme val="minor"/>
      </rPr>
      <t>Arm</t>
    </r>
  </si>
  <si>
    <r>
      <rPr>
        <sz val="11"/>
        <color rgb="FF130B04"/>
        <rFont val="Calibri"/>
        <family val="2"/>
        <scheme val="minor"/>
      </rPr>
      <t>Un-Arm</t>
    </r>
  </si>
  <si>
    <r>
      <rPr>
        <sz val="9"/>
        <color rgb="FF130B04"/>
        <rFont val="Calibri"/>
        <family val="2"/>
        <scheme val="minor"/>
      </rPr>
      <t>Nominal Size of
Conductor</t>
    </r>
  </si>
  <si>
    <r>
      <rPr>
        <sz val="9"/>
        <color rgb="FF130B04"/>
        <rFont val="Calibri"/>
        <family val="2"/>
        <scheme val="minor"/>
      </rPr>
      <t>Nominal Thickness of XLPE Insulation</t>
    </r>
  </si>
  <si>
    <r>
      <rPr>
        <sz val="9"/>
        <color rgb="FF130B04"/>
        <rFont val="Calibri"/>
        <family val="2"/>
        <scheme val="minor"/>
      </rPr>
      <t>UNARMOURED CABLE</t>
    </r>
  </si>
  <si>
    <r>
      <rPr>
        <sz val="9"/>
        <color rgb="FF130B04"/>
        <rFont val="Calibri"/>
        <family val="2"/>
        <scheme val="minor"/>
      </rPr>
      <t>ALUMINIUM STRIP ARMOURED CABLE</t>
    </r>
  </si>
  <si>
    <r>
      <rPr>
        <sz val="9"/>
        <color rgb="FF130B04"/>
        <rFont val="Calibri"/>
        <family val="2"/>
        <scheme val="minor"/>
      </rPr>
      <t>ALUMINIUM ROUNDWIRE ARMOURED CABLE</t>
    </r>
  </si>
  <si>
    <r>
      <rPr>
        <sz val="9"/>
        <color rgb="FF130B04"/>
        <rFont val="Calibri"/>
        <family val="2"/>
        <scheme val="minor"/>
      </rPr>
      <t>CURRENT CARRYING CAPACITY</t>
    </r>
  </si>
  <si>
    <r>
      <rPr>
        <sz val="9"/>
        <color rgb="FF130B04"/>
        <rFont val="Calibri"/>
        <family val="2"/>
        <scheme val="minor"/>
      </rPr>
      <t>*Normal Delivery Length</t>
    </r>
  </si>
  <si>
    <r>
      <rPr>
        <sz val="9"/>
        <color rgb="FF130B04"/>
        <rFont val="Calibri"/>
        <family val="2"/>
        <scheme val="minor"/>
      </rPr>
      <t>Nominal Thickness of PVC Outer Sheath</t>
    </r>
  </si>
  <si>
    <r>
      <rPr>
        <sz val="9"/>
        <color rgb="FF130B04"/>
        <rFont val="Calibri"/>
        <family val="2"/>
        <scheme val="minor"/>
      </rPr>
      <t>Approx. Weight of Cable</t>
    </r>
  </si>
  <si>
    <r>
      <rPr>
        <sz val="9"/>
        <color rgb="FF130B04"/>
        <rFont val="Calibri"/>
        <family val="2"/>
        <scheme val="minor"/>
      </rPr>
      <t>Minimum Thickness of PVC Outer Sheath</t>
    </r>
  </si>
  <si>
    <r>
      <rPr>
        <sz val="9"/>
        <color rgb="FF130B04"/>
        <rFont val="Calibri"/>
        <family val="2"/>
        <scheme val="minor"/>
      </rPr>
      <t>Approx. Overall Diameter of Cable</t>
    </r>
  </si>
  <si>
    <r>
      <rPr>
        <sz val="9"/>
        <color rgb="FF130B04"/>
        <rFont val="Calibri"/>
        <family val="2"/>
        <scheme val="minor"/>
      </rPr>
      <t>Nominal Dimesion of
Round Wire</t>
    </r>
  </si>
  <si>
    <r>
      <rPr>
        <sz val="9"/>
        <color rgb="FF130B04"/>
        <rFont val="Calibri"/>
        <family val="2"/>
        <scheme val="minor"/>
      </rPr>
      <t>In Ground at
30° C.</t>
    </r>
  </si>
  <si>
    <r>
      <rPr>
        <sz val="9"/>
        <color rgb="FF130B04"/>
        <rFont val="Calibri"/>
        <family val="2"/>
        <scheme val="minor"/>
      </rPr>
      <t>In Duct at 30° C.</t>
    </r>
  </si>
  <si>
    <r>
      <rPr>
        <sz val="9"/>
        <color rgb="FF130B04"/>
        <rFont val="Calibri"/>
        <family val="2"/>
        <scheme val="minor"/>
      </rPr>
      <t>In Air at 40° C.</t>
    </r>
  </si>
  <si>
    <r>
      <rPr>
        <sz val="11"/>
        <color rgb="FF130B04"/>
        <rFont val="Calibri"/>
        <family val="2"/>
        <scheme val="minor"/>
      </rPr>
      <t>Sq.mm.</t>
    </r>
  </si>
  <si>
    <r>
      <rPr>
        <sz val="11"/>
        <color rgb="FF130B04"/>
        <rFont val="Calibri"/>
        <family val="2"/>
        <scheme val="minor"/>
      </rPr>
      <t>mm</t>
    </r>
  </si>
  <si>
    <r>
      <rPr>
        <sz val="11"/>
        <color rgb="FF130B04"/>
        <rFont val="Calibri"/>
        <family val="2"/>
        <scheme val="minor"/>
      </rPr>
      <t>Kg/Km</t>
    </r>
  </si>
  <si>
    <r>
      <rPr>
        <sz val="11"/>
        <color rgb="FF130B04"/>
        <rFont val="Calibri"/>
        <family val="2"/>
        <scheme val="minor"/>
      </rPr>
      <t>Amps.</t>
    </r>
  </si>
  <si>
    <r>
      <rPr>
        <sz val="11"/>
        <color rgb="FF130B04"/>
        <rFont val="Calibri"/>
        <family val="2"/>
        <scheme val="minor"/>
      </rPr>
      <t>Mtrs.</t>
    </r>
  </si>
  <si>
    <t>Amps</t>
  </si>
  <si>
    <t>Cable Cross Section</t>
  </si>
  <si>
    <r>
      <rPr>
        <b/>
        <sz val="11"/>
        <color rgb="FF130B04"/>
        <rFont val="Calibri"/>
        <family val="2"/>
        <scheme val="minor"/>
      </rPr>
      <t>mm</t>
    </r>
    <r>
      <rPr>
        <b/>
        <vertAlign val="superscript"/>
        <sz val="11"/>
        <color rgb="FF130B04"/>
        <rFont val="Calibri"/>
        <family val="2"/>
        <scheme val="minor"/>
      </rPr>
      <t>2</t>
    </r>
  </si>
  <si>
    <t>R</t>
  </si>
  <si>
    <t>X</t>
  </si>
  <si>
    <t>Z</t>
  </si>
  <si>
    <t>Y</t>
  </si>
  <si>
    <t>B</t>
  </si>
  <si>
    <t>C</t>
  </si>
  <si>
    <t>L</t>
  </si>
  <si>
    <t>Ohm/Km</t>
  </si>
  <si>
    <r>
      <rPr>
        <b/>
        <sz val="11"/>
        <color rgb="FF130B04"/>
        <rFont val="Arial"/>
        <family val="2"/>
      </rPr>
      <t>Ω</t>
    </r>
    <r>
      <rPr>
        <b/>
        <sz val="11"/>
        <color rgb="FF130B04"/>
        <rFont val="Calibri"/>
        <family val="2"/>
        <scheme val="minor"/>
      </rPr>
      <t>/km</t>
    </r>
  </si>
  <si>
    <t>mH/km</t>
  </si>
  <si>
    <r>
      <t>S</t>
    </r>
    <r>
      <rPr>
        <vertAlign val="subscript"/>
        <sz val="11"/>
        <color theme="1"/>
        <rFont val="Calibri"/>
        <family val="2"/>
        <scheme val="minor"/>
      </rPr>
      <t>max</t>
    </r>
  </si>
  <si>
    <r>
      <t>B</t>
    </r>
    <r>
      <rPr>
        <vertAlign val="subscript"/>
        <sz val="11"/>
        <color theme="1"/>
        <rFont val="Calibri"/>
        <family val="2"/>
        <scheme val="minor"/>
      </rPr>
      <t xml:space="preserve">C </t>
    </r>
    <r>
      <rPr>
        <sz val="11"/>
        <color theme="1"/>
        <rFont val="Calibri"/>
        <family val="2"/>
        <scheme val="minor"/>
      </rPr>
      <t>= 1 / X</t>
    </r>
    <r>
      <rPr>
        <vertAlign val="subscript"/>
        <sz val="11"/>
        <color theme="1"/>
        <rFont val="Calibri"/>
        <family val="2"/>
        <scheme val="minor"/>
      </rPr>
      <t xml:space="preserve">C </t>
    </r>
    <r>
      <rPr>
        <sz val="11"/>
        <color theme="1"/>
        <rFont val="Calibri"/>
        <family val="2"/>
        <scheme val="minor"/>
      </rPr>
      <t>- Graigner</t>
    </r>
  </si>
  <si>
    <r>
      <t>X = X</t>
    </r>
    <r>
      <rPr>
        <vertAlign val="subscript"/>
        <sz val="11"/>
        <color theme="1"/>
        <rFont val="Calibri"/>
        <family val="2"/>
        <scheme val="minor"/>
      </rPr>
      <t xml:space="preserve">L </t>
    </r>
    <r>
      <rPr>
        <sz val="11"/>
        <color theme="1"/>
        <rFont val="Calibri"/>
        <family val="2"/>
        <scheme val="minor"/>
      </rPr>
      <t xml:space="preserve">= </t>
    </r>
    <r>
      <rPr>
        <sz val="11"/>
        <color theme="1"/>
        <rFont val="Arial"/>
        <family val="2"/>
      </rPr>
      <t>ω</t>
    </r>
    <r>
      <rPr>
        <sz val="11"/>
        <color theme="1"/>
        <rFont val="Calibri"/>
        <family val="2"/>
      </rPr>
      <t>L - Graigner</t>
    </r>
  </si>
  <si>
    <t>MVA</t>
  </si>
  <si>
    <r>
      <t>X</t>
    </r>
    <r>
      <rPr>
        <vertAlign val="subscript"/>
        <sz val="11"/>
        <color theme="1"/>
        <rFont val="Calibri"/>
        <family val="2"/>
        <scheme val="minor"/>
      </rPr>
      <t xml:space="preserve">C </t>
    </r>
    <r>
      <rPr>
        <sz val="11"/>
        <color theme="1"/>
        <rFont val="Calibri"/>
        <family val="2"/>
        <scheme val="minor"/>
      </rPr>
      <t>= 1 / (ωC)</t>
    </r>
  </si>
  <si>
    <t>Copper</t>
  </si>
  <si>
    <r>
      <t>X = X</t>
    </r>
    <r>
      <rPr>
        <vertAlign val="subscript"/>
        <sz val="11"/>
        <color theme="1"/>
        <rFont val="Calibri"/>
        <family val="2"/>
        <scheme val="minor"/>
      </rPr>
      <t xml:space="preserve">L </t>
    </r>
    <r>
      <rPr>
        <sz val="11"/>
        <color theme="1"/>
        <rFont val="Calibri"/>
        <family val="2"/>
        <scheme val="minor"/>
      </rPr>
      <t>- Graigner</t>
    </r>
  </si>
  <si>
    <t>G</t>
  </si>
  <si>
    <t>S/km</t>
  </si>
  <si>
    <r>
      <t>B</t>
    </r>
    <r>
      <rPr>
        <b/>
        <vertAlign val="subscript"/>
        <sz val="11"/>
        <color theme="1"/>
        <rFont val="Calibri"/>
        <family val="2"/>
        <scheme val="minor"/>
      </rPr>
      <t>sh</t>
    </r>
  </si>
  <si>
    <r>
      <t>I</t>
    </r>
    <r>
      <rPr>
        <b/>
        <vertAlign val="subscript"/>
        <sz val="11"/>
        <color theme="1"/>
        <rFont val="Calibri"/>
        <family val="2"/>
        <scheme val="minor"/>
      </rPr>
      <t>max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</si>
</sst>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00;###0.000"/>
    <numFmt numFmtId="166" formatCode="###0.00;###0.00"/>
    <numFmt numFmtId="167" formatCode="###0.0000;###0.0000"/>
    <numFmt numFmtId="168" formatCode="###0.0;###0.0"/>
    <numFmt numFmtId="170" formatCode="0.0000"/>
    <numFmt numFmtId="172" formatCode="0.00000000"/>
  </numFmts>
  <fonts count="25" x14ac:knownFonts="1">
    <font>
      <sz val="11"/>
      <color theme="1"/>
      <name val="Calibri"/>
      <family val="2"/>
      <scheme val="minor"/>
    </font>
    <font>
      <sz val="11"/>
      <color theme="1"/>
      <name val="Calibri"/>
      <family val="2"/>
      <scheme val="minor"/>
    </font>
    <font>
      <b/>
      <sz val="11"/>
      <color rgb="FF3F3F3F"/>
      <name val="Calibri"/>
      <family val="2"/>
      <scheme val="minor"/>
    </font>
    <font>
      <b/>
      <sz val="11"/>
      <color rgb="FFFA7D00"/>
      <name val="Calibri"/>
      <family val="2"/>
      <scheme val="minor"/>
    </font>
    <font>
      <i/>
      <sz val="11"/>
      <color rgb="FF7F7F7F"/>
      <name val="Calibri"/>
      <family val="2"/>
      <scheme val="minor"/>
    </font>
    <font>
      <b/>
      <sz val="11"/>
      <color theme="1"/>
      <name val="Calibri"/>
      <family val="2"/>
      <scheme val="minor"/>
    </font>
    <font>
      <b/>
      <u/>
      <sz val="11"/>
      <color theme="3" tint="0.39997558519241921"/>
      <name val="Calibri"/>
      <family val="2"/>
      <scheme val="minor"/>
    </font>
    <font>
      <b/>
      <sz val="11"/>
      <color theme="3" tint="0.39997558519241921"/>
      <name val="Calibri"/>
      <family val="2"/>
      <scheme val="minor"/>
    </font>
    <font>
      <sz val="11"/>
      <color theme="3" tint="0.39997558519241921"/>
      <name val="Calibri"/>
      <family val="2"/>
      <scheme val="minor"/>
    </font>
    <font>
      <sz val="11"/>
      <color rgb="FF9C6500"/>
      <name val="Calibri"/>
      <family val="2"/>
      <scheme val="minor"/>
    </font>
    <font>
      <b/>
      <sz val="11"/>
      <color rgb="FF9C6500"/>
      <name val="Calibri"/>
      <family val="2"/>
      <scheme val="minor"/>
    </font>
    <font>
      <b/>
      <vertAlign val="subscript"/>
      <sz val="11"/>
      <color rgb="FF9C6500"/>
      <name val="Calibri"/>
      <family val="2"/>
      <scheme val="minor"/>
    </font>
    <font>
      <sz val="11"/>
      <color rgb="FF130B04"/>
      <name val="Calibri"/>
      <family val="2"/>
      <scheme val="minor"/>
    </font>
    <font>
      <sz val="9"/>
      <color theme="1"/>
      <name val="Calibri"/>
      <family val="2"/>
      <scheme val="minor"/>
    </font>
    <font>
      <sz val="11"/>
      <name val="Calibri"/>
      <family val="2"/>
      <scheme val="minor"/>
    </font>
    <font>
      <b/>
      <sz val="11"/>
      <color rgb="FF130B04"/>
      <name val="Calibri"/>
      <family val="2"/>
      <scheme val="minor"/>
    </font>
    <font>
      <b/>
      <sz val="11"/>
      <name val="Calibri"/>
      <family val="2"/>
      <scheme val="minor"/>
    </font>
    <font>
      <sz val="9"/>
      <color rgb="FF130B04"/>
      <name val="Calibri"/>
      <family val="2"/>
      <scheme val="minor"/>
    </font>
    <font>
      <sz val="9"/>
      <name val="Calibri"/>
      <family val="2"/>
      <scheme val="minor"/>
    </font>
    <font>
      <b/>
      <vertAlign val="superscript"/>
      <sz val="11"/>
      <color rgb="FF130B04"/>
      <name val="Calibri"/>
      <family val="2"/>
      <scheme val="minor"/>
    </font>
    <font>
      <vertAlign val="subscript"/>
      <sz val="11"/>
      <color theme="1"/>
      <name val="Calibri"/>
      <family val="2"/>
      <scheme val="minor"/>
    </font>
    <font>
      <b/>
      <sz val="11"/>
      <color rgb="FF130B04"/>
      <name val="Arial"/>
      <family val="2"/>
    </font>
    <font>
      <sz val="11"/>
      <color theme="1"/>
      <name val="Arial"/>
      <family val="2"/>
    </font>
    <font>
      <sz val="11"/>
      <color theme="1"/>
      <name val="Calibri"/>
      <family val="2"/>
    </font>
    <font>
      <b/>
      <vertAlign val="subscript"/>
      <sz val="11"/>
      <color theme="1"/>
      <name val="Calibri"/>
      <family val="2"/>
      <scheme val="minor"/>
    </font>
  </fonts>
  <fills count="11">
    <fill>
      <patternFill patternType="none"/>
    </fill>
    <fill>
      <patternFill patternType="gray125"/>
    </fill>
    <fill>
      <patternFill patternType="solid">
        <fgColor rgb="FFF2F2F2"/>
      </patternFill>
    </fill>
    <fill>
      <patternFill patternType="solid">
        <fgColor rgb="FFFFFFCC"/>
      </patternFill>
    </fill>
    <fill>
      <patternFill patternType="solid">
        <fgColor rgb="FFFFEB9C"/>
      </patternFill>
    </fill>
    <fill>
      <patternFill patternType="solid">
        <fgColor rgb="FFFFFDC7"/>
      </patternFill>
    </fill>
    <fill>
      <patternFill patternType="solid">
        <fgColor rgb="FFDCD0AA"/>
      </patternFill>
    </fill>
    <fill>
      <patternFill patternType="solid">
        <fgColor rgb="FFF8CEAE"/>
      </patternFill>
    </fill>
    <fill>
      <patternFill patternType="solid">
        <fgColor rgb="FFF5F0E2"/>
      </patternFill>
    </fill>
    <fill>
      <patternFill patternType="solid">
        <fgColor rgb="FFFFCC66"/>
        <bgColor indexed="64"/>
      </patternFill>
    </fill>
    <fill>
      <patternFill patternType="solid">
        <fgColor theme="9"/>
        <bgColor indexed="64"/>
      </patternFill>
    </fill>
  </fills>
  <borders count="58">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130B04"/>
      </left>
      <right/>
      <top style="thin">
        <color rgb="FF130B04"/>
      </top>
      <bottom/>
      <diagonal/>
    </border>
    <border>
      <left style="thin">
        <color rgb="FF130B04"/>
      </left>
      <right/>
      <top style="thin">
        <color rgb="FF130B04"/>
      </top>
      <bottom style="thin">
        <color rgb="FF130B04"/>
      </bottom>
      <diagonal/>
    </border>
    <border>
      <left/>
      <right style="thin">
        <color rgb="FF130B04"/>
      </right>
      <top style="thin">
        <color rgb="FF130B04"/>
      </top>
      <bottom style="thin">
        <color rgb="FF130B04"/>
      </bottom>
      <diagonal/>
    </border>
    <border>
      <left style="thin">
        <color rgb="FF130B04"/>
      </left>
      <right/>
      <top/>
      <bottom style="thin">
        <color rgb="FF130B04"/>
      </bottom>
      <diagonal/>
    </border>
    <border>
      <left/>
      <right/>
      <top/>
      <bottom style="thin">
        <color rgb="FF130B04"/>
      </bottom>
      <diagonal/>
    </border>
    <border>
      <left/>
      <right style="thin">
        <color rgb="FF130B04"/>
      </right>
      <top/>
      <bottom style="thin">
        <color rgb="FF130B04"/>
      </bottom>
      <diagonal/>
    </border>
    <border>
      <left style="thin">
        <color rgb="FF130B04"/>
      </left>
      <right/>
      <top/>
      <bottom/>
      <diagonal/>
    </border>
    <border>
      <left style="thin">
        <color rgb="FF130B04"/>
      </left>
      <right style="thin">
        <color rgb="FF130B04"/>
      </right>
      <top style="thin">
        <color rgb="FF130B04"/>
      </top>
      <bottom/>
      <diagonal/>
    </border>
    <border>
      <left style="thin">
        <color rgb="FF130B04"/>
      </left>
      <right style="thin">
        <color rgb="FF130B04"/>
      </right>
      <top/>
      <bottom style="thin">
        <color rgb="FF130B04"/>
      </bottom>
      <diagonal/>
    </border>
    <border>
      <left style="thin">
        <color rgb="FF130B04"/>
      </left>
      <right style="thin">
        <color indexed="64"/>
      </right>
      <top style="thin">
        <color rgb="FF130B04"/>
      </top>
      <bottom style="thin">
        <color rgb="FF130B04"/>
      </bottom>
      <diagonal/>
    </border>
    <border>
      <left/>
      <right style="thin">
        <color indexed="64"/>
      </right>
      <top style="thin">
        <color rgb="FF130B04"/>
      </top>
      <bottom style="thin">
        <color rgb="FF130B04"/>
      </bottom>
      <diagonal/>
    </border>
    <border>
      <left style="thin">
        <color rgb="FF130B04"/>
      </left>
      <right style="thin">
        <color indexed="64"/>
      </right>
      <top style="thin">
        <color rgb="FF130B04"/>
      </top>
      <bottom/>
      <diagonal/>
    </border>
    <border>
      <left style="thin">
        <color rgb="FF130B04"/>
      </left>
      <right style="thin">
        <color indexed="64"/>
      </right>
      <top/>
      <bottom/>
      <diagonal/>
    </border>
    <border>
      <left style="thin">
        <color rgb="FF130B04"/>
      </left>
      <right style="thin">
        <color indexed="64"/>
      </right>
      <top/>
      <bottom style="thin">
        <color rgb="FF130B04"/>
      </bottom>
      <diagonal/>
    </border>
    <border>
      <left style="thin">
        <color indexed="64"/>
      </left>
      <right style="thin">
        <color indexed="64"/>
      </right>
      <top style="thin">
        <color indexed="64"/>
      </top>
      <bottom style="thin">
        <color indexed="64"/>
      </bottom>
      <diagonal/>
    </border>
    <border>
      <left style="thin">
        <color rgb="FF130B04"/>
      </left>
      <right style="thin">
        <color rgb="FF130B04"/>
      </right>
      <top/>
      <bottom/>
      <diagonal/>
    </border>
    <border>
      <left/>
      <right style="thin">
        <color indexed="64"/>
      </right>
      <top/>
      <bottom style="thin">
        <color rgb="FF130B0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rgb="FF130B04"/>
      </bottom>
      <diagonal/>
    </border>
    <border>
      <left style="thin">
        <color rgb="FF130B04"/>
      </left>
      <right/>
      <top style="thin">
        <color indexed="64"/>
      </top>
      <bottom style="thin">
        <color rgb="FF130B04"/>
      </bottom>
      <diagonal/>
    </border>
    <border>
      <left/>
      <right style="thin">
        <color indexed="64"/>
      </right>
      <top style="thin">
        <color indexed="64"/>
      </top>
      <bottom style="thin">
        <color rgb="FF130B04"/>
      </bottom>
      <diagonal/>
    </border>
    <border>
      <left style="thin">
        <color indexed="64"/>
      </left>
      <right/>
      <top style="thin">
        <color rgb="FF130B04"/>
      </top>
      <bottom style="thin">
        <color rgb="FF130B04"/>
      </bottom>
      <diagonal/>
    </border>
    <border>
      <left style="thin">
        <color indexed="64"/>
      </left>
      <right/>
      <top style="thin">
        <color rgb="FF130B04"/>
      </top>
      <bottom/>
      <diagonal/>
    </border>
    <border>
      <left style="thin">
        <color indexed="64"/>
      </left>
      <right/>
      <top/>
      <bottom/>
      <diagonal/>
    </border>
    <border>
      <left style="thin">
        <color indexed="64"/>
      </left>
      <right/>
      <top/>
      <bottom style="thin">
        <color indexed="64"/>
      </bottom>
      <diagonal/>
    </border>
    <border>
      <left style="thin">
        <color rgb="FF130B04"/>
      </left>
      <right/>
      <top/>
      <bottom style="thin">
        <color indexed="64"/>
      </bottom>
      <diagonal/>
    </border>
    <border>
      <left style="thin">
        <color rgb="FF130B04"/>
      </left>
      <right style="thin">
        <color indexed="64"/>
      </right>
      <top/>
      <bottom style="thin">
        <color indexed="64"/>
      </bottom>
      <diagonal/>
    </border>
    <border>
      <left style="thin">
        <color indexed="64"/>
      </left>
      <right/>
      <top/>
      <bottom style="thin">
        <color rgb="FF130B04"/>
      </bottom>
      <diagonal/>
    </border>
    <border>
      <left style="thin">
        <color indexed="64"/>
      </left>
      <right style="thin">
        <color indexed="64"/>
      </right>
      <top/>
      <bottom style="thin">
        <color indexed="64"/>
      </bottom>
      <diagonal/>
    </border>
    <border>
      <left/>
      <right/>
      <top style="thin">
        <color indexed="64"/>
      </top>
      <bottom style="thin">
        <color rgb="FF130B04"/>
      </bottom>
      <diagonal/>
    </border>
    <border>
      <left style="thin">
        <color rgb="FF130B04"/>
      </left>
      <right style="thin">
        <color indexed="64"/>
      </right>
      <top style="thin">
        <color indexed="64"/>
      </top>
      <bottom/>
      <diagonal/>
    </border>
    <border>
      <left style="thin">
        <color rgb="FF130B04"/>
      </left>
      <right/>
      <top style="thin">
        <color indexed="64"/>
      </top>
      <bottom/>
      <diagonal/>
    </border>
    <border>
      <left style="thin">
        <color indexed="64"/>
      </left>
      <right style="thin">
        <color indexed="64"/>
      </right>
      <top/>
      <bottom style="thin">
        <color rgb="FF130B04"/>
      </bottom>
      <diagonal/>
    </border>
    <border>
      <left style="thin">
        <color indexed="64"/>
      </left>
      <right style="thin">
        <color indexed="64"/>
      </right>
      <top style="thin">
        <color rgb="FF130B04"/>
      </top>
      <bottom style="thin">
        <color rgb="FF130B04"/>
      </bottom>
      <diagonal/>
    </border>
    <border>
      <left style="thin">
        <color indexed="64"/>
      </left>
      <right style="thin">
        <color indexed="64"/>
      </right>
      <top style="thin">
        <color rgb="FF130B04"/>
      </top>
      <bottom/>
      <diagonal/>
    </border>
    <border>
      <left style="thin">
        <color indexed="64"/>
      </left>
      <right style="thin">
        <color indexed="64"/>
      </right>
      <top/>
      <bottom/>
      <diagonal/>
    </border>
    <border>
      <left style="double">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right style="double">
        <color indexed="64"/>
      </right>
      <top/>
      <bottom style="double">
        <color indexed="64"/>
      </bottom>
      <diagonal/>
    </border>
    <border>
      <left style="double">
        <color indexed="64"/>
      </left>
      <right/>
      <top style="thin">
        <color rgb="FF130B04"/>
      </top>
      <bottom/>
      <diagonal/>
    </border>
    <border>
      <left style="double">
        <color indexed="64"/>
      </left>
      <right/>
      <top/>
      <bottom/>
      <diagonal/>
    </border>
    <border>
      <left style="double">
        <color indexed="64"/>
      </left>
      <right/>
      <top/>
      <bottom style="thin">
        <color rgb="FF130B04"/>
      </bottom>
      <diagonal/>
    </border>
    <border>
      <left style="double">
        <color indexed="64"/>
      </left>
      <right/>
      <top/>
      <bottom style="double">
        <color indexed="64"/>
      </bottom>
      <diagonal/>
    </border>
    <border>
      <left style="thin">
        <color rgb="FF130B04"/>
      </left>
      <right/>
      <top/>
      <bottom style="double">
        <color indexed="64"/>
      </bottom>
      <diagonal/>
    </border>
    <border>
      <left/>
      <right style="double">
        <color indexed="64"/>
      </right>
      <top style="double">
        <color indexed="64"/>
      </top>
      <bottom style="thin">
        <color indexed="64"/>
      </bottom>
      <diagonal/>
    </border>
    <border>
      <left/>
      <right style="double">
        <color indexed="64"/>
      </right>
      <top style="thin">
        <color indexed="64"/>
      </top>
      <bottom style="thin">
        <color indexed="64"/>
      </bottom>
      <diagonal/>
    </border>
    <border>
      <left/>
      <right style="double">
        <color indexed="64"/>
      </right>
      <top style="thin">
        <color rgb="FF130B04"/>
      </top>
      <bottom/>
      <diagonal/>
    </border>
    <border>
      <left/>
      <right style="double">
        <color indexed="64"/>
      </right>
      <top/>
      <bottom/>
      <diagonal/>
    </border>
    <border>
      <left/>
      <right style="double">
        <color indexed="64"/>
      </right>
      <top/>
      <bottom style="thin">
        <color rgb="FF130B04"/>
      </bottom>
      <diagonal/>
    </border>
    <border>
      <left style="thin">
        <color rgb="FF130B04"/>
      </left>
      <right style="thin">
        <color indexed="64"/>
      </right>
      <top/>
      <bottom style="double">
        <color indexed="64"/>
      </bottom>
      <diagonal/>
    </border>
    <border>
      <left/>
      <right style="thin">
        <color indexed="64"/>
      </right>
      <top style="double">
        <color indexed="64"/>
      </top>
      <bottom style="thin">
        <color indexed="64"/>
      </bottom>
      <diagonal/>
    </border>
  </borders>
  <cellStyleXfs count="6">
    <xf numFmtId="0" fontId="0" fillId="0" borderId="0"/>
    <xf numFmtId="0" fontId="2" fillId="2" borderId="2" applyNumberFormat="0" applyAlignment="0" applyProtection="0"/>
    <xf numFmtId="0" fontId="3" fillId="2" borderId="1" applyNumberFormat="0" applyAlignment="0" applyProtection="0"/>
    <xf numFmtId="0" fontId="1" fillId="3" borderId="3" applyNumberFormat="0" applyFont="0" applyAlignment="0" applyProtection="0"/>
    <xf numFmtId="0" fontId="4" fillId="0" borderId="0" applyNumberFormat="0" applyFill="0" applyBorder="0" applyAlignment="0" applyProtection="0"/>
    <xf numFmtId="0" fontId="9" fillId="4" borderId="0" applyNumberFormat="0" applyBorder="0" applyAlignment="0" applyProtection="0"/>
  </cellStyleXfs>
  <cellXfs count="228">
    <xf numFmtId="0" fontId="0" fillId="0" borderId="0" xfId="0"/>
    <xf numFmtId="0" fontId="0" fillId="0" borderId="0" xfId="0" applyAlignment="1">
      <alignment horizontal="right"/>
    </xf>
    <xf numFmtId="0" fontId="0" fillId="0" borderId="0" xfId="0" applyAlignment="1"/>
    <xf numFmtId="0" fontId="2" fillId="2" borderId="2" xfId="1" applyFont="1"/>
    <xf numFmtId="0" fontId="5" fillId="3" borderId="3" xfId="3" applyFont="1" applyAlignment="1">
      <alignment horizontal="center"/>
    </xf>
    <xf numFmtId="0" fontId="3" fillId="2" borderId="1" xfId="2" applyFont="1" applyAlignment="1">
      <alignment horizontal="center"/>
    </xf>
    <xf numFmtId="0" fontId="2" fillId="2" borderId="2" xfId="1" applyFont="1" applyAlignment="1">
      <alignment horizontal="right"/>
    </xf>
    <xf numFmtId="0" fontId="4" fillId="0" borderId="0" xfId="4" applyAlignment="1"/>
    <xf numFmtId="0" fontId="4" fillId="0" borderId="0" xfId="4"/>
    <xf numFmtId="2" fontId="5" fillId="3" borderId="3" xfId="3" applyNumberFormat="1"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4" fillId="0" borderId="0" xfId="4" applyAlignment="1">
      <alignment horizontal="center"/>
    </xf>
    <xf numFmtId="0" fontId="0" fillId="0" borderId="0" xfId="0" applyFont="1" applyAlignment="1">
      <alignment horizontal="center"/>
    </xf>
    <xf numFmtId="0" fontId="0" fillId="0" borderId="0" xfId="0" applyFont="1" applyFill="1" applyBorder="1" applyAlignment="1">
      <alignment horizontal="left" vertical="top"/>
    </xf>
    <xf numFmtId="0" fontId="0" fillId="0" borderId="10" xfId="0" applyFont="1" applyFill="1" applyBorder="1" applyAlignment="1">
      <alignment horizontal="center" vertical="top" wrapText="1"/>
    </xf>
    <xf numFmtId="0" fontId="0" fillId="0" borderId="21" xfId="0" applyFont="1" applyFill="1" applyBorder="1" applyAlignment="1">
      <alignment horizontal="center" vertical="top" wrapText="1"/>
    </xf>
    <xf numFmtId="0" fontId="0" fillId="0" borderId="4" xfId="0" applyFont="1" applyFill="1" applyBorder="1" applyAlignment="1">
      <alignment horizontal="center" vertical="top" wrapText="1"/>
    </xf>
    <xf numFmtId="0" fontId="0" fillId="0" borderId="7" xfId="0" applyFont="1" applyFill="1" applyBorder="1" applyAlignment="1">
      <alignment horizontal="center" vertical="top" wrapText="1"/>
    </xf>
    <xf numFmtId="0" fontId="0" fillId="0" borderId="37" xfId="0" applyFont="1" applyFill="1" applyBorder="1" applyAlignment="1">
      <alignment horizontal="center" vertical="top" wrapText="1"/>
    </xf>
    <xf numFmtId="0" fontId="0" fillId="0" borderId="36" xfId="0" applyFont="1" applyFill="1" applyBorder="1" applyAlignment="1">
      <alignment horizontal="center" vertical="top" wrapText="1"/>
    </xf>
    <xf numFmtId="0" fontId="0" fillId="8" borderId="10" xfId="0" applyFont="1" applyFill="1" applyBorder="1" applyAlignment="1">
      <alignment horizontal="center" vertical="top" wrapText="1"/>
    </xf>
    <xf numFmtId="0" fontId="0" fillId="8" borderId="16" xfId="0" applyFont="1" applyFill="1" applyBorder="1" applyAlignment="1">
      <alignment horizontal="center" vertical="top" wrapText="1"/>
    </xf>
    <xf numFmtId="0" fontId="0" fillId="0" borderId="0" xfId="0" applyFont="1" applyFill="1" applyBorder="1" applyAlignment="1">
      <alignment horizontal="center" vertical="top"/>
    </xf>
    <xf numFmtId="0" fontId="13" fillId="0" borderId="0" xfId="0" applyFont="1" applyFill="1" applyBorder="1" applyAlignment="1">
      <alignment horizontal="left" vertical="top"/>
    </xf>
    <xf numFmtId="0" fontId="13" fillId="0" borderId="0" xfId="0" applyFont="1" applyAlignment="1">
      <alignment horizontal="center"/>
    </xf>
    <xf numFmtId="0" fontId="12" fillId="5" borderId="5" xfId="0" applyFont="1" applyFill="1" applyBorder="1" applyAlignment="1">
      <alignment horizontal="center" vertical="top" wrapText="1"/>
    </xf>
    <xf numFmtId="0" fontId="14" fillId="5" borderId="5" xfId="0" applyFont="1" applyFill="1" applyBorder="1" applyAlignment="1">
      <alignment horizontal="center" vertical="top" wrapText="1"/>
    </xf>
    <xf numFmtId="0" fontId="14" fillId="5" borderId="13" xfId="0" applyFont="1" applyFill="1" applyBorder="1" applyAlignment="1">
      <alignment horizontal="center" vertical="top" wrapText="1"/>
    </xf>
    <xf numFmtId="0" fontId="14" fillId="7" borderId="5" xfId="0" applyFont="1" applyFill="1" applyBorder="1" applyAlignment="1">
      <alignment horizontal="center" vertical="top" wrapText="1"/>
    </xf>
    <xf numFmtId="0" fontId="14" fillId="7" borderId="13" xfId="0" applyFont="1" applyFill="1" applyBorder="1" applyAlignment="1">
      <alignment horizontal="center" vertical="top" wrapText="1"/>
    </xf>
    <xf numFmtId="164" fontId="15" fillId="8" borderId="4" xfId="0" applyNumberFormat="1" applyFont="1" applyFill="1" applyBorder="1" applyAlignment="1">
      <alignment horizontal="center" vertical="top" wrapText="1"/>
    </xf>
    <xf numFmtId="164" fontId="12" fillId="8" borderId="4" xfId="0" applyNumberFormat="1" applyFont="1" applyFill="1" applyBorder="1" applyAlignment="1">
      <alignment horizontal="center" vertical="top" wrapText="1"/>
    </xf>
    <xf numFmtId="165" fontId="15" fillId="8" borderId="4" xfId="0" applyNumberFormat="1" applyFont="1" applyFill="1" applyBorder="1" applyAlignment="1">
      <alignment horizontal="center" vertical="top" wrapText="1"/>
    </xf>
    <xf numFmtId="166" fontId="12" fillId="8" borderId="4" xfId="0" applyNumberFormat="1" applyFont="1" applyFill="1" applyBorder="1" applyAlignment="1">
      <alignment horizontal="center" vertical="top" wrapText="1"/>
    </xf>
    <xf numFmtId="166" fontId="12" fillId="8" borderId="15" xfId="0" applyNumberFormat="1" applyFont="1" applyFill="1" applyBorder="1" applyAlignment="1">
      <alignment horizontal="center" vertical="top" wrapText="1"/>
    </xf>
    <xf numFmtId="164" fontId="15" fillId="0" borderId="10" xfId="0" applyNumberFormat="1" applyFont="1" applyFill="1" applyBorder="1" applyAlignment="1">
      <alignment horizontal="center" vertical="top" wrapText="1"/>
    </xf>
    <xf numFmtId="164" fontId="12" fillId="0" borderId="10" xfId="0" applyNumberFormat="1" applyFont="1" applyFill="1" applyBorder="1" applyAlignment="1">
      <alignment horizontal="center" vertical="top" wrapText="1"/>
    </xf>
    <xf numFmtId="165" fontId="15" fillId="0" borderId="10" xfId="0" applyNumberFormat="1" applyFont="1" applyFill="1" applyBorder="1" applyAlignment="1">
      <alignment horizontal="center" vertical="top" wrapText="1"/>
    </xf>
    <xf numFmtId="165" fontId="12" fillId="0" borderId="10" xfId="0" applyNumberFormat="1" applyFont="1" applyFill="1" applyBorder="1" applyAlignment="1">
      <alignment horizontal="center" vertical="top" wrapText="1"/>
    </xf>
    <xf numFmtId="166" fontId="12" fillId="0" borderId="16" xfId="0" applyNumberFormat="1" applyFont="1" applyFill="1" applyBorder="1" applyAlignment="1">
      <alignment horizontal="center" vertical="top" wrapText="1"/>
    </xf>
    <xf numFmtId="164" fontId="15" fillId="8" borderId="10" xfId="0" applyNumberFormat="1" applyFont="1" applyFill="1" applyBorder="1" applyAlignment="1">
      <alignment horizontal="center" vertical="top" wrapText="1"/>
    </xf>
    <xf numFmtId="164" fontId="12" fillId="8" borderId="10" xfId="0" applyNumberFormat="1" applyFont="1" applyFill="1" applyBorder="1" applyAlignment="1">
      <alignment horizontal="center" vertical="top" wrapText="1"/>
    </xf>
    <xf numFmtId="165" fontId="15" fillId="8" borderId="10" xfId="0" applyNumberFormat="1" applyFont="1" applyFill="1" applyBorder="1" applyAlignment="1">
      <alignment horizontal="center" vertical="top" wrapText="1"/>
    </xf>
    <xf numFmtId="165" fontId="12" fillId="8" borderId="10" xfId="0" applyNumberFormat="1" applyFont="1" applyFill="1" applyBorder="1" applyAlignment="1">
      <alignment horizontal="center" vertical="top" wrapText="1"/>
    </xf>
    <xf numFmtId="166" fontId="12" fillId="8" borderId="16" xfId="0" applyNumberFormat="1" applyFont="1" applyFill="1" applyBorder="1" applyAlignment="1">
      <alignment horizontal="center" vertical="top" wrapText="1"/>
    </xf>
    <xf numFmtId="165" fontId="12" fillId="0" borderId="16" xfId="0" applyNumberFormat="1" applyFont="1" applyFill="1" applyBorder="1" applyAlignment="1">
      <alignment horizontal="center" vertical="top" wrapText="1"/>
    </xf>
    <xf numFmtId="164" fontId="15" fillId="8" borderId="7" xfId="0" applyNumberFormat="1" applyFont="1" applyFill="1" applyBorder="1" applyAlignment="1">
      <alignment horizontal="center" vertical="top" wrapText="1"/>
    </xf>
    <xf numFmtId="164" fontId="12" fillId="8" borderId="7" xfId="0" applyNumberFormat="1" applyFont="1" applyFill="1" applyBorder="1" applyAlignment="1">
      <alignment horizontal="center" vertical="top" wrapText="1"/>
    </xf>
    <xf numFmtId="165" fontId="15" fillId="8" borderId="7" xfId="0" applyNumberFormat="1" applyFont="1" applyFill="1" applyBorder="1" applyAlignment="1">
      <alignment horizontal="center" vertical="top" wrapText="1"/>
    </xf>
    <xf numFmtId="165" fontId="12" fillId="8" borderId="7" xfId="0" applyNumberFormat="1" applyFont="1" applyFill="1" applyBorder="1" applyAlignment="1">
      <alignment horizontal="center" vertical="top" wrapText="1"/>
    </xf>
    <xf numFmtId="165" fontId="12" fillId="8" borderId="17" xfId="0" applyNumberFormat="1" applyFont="1" applyFill="1" applyBorder="1" applyAlignment="1">
      <alignment horizontal="center" vertical="top" wrapText="1"/>
    </xf>
    <xf numFmtId="164" fontId="15"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5" fontId="15" fillId="0" borderId="4" xfId="0" applyNumberFormat="1" applyFont="1" applyFill="1" applyBorder="1" applyAlignment="1">
      <alignment horizontal="center" vertical="top" wrapText="1"/>
    </xf>
    <xf numFmtId="165" fontId="12" fillId="0" borderId="4" xfId="0" applyNumberFormat="1" applyFont="1" applyFill="1" applyBorder="1" applyAlignment="1">
      <alignment horizontal="center" vertical="top" wrapText="1"/>
    </xf>
    <xf numFmtId="165" fontId="12" fillId="0" borderId="15" xfId="0" applyNumberFormat="1" applyFont="1" applyFill="1" applyBorder="1" applyAlignment="1">
      <alignment horizontal="center" vertical="top" wrapText="1"/>
    </xf>
    <xf numFmtId="165" fontId="12" fillId="8" borderId="16" xfId="0" applyNumberFormat="1" applyFont="1" applyFill="1" applyBorder="1" applyAlignment="1">
      <alignment horizontal="center" vertical="top" wrapText="1"/>
    </xf>
    <xf numFmtId="167" fontId="15" fillId="0" borderId="10" xfId="0" applyNumberFormat="1" applyFont="1" applyFill="1" applyBorder="1" applyAlignment="1">
      <alignment horizontal="center" vertical="top" wrapText="1"/>
    </xf>
    <xf numFmtId="167" fontId="15" fillId="8" borderId="10" xfId="0" applyNumberFormat="1" applyFont="1" applyFill="1" applyBorder="1" applyAlignment="1">
      <alignment horizontal="center" vertical="top" wrapText="1"/>
    </xf>
    <xf numFmtId="164" fontId="15" fillId="0" borderId="7" xfId="0" applyNumberFormat="1" applyFont="1" applyFill="1" applyBorder="1" applyAlignment="1">
      <alignment horizontal="center" vertical="top" wrapText="1"/>
    </xf>
    <xf numFmtId="164" fontId="12" fillId="0" borderId="7" xfId="0" applyNumberFormat="1" applyFont="1" applyFill="1" applyBorder="1" applyAlignment="1">
      <alignment horizontal="center" vertical="top" wrapText="1"/>
    </xf>
    <xf numFmtId="167" fontId="15" fillId="0" borderId="7" xfId="0" applyNumberFormat="1" applyFont="1" applyFill="1" applyBorder="1" applyAlignment="1">
      <alignment horizontal="center" vertical="top" wrapText="1"/>
    </xf>
    <xf numFmtId="165" fontId="12" fillId="0" borderId="7" xfId="0" applyNumberFormat="1" applyFont="1" applyFill="1" applyBorder="1" applyAlignment="1">
      <alignment horizontal="center" vertical="top" wrapText="1"/>
    </xf>
    <xf numFmtId="165" fontId="12" fillId="0" borderId="17" xfId="0" applyNumberFormat="1" applyFont="1" applyFill="1" applyBorder="1" applyAlignment="1">
      <alignment horizontal="center" vertical="top" wrapText="1"/>
    </xf>
    <xf numFmtId="167" fontId="15" fillId="8" borderId="4" xfId="0" applyNumberFormat="1" applyFont="1" applyFill="1" applyBorder="1" applyAlignment="1">
      <alignment horizontal="center" vertical="top" wrapText="1"/>
    </xf>
    <xf numFmtId="167" fontId="12" fillId="8" borderId="4" xfId="0" applyNumberFormat="1" applyFont="1" applyFill="1" applyBorder="1" applyAlignment="1">
      <alignment horizontal="center" vertical="top" wrapText="1"/>
    </xf>
    <xf numFmtId="167" fontId="12" fillId="0" borderId="10" xfId="0" applyNumberFormat="1" applyFont="1" applyFill="1" applyBorder="1" applyAlignment="1">
      <alignment horizontal="center" vertical="top" wrapText="1"/>
    </xf>
    <xf numFmtId="167" fontId="12" fillId="0" borderId="16" xfId="0" applyNumberFormat="1" applyFont="1" applyFill="1" applyBorder="1" applyAlignment="1">
      <alignment horizontal="center" vertical="top" wrapText="1"/>
    </xf>
    <xf numFmtId="167" fontId="12" fillId="8" borderId="10" xfId="0" applyNumberFormat="1" applyFont="1" applyFill="1" applyBorder="1" applyAlignment="1">
      <alignment horizontal="center" vertical="top" wrapText="1"/>
    </xf>
    <xf numFmtId="167" fontId="15" fillId="8" borderId="7" xfId="0" applyNumberFormat="1" applyFont="1" applyFill="1" applyBorder="1" applyAlignment="1">
      <alignment horizontal="center" vertical="top" wrapText="1"/>
    </xf>
    <xf numFmtId="167" fontId="12" fillId="8" borderId="7" xfId="0" applyNumberFormat="1" applyFont="1" applyFill="1" applyBorder="1" applyAlignment="1">
      <alignment horizontal="center" vertical="top" wrapText="1"/>
    </xf>
    <xf numFmtId="167" fontId="12" fillId="8" borderId="17" xfId="0" applyNumberFormat="1" applyFont="1" applyFill="1" applyBorder="1" applyAlignment="1">
      <alignment horizontal="center" vertical="top" wrapText="1"/>
    </xf>
    <xf numFmtId="0" fontId="14" fillId="6" borderId="24" xfId="0" applyFont="1" applyFill="1" applyBorder="1" applyAlignment="1">
      <alignment horizontal="center" vertical="top" wrapText="1"/>
    </xf>
    <xf numFmtId="0" fontId="14" fillId="7" borderId="27" xfId="0" applyFont="1" applyFill="1" applyBorder="1" applyAlignment="1">
      <alignment horizontal="center" vertical="top" wrapText="1"/>
    </xf>
    <xf numFmtId="164" fontId="15" fillId="8" borderId="28" xfId="0" applyNumberFormat="1" applyFont="1" applyFill="1" applyBorder="1" applyAlignment="1">
      <alignment horizontal="center" vertical="top" wrapText="1"/>
    </xf>
    <xf numFmtId="168" fontId="15" fillId="8" borderId="4" xfId="0" applyNumberFormat="1" applyFont="1" applyFill="1" applyBorder="1" applyAlignment="1">
      <alignment horizontal="center" vertical="top" wrapText="1"/>
    </xf>
    <xf numFmtId="168" fontId="12" fillId="8" borderId="15" xfId="0" applyNumberFormat="1" applyFont="1" applyFill="1" applyBorder="1" applyAlignment="1">
      <alignment horizontal="center" vertical="top" wrapText="1"/>
    </xf>
    <xf numFmtId="164" fontId="15" fillId="0" borderId="29" xfId="0" applyNumberFormat="1" applyFont="1" applyFill="1" applyBorder="1" applyAlignment="1">
      <alignment horizontal="center" vertical="top" wrapText="1"/>
    </xf>
    <xf numFmtId="168" fontId="15" fillId="0" borderId="10" xfId="0" applyNumberFormat="1" applyFont="1" applyFill="1" applyBorder="1" applyAlignment="1">
      <alignment horizontal="center" vertical="top" wrapText="1"/>
    </xf>
    <xf numFmtId="168" fontId="12" fillId="0" borderId="16" xfId="0" applyNumberFormat="1" applyFont="1" applyFill="1" applyBorder="1" applyAlignment="1">
      <alignment horizontal="center" vertical="top" wrapText="1"/>
    </xf>
    <xf numFmtId="164" fontId="15" fillId="8" borderId="29" xfId="0" applyNumberFormat="1" applyFont="1" applyFill="1" applyBorder="1" applyAlignment="1">
      <alignment horizontal="center" vertical="top" wrapText="1"/>
    </xf>
    <xf numFmtId="168" fontId="15" fillId="8" borderId="10" xfId="0" applyNumberFormat="1" applyFont="1" applyFill="1" applyBorder="1" applyAlignment="1">
      <alignment horizontal="center" vertical="top" wrapText="1"/>
    </xf>
    <xf numFmtId="168" fontId="12" fillId="8" borderId="16" xfId="0" applyNumberFormat="1" applyFont="1" applyFill="1" applyBorder="1" applyAlignment="1">
      <alignment horizontal="center" vertical="top" wrapText="1"/>
    </xf>
    <xf numFmtId="164" fontId="15" fillId="8" borderId="30" xfId="0" applyNumberFormat="1" applyFont="1" applyFill="1" applyBorder="1" applyAlignment="1">
      <alignment horizontal="center" vertical="top" wrapText="1"/>
    </xf>
    <xf numFmtId="168" fontId="15" fillId="8" borderId="31" xfId="0" applyNumberFormat="1" applyFont="1" applyFill="1" applyBorder="1" applyAlignment="1">
      <alignment horizontal="center" vertical="top" wrapText="1"/>
    </xf>
    <xf numFmtId="168" fontId="12" fillId="8" borderId="32" xfId="0" applyNumberFormat="1" applyFont="1" applyFill="1" applyBorder="1" applyAlignment="1">
      <alignment horizontal="center" vertical="top" wrapText="1"/>
    </xf>
    <xf numFmtId="0" fontId="12" fillId="6" borderId="30" xfId="0" applyFont="1" applyFill="1" applyBorder="1" applyAlignment="1">
      <alignment horizontal="center" vertical="top" wrapText="1"/>
    </xf>
    <xf numFmtId="0" fontId="16" fillId="7" borderId="28" xfId="0" applyFont="1" applyFill="1" applyBorder="1" applyAlignment="1">
      <alignment horizontal="center" vertical="top" wrapText="1"/>
    </xf>
    <xf numFmtId="0" fontId="14" fillId="7" borderId="4" xfId="0" applyFont="1" applyFill="1" applyBorder="1" applyAlignment="1">
      <alignment horizontal="center" vertical="top" wrapText="1"/>
    </xf>
    <xf numFmtId="0" fontId="14" fillId="7" borderId="15" xfId="0" applyFont="1" applyFill="1" applyBorder="1" applyAlignment="1">
      <alignment horizontal="center" vertical="top" wrapText="1"/>
    </xf>
    <xf numFmtId="0" fontId="14" fillId="7" borderId="21" xfId="0" applyFont="1" applyFill="1" applyBorder="1" applyAlignment="1">
      <alignment horizontal="center" vertical="top" wrapText="1"/>
    </xf>
    <xf numFmtId="0" fontId="14" fillId="7" borderId="18" xfId="0" applyFont="1" applyFill="1" applyBorder="1" applyAlignment="1">
      <alignment horizontal="center" vertical="top" wrapText="1"/>
    </xf>
    <xf numFmtId="166" fontId="15" fillId="0" borderId="29" xfId="0" applyNumberFormat="1" applyFont="1" applyFill="1" applyBorder="1" applyAlignment="1">
      <alignment horizontal="center" vertical="top" wrapText="1"/>
    </xf>
    <xf numFmtId="166" fontId="12" fillId="0" borderId="10" xfId="0" applyNumberFormat="1" applyFont="1" applyFill="1" applyBorder="1" applyAlignment="1">
      <alignment horizontal="center" vertical="top" wrapText="1"/>
    </xf>
    <xf numFmtId="166" fontId="15" fillId="8" borderId="33" xfId="0" applyNumberFormat="1" applyFont="1" applyFill="1" applyBorder="1" applyAlignment="1">
      <alignment horizontal="center" vertical="top" wrapText="1"/>
    </xf>
    <xf numFmtId="166" fontId="12" fillId="8" borderId="7" xfId="0" applyNumberFormat="1" applyFont="1" applyFill="1" applyBorder="1" applyAlignment="1">
      <alignment horizontal="center" vertical="top" wrapText="1"/>
    </xf>
    <xf numFmtId="166" fontId="12" fillId="8" borderId="17" xfId="0" applyNumberFormat="1" applyFont="1" applyFill="1" applyBorder="1" applyAlignment="1">
      <alignment horizontal="center" vertical="top" wrapText="1"/>
    </xf>
    <xf numFmtId="166" fontId="15" fillId="0" borderId="28" xfId="0" applyNumberFormat="1" applyFont="1" applyFill="1" applyBorder="1" applyAlignment="1">
      <alignment horizontal="center" vertical="top" wrapText="1"/>
    </xf>
    <xf numFmtId="166" fontId="12" fillId="0" borderId="4" xfId="0" applyNumberFormat="1" applyFont="1" applyFill="1" applyBorder="1" applyAlignment="1">
      <alignment horizontal="center" vertical="top" wrapText="1"/>
    </xf>
    <xf numFmtId="166" fontId="12" fillId="0" borderId="15" xfId="0" applyNumberFormat="1" applyFont="1" applyFill="1" applyBorder="1" applyAlignment="1">
      <alignment horizontal="center" vertical="top" wrapText="1"/>
    </xf>
    <xf numFmtId="166" fontId="15" fillId="8" borderId="29" xfId="0" applyNumberFormat="1" applyFont="1" applyFill="1" applyBorder="1" applyAlignment="1">
      <alignment horizontal="center" vertical="top" wrapText="1"/>
    </xf>
    <xf numFmtId="166" fontId="12" fillId="8" borderId="10" xfId="0" applyNumberFormat="1" applyFont="1" applyFill="1" applyBorder="1" applyAlignment="1">
      <alignment horizontal="center" vertical="top" wrapText="1"/>
    </xf>
    <xf numFmtId="166" fontId="15" fillId="0" borderId="30" xfId="0" applyNumberFormat="1" applyFont="1" applyFill="1" applyBorder="1" applyAlignment="1">
      <alignment horizontal="center" vertical="top" wrapText="1"/>
    </xf>
    <xf numFmtId="166" fontId="12" fillId="0" borderId="31" xfId="0" applyNumberFormat="1" applyFont="1" applyFill="1" applyBorder="1" applyAlignment="1">
      <alignment horizontal="center" vertical="top" wrapText="1"/>
    </xf>
    <xf numFmtId="166" fontId="12" fillId="0" borderId="32" xfId="0" applyNumberFormat="1" applyFont="1" applyFill="1" applyBorder="1" applyAlignment="1">
      <alignment horizontal="center" vertical="top" wrapText="1"/>
    </xf>
    <xf numFmtId="0" fontId="14" fillId="6" borderId="7" xfId="0" applyFont="1" applyFill="1" applyBorder="1" applyAlignment="1">
      <alignment horizontal="center" vertical="top" wrapText="1"/>
    </xf>
    <xf numFmtId="0" fontId="14" fillId="7" borderId="10" xfId="0" applyFont="1" applyFill="1" applyBorder="1" applyAlignment="1">
      <alignment horizontal="center" vertical="top" wrapText="1"/>
    </xf>
    <xf numFmtId="0" fontId="14" fillId="7" borderId="16" xfId="0" applyFont="1" applyFill="1" applyBorder="1" applyAlignment="1">
      <alignment horizontal="center" vertical="top" wrapText="1"/>
    </xf>
    <xf numFmtId="164" fontId="15" fillId="0" borderId="37" xfId="0" applyNumberFormat="1" applyFont="1" applyFill="1" applyBorder="1" applyAlignment="1">
      <alignment horizontal="center" vertical="top" wrapText="1"/>
    </xf>
    <xf numFmtId="165" fontId="15" fillId="0" borderId="37" xfId="0" applyNumberFormat="1" applyFont="1" applyFill="1" applyBorder="1" applyAlignment="1">
      <alignment horizontal="center" vertical="top" wrapText="1"/>
    </xf>
    <xf numFmtId="165" fontId="12" fillId="0" borderId="37" xfId="0" applyNumberFormat="1" applyFont="1" applyFill="1" applyBorder="1" applyAlignment="1">
      <alignment horizontal="center" vertical="top" wrapText="1"/>
    </xf>
    <xf numFmtId="164" fontId="15" fillId="0" borderId="5" xfId="0" applyNumberFormat="1" applyFont="1" applyFill="1" applyBorder="1" applyAlignment="1">
      <alignment horizontal="center" vertical="top" wrapText="1"/>
    </xf>
    <xf numFmtId="165" fontId="15" fillId="0" borderId="5" xfId="0" applyNumberFormat="1" applyFont="1" applyFill="1" applyBorder="1" applyAlignment="1">
      <alignment horizontal="center" vertical="top" wrapText="1"/>
    </xf>
    <xf numFmtId="165" fontId="12" fillId="0" borderId="5" xfId="0" applyNumberFormat="1" applyFont="1" applyFill="1" applyBorder="1" applyAlignment="1">
      <alignment horizontal="center" vertical="top" wrapText="1"/>
    </xf>
    <xf numFmtId="165" fontId="12" fillId="0" borderId="13" xfId="0" applyNumberFormat="1" applyFont="1" applyFill="1" applyBorder="1" applyAlignment="1">
      <alignment horizontal="center" vertical="top" wrapText="1"/>
    </xf>
    <xf numFmtId="0" fontId="14" fillId="7" borderId="39" xfId="0" applyFont="1" applyFill="1" applyBorder="1" applyAlignment="1">
      <alignment horizontal="center" vertical="top" wrapText="1"/>
    </xf>
    <xf numFmtId="168" fontId="12" fillId="8" borderId="4" xfId="0" applyNumberFormat="1" applyFont="1" applyFill="1" applyBorder="1" applyAlignment="1">
      <alignment horizontal="center" vertical="top" wrapText="1"/>
    </xf>
    <xf numFmtId="164" fontId="12" fillId="8" borderId="40" xfId="0" applyNumberFormat="1" applyFont="1" applyFill="1" applyBorder="1" applyAlignment="1">
      <alignment horizontal="center" vertical="top" wrapText="1"/>
    </xf>
    <xf numFmtId="168" fontId="12" fillId="0" borderId="10" xfId="0" applyNumberFormat="1" applyFont="1" applyFill="1" applyBorder="1" applyAlignment="1">
      <alignment horizontal="center" vertical="top" wrapText="1"/>
    </xf>
    <xf numFmtId="164" fontId="12" fillId="0" borderId="41" xfId="0" applyNumberFormat="1" applyFont="1" applyFill="1" applyBorder="1" applyAlignment="1">
      <alignment horizontal="center" vertical="top" wrapText="1"/>
    </xf>
    <xf numFmtId="168" fontId="12" fillId="8" borderId="10" xfId="0" applyNumberFormat="1" applyFont="1" applyFill="1" applyBorder="1" applyAlignment="1">
      <alignment horizontal="center" vertical="top" wrapText="1"/>
    </xf>
    <xf numFmtId="164" fontId="12" fillId="8" borderId="41" xfId="0" applyNumberFormat="1" applyFont="1" applyFill="1" applyBorder="1" applyAlignment="1">
      <alignment horizontal="center" vertical="top" wrapText="1"/>
    </xf>
    <xf numFmtId="168" fontId="12" fillId="8" borderId="7" xfId="0" applyNumberFormat="1" applyFont="1" applyFill="1" applyBorder="1" applyAlignment="1">
      <alignment horizontal="center" vertical="top" wrapText="1"/>
    </xf>
    <xf numFmtId="164" fontId="12" fillId="8" borderId="34" xfId="0" applyNumberFormat="1" applyFont="1" applyFill="1" applyBorder="1" applyAlignment="1">
      <alignment horizontal="center" vertical="top" wrapText="1"/>
    </xf>
    <xf numFmtId="0" fontId="12" fillId="7" borderId="5" xfId="0" applyFont="1" applyFill="1" applyBorder="1" applyAlignment="1">
      <alignment horizontal="center" vertical="top" wrapText="1"/>
    </xf>
    <xf numFmtId="2" fontId="15" fillId="8" borderId="4" xfId="0" applyNumberFormat="1" applyFont="1" applyFill="1" applyBorder="1" applyAlignment="1">
      <alignment horizontal="center" vertical="top" wrapText="1"/>
    </xf>
    <xf numFmtId="2" fontId="15" fillId="0" borderId="10" xfId="0" applyNumberFormat="1" applyFont="1" applyFill="1" applyBorder="1" applyAlignment="1">
      <alignment horizontal="center" vertical="top" wrapText="1"/>
    </xf>
    <xf numFmtId="2" fontId="15" fillId="8" borderId="10" xfId="0" applyNumberFormat="1" applyFont="1" applyFill="1" applyBorder="1" applyAlignment="1">
      <alignment horizontal="center" vertical="top" wrapText="1"/>
    </xf>
    <xf numFmtId="2" fontId="15" fillId="8" borderId="7" xfId="0" applyNumberFormat="1" applyFont="1" applyFill="1" applyBorder="1" applyAlignment="1">
      <alignment horizontal="center" vertical="top" wrapText="1"/>
    </xf>
    <xf numFmtId="2" fontId="15" fillId="0" borderId="4" xfId="0" applyNumberFormat="1" applyFont="1" applyFill="1" applyBorder="1" applyAlignment="1">
      <alignment horizontal="center" vertical="top" wrapText="1"/>
    </xf>
    <xf numFmtId="2" fontId="15" fillId="0" borderId="7" xfId="0" applyNumberFormat="1" applyFont="1" applyFill="1" applyBorder="1" applyAlignment="1">
      <alignment horizontal="center" vertical="top" wrapText="1"/>
    </xf>
    <xf numFmtId="0" fontId="0" fillId="10" borderId="0" xfId="0" applyFont="1" applyFill="1" applyAlignment="1">
      <alignment horizontal="center"/>
    </xf>
    <xf numFmtId="1" fontId="15" fillId="10" borderId="0" xfId="0" applyNumberFormat="1" applyFont="1" applyFill="1" applyBorder="1" applyAlignment="1">
      <alignment horizontal="center" vertical="top" wrapText="1"/>
    </xf>
    <xf numFmtId="167" fontId="15" fillId="10" borderId="0" xfId="0" applyNumberFormat="1" applyFont="1" applyFill="1" applyBorder="1" applyAlignment="1">
      <alignment horizontal="center" vertical="top" wrapText="1"/>
    </xf>
    <xf numFmtId="2" fontId="15" fillId="10" borderId="0" xfId="0" applyNumberFormat="1" applyFont="1" applyFill="1" applyBorder="1" applyAlignment="1">
      <alignment horizontal="center" vertical="top" wrapText="1"/>
    </xf>
    <xf numFmtId="170" fontId="15" fillId="10" borderId="0" xfId="0" applyNumberFormat="1" applyFont="1" applyFill="1" applyBorder="1" applyAlignment="1">
      <alignment horizontal="center" vertical="top" wrapText="1"/>
    </xf>
    <xf numFmtId="0" fontId="2" fillId="2" borderId="2" xfId="1" applyFont="1" applyAlignment="1">
      <alignment horizontal="center"/>
    </xf>
    <xf numFmtId="0" fontId="15" fillId="3" borderId="18" xfId="3" applyFont="1" applyBorder="1" applyAlignment="1">
      <alignment horizontal="center" vertical="center" wrapText="1"/>
    </xf>
    <xf numFmtId="170" fontId="15" fillId="8" borderId="7" xfId="0" applyNumberFormat="1" applyFont="1" applyFill="1" applyBorder="1" applyAlignment="1">
      <alignment horizontal="center" vertical="top" wrapText="1"/>
    </xf>
    <xf numFmtId="170" fontId="15" fillId="0" borderId="4" xfId="0" applyNumberFormat="1" applyFont="1" applyFill="1" applyBorder="1" applyAlignment="1">
      <alignment horizontal="center" vertical="top" wrapText="1"/>
    </xf>
    <xf numFmtId="170" fontId="15" fillId="8" borderId="10" xfId="0" applyNumberFormat="1" applyFont="1" applyFill="1" applyBorder="1" applyAlignment="1">
      <alignment horizontal="center" vertical="top" wrapText="1"/>
    </xf>
    <xf numFmtId="170" fontId="15" fillId="0" borderId="10" xfId="0" applyNumberFormat="1" applyFont="1" applyFill="1" applyBorder="1" applyAlignment="1">
      <alignment horizontal="center" vertical="top" wrapText="1"/>
    </xf>
    <xf numFmtId="170" fontId="15" fillId="0" borderId="7" xfId="0" applyNumberFormat="1" applyFont="1" applyFill="1" applyBorder="1" applyAlignment="1">
      <alignment horizontal="center" vertical="top" wrapText="1"/>
    </xf>
    <xf numFmtId="170" fontId="15" fillId="8" borderId="4" xfId="0" applyNumberFormat="1" applyFont="1" applyFill="1" applyBorder="1" applyAlignment="1">
      <alignment horizontal="center" vertical="top" wrapText="1"/>
    </xf>
    <xf numFmtId="170" fontId="0" fillId="0" borderId="0" xfId="0" applyNumberFormat="1"/>
    <xf numFmtId="0" fontId="5" fillId="9" borderId="42" xfId="3" applyFont="1" applyFill="1" applyBorder="1" applyAlignment="1">
      <alignment horizontal="center"/>
    </xf>
    <xf numFmtId="0" fontId="5" fillId="9" borderId="43" xfId="3" applyFont="1" applyFill="1" applyBorder="1" applyAlignment="1">
      <alignment horizontal="center"/>
    </xf>
    <xf numFmtId="0" fontId="15" fillId="3" borderId="44" xfId="3" applyFont="1" applyBorder="1" applyAlignment="1">
      <alignment horizontal="center" vertical="center" wrapText="1"/>
    </xf>
    <xf numFmtId="1" fontId="15" fillId="8" borderId="46" xfId="0" applyNumberFormat="1" applyFont="1" applyFill="1" applyBorder="1" applyAlignment="1">
      <alignment horizontal="center" vertical="top" wrapText="1"/>
    </xf>
    <xf numFmtId="1" fontId="15" fillId="0" borderId="47" xfId="0" applyNumberFormat="1" applyFont="1" applyFill="1" applyBorder="1" applyAlignment="1">
      <alignment horizontal="center" vertical="top" wrapText="1"/>
    </xf>
    <xf numFmtId="1" fontId="15" fillId="8" borderId="47" xfId="0" applyNumberFormat="1" applyFont="1" applyFill="1" applyBorder="1" applyAlignment="1">
      <alignment horizontal="center" vertical="top" wrapText="1"/>
    </xf>
    <xf numFmtId="1" fontId="15" fillId="8" borderId="48" xfId="0" applyNumberFormat="1" applyFont="1" applyFill="1" applyBorder="1" applyAlignment="1">
      <alignment horizontal="center" vertical="top" wrapText="1"/>
    </xf>
    <xf numFmtId="1" fontId="15" fillId="0" borderId="46" xfId="0" applyNumberFormat="1" applyFont="1" applyFill="1" applyBorder="1" applyAlignment="1">
      <alignment horizontal="center" vertical="top" wrapText="1"/>
    </xf>
    <xf numFmtId="1" fontId="15" fillId="0" borderId="48" xfId="0" applyNumberFormat="1" applyFont="1" applyFill="1" applyBorder="1" applyAlignment="1">
      <alignment horizontal="center" vertical="top" wrapText="1"/>
    </xf>
    <xf numFmtId="1" fontId="15" fillId="8" borderId="49" xfId="0" applyNumberFormat="1" applyFont="1" applyFill="1" applyBorder="1" applyAlignment="1">
      <alignment horizontal="center" vertical="top" wrapText="1"/>
    </xf>
    <xf numFmtId="170" fontId="15" fillId="8" borderId="50" xfId="0" applyNumberFormat="1" applyFont="1" applyFill="1" applyBorder="1" applyAlignment="1">
      <alignment horizontal="center" vertical="top" wrapText="1"/>
    </xf>
    <xf numFmtId="2" fontId="15" fillId="8" borderId="50" xfId="0" applyNumberFormat="1" applyFont="1" applyFill="1" applyBorder="1" applyAlignment="1">
      <alignment horizontal="center" vertical="top" wrapText="1"/>
    </xf>
    <xf numFmtId="0" fontId="5" fillId="9" borderId="51" xfId="3" applyFont="1" applyFill="1" applyBorder="1" applyAlignment="1">
      <alignment horizontal="center"/>
    </xf>
    <xf numFmtId="0" fontId="15" fillId="3" borderId="52" xfId="3" applyFont="1" applyBorder="1" applyAlignment="1">
      <alignment horizontal="center" vertical="center" wrapText="1"/>
    </xf>
    <xf numFmtId="170" fontId="15" fillId="8" borderId="15" xfId="0" applyNumberFormat="1" applyFont="1" applyFill="1" applyBorder="1" applyAlignment="1">
      <alignment horizontal="center" vertical="top" wrapText="1"/>
    </xf>
    <xf numFmtId="170" fontId="15" fillId="0" borderId="16" xfId="0" applyNumberFormat="1" applyFont="1" applyFill="1" applyBorder="1" applyAlignment="1">
      <alignment horizontal="center" vertical="top" wrapText="1"/>
    </xf>
    <xf numFmtId="170" fontId="15" fillId="8" borderId="16" xfId="0" applyNumberFormat="1" applyFont="1" applyFill="1" applyBorder="1" applyAlignment="1">
      <alignment horizontal="center" vertical="top" wrapText="1"/>
    </xf>
    <xf numFmtId="170" fontId="15" fillId="8" borderId="17" xfId="0" applyNumberFormat="1" applyFont="1" applyFill="1" applyBorder="1" applyAlignment="1">
      <alignment horizontal="center" vertical="top" wrapText="1"/>
    </xf>
    <xf numFmtId="170" fontId="15" fillId="0" borderId="15" xfId="0" applyNumberFormat="1" applyFont="1" applyFill="1" applyBorder="1" applyAlignment="1">
      <alignment horizontal="center" vertical="top" wrapText="1"/>
    </xf>
    <xf numFmtId="170" fontId="15" fillId="0" borderId="17" xfId="0" applyNumberFormat="1" applyFont="1" applyFill="1" applyBorder="1" applyAlignment="1">
      <alignment horizontal="center" vertical="top" wrapText="1"/>
    </xf>
    <xf numFmtId="170" fontId="15" fillId="8" borderId="56" xfId="0" applyNumberFormat="1" applyFont="1" applyFill="1" applyBorder="1" applyAlignment="1">
      <alignment horizontal="center" vertical="top" wrapText="1"/>
    </xf>
    <xf numFmtId="1" fontId="15" fillId="8" borderId="53" xfId="0" applyNumberFormat="1" applyFont="1" applyFill="1" applyBorder="1" applyAlignment="1">
      <alignment horizontal="center" vertical="top" wrapText="1"/>
    </xf>
    <xf numFmtId="1" fontId="15" fillId="0" borderId="54" xfId="0" applyNumberFormat="1" applyFont="1" applyFill="1" applyBorder="1" applyAlignment="1">
      <alignment horizontal="center" vertical="top" wrapText="1"/>
    </xf>
    <xf numFmtId="1" fontId="15" fillId="8" borderId="54" xfId="0" applyNumberFormat="1" applyFont="1" applyFill="1" applyBorder="1" applyAlignment="1">
      <alignment horizontal="center" vertical="top" wrapText="1"/>
    </xf>
    <xf numFmtId="1" fontId="15" fillId="8" borderId="55" xfId="0" applyNumberFormat="1" applyFont="1" applyFill="1" applyBorder="1" applyAlignment="1">
      <alignment horizontal="center" vertical="top" wrapText="1"/>
    </xf>
    <xf numFmtId="1" fontId="15" fillId="0" borderId="53" xfId="0" applyNumberFormat="1" applyFont="1" applyFill="1" applyBorder="1" applyAlignment="1">
      <alignment horizontal="center" vertical="top" wrapText="1"/>
    </xf>
    <xf numFmtId="1" fontId="15" fillId="0" borderId="55" xfId="0" applyNumberFormat="1" applyFont="1" applyFill="1" applyBorder="1" applyAlignment="1">
      <alignment horizontal="center" vertical="top" wrapText="1"/>
    </xf>
    <xf numFmtId="1" fontId="15" fillId="8" borderId="45" xfId="0" applyNumberFormat="1" applyFont="1" applyFill="1" applyBorder="1" applyAlignment="1">
      <alignment horizontal="center" vertical="top" wrapText="1"/>
    </xf>
    <xf numFmtId="0" fontId="5" fillId="9" borderId="57" xfId="3" applyFont="1" applyFill="1" applyBorder="1" applyAlignment="1">
      <alignment horizontal="center"/>
    </xf>
    <xf numFmtId="0" fontId="15" fillId="3" borderId="23" xfId="3" applyFont="1" applyBorder="1" applyAlignment="1">
      <alignment horizontal="center" vertical="center" wrapText="1"/>
    </xf>
    <xf numFmtId="172" fontId="15" fillId="8" borderId="7" xfId="0" applyNumberFormat="1" applyFont="1" applyFill="1" applyBorder="1" applyAlignment="1">
      <alignment horizontal="center" vertical="top" wrapText="1"/>
    </xf>
    <xf numFmtId="172" fontId="15" fillId="0" borderId="4" xfId="0" applyNumberFormat="1" applyFont="1" applyFill="1" applyBorder="1" applyAlignment="1">
      <alignment horizontal="center" vertical="top" wrapText="1"/>
    </xf>
    <xf numFmtId="172" fontId="15" fillId="8" borderId="10" xfId="0" applyNumberFormat="1" applyFont="1" applyFill="1" applyBorder="1" applyAlignment="1">
      <alignment horizontal="center" vertical="top" wrapText="1"/>
    </xf>
    <xf numFmtId="172" fontId="15" fillId="0" borderId="10" xfId="0" applyNumberFormat="1" applyFont="1" applyFill="1" applyBorder="1" applyAlignment="1">
      <alignment horizontal="center" vertical="top" wrapText="1"/>
    </xf>
    <xf numFmtId="172" fontId="15" fillId="0" borderId="7" xfId="0" applyNumberFormat="1" applyFont="1" applyFill="1" applyBorder="1" applyAlignment="1">
      <alignment horizontal="center" vertical="top" wrapText="1"/>
    </xf>
    <xf numFmtId="172" fontId="15" fillId="8" borderId="4" xfId="0" applyNumberFormat="1" applyFont="1" applyFill="1" applyBorder="1" applyAlignment="1">
      <alignment horizontal="center" vertical="top" wrapText="1"/>
    </xf>
    <xf numFmtId="172" fontId="15" fillId="8" borderId="50" xfId="0" applyNumberFormat="1" applyFont="1" applyFill="1" applyBorder="1" applyAlignment="1">
      <alignment horizontal="center" vertical="top" wrapText="1"/>
    </xf>
    <xf numFmtId="0" fontId="0" fillId="0" borderId="0" xfId="0" applyAlignment="1">
      <alignment horizontal="left" wrapText="1"/>
    </xf>
    <xf numFmtId="0" fontId="0" fillId="0" borderId="0" xfId="0" applyAlignment="1">
      <alignment horizontal="left"/>
    </xf>
    <xf numFmtId="0" fontId="0" fillId="0" borderId="0" xfId="0" applyFont="1" applyAlignment="1">
      <alignment horizontal="left"/>
    </xf>
    <xf numFmtId="0" fontId="10" fillId="4" borderId="21" xfId="5" applyFont="1" applyBorder="1" applyAlignment="1">
      <alignment horizontal="center"/>
    </xf>
    <xf numFmtId="0" fontId="10" fillId="4" borderId="22" xfId="5" applyFont="1" applyBorder="1" applyAlignment="1">
      <alignment horizontal="center"/>
    </xf>
    <xf numFmtId="0" fontId="10" fillId="4" borderId="23" xfId="5" applyFont="1" applyBorder="1" applyAlignment="1">
      <alignment horizontal="center"/>
    </xf>
    <xf numFmtId="0" fontId="14" fillId="5" borderId="19" xfId="0" applyFont="1" applyFill="1" applyBorder="1" applyAlignment="1">
      <alignment horizontal="center" vertical="top" wrapText="1"/>
    </xf>
    <xf numFmtId="0" fontId="14" fillId="5" borderId="12" xfId="0" applyFont="1" applyFill="1" applyBorder="1" applyAlignment="1">
      <alignment horizontal="center" vertical="top" wrapText="1"/>
    </xf>
    <xf numFmtId="0" fontId="14" fillId="6" borderId="7" xfId="0" applyFont="1" applyFill="1" applyBorder="1" applyAlignment="1">
      <alignment horizontal="center" vertical="top" wrapText="1"/>
    </xf>
    <xf numFmtId="0" fontId="14" fillId="6" borderId="9" xfId="0" applyFont="1" applyFill="1" applyBorder="1" applyAlignment="1">
      <alignment horizontal="center" vertical="top" wrapText="1"/>
    </xf>
    <xf numFmtId="0" fontId="14" fillId="6" borderId="8" xfId="0" applyFont="1" applyFill="1" applyBorder="1" applyAlignment="1">
      <alignment horizontal="center" vertical="top" wrapText="1"/>
    </xf>
    <xf numFmtId="0" fontId="14" fillId="6" borderId="20" xfId="0" applyFont="1" applyFill="1" applyBorder="1" applyAlignment="1">
      <alignment horizontal="center" vertical="top" wrapText="1"/>
    </xf>
    <xf numFmtId="0" fontId="14" fillId="5" borderId="5" xfId="0" applyFont="1" applyFill="1" applyBorder="1" applyAlignment="1">
      <alignment horizontal="center" vertical="top" wrapText="1"/>
    </xf>
    <xf numFmtId="0" fontId="14" fillId="5" borderId="6" xfId="0" applyFont="1" applyFill="1" applyBorder="1" applyAlignment="1">
      <alignment horizontal="center" vertical="top" wrapText="1"/>
    </xf>
    <xf numFmtId="0" fontId="10" fillId="4" borderId="21" xfId="5" applyFont="1" applyBorder="1" applyAlignment="1">
      <alignment horizontal="center" vertical="top"/>
    </xf>
    <xf numFmtId="0" fontId="10" fillId="4" borderId="22" xfId="5" applyFont="1" applyBorder="1" applyAlignment="1">
      <alignment horizontal="center" vertical="top"/>
    </xf>
    <xf numFmtId="0" fontId="10" fillId="4" borderId="23" xfId="5" applyFont="1" applyBorder="1" applyAlignment="1">
      <alignment horizontal="center" vertical="top"/>
    </xf>
    <xf numFmtId="0" fontId="14" fillId="6" borderId="24" xfId="0" applyFont="1" applyFill="1" applyBorder="1" applyAlignment="1">
      <alignment horizontal="center" vertical="top" wrapText="1"/>
    </xf>
    <xf numFmtId="0" fontId="14" fillId="6" borderId="35" xfId="0" applyFont="1" applyFill="1" applyBorder="1" applyAlignment="1">
      <alignment horizontal="center" vertical="top" wrapText="1"/>
    </xf>
    <xf numFmtId="0" fontId="14" fillId="6" borderId="26" xfId="0" applyFont="1" applyFill="1" applyBorder="1" applyAlignment="1">
      <alignment horizontal="center" vertical="top" wrapText="1"/>
    </xf>
    <xf numFmtId="0" fontId="14" fillId="6" borderId="25" xfId="0" applyFont="1" applyFill="1" applyBorder="1" applyAlignment="1">
      <alignment horizontal="center" vertical="top" wrapText="1"/>
    </xf>
    <xf numFmtId="0" fontId="13" fillId="5" borderId="19" xfId="0" applyFont="1" applyFill="1" applyBorder="1" applyAlignment="1">
      <alignment horizontal="center" wrapText="1"/>
    </xf>
    <xf numFmtId="0" fontId="13" fillId="5" borderId="12" xfId="0" applyFont="1" applyFill="1" applyBorder="1" applyAlignment="1">
      <alignment horizontal="center" wrapText="1"/>
    </xf>
    <xf numFmtId="0" fontId="17" fillId="5" borderId="11" xfId="0" applyFont="1" applyFill="1" applyBorder="1" applyAlignment="1">
      <alignment horizontal="center" vertical="top" wrapText="1"/>
    </xf>
    <xf numFmtId="0" fontId="13" fillId="5" borderId="12" xfId="0" applyFont="1" applyFill="1" applyBorder="1" applyAlignment="1">
      <alignment horizontal="center" vertical="top" wrapText="1"/>
    </xf>
    <xf numFmtId="0" fontId="18" fillId="5" borderId="11" xfId="0" applyFont="1" applyFill="1" applyBorder="1" applyAlignment="1">
      <alignment horizontal="center" vertical="top" wrapText="1"/>
    </xf>
    <xf numFmtId="0" fontId="18" fillId="5" borderId="12" xfId="0" applyFont="1" applyFill="1" applyBorder="1" applyAlignment="1">
      <alignment horizontal="center" vertical="top" wrapText="1"/>
    </xf>
    <xf numFmtId="0" fontId="17" fillId="5" borderId="12" xfId="0" applyFont="1" applyFill="1" applyBorder="1" applyAlignment="1">
      <alignment horizontal="center" vertical="top" wrapText="1"/>
    </xf>
    <xf numFmtId="0" fontId="17" fillId="5" borderId="19" xfId="0" applyFont="1" applyFill="1" applyBorder="1" applyAlignment="1">
      <alignment horizontal="center" wrapText="1"/>
    </xf>
    <xf numFmtId="0" fontId="17" fillId="5" borderId="12" xfId="0" applyFont="1" applyFill="1" applyBorder="1" applyAlignment="1">
      <alignment horizontal="center" wrapText="1"/>
    </xf>
    <xf numFmtId="0" fontId="18" fillId="5" borderId="19" xfId="0" applyFont="1" applyFill="1" applyBorder="1" applyAlignment="1">
      <alignment horizontal="center" wrapText="1"/>
    </xf>
    <xf numFmtId="0" fontId="18" fillId="5" borderId="12" xfId="0" applyFont="1" applyFill="1" applyBorder="1" applyAlignment="1">
      <alignment horizontal="center" wrapText="1"/>
    </xf>
    <xf numFmtId="0" fontId="18" fillId="6" borderId="7" xfId="0" applyFont="1" applyFill="1" applyBorder="1" applyAlignment="1">
      <alignment horizontal="center" vertical="top" wrapText="1"/>
    </xf>
    <xf numFmtId="0" fontId="18" fillId="6" borderId="8" xfId="0" applyFont="1" applyFill="1" applyBorder="1" applyAlignment="1">
      <alignment horizontal="center" vertical="top" wrapText="1"/>
    </xf>
    <xf numFmtId="0" fontId="18" fillId="6" borderId="9" xfId="0" applyFont="1" applyFill="1" applyBorder="1" applyAlignment="1">
      <alignment horizontal="center" vertical="top" wrapText="1"/>
    </xf>
    <xf numFmtId="0" fontId="12" fillId="6" borderId="7" xfId="0" applyFont="1" applyFill="1" applyBorder="1" applyAlignment="1">
      <alignment horizontal="center" vertical="top" wrapText="1"/>
    </xf>
    <xf numFmtId="0" fontId="16" fillId="5" borderId="5" xfId="0" applyFont="1" applyFill="1" applyBorder="1" applyAlignment="1">
      <alignment horizontal="center" vertical="top" wrapText="1"/>
    </xf>
    <xf numFmtId="0" fontId="16" fillId="5" borderId="6" xfId="0" applyFont="1" applyFill="1" applyBorder="1" applyAlignment="1">
      <alignment horizontal="center" vertical="top" wrapText="1"/>
    </xf>
    <xf numFmtId="0" fontId="14" fillId="5" borderId="14" xfId="0" applyFont="1" applyFill="1" applyBorder="1" applyAlignment="1">
      <alignment horizontal="center" vertical="top" wrapText="1"/>
    </xf>
    <xf numFmtId="0" fontId="13" fillId="5" borderId="11" xfId="0" applyFont="1" applyFill="1" applyBorder="1" applyAlignment="1">
      <alignment horizontal="center" vertical="top" wrapText="1"/>
    </xf>
    <xf numFmtId="0" fontId="18" fillId="5" borderId="41" xfId="0" applyFont="1" applyFill="1" applyBorder="1" applyAlignment="1">
      <alignment horizontal="center" wrapText="1"/>
    </xf>
    <xf numFmtId="0" fontId="18" fillId="5" borderId="38" xfId="0" applyFont="1" applyFill="1" applyBorder="1" applyAlignment="1">
      <alignment horizontal="center" wrapText="1"/>
    </xf>
    <xf numFmtId="0" fontId="18" fillId="6" borderId="20" xfId="0" applyFont="1" applyFill="1" applyBorder="1" applyAlignment="1">
      <alignment horizontal="center" vertical="top" wrapText="1"/>
    </xf>
    <xf numFmtId="0" fontId="18" fillId="5" borderId="15" xfId="0" applyFont="1" applyFill="1" applyBorder="1" applyAlignment="1">
      <alignment horizontal="center" vertical="top" wrapText="1"/>
    </xf>
    <xf numFmtId="0" fontId="18" fillId="5" borderId="17" xfId="0" applyFont="1" applyFill="1" applyBorder="1" applyAlignment="1">
      <alignment horizontal="center" vertical="top" wrapText="1"/>
    </xf>
  </cellXfs>
  <cellStyles count="6">
    <cellStyle name="Calculation" xfId="2" builtinId="22"/>
    <cellStyle name="Explanatory Text" xfId="4" builtinId="53"/>
    <cellStyle name="Neutral" xfId="5" builtinId="28"/>
    <cellStyle name="Normal" xfId="0" builtinId="0"/>
    <cellStyle name="Note" xfId="3" builtinId="10"/>
    <cellStyle name="Output" xfId="1" builtinId="21"/>
  </cellStyles>
  <dxfs count="0"/>
  <tableStyles count="0" defaultTableStyle="TableStyleMedium2" defaultPivotStyle="PivotStyleMedium9"/>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Z14"/>
  <sheetViews>
    <sheetView tabSelected="1" workbookViewId="0"/>
  </sheetViews>
  <sheetFormatPr defaultRowHeight="15" x14ac:dyDescent="0.25"/>
  <cols>
    <col min="3" max="3" width="11.5703125" bestFit="1" customWidth="1"/>
    <col min="4" max="4" width="25" bestFit="1" customWidth="1"/>
    <col min="10" max="10" width="10.42578125" bestFit="1" customWidth="1"/>
    <col min="11" max="11" width="9.85546875" bestFit="1" customWidth="1"/>
  </cols>
  <sheetData>
    <row r="2" spans="2:26" ht="15" customHeight="1" x14ac:dyDescent="0.25">
      <c r="B2" s="183" t="s">
        <v>0</v>
      </c>
      <c r="C2" s="183"/>
      <c r="D2" s="183"/>
      <c r="E2" s="183"/>
      <c r="F2" s="183"/>
      <c r="G2" s="183"/>
      <c r="H2" s="183"/>
      <c r="I2" s="183"/>
      <c r="J2" s="183"/>
      <c r="K2" s="183"/>
      <c r="L2" s="183"/>
      <c r="M2" s="183"/>
      <c r="N2" s="183"/>
    </row>
    <row r="3" spans="2:26" x14ac:dyDescent="0.25">
      <c r="B3" s="183"/>
      <c r="C3" s="183"/>
      <c r="D3" s="183"/>
      <c r="E3" s="183"/>
      <c r="F3" s="183"/>
      <c r="G3" s="183"/>
      <c r="H3" s="183"/>
      <c r="I3" s="183"/>
      <c r="J3" s="183"/>
      <c r="K3" s="183"/>
      <c r="L3" s="183"/>
      <c r="M3" s="183"/>
      <c r="N3" s="183"/>
    </row>
    <row r="4" spans="2:26" x14ac:dyDescent="0.25">
      <c r="D4" s="1"/>
    </row>
    <row r="5" spans="2:26" x14ac:dyDescent="0.25">
      <c r="D5" s="11" t="s">
        <v>1</v>
      </c>
      <c r="F5" s="10" t="s">
        <v>2</v>
      </c>
      <c r="J5" s="8" t="s">
        <v>6</v>
      </c>
      <c r="K5" s="12" t="s">
        <v>8</v>
      </c>
    </row>
    <row r="6" spans="2:26" x14ac:dyDescent="0.25">
      <c r="B6" s="3" t="s">
        <v>5</v>
      </c>
      <c r="D6" s="5">
        <v>150</v>
      </c>
      <c r="F6" s="9">
        <v>28.264950000000002</v>
      </c>
      <c r="G6" s="4" t="s">
        <v>4</v>
      </c>
      <c r="H6" s="7"/>
      <c r="J6" s="8">
        <v>997</v>
      </c>
      <c r="K6" s="8">
        <f>0.021*J6</f>
        <v>20.937000000000001</v>
      </c>
      <c r="L6" s="184" t="s">
        <v>7</v>
      </c>
      <c r="M6" s="184"/>
      <c r="N6" s="184"/>
      <c r="O6" s="184"/>
      <c r="P6" s="184"/>
      <c r="Q6" s="184"/>
      <c r="R6" s="184"/>
      <c r="S6" s="184"/>
      <c r="T6" s="184"/>
      <c r="U6" s="184"/>
      <c r="V6" s="184"/>
      <c r="W6" s="184"/>
      <c r="X6" s="184"/>
      <c r="Y6" s="184"/>
      <c r="Z6" s="184"/>
    </row>
    <row r="7" spans="2:26" x14ac:dyDescent="0.25">
      <c r="D7" s="5">
        <v>185</v>
      </c>
      <c r="F7" s="9">
        <v>33.453000000000003</v>
      </c>
      <c r="G7" s="4" t="s">
        <v>4</v>
      </c>
      <c r="H7" s="7"/>
      <c r="J7" s="8">
        <v>1180</v>
      </c>
      <c r="K7" s="8">
        <f t="shared" ref="K7:K14" si="0">0.021*J7</f>
        <v>24.78</v>
      </c>
    </row>
    <row r="8" spans="2:26" x14ac:dyDescent="0.25">
      <c r="D8" s="5">
        <v>240</v>
      </c>
      <c r="F8" s="9">
        <v>38.470950000000009</v>
      </c>
      <c r="G8" s="4" t="s">
        <v>4</v>
      </c>
      <c r="H8" s="7"/>
      <c r="I8" s="2"/>
      <c r="J8" s="8">
        <v>1357</v>
      </c>
      <c r="K8" s="8">
        <f t="shared" si="0"/>
        <v>28.497000000000003</v>
      </c>
    </row>
    <row r="9" spans="2:26" x14ac:dyDescent="0.25">
      <c r="D9" s="5">
        <v>300</v>
      </c>
      <c r="F9" s="9">
        <v>43.318800000000003</v>
      </c>
      <c r="G9" s="4" t="s">
        <v>4</v>
      </c>
      <c r="H9" s="7"/>
      <c r="I9" s="2"/>
      <c r="J9" s="8">
        <v>1528</v>
      </c>
      <c r="K9" s="8">
        <f t="shared" si="0"/>
        <v>32.088000000000001</v>
      </c>
    </row>
    <row r="10" spans="2:26" x14ac:dyDescent="0.25">
      <c r="D10" s="5">
        <v>400</v>
      </c>
      <c r="F10" s="9">
        <v>51.256800000000005</v>
      </c>
      <c r="G10" s="4" t="s">
        <v>4</v>
      </c>
      <c r="H10" s="7"/>
      <c r="J10" s="8">
        <v>1808</v>
      </c>
      <c r="K10" s="8">
        <f t="shared" si="0"/>
        <v>37.968000000000004</v>
      </c>
    </row>
    <row r="11" spans="2:26" x14ac:dyDescent="0.25">
      <c r="D11" s="5">
        <v>500</v>
      </c>
      <c r="F11" s="9">
        <v>63.277200000000001</v>
      </c>
      <c r="G11" s="4" t="s">
        <v>4</v>
      </c>
      <c r="H11" s="7"/>
      <c r="J11" s="8">
        <v>2232</v>
      </c>
      <c r="K11" s="8">
        <f t="shared" si="0"/>
        <v>46.872</v>
      </c>
      <c r="L11" s="2"/>
      <c r="M11" s="184" t="s">
        <v>3</v>
      </c>
      <c r="N11" s="184"/>
      <c r="O11" s="184"/>
      <c r="P11" s="184"/>
      <c r="Q11" s="184"/>
      <c r="R11" s="184"/>
      <c r="S11" s="184"/>
      <c r="T11" s="2"/>
      <c r="U11" s="2"/>
      <c r="V11" s="2"/>
      <c r="W11" s="2"/>
    </row>
    <row r="12" spans="2:26" x14ac:dyDescent="0.25">
      <c r="D12" s="5">
        <v>630</v>
      </c>
      <c r="F12" s="9">
        <v>75.070800000000006</v>
      </c>
      <c r="G12" s="4" t="s">
        <v>4</v>
      </c>
      <c r="H12" s="7"/>
      <c r="J12" s="8">
        <v>2648</v>
      </c>
      <c r="K12" s="8">
        <f t="shared" si="0"/>
        <v>55.608000000000004</v>
      </c>
      <c r="L12" s="2"/>
      <c r="M12" s="2"/>
      <c r="N12" s="2"/>
      <c r="O12" s="2"/>
      <c r="P12" s="2"/>
      <c r="Q12" s="2"/>
      <c r="R12" s="2"/>
      <c r="S12" s="2"/>
      <c r="T12" s="2"/>
      <c r="U12" s="2"/>
      <c r="V12" s="2"/>
      <c r="W12" s="2"/>
    </row>
    <row r="13" spans="2:26" x14ac:dyDescent="0.25">
      <c r="D13" s="5">
        <v>800</v>
      </c>
      <c r="F13" s="9">
        <v>87.686550000000011</v>
      </c>
      <c r="G13" s="4" t="s">
        <v>4</v>
      </c>
      <c r="H13" s="7"/>
      <c r="J13" s="7">
        <v>3093</v>
      </c>
      <c r="K13" s="8">
        <f t="shared" si="0"/>
        <v>64.953000000000003</v>
      </c>
      <c r="L13" s="2"/>
      <c r="M13" s="2"/>
      <c r="N13" s="2"/>
      <c r="O13" s="2"/>
      <c r="P13" s="2"/>
      <c r="Q13" s="2"/>
      <c r="R13" s="2"/>
      <c r="S13" s="2"/>
      <c r="T13" s="2"/>
      <c r="U13" s="2"/>
      <c r="V13" s="2"/>
      <c r="W13" s="2"/>
    </row>
    <row r="14" spans="2:26" x14ac:dyDescent="0.25">
      <c r="D14" s="5">
        <v>1000</v>
      </c>
      <c r="F14" s="9">
        <v>112.833</v>
      </c>
      <c r="G14" s="4" t="s">
        <v>4</v>
      </c>
      <c r="H14" s="7"/>
      <c r="J14" s="7">
        <v>3980</v>
      </c>
      <c r="K14" s="8">
        <f t="shared" si="0"/>
        <v>83.58</v>
      </c>
    </row>
  </sheetData>
  <mergeCells count="3">
    <mergeCell ref="B2:N3"/>
    <mergeCell ref="M11:S11"/>
    <mergeCell ref="L6:Z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U111"/>
  <sheetViews>
    <sheetView zoomScaleNormal="100" workbookViewId="0">
      <selection activeCell="P1" sqref="P1"/>
    </sheetView>
  </sheetViews>
  <sheetFormatPr defaultRowHeight="15" x14ac:dyDescent="0.25"/>
  <cols>
    <col min="1" max="1" width="9.140625" style="13"/>
    <col min="2" max="2" width="12" style="13" bestFit="1" customWidth="1"/>
    <col min="3" max="3" width="9.140625" style="13"/>
    <col min="4" max="4" width="20" style="13" customWidth="1"/>
    <col min="5" max="11" width="16.140625" style="13" customWidth="1"/>
    <col min="12" max="12" width="19.7109375" style="13" customWidth="1"/>
    <col min="13" max="13" width="19.85546875" style="13" bestFit="1" customWidth="1"/>
    <col min="14" max="14" width="12.7109375" style="13" customWidth="1"/>
    <col min="15" max="15" width="10.42578125" style="13" customWidth="1"/>
    <col min="16" max="16" width="12.5703125" style="13" customWidth="1"/>
    <col min="17" max="17" width="8.85546875" style="13" customWidth="1"/>
    <col min="18" max="18" width="8.7109375" style="13" customWidth="1"/>
    <col min="19" max="19" width="7.5703125" style="13" customWidth="1"/>
    <col min="20" max="20" width="8.140625" style="13" customWidth="1"/>
    <col min="21" max="22" width="10.42578125" style="13" customWidth="1"/>
    <col min="23" max="16384" width="9.140625" style="13"/>
  </cols>
  <sheetData>
    <row r="1" spans="2:15" ht="18.75" thickBot="1" x14ac:dyDescent="0.4">
      <c r="F1" s="13" t="s">
        <v>84</v>
      </c>
      <c r="H1" s="13" t="s">
        <v>79</v>
      </c>
      <c r="J1" s="13" t="s">
        <v>82</v>
      </c>
      <c r="K1" s="13" t="s">
        <v>80</v>
      </c>
    </row>
    <row r="2" spans="2:15" ht="18.75" thickTop="1" x14ac:dyDescent="0.35">
      <c r="B2" s="6" t="s">
        <v>10</v>
      </c>
      <c r="D2" s="146" t="s">
        <v>66</v>
      </c>
      <c r="E2" s="147" t="s">
        <v>68</v>
      </c>
      <c r="F2" s="147" t="s">
        <v>69</v>
      </c>
      <c r="G2" s="147" t="s">
        <v>70</v>
      </c>
      <c r="H2" s="147" t="s">
        <v>87</v>
      </c>
      <c r="I2" s="147" t="s">
        <v>78</v>
      </c>
      <c r="J2" s="147" t="s">
        <v>73</v>
      </c>
      <c r="K2" s="147" t="s">
        <v>74</v>
      </c>
      <c r="L2" s="147" t="s">
        <v>71</v>
      </c>
      <c r="M2" s="147" t="s">
        <v>85</v>
      </c>
      <c r="N2" s="174" t="s">
        <v>72</v>
      </c>
      <c r="O2" s="158" t="s">
        <v>88</v>
      </c>
    </row>
    <row r="3" spans="2:15" ht="17.25" x14ac:dyDescent="0.25">
      <c r="B3" s="137" t="s">
        <v>83</v>
      </c>
      <c r="D3" s="148" t="s">
        <v>67</v>
      </c>
      <c r="E3" s="138" t="s">
        <v>76</v>
      </c>
      <c r="F3" s="138" t="s">
        <v>76</v>
      </c>
      <c r="G3" s="138" t="s">
        <v>76</v>
      </c>
      <c r="H3" s="138" t="s">
        <v>86</v>
      </c>
      <c r="I3" s="138" t="s">
        <v>81</v>
      </c>
      <c r="J3" s="138" t="s">
        <v>15</v>
      </c>
      <c r="K3" s="138" t="s">
        <v>77</v>
      </c>
      <c r="L3" s="138" t="s">
        <v>76</v>
      </c>
      <c r="M3" s="138" t="s">
        <v>86</v>
      </c>
      <c r="N3" s="175" t="s">
        <v>86</v>
      </c>
      <c r="O3" s="159" t="s">
        <v>65</v>
      </c>
    </row>
    <row r="4" spans="2:15" x14ac:dyDescent="0.25">
      <c r="D4" s="149">
        <v>25</v>
      </c>
      <c r="E4" s="144">
        <v>0.93</v>
      </c>
      <c r="F4" s="33"/>
      <c r="G4" s="144">
        <f>SQRT(E4^2+F4^2)</f>
        <v>0.93</v>
      </c>
      <c r="H4" s="33"/>
      <c r="I4" s="33"/>
      <c r="J4" s="126"/>
      <c r="K4" s="160"/>
      <c r="L4" s="144">
        <f t="shared" ref="L4:L18" si="0">1/G4</f>
        <v>1.075268817204301</v>
      </c>
      <c r="M4" s="144">
        <f t="shared" ref="M4:M18" si="1">E4/G4^2</f>
        <v>1.075268817204301</v>
      </c>
      <c r="N4" s="160">
        <f>F4/G4^2</f>
        <v>0</v>
      </c>
      <c r="O4" s="167"/>
    </row>
    <row r="5" spans="2:15" x14ac:dyDescent="0.25">
      <c r="D5" s="150">
        <v>35</v>
      </c>
      <c r="E5" s="142">
        <v>0.67100000000000004</v>
      </c>
      <c r="F5" s="38"/>
      <c r="G5" s="142">
        <f t="shared" ref="G5:G18" si="2">SQRT(E5^2+F5^2)</f>
        <v>0.67100000000000004</v>
      </c>
      <c r="H5" s="38"/>
      <c r="I5" s="38"/>
      <c r="J5" s="127"/>
      <c r="K5" s="161"/>
      <c r="L5" s="142">
        <f t="shared" si="0"/>
        <v>1.4903129657228018</v>
      </c>
      <c r="M5" s="142">
        <f t="shared" si="1"/>
        <v>1.4903129657228016</v>
      </c>
      <c r="N5" s="161">
        <f t="shared" ref="N5:N18" si="3">F5/G5^2</f>
        <v>0</v>
      </c>
      <c r="O5" s="168"/>
    </row>
    <row r="6" spans="2:15" x14ac:dyDescent="0.25">
      <c r="D6" s="151">
        <v>50</v>
      </c>
      <c r="E6" s="141">
        <v>0.495</v>
      </c>
      <c r="F6" s="141">
        <v>0.13700000000000001</v>
      </c>
      <c r="G6" s="141">
        <f t="shared" si="2"/>
        <v>0.51360880054765412</v>
      </c>
      <c r="H6" s="43"/>
      <c r="I6" s="43"/>
      <c r="J6" s="128"/>
      <c r="K6" s="162">
        <f t="shared" ref="K6:K18" si="4">F6*1000/(2*3.14*50)</f>
        <v>0.43630573248407645</v>
      </c>
      <c r="L6" s="141">
        <f t="shared" si="0"/>
        <v>1.9470071364309052</v>
      </c>
      <c r="M6" s="141">
        <f t="shared" si="1"/>
        <v>1.8764642107098723</v>
      </c>
      <c r="N6" s="162">
        <f t="shared" si="3"/>
        <v>0.51934464013586368</v>
      </c>
      <c r="O6" s="169"/>
    </row>
    <row r="7" spans="2:15" x14ac:dyDescent="0.25">
      <c r="D7" s="150">
        <v>70</v>
      </c>
      <c r="E7" s="142">
        <v>0.34300000000000003</v>
      </c>
      <c r="F7" s="142">
        <v>0.13</v>
      </c>
      <c r="G7" s="142">
        <f t="shared" si="2"/>
        <v>0.36680921471522498</v>
      </c>
      <c r="H7" s="38"/>
      <c r="I7" s="38"/>
      <c r="J7" s="127"/>
      <c r="K7" s="161">
        <f t="shared" si="4"/>
        <v>0.4140127388535032</v>
      </c>
      <c r="L7" s="142">
        <f t="shared" si="0"/>
        <v>2.7262128645714565</v>
      </c>
      <c r="M7" s="142">
        <f t="shared" si="1"/>
        <v>2.5492571479535333</v>
      </c>
      <c r="N7" s="161">
        <f t="shared" si="3"/>
        <v>0.96619075578413793</v>
      </c>
      <c r="O7" s="168"/>
    </row>
    <row r="8" spans="2:15" x14ac:dyDescent="0.25">
      <c r="D8" s="152">
        <v>95</v>
      </c>
      <c r="E8" s="139">
        <v>0.247</v>
      </c>
      <c r="F8" s="139">
        <v>0.124</v>
      </c>
      <c r="G8" s="139">
        <f t="shared" si="2"/>
        <v>0.27637836384203446</v>
      </c>
      <c r="H8" s="176">
        <f>J8*2*3.14*50*0.000001</f>
        <v>5.9660000000000001E-5</v>
      </c>
      <c r="I8" s="139">
        <f t="shared" ref="I8:I18" si="5">SQRT(3)*R101*22*0.001</f>
        <v>10.097856208126554</v>
      </c>
      <c r="J8" s="129">
        <v>0.19</v>
      </c>
      <c r="K8" s="163">
        <f t="shared" si="4"/>
        <v>0.39490445859872614</v>
      </c>
      <c r="L8" s="139">
        <f t="shared" si="0"/>
        <v>3.6182282364604901</v>
      </c>
      <c r="M8" s="139">
        <f t="shared" si="1"/>
        <v>3.2336191660666369</v>
      </c>
      <c r="N8" s="163">
        <f t="shared" si="3"/>
        <v>1.6233553708188784</v>
      </c>
      <c r="O8" s="170">
        <v>265</v>
      </c>
    </row>
    <row r="9" spans="2:15" x14ac:dyDescent="0.25">
      <c r="D9" s="153">
        <v>120</v>
      </c>
      <c r="E9" s="140">
        <v>0.19600000000000001</v>
      </c>
      <c r="F9" s="140">
        <v>0.11899999999999999</v>
      </c>
      <c r="G9" s="140">
        <f t="shared" si="2"/>
        <v>0.22929675095822882</v>
      </c>
      <c r="H9" s="177">
        <f t="shared" ref="H9:H18" si="6">J9*2*3.14*50*0.000001</f>
        <v>6.2800000000000009E-5</v>
      </c>
      <c r="I9" s="140">
        <f t="shared" si="5"/>
        <v>11.43153532995459</v>
      </c>
      <c r="J9" s="130">
        <v>0.2</v>
      </c>
      <c r="K9" s="164">
        <f t="shared" si="4"/>
        <v>0.37898089171974525</v>
      </c>
      <c r="L9" s="140">
        <f t="shared" si="0"/>
        <v>4.3611607919475963</v>
      </c>
      <c r="M9" s="140">
        <f t="shared" si="1"/>
        <v>3.7278657968313134</v>
      </c>
      <c r="N9" s="164">
        <f t="shared" si="3"/>
        <v>2.2633470909332973</v>
      </c>
      <c r="O9" s="171">
        <v>300</v>
      </c>
    </row>
    <row r="10" spans="2:15" x14ac:dyDescent="0.25">
      <c r="D10" s="151">
        <v>150</v>
      </c>
      <c r="E10" s="141">
        <v>0.159</v>
      </c>
      <c r="F10" s="141">
        <v>0.115</v>
      </c>
      <c r="G10" s="141">
        <f t="shared" si="2"/>
        <v>0.19622945752358384</v>
      </c>
      <c r="H10" s="178">
        <f t="shared" si="6"/>
        <v>6.9080000000000009E-5</v>
      </c>
      <c r="I10" s="141">
        <f t="shared" si="5"/>
        <v>12.574688862950051</v>
      </c>
      <c r="J10" s="128">
        <v>0.22</v>
      </c>
      <c r="K10" s="162">
        <f t="shared" si="4"/>
        <v>0.36624203821656048</v>
      </c>
      <c r="L10" s="141">
        <f t="shared" si="0"/>
        <v>5.0960748331061101</v>
      </c>
      <c r="M10" s="141">
        <f t="shared" si="1"/>
        <v>4.1292266140341773</v>
      </c>
      <c r="N10" s="162">
        <f t="shared" si="3"/>
        <v>2.9865475510310091</v>
      </c>
      <c r="O10" s="169">
        <v>330</v>
      </c>
    </row>
    <row r="11" spans="2:15" x14ac:dyDescent="0.25">
      <c r="D11" s="150">
        <v>185</v>
      </c>
      <c r="E11" s="142">
        <v>0.127</v>
      </c>
      <c r="F11" s="142">
        <v>0.114</v>
      </c>
      <c r="G11" s="142">
        <f t="shared" si="2"/>
        <v>0.17066048165876013</v>
      </c>
      <c r="H11" s="179">
        <f t="shared" si="6"/>
        <v>7.5359999999999997E-5</v>
      </c>
      <c r="I11" s="142">
        <f t="shared" si="5"/>
        <v>14.28941916244324</v>
      </c>
      <c r="J11" s="127">
        <v>0.24</v>
      </c>
      <c r="K11" s="161">
        <f t="shared" si="4"/>
        <v>0.36305732484076431</v>
      </c>
      <c r="L11" s="142">
        <f t="shared" si="0"/>
        <v>5.8595873530904763</v>
      </c>
      <c r="M11" s="142">
        <f t="shared" si="1"/>
        <v>4.3605150214592268</v>
      </c>
      <c r="N11" s="161">
        <f t="shared" si="3"/>
        <v>3.914163090128755</v>
      </c>
      <c r="O11" s="168">
        <v>375</v>
      </c>
    </row>
    <row r="12" spans="2:15" x14ac:dyDescent="0.25">
      <c r="D12" s="151">
        <v>240</v>
      </c>
      <c r="E12" s="141">
        <v>9.6500000000000002E-2</v>
      </c>
      <c r="F12" s="141">
        <v>0.11</v>
      </c>
      <c r="G12" s="141">
        <f t="shared" si="2"/>
        <v>0.14632925203116429</v>
      </c>
      <c r="H12" s="178">
        <f t="shared" si="6"/>
        <v>8.1639999999999998E-5</v>
      </c>
      <c r="I12" s="141">
        <f t="shared" si="5"/>
        <v>16.385200639601578</v>
      </c>
      <c r="J12" s="128">
        <v>0.26</v>
      </c>
      <c r="K12" s="162">
        <f t="shared" si="4"/>
        <v>0.3503184713375796</v>
      </c>
      <c r="L12" s="141">
        <f t="shared" si="0"/>
        <v>6.833903584684669</v>
      </c>
      <c r="M12" s="141">
        <f t="shared" si="1"/>
        <v>4.5067659867599161</v>
      </c>
      <c r="N12" s="162">
        <f t="shared" si="3"/>
        <v>5.1372462025242562</v>
      </c>
      <c r="O12" s="169">
        <v>430</v>
      </c>
    </row>
    <row r="13" spans="2:15" x14ac:dyDescent="0.25">
      <c r="D13" s="154">
        <v>300</v>
      </c>
      <c r="E13" s="143">
        <v>7.6899999999999996E-2</v>
      </c>
      <c r="F13" s="143">
        <v>0.105</v>
      </c>
      <c r="G13" s="143">
        <f t="shared" si="2"/>
        <v>0.13014841528040208</v>
      </c>
      <c r="H13" s="180">
        <f t="shared" si="6"/>
        <v>9.4199999999999986E-5</v>
      </c>
      <c r="I13" s="143">
        <f t="shared" si="5"/>
        <v>18.29045652792734</v>
      </c>
      <c r="J13" s="131">
        <v>0.3</v>
      </c>
      <c r="K13" s="165">
        <f t="shared" si="4"/>
        <v>0.33439490445859871</v>
      </c>
      <c r="L13" s="143">
        <f t="shared" si="0"/>
        <v>7.6835357376078735</v>
      </c>
      <c r="M13" s="143">
        <f t="shared" si="1"/>
        <v>4.5399238780513871</v>
      </c>
      <c r="N13" s="165">
        <f t="shared" si="3"/>
        <v>6.1988557502652233</v>
      </c>
      <c r="O13" s="172">
        <v>480</v>
      </c>
    </row>
    <row r="14" spans="2:15" x14ac:dyDescent="0.25">
      <c r="D14" s="149">
        <v>400</v>
      </c>
      <c r="E14" s="144">
        <v>6.0199999999999997E-2</v>
      </c>
      <c r="F14" s="144">
        <v>0.10100000000000001</v>
      </c>
      <c r="G14" s="144">
        <f t="shared" si="2"/>
        <v>0.11757993026022766</v>
      </c>
      <c r="H14" s="181">
        <f t="shared" si="6"/>
        <v>1.0362E-4</v>
      </c>
      <c r="I14" s="144">
        <f t="shared" si="5"/>
        <v>20.576763593918262</v>
      </c>
      <c r="J14" s="126">
        <v>0.33</v>
      </c>
      <c r="K14" s="160">
        <f t="shared" si="4"/>
        <v>0.321656050955414</v>
      </c>
      <c r="L14" s="144">
        <f t="shared" si="0"/>
        <v>8.5048528076756131</v>
      </c>
      <c r="M14" s="144">
        <f t="shared" si="1"/>
        <v>4.3544177810697109</v>
      </c>
      <c r="N14" s="160">
        <f t="shared" si="3"/>
        <v>7.3055846493030039</v>
      </c>
      <c r="O14" s="167">
        <v>540</v>
      </c>
    </row>
    <row r="15" spans="2:15" x14ac:dyDescent="0.25">
      <c r="D15" s="150">
        <v>500</v>
      </c>
      <c r="E15" s="142">
        <v>4.6800000000000001E-2</v>
      </c>
      <c r="F15" s="142">
        <v>9.9000000000000005E-2</v>
      </c>
      <c r="G15" s="142">
        <f t="shared" si="2"/>
        <v>0.10950452045463695</v>
      </c>
      <c r="H15" s="179">
        <f t="shared" si="6"/>
        <v>1.1304E-4</v>
      </c>
      <c r="I15" s="142">
        <f t="shared" si="5"/>
        <v>22.86307065990918</v>
      </c>
      <c r="J15" s="127">
        <v>0.36</v>
      </c>
      <c r="K15" s="161">
        <f t="shared" si="4"/>
        <v>0.31528662420382164</v>
      </c>
      <c r="L15" s="142">
        <f t="shared" si="0"/>
        <v>9.1320430960131667</v>
      </c>
      <c r="M15" s="142">
        <f t="shared" si="1"/>
        <v>3.902849079828274</v>
      </c>
      <c r="N15" s="161">
        <f t="shared" si="3"/>
        <v>8.2560268996367334</v>
      </c>
      <c r="O15" s="168">
        <v>600</v>
      </c>
    </row>
    <row r="16" spans="2:15" x14ac:dyDescent="0.25">
      <c r="D16" s="151">
        <v>630</v>
      </c>
      <c r="E16" s="141">
        <v>3.6200000000000003E-2</v>
      </c>
      <c r="F16" s="141">
        <v>9.5000000000000001E-2</v>
      </c>
      <c r="G16" s="141">
        <f t="shared" si="2"/>
        <v>0.10166336606664172</v>
      </c>
      <c r="H16" s="178">
        <f t="shared" si="6"/>
        <v>1.2560000000000002E-4</v>
      </c>
      <c r="I16" s="141">
        <f t="shared" si="5"/>
        <v>25.149377725900102</v>
      </c>
      <c r="J16" s="128">
        <v>0.4</v>
      </c>
      <c r="K16" s="162">
        <f t="shared" si="4"/>
        <v>0.30254777070063693</v>
      </c>
      <c r="L16" s="141">
        <f t="shared" si="0"/>
        <v>9.8363849112027868</v>
      </c>
      <c r="M16" s="141">
        <f t="shared" si="1"/>
        <v>3.5025117459924302</v>
      </c>
      <c r="N16" s="162">
        <f t="shared" si="3"/>
        <v>9.1916744715270955</v>
      </c>
      <c r="O16" s="169">
        <v>660</v>
      </c>
    </row>
    <row r="17" spans="1:21" x14ac:dyDescent="0.25">
      <c r="D17" s="150">
        <v>800</v>
      </c>
      <c r="E17" s="142">
        <v>2.8299999999999999E-2</v>
      </c>
      <c r="F17" s="142">
        <v>9.1999999999999998E-2</v>
      </c>
      <c r="G17" s="142">
        <f t="shared" si="2"/>
        <v>9.6254298605309055E-2</v>
      </c>
      <c r="H17" s="179">
        <f t="shared" si="6"/>
        <v>1.4129999999999999E-4</v>
      </c>
      <c r="I17" s="142">
        <f t="shared" si="5"/>
        <v>27.435684791891017</v>
      </c>
      <c r="J17" s="127">
        <v>0.45</v>
      </c>
      <c r="K17" s="161">
        <f t="shared" si="4"/>
        <v>0.2929936305732484</v>
      </c>
      <c r="L17" s="142">
        <f t="shared" si="0"/>
        <v>10.389146401663597</v>
      </c>
      <c r="M17" s="142">
        <f t="shared" si="1"/>
        <v>3.0545424716321503</v>
      </c>
      <c r="N17" s="161">
        <f t="shared" si="3"/>
        <v>9.9299613918783685</v>
      </c>
      <c r="O17" s="168">
        <v>720</v>
      </c>
    </row>
    <row r="18" spans="1:21" ht="15.75" thickBot="1" x14ac:dyDescent="0.3">
      <c r="D18" s="155">
        <v>1000</v>
      </c>
      <c r="E18" s="156">
        <v>2.2499999999999999E-2</v>
      </c>
      <c r="F18" s="156">
        <v>0.09</v>
      </c>
      <c r="G18" s="156">
        <f t="shared" si="2"/>
        <v>9.2769876576397362E-2</v>
      </c>
      <c r="H18" s="182">
        <f t="shared" si="6"/>
        <v>1.5385999999999997E-4</v>
      </c>
      <c r="I18" s="156">
        <f t="shared" si="5"/>
        <v>28.959889502551626</v>
      </c>
      <c r="J18" s="157">
        <v>0.49</v>
      </c>
      <c r="K18" s="166">
        <f t="shared" si="4"/>
        <v>0.28662420382165604</v>
      </c>
      <c r="L18" s="156">
        <f t="shared" si="0"/>
        <v>10.77936111272591</v>
      </c>
      <c r="M18" s="156">
        <f t="shared" si="1"/>
        <v>2.6143790849673203</v>
      </c>
      <c r="N18" s="166">
        <f t="shared" si="3"/>
        <v>10.457516339869281</v>
      </c>
      <c r="O18" s="173">
        <v>760</v>
      </c>
    </row>
    <row r="19" spans="1:21" customFormat="1" ht="15.75" thickTop="1" x14ac:dyDescent="0.25">
      <c r="H19" s="145"/>
    </row>
    <row r="20" spans="1:21" ht="2.25" customHeight="1" x14ac:dyDescent="0.25">
      <c r="A20" s="132"/>
      <c r="B20" s="132"/>
      <c r="C20" s="132"/>
      <c r="D20" s="133"/>
      <c r="E20" s="134"/>
      <c r="F20" s="134"/>
      <c r="G20" s="134"/>
      <c r="H20" s="134"/>
      <c r="I20" s="134"/>
      <c r="J20" s="134"/>
      <c r="K20" s="135"/>
      <c r="L20" s="136"/>
      <c r="M20" s="132"/>
      <c r="N20" s="132"/>
      <c r="O20" s="132"/>
      <c r="P20" s="132"/>
      <c r="Q20" s="134"/>
      <c r="R20" s="134"/>
      <c r="S20" s="134"/>
      <c r="T20" s="134"/>
    </row>
    <row r="22" spans="1:21" ht="15" customHeight="1" x14ac:dyDescent="0.25">
      <c r="D22" s="186" t="s">
        <v>11</v>
      </c>
      <c r="E22" s="187"/>
      <c r="F22" s="187"/>
      <c r="G22" s="187"/>
      <c r="H22" s="187"/>
      <c r="I22" s="187"/>
      <c r="J22" s="188"/>
      <c r="L22" s="185" t="s">
        <v>24</v>
      </c>
      <c r="M22" s="185"/>
      <c r="N22" s="185"/>
      <c r="O22" s="185"/>
      <c r="P22" s="185"/>
      <c r="Q22" s="185"/>
      <c r="R22" s="185"/>
      <c r="S22" s="185"/>
      <c r="T22" s="185"/>
      <c r="U22" s="185"/>
    </row>
    <row r="23" spans="1:21" ht="15" customHeight="1" x14ac:dyDescent="0.25">
      <c r="D23" s="189" t="s">
        <v>25</v>
      </c>
      <c r="E23" s="191" t="s">
        <v>26</v>
      </c>
      <c r="F23" s="192"/>
      <c r="G23" s="191" t="s">
        <v>27</v>
      </c>
      <c r="H23" s="193"/>
      <c r="I23" s="191" t="s">
        <v>28</v>
      </c>
      <c r="J23" s="194"/>
    </row>
    <row r="24" spans="1:21" x14ac:dyDescent="0.25">
      <c r="D24" s="190"/>
      <c r="E24" s="195" t="s">
        <v>29</v>
      </c>
      <c r="F24" s="196"/>
      <c r="G24" s="26" t="s">
        <v>9</v>
      </c>
      <c r="H24" s="27" t="s">
        <v>30</v>
      </c>
      <c r="I24" s="27" t="s">
        <v>31</v>
      </c>
      <c r="J24" s="28" t="s">
        <v>30</v>
      </c>
    </row>
    <row r="25" spans="1:21" x14ac:dyDescent="0.25">
      <c r="D25" s="29" t="s">
        <v>32</v>
      </c>
      <c r="E25" s="29" t="s">
        <v>33</v>
      </c>
      <c r="F25" s="29" t="s">
        <v>34</v>
      </c>
      <c r="G25" s="29" t="s">
        <v>35</v>
      </c>
      <c r="H25" s="29" t="s">
        <v>35</v>
      </c>
      <c r="I25" s="125" t="s">
        <v>75</v>
      </c>
      <c r="J25" s="30" t="s">
        <v>35</v>
      </c>
    </row>
    <row r="26" spans="1:21" x14ac:dyDescent="0.25">
      <c r="D26" s="31">
        <v>25</v>
      </c>
      <c r="E26" s="32">
        <v>6</v>
      </c>
      <c r="F26" s="32">
        <v>6</v>
      </c>
      <c r="G26" s="33">
        <v>0.72699999999999998</v>
      </c>
      <c r="H26" s="34">
        <v>1.2</v>
      </c>
      <c r="I26" s="33">
        <v>0.93</v>
      </c>
      <c r="J26" s="35">
        <v>1.54</v>
      </c>
    </row>
    <row r="27" spans="1:21" x14ac:dyDescent="0.25">
      <c r="D27" s="36">
        <v>35</v>
      </c>
      <c r="E27" s="37">
        <v>6</v>
      </c>
      <c r="F27" s="37">
        <v>6</v>
      </c>
      <c r="G27" s="38">
        <v>0.52400000000000002</v>
      </c>
      <c r="H27" s="39">
        <v>0.86799999999999999</v>
      </c>
      <c r="I27" s="38">
        <v>0.67100000000000004</v>
      </c>
      <c r="J27" s="40">
        <v>1.1100000000000001</v>
      </c>
    </row>
    <row r="28" spans="1:21" x14ac:dyDescent="0.25">
      <c r="D28" s="41">
        <v>50</v>
      </c>
      <c r="E28" s="42">
        <v>6</v>
      </c>
      <c r="F28" s="42">
        <v>6</v>
      </c>
      <c r="G28" s="43">
        <v>0.38700000000000001</v>
      </c>
      <c r="H28" s="44">
        <v>0.64100000000000001</v>
      </c>
      <c r="I28" s="43">
        <v>0.495</v>
      </c>
      <c r="J28" s="45">
        <v>0.82</v>
      </c>
    </row>
    <row r="29" spans="1:21" x14ac:dyDescent="0.25">
      <c r="D29" s="36">
        <v>70</v>
      </c>
      <c r="E29" s="37">
        <v>12</v>
      </c>
      <c r="F29" s="37">
        <v>12</v>
      </c>
      <c r="G29" s="38">
        <v>0.26800000000000002</v>
      </c>
      <c r="H29" s="39">
        <v>0.443</v>
      </c>
      <c r="I29" s="38">
        <v>0.34300000000000003</v>
      </c>
      <c r="J29" s="46">
        <v>0.56699999999999995</v>
      </c>
    </row>
    <row r="30" spans="1:21" x14ac:dyDescent="0.25">
      <c r="D30" s="47">
        <v>95</v>
      </c>
      <c r="E30" s="48">
        <v>15</v>
      </c>
      <c r="F30" s="48">
        <v>15</v>
      </c>
      <c r="G30" s="49">
        <v>0.193</v>
      </c>
      <c r="H30" s="50">
        <v>0.32</v>
      </c>
      <c r="I30" s="49">
        <v>0.247</v>
      </c>
      <c r="J30" s="51">
        <v>0.41</v>
      </c>
    </row>
    <row r="31" spans="1:21" x14ac:dyDescent="0.25">
      <c r="D31" s="52">
        <v>120</v>
      </c>
      <c r="E31" s="53">
        <v>18</v>
      </c>
      <c r="F31" s="53">
        <v>15</v>
      </c>
      <c r="G31" s="54">
        <v>0.153</v>
      </c>
      <c r="H31" s="55">
        <v>0.253</v>
      </c>
      <c r="I31" s="54">
        <v>0.19600000000000001</v>
      </c>
      <c r="J31" s="56">
        <v>0.32400000000000001</v>
      </c>
    </row>
    <row r="32" spans="1:21" x14ac:dyDescent="0.25">
      <c r="D32" s="41">
        <v>150</v>
      </c>
      <c r="E32" s="42">
        <v>18</v>
      </c>
      <c r="F32" s="42">
        <v>15</v>
      </c>
      <c r="G32" s="43">
        <v>0.124</v>
      </c>
      <c r="H32" s="44">
        <v>0.20599999999999999</v>
      </c>
      <c r="I32" s="43">
        <v>0.159</v>
      </c>
      <c r="J32" s="57">
        <v>0.26400000000000001</v>
      </c>
    </row>
    <row r="33" spans="4:10" x14ac:dyDescent="0.25">
      <c r="D33" s="36">
        <v>185</v>
      </c>
      <c r="E33" s="37">
        <v>30</v>
      </c>
      <c r="F33" s="37">
        <v>30</v>
      </c>
      <c r="G33" s="58">
        <v>9.9099999999999994E-2</v>
      </c>
      <c r="H33" s="39">
        <v>0.16400000000000001</v>
      </c>
      <c r="I33" s="38">
        <v>0.127</v>
      </c>
      <c r="J33" s="46">
        <v>0.21</v>
      </c>
    </row>
    <row r="34" spans="4:10" x14ac:dyDescent="0.25">
      <c r="D34" s="41">
        <v>240</v>
      </c>
      <c r="E34" s="42">
        <v>34</v>
      </c>
      <c r="F34" s="42">
        <v>30</v>
      </c>
      <c r="G34" s="59">
        <v>7.5399999999999995E-2</v>
      </c>
      <c r="H34" s="44">
        <v>0.125</v>
      </c>
      <c r="I34" s="59">
        <v>9.6500000000000002E-2</v>
      </c>
      <c r="J34" s="57">
        <v>0.16</v>
      </c>
    </row>
    <row r="35" spans="4:10" x14ac:dyDescent="0.25">
      <c r="D35" s="60">
        <v>300</v>
      </c>
      <c r="E35" s="61">
        <v>34</v>
      </c>
      <c r="F35" s="61">
        <v>30</v>
      </c>
      <c r="G35" s="62">
        <v>6.0100000000000001E-2</v>
      </c>
      <c r="H35" s="63">
        <v>0.1</v>
      </c>
      <c r="I35" s="62">
        <v>7.6899999999999996E-2</v>
      </c>
      <c r="J35" s="64">
        <v>0.13</v>
      </c>
    </row>
    <row r="36" spans="4:10" x14ac:dyDescent="0.25">
      <c r="D36" s="31">
        <v>400</v>
      </c>
      <c r="E36" s="32">
        <v>53</v>
      </c>
      <c r="F36" s="32">
        <v>53</v>
      </c>
      <c r="G36" s="65">
        <v>4.7E-2</v>
      </c>
      <c r="H36" s="66">
        <v>7.7799999999999994E-2</v>
      </c>
      <c r="I36" s="65">
        <v>6.0199999999999997E-2</v>
      </c>
      <c r="J36" s="35">
        <v>0.1</v>
      </c>
    </row>
    <row r="37" spans="4:10" x14ac:dyDescent="0.25">
      <c r="D37" s="36">
        <v>500</v>
      </c>
      <c r="E37" s="37">
        <v>53</v>
      </c>
      <c r="F37" s="37">
        <v>53</v>
      </c>
      <c r="G37" s="58">
        <v>3.6600000000000001E-2</v>
      </c>
      <c r="H37" s="67">
        <v>6.0499999999999998E-2</v>
      </c>
      <c r="I37" s="58">
        <v>4.6800000000000001E-2</v>
      </c>
      <c r="J37" s="68">
        <v>7.7399999999999997E-2</v>
      </c>
    </row>
    <row r="38" spans="4:10" x14ac:dyDescent="0.25">
      <c r="D38" s="41">
        <v>630</v>
      </c>
      <c r="E38" s="42">
        <v>53</v>
      </c>
      <c r="F38" s="42">
        <v>53</v>
      </c>
      <c r="G38" s="59">
        <v>2.8299999999999999E-2</v>
      </c>
      <c r="H38" s="69">
        <v>4.6899999999999997E-2</v>
      </c>
      <c r="I38" s="59">
        <v>3.6200000000000003E-2</v>
      </c>
      <c r="J38" s="57">
        <v>0.06</v>
      </c>
    </row>
    <row r="39" spans="4:10" x14ac:dyDescent="0.25">
      <c r="D39" s="36">
        <v>800</v>
      </c>
      <c r="E39" s="37">
        <v>53</v>
      </c>
      <c r="F39" s="37">
        <v>53</v>
      </c>
      <c r="G39" s="58">
        <v>2.2100000000000002E-2</v>
      </c>
      <c r="H39" s="67">
        <v>3.6700000000000003E-2</v>
      </c>
      <c r="I39" s="58">
        <v>2.8299999999999999E-2</v>
      </c>
      <c r="J39" s="68">
        <v>4.7E-2</v>
      </c>
    </row>
    <row r="40" spans="4:10" x14ac:dyDescent="0.25">
      <c r="D40" s="47">
        <v>1000</v>
      </c>
      <c r="E40" s="48">
        <v>53</v>
      </c>
      <c r="F40" s="48">
        <v>53</v>
      </c>
      <c r="G40" s="70">
        <v>1.7600000000000001E-2</v>
      </c>
      <c r="H40" s="71">
        <v>2.9100000000000001E-2</v>
      </c>
      <c r="I40" s="70">
        <v>2.2499999999999999E-2</v>
      </c>
      <c r="J40" s="72">
        <v>3.7199999999999997E-2</v>
      </c>
    </row>
    <row r="42" spans="4:10" ht="15" customHeight="1" x14ac:dyDescent="0.35">
      <c r="D42" s="186" t="s">
        <v>12</v>
      </c>
      <c r="E42" s="187"/>
      <c r="F42" s="188"/>
    </row>
    <row r="43" spans="4:10" ht="15" customHeight="1" x14ac:dyDescent="0.25">
      <c r="D43" s="73" t="s">
        <v>36</v>
      </c>
      <c r="E43" s="203" t="s">
        <v>37</v>
      </c>
      <c r="F43" s="202"/>
    </row>
    <row r="44" spans="4:10" x14ac:dyDescent="0.25">
      <c r="D44" s="74" t="s">
        <v>32</v>
      </c>
      <c r="E44" s="29" t="s">
        <v>38</v>
      </c>
      <c r="F44" s="30" t="s">
        <v>30</v>
      </c>
    </row>
    <row r="45" spans="4:10" x14ac:dyDescent="0.25">
      <c r="D45" s="75">
        <v>25</v>
      </c>
      <c r="E45" s="76">
        <v>3.6</v>
      </c>
      <c r="F45" s="77">
        <v>2.4</v>
      </c>
    </row>
    <row r="46" spans="4:10" x14ac:dyDescent="0.25">
      <c r="D46" s="78">
        <v>35</v>
      </c>
      <c r="E46" s="79">
        <v>5</v>
      </c>
      <c r="F46" s="80">
        <v>3.3</v>
      </c>
    </row>
    <row r="47" spans="4:10" x14ac:dyDescent="0.25">
      <c r="D47" s="81">
        <v>50</v>
      </c>
      <c r="E47" s="82">
        <v>7.1</v>
      </c>
      <c r="F47" s="83">
        <v>4.7</v>
      </c>
    </row>
    <row r="48" spans="4:10" x14ac:dyDescent="0.25">
      <c r="D48" s="78">
        <v>70</v>
      </c>
      <c r="E48" s="79">
        <v>10</v>
      </c>
      <c r="F48" s="80">
        <v>6.6</v>
      </c>
    </row>
    <row r="49" spans="4:69" x14ac:dyDescent="0.25">
      <c r="D49" s="81">
        <v>95</v>
      </c>
      <c r="E49" s="82">
        <v>13.6</v>
      </c>
      <c r="F49" s="83">
        <v>9</v>
      </c>
    </row>
    <row r="50" spans="4:69" x14ac:dyDescent="0.25">
      <c r="D50" s="78">
        <v>120</v>
      </c>
      <c r="E50" s="79">
        <v>17.100000000000001</v>
      </c>
      <c r="F50" s="80">
        <v>11.3</v>
      </c>
    </row>
    <row r="51" spans="4:69" x14ac:dyDescent="0.25">
      <c r="D51" s="81">
        <v>150</v>
      </c>
      <c r="E51" s="82">
        <v>21.4</v>
      </c>
      <c r="F51" s="83">
        <v>14.2</v>
      </c>
    </row>
    <row r="52" spans="4:69" x14ac:dyDescent="0.25">
      <c r="D52" s="78">
        <v>185</v>
      </c>
      <c r="E52" s="79">
        <v>26.4</v>
      </c>
      <c r="F52" s="80">
        <v>17.5</v>
      </c>
    </row>
    <row r="53" spans="4:69" x14ac:dyDescent="0.25">
      <c r="D53" s="81">
        <v>240</v>
      </c>
      <c r="E53" s="82">
        <v>34.299999999999997</v>
      </c>
      <c r="F53" s="83">
        <v>22.6</v>
      </c>
    </row>
    <row r="54" spans="4:69" x14ac:dyDescent="0.25">
      <c r="D54" s="78">
        <v>300</v>
      </c>
      <c r="E54" s="79">
        <v>42.9</v>
      </c>
      <c r="F54" s="80">
        <v>28.3</v>
      </c>
    </row>
    <row r="55" spans="4:69" x14ac:dyDescent="0.25">
      <c r="D55" s="81">
        <v>400</v>
      </c>
      <c r="E55" s="82">
        <v>57.1</v>
      </c>
      <c r="F55" s="83">
        <v>37.700000000000003</v>
      </c>
    </row>
    <row r="56" spans="4:69" x14ac:dyDescent="0.25">
      <c r="D56" s="78">
        <v>500</v>
      </c>
      <c r="E56" s="79">
        <v>71.400000000000006</v>
      </c>
      <c r="F56" s="80">
        <v>47.2</v>
      </c>
    </row>
    <row r="57" spans="4:69" x14ac:dyDescent="0.25">
      <c r="D57" s="81">
        <v>630</v>
      </c>
      <c r="E57" s="82">
        <v>90</v>
      </c>
      <c r="F57" s="83">
        <v>59.4</v>
      </c>
    </row>
    <row r="58" spans="4:69" x14ac:dyDescent="0.25">
      <c r="D58" s="78">
        <v>800</v>
      </c>
      <c r="E58" s="79">
        <v>114.3</v>
      </c>
      <c r="F58" s="80">
        <v>75.5</v>
      </c>
    </row>
    <row r="59" spans="4:69" x14ac:dyDescent="0.25">
      <c r="D59" s="84">
        <v>1000</v>
      </c>
      <c r="E59" s="85">
        <v>142.9</v>
      </c>
      <c r="F59" s="86">
        <v>94.3</v>
      </c>
    </row>
    <row r="61" spans="4:69" x14ac:dyDescent="0.25">
      <c r="D61" s="197" t="s">
        <v>18</v>
      </c>
      <c r="E61" s="198"/>
      <c r="F61" s="198"/>
      <c r="G61" s="199"/>
    </row>
    <row r="62" spans="4:69" x14ac:dyDescent="0.25">
      <c r="D62" s="87" t="s">
        <v>13</v>
      </c>
      <c r="E62" s="200" t="s">
        <v>14</v>
      </c>
      <c r="F62" s="201"/>
      <c r="G62" s="202"/>
      <c r="H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row>
    <row r="63" spans="4:69" ht="15" customHeight="1" x14ac:dyDescent="0.25">
      <c r="D63" s="15"/>
      <c r="E63" s="88" t="s">
        <v>39</v>
      </c>
      <c r="F63" s="89" t="s">
        <v>40</v>
      </c>
      <c r="G63" s="90" t="s">
        <v>41</v>
      </c>
    </row>
    <row r="64" spans="4:69" ht="15" customHeight="1" x14ac:dyDescent="0.25">
      <c r="D64" s="16"/>
      <c r="E64" s="91" t="s">
        <v>15</v>
      </c>
      <c r="F64" s="91" t="s">
        <v>15</v>
      </c>
      <c r="G64" s="92" t="s">
        <v>15</v>
      </c>
    </row>
    <row r="65" spans="4:69" ht="15" customHeight="1" x14ac:dyDescent="0.25">
      <c r="D65" s="36">
        <v>95</v>
      </c>
      <c r="E65" s="93">
        <v>0.19</v>
      </c>
      <c r="F65" s="94">
        <v>0.15</v>
      </c>
      <c r="G65" s="40">
        <v>0.14000000000000001</v>
      </c>
    </row>
    <row r="66" spans="4:69" x14ac:dyDescent="0.25">
      <c r="D66" s="47">
        <v>120</v>
      </c>
      <c r="E66" s="95">
        <v>0.2</v>
      </c>
      <c r="F66" s="96">
        <v>0.16</v>
      </c>
      <c r="G66" s="97">
        <v>0.15</v>
      </c>
    </row>
    <row r="67" spans="4:69" x14ac:dyDescent="0.25">
      <c r="D67" s="52">
        <v>150</v>
      </c>
      <c r="E67" s="98">
        <v>0.22</v>
      </c>
      <c r="F67" s="99">
        <v>0.17</v>
      </c>
      <c r="G67" s="100">
        <v>0.16</v>
      </c>
    </row>
    <row r="68" spans="4:69" x14ac:dyDescent="0.25">
      <c r="D68" s="41">
        <v>185</v>
      </c>
      <c r="E68" s="101">
        <v>0.24</v>
      </c>
      <c r="F68" s="102">
        <v>0.18</v>
      </c>
      <c r="G68" s="45">
        <v>0.17</v>
      </c>
    </row>
    <row r="69" spans="4:69" x14ac:dyDescent="0.25">
      <c r="D69" s="36">
        <v>240</v>
      </c>
      <c r="E69" s="93">
        <v>0.26</v>
      </c>
      <c r="F69" s="94">
        <v>0.2</v>
      </c>
      <c r="G69" s="40">
        <v>0.19</v>
      </c>
    </row>
    <row r="70" spans="4:69" x14ac:dyDescent="0.25">
      <c r="D70" s="47">
        <v>300</v>
      </c>
      <c r="E70" s="95">
        <v>0.3</v>
      </c>
      <c r="F70" s="96">
        <v>0.23</v>
      </c>
      <c r="G70" s="97">
        <v>0.2</v>
      </c>
    </row>
    <row r="71" spans="4:69" x14ac:dyDescent="0.25">
      <c r="D71" s="52">
        <v>400</v>
      </c>
      <c r="E71" s="98">
        <v>0.33</v>
      </c>
      <c r="F71" s="99">
        <v>0.25</v>
      </c>
      <c r="G71" s="100">
        <v>0.23</v>
      </c>
    </row>
    <row r="72" spans="4:69" x14ac:dyDescent="0.25">
      <c r="D72" s="41">
        <v>500</v>
      </c>
      <c r="E72" s="101">
        <v>0.36</v>
      </c>
      <c r="F72" s="102">
        <v>0.27</v>
      </c>
      <c r="G72" s="45">
        <v>0.25</v>
      </c>
    </row>
    <row r="73" spans="4:69" x14ac:dyDescent="0.25">
      <c r="D73" s="36">
        <v>630</v>
      </c>
      <c r="E73" s="93">
        <v>0.4</v>
      </c>
      <c r="F73" s="94">
        <v>0.28999999999999998</v>
      </c>
      <c r="G73" s="40">
        <v>0.28000000000000003</v>
      </c>
    </row>
    <row r="74" spans="4:69" x14ac:dyDescent="0.25">
      <c r="D74" s="41">
        <v>800</v>
      </c>
      <c r="E74" s="101">
        <v>0.45</v>
      </c>
      <c r="F74" s="102">
        <v>0.33</v>
      </c>
      <c r="G74" s="45">
        <v>0.3</v>
      </c>
    </row>
    <row r="75" spans="4:69" x14ac:dyDescent="0.25">
      <c r="D75" s="60">
        <v>1000</v>
      </c>
      <c r="E75" s="103">
        <v>0.49</v>
      </c>
      <c r="F75" s="104">
        <v>0.35</v>
      </c>
      <c r="G75" s="105">
        <v>0.33</v>
      </c>
    </row>
    <row r="77" spans="4:69" x14ac:dyDescent="0.25">
      <c r="D77" s="197" t="s">
        <v>19</v>
      </c>
      <c r="E77" s="198"/>
      <c r="F77" s="198"/>
      <c r="G77" s="198"/>
      <c r="H77" s="198"/>
      <c r="I77" s="198"/>
      <c r="J77" s="199"/>
    </row>
    <row r="78" spans="4:69" x14ac:dyDescent="0.25">
      <c r="D78" s="106" t="s">
        <v>42</v>
      </c>
      <c r="E78" s="218" t="s">
        <v>17</v>
      </c>
      <c r="F78" s="193"/>
      <c r="G78" s="193"/>
      <c r="H78" s="193"/>
      <c r="I78" s="193"/>
      <c r="J78" s="194"/>
    </row>
    <row r="79" spans="4:69" x14ac:dyDescent="0.25">
      <c r="D79" s="17"/>
      <c r="E79" s="219" t="s">
        <v>39</v>
      </c>
      <c r="F79" s="220"/>
      <c r="G79" s="195" t="s">
        <v>40</v>
      </c>
      <c r="H79" s="196"/>
      <c r="I79" s="195" t="s">
        <v>41</v>
      </c>
      <c r="J79" s="221"/>
      <c r="R79" s="14"/>
      <c r="S79" s="14"/>
      <c r="T79" s="14"/>
      <c r="U79" s="14"/>
      <c r="V79" s="14"/>
      <c r="W79" s="14"/>
      <c r="X79" s="14"/>
      <c r="Y79" s="14"/>
      <c r="Z79" s="14"/>
      <c r="AA79" s="14"/>
      <c r="AB79" s="14"/>
      <c r="AC79" s="14"/>
      <c r="AD79" s="14"/>
      <c r="AE79" s="14"/>
      <c r="AF79" s="14"/>
      <c r="AG79" s="14"/>
      <c r="AH79" s="14"/>
      <c r="AI79" s="14"/>
      <c r="AJ79" s="14"/>
      <c r="AK79" s="14"/>
      <c r="AL79" s="14"/>
      <c r="AM79" s="14"/>
      <c r="AN79" s="14"/>
      <c r="AO79" s="14"/>
      <c r="AP79" s="14"/>
      <c r="AQ79" s="14"/>
      <c r="AR79" s="14"/>
      <c r="AS79" s="14"/>
      <c r="AT79" s="14"/>
      <c r="AU79" s="14"/>
      <c r="AV79" s="14"/>
      <c r="AW79" s="14"/>
      <c r="AX79" s="14"/>
      <c r="AY79" s="14"/>
      <c r="AZ79" s="14"/>
      <c r="BA79" s="14"/>
      <c r="BB79" s="14"/>
      <c r="BC79" s="14"/>
      <c r="BD79" s="14"/>
      <c r="BE79" s="14"/>
      <c r="BF79" s="14"/>
      <c r="BG79" s="14"/>
      <c r="BH79" s="14"/>
      <c r="BI79" s="14"/>
      <c r="BJ79" s="14"/>
      <c r="BK79" s="14"/>
      <c r="BL79" s="14"/>
      <c r="BM79" s="14"/>
      <c r="BN79" s="14"/>
      <c r="BO79" s="14"/>
      <c r="BP79" s="14"/>
      <c r="BQ79" s="14"/>
    </row>
    <row r="80" spans="4:69" x14ac:dyDescent="0.25">
      <c r="D80" s="18"/>
      <c r="E80" s="29" t="s">
        <v>43</v>
      </c>
      <c r="F80" s="29" t="s">
        <v>44</v>
      </c>
      <c r="G80" s="29" t="s">
        <v>43</v>
      </c>
      <c r="H80" s="29" t="s">
        <v>44</v>
      </c>
      <c r="I80" s="29" t="s">
        <v>43</v>
      </c>
      <c r="J80" s="30" t="s">
        <v>44</v>
      </c>
    </row>
    <row r="81" spans="4:73" x14ac:dyDescent="0.25">
      <c r="D81" s="15"/>
      <c r="E81" s="107" t="s">
        <v>16</v>
      </c>
      <c r="F81" s="107" t="s">
        <v>16</v>
      </c>
      <c r="G81" s="107" t="s">
        <v>16</v>
      </c>
      <c r="H81" s="107" t="s">
        <v>16</v>
      </c>
      <c r="I81" s="107" t="s">
        <v>16</v>
      </c>
      <c r="J81" s="108" t="s">
        <v>16</v>
      </c>
    </row>
    <row r="82" spans="4:73" ht="15" customHeight="1" x14ac:dyDescent="0.25">
      <c r="D82" s="109">
        <v>50</v>
      </c>
      <c r="E82" s="110">
        <v>0.13700000000000001</v>
      </c>
      <c r="F82" s="111">
        <v>0.13</v>
      </c>
      <c r="G82" s="111">
        <v>0.14699999999999999</v>
      </c>
      <c r="H82" s="111">
        <v>0.14000000000000001</v>
      </c>
      <c r="I82" s="19"/>
      <c r="J82" s="20"/>
    </row>
    <row r="83" spans="4:73" x14ac:dyDescent="0.25">
      <c r="D83" s="41">
        <v>70</v>
      </c>
      <c r="E83" s="43">
        <v>0.13</v>
      </c>
      <c r="F83" s="44">
        <v>0.123</v>
      </c>
      <c r="G83" s="44">
        <v>0.14099999999999999</v>
      </c>
      <c r="H83" s="44">
        <v>0.13300000000000001</v>
      </c>
      <c r="I83" s="21"/>
      <c r="J83" s="22"/>
    </row>
    <row r="84" spans="4:73" x14ac:dyDescent="0.25">
      <c r="D84" s="36">
        <v>95</v>
      </c>
      <c r="E84" s="38">
        <v>0.124</v>
      </c>
      <c r="F84" s="39">
        <v>0.11600000000000001</v>
      </c>
      <c r="G84" s="39">
        <v>0.13500000000000001</v>
      </c>
      <c r="H84" s="39">
        <v>0.127</v>
      </c>
      <c r="I84" s="39">
        <v>0.14299999999999999</v>
      </c>
      <c r="J84" s="46">
        <v>0.13700000000000001</v>
      </c>
    </row>
    <row r="85" spans="4:73" x14ac:dyDescent="0.25">
      <c r="D85" s="47">
        <v>120</v>
      </c>
      <c r="E85" s="49">
        <v>0.11899999999999999</v>
      </c>
      <c r="F85" s="50">
        <v>0.112</v>
      </c>
      <c r="G85" s="50">
        <v>0.13</v>
      </c>
      <c r="H85" s="50">
        <v>0.122</v>
      </c>
      <c r="I85" s="50">
        <v>0.13700000000000001</v>
      </c>
      <c r="J85" s="51">
        <v>0.13100000000000001</v>
      </c>
    </row>
    <row r="86" spans="4:73" x14ac:dyDescent="0.25">
      <c r="D86" s="52">
        <v>150</v>
      </c>
      <c r="E86" s="54">
        <v>0.115</v>
      </c>
      <c r="F86" s="55">
        <v>0.107</v>
      </c>
      <c r="G86" s="55">
        <v>0.126</v>
      </c>
      <c r="H86" s="55">
        <v>0.11799999999999999</v>
      </c>
      <c r="I86" s="55">
        <v>0.13400000000000001</v>
      </c>
      <c r="J86" s="56">
        <v>0.129</v>
      </c>
    </row>
    <row r="87" spans="4:73" x14ac:dyDescent="0.25">
      <c r="D87" s="47">
        <v>185</v>
      </c>
      <c r="E87" s="49">
        <v>0.114</v>
      </c>
      <c r="F87" s="50">
        <v>0.105</v>
      </c>
      <c r="G87" s="50">
        <v>0.124</v>
      </c>
      <c r="H87" s="50">
        <v>0.115</v>
      </c>
      <c r="I87" s="50">
        <v>0.128</v>
      </c>
      <c r="J87" s="51">
        <v>0.122</v>
      </c>
    </row>
    <row r="88" spans="4:73" x14ac:dyDescent="0.25">
      <c r="D88" s="52">
        <v>240</v>
      </c>
      <c r="E88" s="54">
        <v>0.11</v>
      </c>
      <c r="F88" s="55">
        <v>0.10100000000000001</v>
      </c>
      <c r="G88" s="55">
        <v>0.11799999999999999</v>
      </c>
      <c r="H88" s="55">
        <v>0.11</v>
      </c>
      <c r="I88" s="55">
        <v>0.124</v>
      </c>
      <c r="J88" s="56">
        <v>0.11799999999999999</v>
      </c>
    </row>
    <row r="89" spans="4:73" x14ac:dyDescent="0.25">
      <c r="D89" s="47">
        <v>300</v>
      </c>
      <c r="E89" s="49">
        <v>0.105</v>
      </c>
      <c r="F89" s="50">
        <v>9.7000000000000003E-2</v>
      </c>
      <c r="G89" s="50">
        <v>0.112</v>
      </c>
      <c r="H89" s="50">
        <v>0.105</v>
      </c>
      <c r="I89" s="50">
        <v>0.12</v>
      </c>
      <c r="J89" s="51">
        <v>0.114</v>
      </c>
    </row>
    <row r="90" spans="4:73" x14ac:dyDescent="0.25">
      <c r="D90" s="52">
        <v>400</v>
      </c>
      <c r="E90" s="54">
        <v>0.10100000000000001</v>
      </c>
      <c r="F90" s="55">
        <v>9.2999999999999999E-2</v>
      </c>
      <c r="G90" s="55">
        <v>0.11899999999999999</v>
      </c>
      <c r="H90" s="55">
        <v>0.10199999999999999</v>
      </c>
      <c r="I90" s="55">
        <v>0.115</v>
      </c>
      <c r="J90" s="56">
        <v>0.109</v>
      </c>
    </row>
    <row r="91" spans="4:73" x14ac:dyDescent="0.25">
      <c r="D91" s="47">
        <v>500</v>
      </c>
      <c r="E91" s="49">
        <v>9.9000000000000005E-2</v>
      </c>
      <c r="F91" s="50">
        <v>9.0999999999999998E-2</v>
      </c>
      <c r="G91" s="50">
        <v>0.105</v>
      </c>
      <c r="H91" s="50">
        <v>9.9000000000000005E-2</v>
      </c>
      <c r="I91" s="50">
        <v>0.111</v>
      </c>
      <c r="J91" s="51">
        <v>0.106</v>
      </c>
    </row>
    <row r="92" spans="4:73" x14ac:dyDescent="0.25">
      <c r="D92" s="52">
        <v>630</v>
      </c>
      <c r="E92" s="54">
        <v>9.5000000000000001E-2</v>
      </c>
      <c r="F92" s="55">
        <v>8.8999999999999996E-2</v>
      </c>
      <c r="G92" s="55">
        <v>0.10100000000000001</v>
      </c>
      <c r="H92" s="55">
        <v>9.6000000000000002E-2</v>
      </c>
      <c r="I92" s="55">
        <v>0.108</v>
      </c>
      <c r="J92" s="56">
        <v>0.10299999999999999</v>
      </c>
    </row>
    <row r="93" spans="4:73" x14ac:dyDescent="0.25">
      <c r="D93" s="47">
        <v>800</v>
      </c>
      <c r="E93" s="49">
        <v>9.1999999999999998E-2</v>
      </c>
      <c r="F93" s="50">
        <v>8.5999999999999993E-2</v>
      </c>
      <c r="G93" s="50">
        <v>9.7000000000000003E-2</v>
      </c>
      <c r="H93" s="50">
        <v>9.1999999999999998E-2</v>
      </c>
      <c r="I93" s="50">
        <v>0.106</v>
      </c>
      <c r="J93" s="51">
        <v>9.9000000000000005E-2</v>
      </c>
    </row>
    <row r="94" spans="4:73" x14ac:dyDescent="0.25">
      <c r="D94" s="112">
        <v>1000</v>
      </c>
      <c r="E94" s="113">
        <v>0.09</v>
      </c>
      <c r="F94" s="114">
        <v>8.5000000000000006E-2</v>
      </c>
      <c r="G94" s="114">
        <v>9.6000000000000002E-2</v>
      </c>
      <c r="H94" s="114">
        <v>0.09</v>
      </c>
      <c r="I94" s="114">
        <v>0.10199999999999999</v>
      </c>
      <c r="J94" s="115">
        <v>9.6000000000000002E-2</v>
      </c>
    </row>
    <row r="96" spans="4:73" x14ac:dyDescent="0.25">
      <c r="D96" s="197" t="s">
        <v>23</v>
      </c>
      <c r="E96" s="198"/>
      <c r="F96" s="198"/>
      <c r="G96" s="198"/>
      <c r="H96" s="198"/>
      <c r="I96" s="198"/>
      <c r="J96" s="198"/>
      <c r="K96" s="198"/>
      <c r="L96" s="198"/>
      <c r="M96" s="198"/>
      <c r="N96" s="198"/>
      <c r="O96" s="198"/>
      <c r="P96" s="198"/>
      <c r="Q96" s="198"/>
      <c r="R96" s="198"/>
      <c r="S96" s="198"/>
      <c r="T96" s="198"/>
      <c r="U96" s="199"/>
      <c r="V96" s="14"/>
      <c r="W96" s="14"/>
      <c r="X96" s="14"/>
      <c r="Y96" s="14"/>
      <c r="Z96" s="14"/>
      <c r="AA96" s="14"/>
      <c r="AB96" s="14"/>
      <c r="AC96" s="14"/>
      <c r="AD96" s="14"/>
      <c r="AE96" s="14"/>
      <c r="AF96" s="14"/>
      <c r="AG96" s="14"/>
      <c r="AH96" s="14"/>
      <c r="AI96" s="14"/>
      <c r="AJ96" s="14"/>
      <c r="AK96" s="14"/>
      <c r="AL96" s="14"/>
      <c r="AM96" s="14"/>
      <c r="AN96" s="14"/>
      <c r="AO96" s="14"/>
      <c r="AP96" s="14"/>
      <c r="AQ96" s="14"/>
      <c r="AR96" s="14"/>
      <c r="AS96" s="14"/>
      <c r="AT96" s="14"/>
      <c r="AU96" s="14"/>
      <c r="AV96" s="14"/>
      <c r="AW96" s="14"/>
      <c r="AX96" s="14"/>
      <c r="AY96" s="14"/>
      <c r="AZ96" s="14"/>
      <c r="BA96" s="14"/>
      <c r="BB96" s="14"/>
      <c r="BC96" s="14"/>
      <c r="BD96" s="14"/>
      <c r="BE96" s="14"/>
      <c r="BF96" s="14"/>
      <c r="BG96" s="14"/>
      <c r="BH96" s="14"/>
      <c r="BI96" s="14"/>
      <c r="BJ96" s="14"/>
      <c r="BK96" s="14"/>
      <c r="BL96" s="14"/>
      <c r="BM96" s="14"/>
      <c r="BN96" s="14"/>
      <c r="BO96" s="14"/>
      <c r="BP96" s="14"/>
      <c r="BQ96" s="14"/>
      <c r="BR96" s="14"/>
      <c r="BS96" s="14"/>
      <c r="BT96" s="14"/>
      <c r="BU96" s="14"/>
    </row>
    <row r="97" spans="4:26" s="25" customFormat="1" ht="15" customHeight="1" x14ac:dyDescent="0.2">
      <c r="D97" s="204" t="s">
        <v>45</v>
      </c>
      <c r="E97" s="213" t="s">
        <v>46</v>
      </c>
      <c r="F97" s="215" t="s">
        <v>47</v>
      </c>
      <c r="G97" s="216"/>
      <c r="H97" s="217"/>
      <c r="I97" s="211" t="s">
        <v>20</v>
      </c>
      <c r="J97" s="215" t="s">
        <v>48</v>
      </c>
      <c r="K97" s="216"/>
      <c r="L97" s="216"/>
      <c r="M97" s="217"/>
      <c r="N97" s="215" t="s">
        <v>49</v>
      </c>
      <c r="O97" s="216"/>
      <c r="P97" s="216"/>
      <c r="Q97" s="217"/>
      <c r="R97" s="215" t="s">
        <v>50</v>
      </c>
      <c r="S97" s="216"/>
      <c r="T97" s="225"/>
      <c r="U97" s="223" t="s">
        <v>51</v>
      </c>
      <c r="V97" s="24"/>
      <c r="W97" s="24"/>
      <c r="X97" s="24"/>
      <c r="Y97" s="24"/>
      <c r="Z97" s="24"/>
    </row>
    <row r="98" spans="4:26" s="25" customFormat="1" ht="15" customHeight="1" x14ac:dyDescent="0.2">
      <c r="D98" s="204"/>
      <c r="E98" s="213"/>
      <c r="F98" s="208" t="s">
        <v>52</v>
      </c>
      <c r="G98" s="206" t="s">
        <v>21</v>
      </c>
      <c r="H98" s="208" t="s">
        <v>53</v>
      </c>
      <c r="I98" s="211"/>
      <c r="J98" s="206" t="s">
        <v>22</v>
      </c>
      <c r="K98" s="208" t="s">
        <v>54</v>
      </c>
      <c r="L98" s="208" t="s">
        <v>55</v>
      </c>
      <c r="M98" s="208" t="s">
        <v>53</v>
      </c>
      <c r="N98" s="222" t="s">
        <v>56</v>
      </c>
      <c r="O98" s="208" t="s">
        <v>54</v>
      </c>
      <c r="P98" s="206" t="s">
        <v>21</v>
      </c>
      <c r="Q98" s="208" t="s">
        <v>53</v>
      </c>
      <c r="R98" s="222" t="s">
        <v>57</v>
      </c>
      <c r="S98" s="208" t="s">
        <v>58</v>
      </c>
      <c r="T98" s="226" t="s">
        <v>59</v>
      </c>
      <c r="U98" s="223"/>
      <c r="V98" s="24"/>
      <c r="W98" s="24"/>
      <c r="X98" s="24"/>
      <c r="Y98" s="24"/>
      <c r="Z98" s="24"/>
    </row>
    <row r="99" spans="4:26" s="25" customFormat="1" ht="21.75" customHeight="1" x14ac:dyDescent="0.2">
      <c r="D99" s="205"/>
      <c r="E99" s="214"/>
      <c r="F99" s="209"/>
      <c r="G99" s="210"/>
      <c r="H99" s="209"/>
      <c r="I99" s="212"/>
      <c r="J99" s="207"/>
      <c r="K99" s="209"/>
      <c r="L99" s="209"/>
      <c r="M99" s="209"/>
      <c r="N99" s="207"/>
      <c r="O99" s="209"/>
      <c r="P99" s="209"/>
      <c r="Q99" s="209"/>
      <c r="R99" s="207"/>
      <c r="S99" s="209"/>
      <c r="T99" s="227"/>
      <c r="U99" s="224"/>
      <c r="V99" s="24"/>
      <c r="W99" s="24"/>
      <c r="X99" s="24"/>
      <c r="Y99" s="24"/>
      <c r="Z99" s="24"/>
    </row>
    <row r="100" spans="4:26" x14ac:dyDescent="0.25">
      <c r="D100" s="29" t="s">
        <v>60</v>
      </c>
      <c r="E100" s="29" t="s">
        <v>61</v>
      </c>
      <c r="F100" s="29" t="s">
        <v>61</v>
      </c>
      <c r="G100" s="29" t="s">
        <v>61</v>
      </c>
      <c r="H100" s="29" t="s">
        <v>62</v>
      </c>
      <c r="I100" s="29" t="s">
        <v>61</v>
      </c>
      <c r="J100" s="29" t="s">
        <v>61</v>
      </c>
      <c r="K100" s="29" t="s">
        <v>61</v>
      </c>
      <c r="L100" s="29" t="s">
        <v>61</v>
      </c>
      <c r="M100" s="29" t="s">
        <v>62</v>
      </c>
      <c r="N100" s="29" t="s">
        <v>61</v>
      </c>
      <c r="O100" s="29" t="s">
        <v>61</v>
      </c>
      <c r="P100" s="29" t="s">
        <v>61</v>
      </c>
      <c r="Q100" s="29" t="s">
        <v>62</v>
      </c>
      <c r="R100" s="29" t="s">
        <v>63</v>
      </c>
      <c r="S100" s="29" t="s">
        <v>63</v>
      </c>
      <c r="T100" s="29" t="s">
        <v>63</v>
      </c>
      <c r="U100" s="116" t="s">
        <v>64</v>
      </c>
      <c r="V100" s="23"/>
      <c r="W100" s="23"/>
      <c r="X100" s="23"/>
      <c r="Y100" s="23"/>
      <c r="Z100" s="23"/>
    </row>
    <row r="101" spans="4:26" x14ac:dyDescent="0.25">
      <c r="D101" s="32">
        <v>95</v>
      </c>
      <c r="E101" s="117">
        <v>6</v>
      </c>
      <c r="F101" s="117">
        <v>2.2000000000000002</v>
      </c>
      <c r="G101" s="117">
        <v>32</v>
      </c>
      <c r="H101" s="32">
        <v>1650</v>
      </c>
      <c r="I101" s="34">
        <v>0.4</v>
      </c>
      <c r="J101" s="117">
        <v>0.8</v>
      </c>
      <c r="K101" s="34">
        <v>1.56</v>
      </c>
      <c r="L101" s="117">
        <v>33</v>
      </c>
      <c r="M101" s="32">
        <v>1850</v>
      </c>
      <c r="N101" s="117">
        <v>2</v>
      </c>
      <c r="O101" s="34">
        <v>1.56</v>
      </c>
      <c r="P101" s="117">
        <v>36</v>
      </c>
      <c r="Q101" s="32">
        <v>2050</v>
      </c>
      <c r="R101" s="31">
        <v>265</v>
      </c>
      <c r="S101" s="32">
        <v>230</v>
      </c>
      <c r="T101" s="32">
        <v>345</v>
      </c>
      <c r="U101" s="118">
        <v>500</v>
      </c>
      <c r="V101" s="23"/>
      <c r="W101" s="23"/>
      <c r="X101" s="23"/>
      <c r="Y101" s="23"/>
      <c r="Z101" s="23"/>
    </row>
    <row r="102" spans="4:26" x14ac:dyDescent="0.25">
      <c r="D102" s="37">
        <v>120</v>
      </c>
      <c r="E102" s="119">
        <v>6</v>
      </c>
      <c r="F102" s="119">
        <v>2.2000000000000002</v>
      </c>
      <c r="G102" s="119">
        <v>34</v>
      </c>
      <c r="H102" s="37">
        <v>1950</v>
      </c>
      <c r="I102" s="94">
        <v>0.4</v>
      </c>
      <c r="J102" s="119">
        <v>0.8</v>
      </c>
      <c r="K102" s="94">
        <v>1.56</v>
      </c>
      <c r="L102" s="119">
        <v>35</v>
      </c>
      <c r="M102" s="37">
        <v>2150</v>
      </c>
      <c r="N102" s="119">
        <v>2</v>
      </c>
      <c r="O102" s="94">
        <v>1.56</v>
      </c>
      <c r="P102" s="119">
        <v>37.5</v>
      </c>
      <c r="Q102" s="37">
        <v>2350</v>
      </c>
      <c r="R102" s="36">
        <v>300</v>
      </c>
      <c r="S102" s="37">
        <v>260</v>
      </c>
      <c r="T102" s="37">
        <v>400</v>
      </c>
      <c r="U102" s="120">
        <v>500</v>
      </c>
      <c r="V102" s="23"/>
      <c r="W102" s="23"/>
      <c r="X102" s="23"/>
      <c r="Y102" s="23"/>
      <c r="Z102" s="23"/>
    </row>
    <row r="103" spans="4:26" x14ac:dyDescent="0.25">
      <c r="D103" s="42">
        <v>150</v>
      </c>
      <c r="E103" s="121">
        <v>6</v>
      </c>
      <c r="F103" s="121">
        <v>2.2000000000000002</v>
      </c>
      <c r="G103" s="121">
        <v>35</v>
      </c>
      <c r="H103" s="42">
        <v>2250</v>
      </c>
      <c r="I103" s="102">
        <v>0.4</v>
      </c>
      <c r="J103" s="121">
        <v>0.8</v>
      </c>
      <c r="K103" s="102">
        <v>1.56</v>
      </c>
      <c r="L103" s="121">
        <v>36</v>
      </c>
      <c r="M103" s="42">
        <v>2450</v>
      </c>
      <c r="N103" s="121">
        <v>2</v>
      </c>
      <c r="O103" s="102">
        <v>1.56</v>
      </c>
      <c r="P103" s="121">
        <v>39</v>
      </c>
      <c r="Q103" s="42">
        <v>2700</v>
      </c>
      <c r="R103" s="41">
        <v>330</v>
      </c>
      <c r="S103" s="42">
        <v>290</v>
      </c>
      <c r="T103" s="42">
        <v>450</v>
      </c>
      <c r="U103" s="122">
        <v>500</v>
      </c>
      <c r="V103" s="23"/>
      <c r="W103" s="23"/>
      <c r="X103" s="23"/>
      <c r="Y103" s="23"/>
      <c r="Z103" s="23"/>
    </row>
    <row r="104" spans="4:26" x14ac:dyDescent="0.25">
      <c r="D104" s="37">
        <v>185</v>
      </c>
      <c r="E104" s="119">
        <v>6</v>
      </c>
      <c r="F104" s="119">
        <v>2.2000000000000002</v>
      </c>
      <c r="G104" s="119">
        <v>37</v>
      </c>
      <c r="H104" s="37">
        <v>2650</v>
      </c>
      <c r="I104" s="94">
        <v>0.4</v>
      </c>
      <c r="J104" s="119">
        <v>0.8</v>
      </c>
      <c r="K104" s="94">
        <v>1.56</v>
      </c>
      <c r="L104" s="119">
        <v>38</v>
      </c>
      <c r="M104" s="37">
        <v>2850</v>
      </c>
      <c r="N104" s="119">
        <v>2</v>
      </c>
      <c r="O104" s="94">
        <v>1.72</v>
      </c>
      <c r="P104" s="119">
        <v>41</v>
      </c>
      <c r="Q104" s="37">
        <v>3150</v>
      </c>
      <c r="R104" s="36">
        <v>375</v>
      </c>
      <c r="S104" s="37">
        <v>325</v>
      </c>
      <c r="T104" s="37">
        <v>510</v>
      </c>
      <c r="U104" s="120">
        <v>500</v>
      </c>
      <c r="V104" s="23"/>
      <c r="W104" s="23"/>
      <c r="X104" s="23"/>
      <c r="Y104" s="23"/>
      <c r="Z104" s="23"/>
    </row>
    <row r="105" spans="4:26" x14ac:dyDescent="0.25">
      <c r="D105" s="42">
        <v>240</v>
      </c>
      <c r="E105" s="121">
        <v>6</v>
      </c>
      <c r="F105" s="121">
        <v>2.2000000000000002</v>
      </c>
      <c r="G105" s="121">
        <v>39</v>
      </c>
      <c r="H105" s="42">
        <v>3200</v>
      </c>
      <c r="I105" s="102">
        <v>0.4</v>
      </c>
      <c r="J105" s="121">
        <v>0.8</v>
      </c>
      <c r="K105" s="102">
        <v>1.56</v>
      </c>
      <c r="L105" s="121">
        <v>40.5</v>
      </c>
      <c r="M105" s="42">
        <v>3450</v>
      </c>
      <c r="N105" s="121">
        <v>2</v>
      </c>
      <c r="O105" s="102">
        <v>1.72</v>
      </c>
      <c r="P105" s="121">
        <v>43</v>
      </c>
      <c r="Q105" s="42">
        <v>3750</v>
      </c>
      <c r="R105" s="41">
        <v>430</v>
      </c>
      <c r="S105" s="42">
        <v>370</v>
      </c>
      <c r="T105" s="42">
        <v>600</v>
      </c>
      <c r="U105" s="122">
        <v>500</v>
      </c>
      <c r="V105" s="23"/>
      <c r="W105" s="23"/>
      <c r="X105" s="23"/>
      <c r="Y105" s="23"/>
      <c r="Z105" s="23"/>
    </row>
    <row r="106" spans="4:26" x14ac:dyDescent="0.25">
      <c r="D106" s="37">
        <v>300</v>
      </c>
      <c r="E106" s="119">
        <v>6</v>
      </c>
      <c r="F106" s="119">
        <v>2.2000000000000002</v>
      </c>
      <c r="G106" s="119">
        <v>41</v>
      </c>
      <c r="H106" s="37">
        <v>3850</v>
      </c>
      <c r="I106" s="94">
        <v>0.4</v>
      </c>
      <c r="J106" s="119">
        <v>0.8</v>
      </c>
      <c r="K106" s="94">
        <v>1.72</v>
      </c>
      <c r="L106" s="119">
        <v>43</v>
      </c>
      <c r="M106" s="37">
        <v>4100</v>
      </c>
      <c r="N106" s="119">
        <v>2</v>
      </c>
      <c r="O106" s="94">
        <v>1.72</v>
      </c>
      <c r="P106" s="119">
        <v>45</v>
      </c>
      <c r="Q106" s="37">
        <v>4350</v>
      </c>
      <c r="R106" s="36">
        <v>480</v>
      </c>
      <c r="S106" s="37">
        <v>415</v>
      </c>
      <c r="T106" s="37">
        <v>690</v>
      </c>
      <c r="U106" s="120">
        <v>500</v>
      </c>
      <c r="V106" s="23"/>
      <c r="W106" s="23"/>
      <c r="X106" s="23"/>
      <c r="Y106" s="23"/>
      <c r="Z106" s="23"/>
    </row>
    <row r="107" spans="4:26" x14ac:dyDescent="0.25">
      <c r="D107" s="42">
        <v>400</v>
      </c>
      <c r="E107" s="121">
        <v>6</v>
      </c>
      <c r="F107" s="121">
        <v>2.4</v>
      </c>
      <c r="G107" s="121">
        <v>45</v>
      </c>
      <c r="H107" s="42">
        <v>4900</v>
      </c>
      <c r="I107" s="102">
        <v>0.5</v>
      </c>
      <c r="J107" s="121">
        <v>0.8</v>
      </c>
      <c r="K107" s="102">
        <v>1.88</v>
      </c>
      <c r="L107" s="121">
        <v>47</v>
      </c>
      <c r="M107" s="42">
        <v>5200</v>
      </c>
      <c r="N107" s="121">
        <v>2</v>
      </c>
      <c r="O107" s="102">
        <v>1.88</v>
      </c>
      <c r="P107" s="121">
        <v>49</v>
      </c>
      <c r="Q107" s="42">
        <v>5500</v>
      </c>
      <c r="R107" s="41">
        <v>540</v>
      </c>
      <c r="S107" s="42">
        <v>465</v>
      </c>
      <c r="T107" s="42">
        <v>790</v>
      </c>
      <c r="U107" s="122">
        <v>500</v>
      </c>
      <c r="V107" s="23"/>
      <c r="W107" s="23"/>
      <c r="X107" s="23"/>
      <c r="Y107" s="23"/>
      <c r="Z107" s="23"/>
    </row>
    <row r="108" spans="4:26" x14ac:dyDescent="0.25">
      <c r="D108" s="37">
        <v>500</v>
      </c>
      <c r="E108" s="119">
        <v>6</v>
      </c>
      <c r="F108" s="119">
        <v>2.6</v>
      </c>
      <c r="G108" s="119">
        <v>48</v>
      </c>
      <c r="H108" s="37">
        <v>5950</v>
      </c>
      <c r="I108" s="94">
        <v>0.5</v>
      </c>
      <c r="J108" s="119">
        <v>0.8</v>
      </c>
      <c r="K108" s="94">
        <v>1.88</v>
      </c>
      <c r="L108" s="119">
        <v>50</v>
      </c>
      <c r="M108" s="37">
        <v>6200</v>
      </c>
      <c r="N108" s="119">
        <v>2.5</v>
      </c>
      <c r="O108" s="94">
        <v>2.04</v>
      </c>
      <c r="P108" s="119">
        <v>53.5</v>
      </c>
      <c r="Q108" s="37">
        <v>6750</v>
      </c>
      <c r="R108" s="36">
        <v>600</v>
      </c>
      <c r="S108" s="37">
        <v>520</v>
      </c>
      <c r="T108" s="37">
        <v>910</v>
      </c>
      <c r="U108" s="120">
        <v>500</v>
      </c>
      <c r="V108" s="23"/>
      <c r="W108" s="23"/>
      <c r="X108" s="23"/>
      <c r="Y108" s="23"/>
      <c r="Z108" s="23"/>
    </row>
    <row r="109" spans="4:26" x14ac:dyDescent="0.25">
      <c r="D109" s="42">
        <v>630</v>
      </c>
      <c r="E109" s="121">
        <v>6</v>
      </c>
      <c r="F109" s="121">
        <v>2.6</v>
      </c>
      <c r="G109" s="121">
        <v>51.5</v>
      </c>
      <c r="H109" s="42">
        <v>7200</v>
      </c>
      <c r="I109" s="102">
        <v>0.5</v>
      </c>
      <c r="J109" s="121">
        <v>0.8</v>
      </c>
      <c r="K109" s="102">
        <v>2.04</v>
      </c>
      <c r="L109" s="121">
        <v>54</v>
      </c>
      <c r="M109" s="42">
        <v>7600</v>
      </c>
      <c r="N109" s="121">
        <v>2.5</v>
      </c>
      <c r="O109" s="102">
        <v>2.04</v>
      </c>
      <c r="P109" s="121">
        <v>57</v>
      </c>
      <c r="Q109" s="42">
        <v>8050</v>
      </c>
      <c r="R109" s="41">
        <v>660</v>
      </c>
      <c r="S109" s="42">
        <v>570</v>
      </c>
      <c r="T109" s="42">
        <v>1020</v>
      </c>
      <c r="U109" s="122">
        <v>500</v>
      </c>
      <c r="V109" s="23"/>
      <c r="W109" s="23"/>
      <c r="X109" s="23"/>
      <c r="Y109" s="23"/>
      <c r="Z109" s="23"/>
    </row>
    <row r="110" spans="4:26" x14ac:dyDescent="0.25">
      <c r="D110" s="37">
        <v>800</v>
      </c>
      <c r="E110" s="119">
        <v>6</v>
      </c>
      <c r="F110" s="119">
        <v>2.8</v>
      </c>
      <c r="G110" s="119">
        <v>56</v>
      </c>
      <c r="H110" s="37">
        <v>8950</v>
      </c>
      <c r="I110" s="94">
        <v>0.6</v>
      </c>
      <c r="J110" s="119">
        <v>0.8</v>
      </c>
      <c r="K110" s="94">
        <v>2.04</v>
      </c>
      <c r="L110" s="119">
        <v>58</v>
      </c>
      <c r="M110" s="37">
        <v>9300</v>
      </c>
      <c r="N110" s="119">
        <v>2.5</v>
      </c>
      <c r="O110" s="119">
        <v>2.2000000000000002</v>
      </c>
      <c r="P110" s="119">
        <v>61</v>
      </c>
      <c r="Q110" s="37">
        <v>9900</v>
      </c>
      <c r="R110" s="36">
        <v>720</v>
      </c>
      <c r="S110" s="37">
        <v>620</v>
      </c>
      <c r="T110" s="37">
        <v>1140</v>
      </c>
      <c r="U110" s="120">
        <v>500</v>
      </c>
      <c r="V110" s="23"/>
      <c r="W110" s="23"/>
      <c r="X110" s="23"/>
      <c r="Y110" s="23"/>
      <c r="Z110" s="23"/>
    </row>
    <row r="111" spans="4:26" x14ac:dyDescent="0.25">
      <c r="D111" s="48">
        <v>1000</v>
      </c>
      <c r="E111" s="123">
        <v>6</v>
      </c>
      <c r="F111" s="123">
        <v>3</v>
      </c>
      <c r="G111" s="123">
        <v>61</v>
      </c>
      <c r="H111" s="48">
        <v>11000</v>
      </c>
      <c r="I111" s="96">
        <v>0.6</v>
      </c>
      <c r="J111" s="123">
        <v>0.8</v>
      </c>
      <c r="K111" s="123">
        <v>2.2000000000000002</v>
      </c>
      <c r="L111" s="123">
        <v>62.5</v>
      </c>
      <c r="M111" s="48">
        <v>11350</v>
      </c>
      <c r="N111" s="123">
        <v>2.5</v>
      </c>
      <c r="O111" s="96">
        <v>2.36</v>
      </c>
      <c r="P111" s="123">
        <v>66</v>
      </c>
      <c r="Q111" s="48">
        <v>12000</v>
      </c>
      <c r="R111" s="47">
        <v>760</v>
      </c>
      <c r="S111" s="48">
        <v>660</v>
      </c>
      <c r="T111" s="48">
        <v>1240</v>
      </c>
      <c r="U111" s="124">
        <v>500</v>
      </c>
      <c r="V111" s="23"/>
      <c r="W111" s="23"/>
      <c r="X111" s="23"/>
      <c r="Y111" s="23"/>
      <c r="Z111" s="23"/>
    </row>
  </sheetData>
  <mergeCells count="39">
    <mergeCell ref="N97:Q97"/>
    <mergeCell ref="O98:O99"/>
    <mergeCell ref="P98:P99"/>
    <mergeCell ref="N98:N99"/>
    <mergeCell ref="U97:U99"/>
    <mergeCell ref="R97:T97"/>
    <mergeCell ref="Q98:Q99"/>
    <mergeCell ref="R98:R99"/>
    <mergeCell ref="S98:S99"/>
    <mergeCell ref="T98:T99"/>
    <mergeCell ref="E78:J78"/>
    <mergeCell ref="E79:F79"/>
    <mergeCell ref="G79:H79"/>
    <mergeCell ref="I79:J79"/>
    <mergeCell ref="D96:U96"/>
    <mergeCell ref="D97:D99"/>
    <mergeCell ref="J98:J99"/>
    <mergeCell ref="K98:K99"/>
    <mergeCell ref="L98:L99"/>
    <mergeCell ref="M98:M99"/>
    <mergeCell ref="F98:F99"/>
    <mergeCell ref="G98:G99"/>
    <mergeCell ref="H98:H99"/>
    <mergeCell ref="I97:I99"/>
    <mergeCell ref="E97:E99"/>
    <mergeCell ref="F97:H97"/>
    <mergeCell ref="J97:M97"/>
    <mergeCell ref="D77:J77"/>
    <mergeCell ref="E62:G62"/>
    <mergeCell ref="D61:G61"/>
    <mergeCell ref="D42:F42"/>
    <mergeCell ref="E43:F43"/>
    <mergeCell ref="L22:U22"/>
    <mergeCell ref="D22:J22"/>
    <mergeCell ref="D23:D24"/>
    <mergeCell ref="E23:F23"/>
    <mergeCell ref="G23:H23"/>
    <mergeCell ref="I23:J23"/>
    <mergeCell ref="E24:F2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Price</vt:lpstr>
      <vt:lpstr>TechSpec22kV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2018-07-04T05:28:05Z</dcterms:modified>
</cp:coreProperties>
</file>