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RemiseAPP4\"/>
    </mc:Choice>
  </mc:AlternateContent>
  <xr:revisionPtr revIDLastSave="0" documentId="8_{48AF602A-8253-4C24-B0D8-102C7B69E5FA}" xr6:coauthVersionLast="47" xr6:coauthVersionMax="47" xr10:uidLastSave="{00000000-0000-0000-0000-000000000000}"/>
  <bookViews>
    <workbookView xWindow="3612" yWindow="0" windowWidth="17280" windowHeight="12336" xr2:uid="{E2FA3A82-89C9-4C9A-BE69-0884F0CB9383}"/>
  </bookViews>
  <sheets>
    <sheet name="CIP" sheetId="3" r:id="rId1"/>
    <sheet name="Sources énerg" sheetId="1" r:id="rId2"/>
    <sheet name="Comparaison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39" i="1"/>
  <c r="B33" i="1"/>
  <c r="B34" i="1" s="1"/>
  <c r="B36" i="1" s="1"/>
  <c r="B30" i="1"/>
  <c r="J49" i="2"/>
  <c r="J50" i="2"/>
  <c r="J48" i="2"/>
  <c r="H49" i="2"/>
  <c r="H50" i="2"/>
  <c r="H48" i="2"/>
  <c r="F49" i="2"/>
  <c r="F50" i="2"/>
  <c r="F48" i="2"/>
  <c r="E48" i="2"/>
  <c r="D49" i="2"/>
  <c r="D50" i="2"/>
  <c r="D48" i="2"/>
  <c r="I49" i="2"/>
  <c r="I50" i="2"/>
  <c r="I48" i="2"/>
  <c r="G49" i="2"/>
  <c r="G50" i="2"/>
  <c r="G48" i="2"/>
  <c r="E50" i="2"/>
  <c r="E49" i="2"/>
  <c r="C49" i="2"/>
  <c r="C50" i="2"/>
  <c r="C48" i="2"/>
  <c r="B27" i="1"/>
  <c r="B28" i="1"/>
  <c r="B40" i="1"/>
  <c r="C13" i="2"/>
  <c r="C14" i="2"/>
  <c r="B48" i="1"/>
  <c r="B45" i="1"/>
  <c r="B46" i="1"/>
  <c r="C34" i="1"/>
  <c r="C45" i="1"/>
  <c r="D45" i="1"/>
  <c r="E45" i="1"/>
  <c r="E46" i="1" s="1"/>
  <c r="F45" i="1"/>
  <c r="F46" i="1" s="1"/>
  <c r="G45" i="1"/>
  <c r="G46" i="1" s="1"/>
  <c r="H45" i="1"/>
  <c r="H46" i="1" s="1"/>
  <c r="C48" i="1" s="1"/>
  <c r="I45" i="1"/>
  <c r="I46" i="1" s="1"/>
  <c r="J45" i="1"/>
  <c r="J46" i="1" s="1"/>
  <c r="K45" i="1"/>
  <c r="L45" i="1"/>
  <c r="M45" i="1"/>
  <c r="N45" i="1"/>
  <c r="O45" i="1"/>
  <c r="P45" i="1"/>
  <c r="C39" i="1"/>
  <c r="D39" i="1"/>
  <c r="E39" i="1"/>
  <c r="F39" i="1"/>
  <c r="G39" i="1"/>
  <c r="H39" i="1"/>
  <c r="H40" i="1" s="1"/>
  <c r="I39" i="1"/>
  <c r="I40" i="1" s="1"/>
  <c r="J39" i="1"/>
  <c r="J40" i="1" s="1"/>
  <c r="K39" i="1"/>
  <c r="L39" i="1"/>
  <c r="M39" i="1"/>
  <c r="N39" i="1"/>
  <c r="N40" i="1" s="1"/>
  <c r="D42" i="1" s="1"/>
  <c r="O39" i="1"/>
  <c r="O40" i="1" s="1"/>
  <c r="P39" i="1"/>
  <c r="P40" i="1" s="1"/>
  <c r="C27" i="1"/>
  <c r="D27" i="1"/>
  <c r="E27" i="1"/>
  <c r="F27" i="1"/>
  <c r="G27" i="1"/>
  <c r="H27" i="1"/>
  <c r="I27" i="1"/>
  <c r="I28" i="1" s="1"/>
  <c r="J27" i="1"/>
  <c r="K27" i="1"/>
  <c r="L27" i="1"/>
  <c r="M27" i="1"/>
  <c r="N27" i="1"/>
  <c r="O27" i="1"/>
  <c r="P27" i="1"/>
  <c r="C33" i="1"/>
  <c r="D33" i="1"/>
  <c r="E33" i="1"/>
  <c r="F33" i="1"/>
  <c r="G33" i="1"/>
  <c r="G34" i="1" s="1"/>
  <c r="H33" i="1"/>
  <c r="H34" i="1" s="1"/>
  <c r="C36" i="1" s="1"/>
  <c r="I33" i="1"/>
  <c r="I34" i="1" s="1"/>
  <c r="J33" i="1"/>
  <c r="K33" i="1"/>
  <c r="L33" i="1"/>
  <c r="L34" i="1" s="1"/>
  <c r="M33" i="1"/>
  <c r="M34" i="1" s="1"/>
  <c r="N33" i="1"/>
  <c r="N34" i="1" s="1"/>
  <c r="D36" i="1" s="1"/>
  <c r="O33" i="1"/>
  <c r="P33" i="1"/>
  <c r="E34" i="1"/>
  <c r="P34" i="1"/>
  <c r="D34" i="1"/>
  <c r="F34" i="1"/>
  <c r="K28" i="1"/>
  <c r="V14" i="2"/>
  <c r="W14" i="2"/>
  <c r="X14" i="2"/>
  <c r="Y14" i="2"/>
  <c r="Z14" i="2"/>
  <c r="V15" i="2"/>
  <c r="W15" i="2"/>
  <c r="X15" i="2"/>
  <c r="Y15" i="2"/>
  <c r="Z15" i="2"/>
  <c r="Z13" i="2"/>
  <c r="Y13" i="2"/>
  <c r="X13" i="2"/>
  <c r="W13" i="2"/>
  <c r="V13" i="2"/>
  <c r="U14" i="2"/>
  <c r="U15" i="2"/>
  <c r="U13" i="2"/>
  <c r="O14" i="2"/>
  <c r="P14" i="2"/>
  <c r="Q14" i="2"/>
  <c r="R14" i="2"/>
  <c r="S14" i="2"/>
  <c r="T14" i="2"/>
  <c r="O15" i="2"/>
  <c r="P15" i="2"/>
  <c r="Q15" i="2"/>
  <c r="R15" i="2"/>
  <c r="S15" i="2"/>
  <c r="T15" i="2"/>
  <c r="T13" i="2"/>
  <c r="S13" i="2"/>
  <c r="R13" i="2"/>
  <c r="Q13" i="2"/>
  <c r="P13" i="2"/>
  <c r="O13" i="2"/>
  <c r="M14" i="2"/>
  <c r="N14" i="2"/>
  <c r="N15" i="2"/>
  <c r="N13" i="2"/>
  <c r="M15" i="2"/>
  <c r="M13" i="2"/>
  <c r="L14" i="2"/>
  <c r="L15" i="2"/>
  <c r="L13" i="2"/>
  <c r="K14" i="2"/>
  <c r="K15" i="2"/>
  <c r="K13" i="2"/>
  <c r="J14" i="2"/>
  <c r="J15" i="2"/>
  <c r="J13" i="2"/>
  <c r="I14" i="2"/>
  <c r="I15" i="2"/>
  <c r="I13" i="2"/>
  <c r="H14" i="2"/>
  <c r="H15" i="2"/>
  <c r="G14" i="2"/>
  <c r="G15" i="2"/>
  <c r="F14" i="2"/>
  <c r="F15" i="2"/>
  <c r="E14" i="2"/>
  <c r="E15" i="2"/>
  <c r="D14" i="2"/>
  <c r="D15" i="2"/>
  <c r="D13" i="2"/>
  <c r="C15" i="2"/>
  <c r="H13" i="2"/>
  <c r="G13" i="2"/>
  <c r="F13" i="2"/>
  <c r="E13" i="2"/>
  <c r="D48" i="1"/>
  <c r="K46" i="1"/>
  <c r="L46" i="1"/>
  <c r="C28" i="1"/>
  <c r="D28" i="1"/>
  <c r="E28" i="1"/>
  <c r="F28" i="1"/>
  <c r="O28" i="1"/>
  <c r="E30" i="1" s="1"/>
  <c r="P28" i="1"/>
  <c r="J34" i="1"/>
  <c r="K34" i="1"/>
  <c r="O34" i="1"/>
  <c r="C46" i="1"/>
  <c r="D46" i="1"/>
  <c r="M46" i="1"/>
  <c r="N46" i="1"/>
  <c r="O46" i="1"/>
  <c r="E48" i="1" s="1"/>
  <c r="P46" i="1"/>
  <c r="C40" i="1"/>
  <c r="D40" i="1"/>
  <c r="E40" i="1"/>
  <c r="F40" i="1"/>
  <c r="G40" i="1"/>
  <c r="K40" i="1"/>
  <c r="L40" i="1"/>
  <c r="M40" i="1"/>
  <c r="G28" i="1"/>
  <c r="H28" i="1"/>
  <c r="C30" i="1" s="1"/>
  <c r="J28" i="1"/>
  <c r="L28" i="1"/>
  <c r="M28" i="1"/>
  <c r="N28" i="1"/>
  <c r="D30" i="1" s="1"/>
  <c r="I15" i="1"/>
  <c r="C42" i="1" l="1"/>
  <c r="E42" i="1"/>
  <c r="E36" i="1"/>
</calcChain>
</file>

<file path=xl/sharedStrings.xml><?xml version="1.0" encoding="utf-8"?>
<sst xmlns="http://schemas.openxmlformats.org/spreadsheetml/2006/main" count="205" uniqueCount="83">
  <si>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D'UNE ÉOLIENNE DE 2 MW</t>
    </r>
  </si>
  <si>
    <t>GWh/an</t>
  </si>
  <si>
    <t>Durée de vie (ans)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</si>
  <si>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</si>
  <si>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</si>
  <si>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</si>
  <si>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</si>
  <si>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</si>
  <si>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Respiratoire organiques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</si>
  <si>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</si>
  <si>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</si>
  <si>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</si>
  <si>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</si>
  <si>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</si>
  <si>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</si>
  <si>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</si>
  <si>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</si>
  <si>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</si>
  <si>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chloroéthylène/kg</t>
  </si>
  <si>
    <t>kg-eq chloroéthylène / kg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</si>
  <si>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</si>
  <si>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</si>
  <si>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</si>
  <si>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</si>
  <si>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</si>
  <si>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</si>
  <si>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</si>
  <si>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</si>
  <si>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</si>
  <si>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</si>
  <si>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</si>
  <si>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</si>
  <si>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</si>
  <si>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Nacelle</t>
  </si>
  <si>
    <t>Câbles</t>
  </si>
  <si>
    <t>Électricité</t>
  </si>
  <si>
    <t>Pâles</t>
  </si>
  <si>
    <t>Tour</t>
  </si>
  <si>
    <t>Route</t>
  </si>
  <si>
    <t>Fondations</t>
  </si>
  <si>
    <t>Production</t>
  </si>
  <si>
    <t>Distribution</t>
  </si>
  <si>
    <t>Fin de vie</t>
  </si>
  <si>
    <r>
      <t xml:space="preserve">SCORE D'IMPACT POUR 1M2 </t>
    </r>
    <r>
      <rPr>
        <b/>
        <sz val="11"/>
        <color theme="1"/>
        <rFont val="Calibri"/>
        <family val="2"/>
        <scheme val="minor"/>
      </rPr>
      <t>DE PANNEAU SOLAIRE POLYCRISTALLIN</t>
    </r>
  </si>
  <si>
    <t>Couche Si</t>
  </si>
  <si>
    <t>Panneau</t>
  </si>
  <si>
    <t>Cellule</t>
  </si>
  <si>
    <t>Électricité et énergie</t>
  </si>
  <si>
    <t>Autres éléments</t>
  </si>
  <si>
    <t>Usine de production</t>
  </si>
  <si>
    <t>Transport</t>
  </si>
  <si>
    <t>Capacité production</t>
  </si>
  <si>
    <t>santé humaine</t>
  </si>
  <si>
    <t>écosysteme</t>
  </si>
  <si>
    <t>changement climatique</t>
  </si>
  <si>
    <t>ressource</t>
  </si>
  <si>
    <t>production</t>
  </si>
  <si>
    <t>utilisation</t>
  </si>
  <si>
    <t>fin de vie</t>
  </si>
  <si>
    <t>scénario1 (AB)</t>
  </si>
  <si>
    <t>scénario2 (QC)</t>
  </si>
  <si>
    <t>AB</t>
  </si>
  <si>
    <t>QC</t>
  </si>
  <si>
    <t>total quebec</t>
  </si>
  <si>
    <t>total quebec facteur</t>
  </si>
  <si>
    <t>total alberta</t>
  </si>
  <si>
    <t>total alberta facteur</t>
  </si>
  <si>
    <t>EOLIEN</t>
  </si>
  <si>
    <t>FACTEUR</t>
  </si>
  <si>
    <t>scénario3 (AB)</t>
  </si>
  <si>
    <t>scénario4 (QC)</t>
  </si>
  <si>
    <t>scénario5 (AB)</t>
  </si>
  <si>
    <t>scénario6 (QC)</t>
  </si>
  <si>
    <t>éolien</t>
  </si>
  <si>
    <t>panneau</t>
  </si>
  <si>
    <t>utilisation qc</t>
  </si>
  <si>
    <t>utilisation ab</t>
  </si>
  <si>
    <t>AB Éolienne</t>
  </si>
  <si>
    <t>QC Éolienne</t>
  </si>
  <si>
    <t>AB Solaire</t>
  </si>
  <si>
    <t>QC solaire</t>
  </si>
  <si>
    <t>Raphael Bouchard – bour0703 – 22 111 652 – T10</t>
  </si>
  <si>
    <t>Alexis Guérard – guea0902 – 22 070 553 – 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</si>
</sst>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1"/>
      <color theme="1"/>
      <name val="Cambria"/>
      <family val="1"/>
    </font>
    <font>
      <i/>
      <sz val="8"/>
      <color rgb="FF000000"/>
      <name val="Calibri"/>
      <family val="2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A8EC"/>
        <bgColor indexed="64"/>
      </patternFill>
    </fill>
    <fill>
      <patternFill patternType="solid">
        <fgColor rgb="FFFD9F9F"/>
        <bgColor indexed="64"/>
      </patternFill>
    </fill>
    <fill>
      <patternFill patternType="solid">
        <fgColor rgb="FFB5DFDF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/>
    <xf numFmtId="11" fontId="7" fillId="2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1" fontId="7" fillId="2" borderId="9" xfId="0" applyNumberFormat="1" applyFont="1" applyFill="1" applyBorder="1" applyAlignment="1">
      <alignment horizontal="right" vertical="center"/>
    </xf>
    <xf numFmtId="164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vertical="center"/>
    </xf>
    <xf numFmtId="0" fontId="8" fillId="0" borderId="0" xfId="0" applyFont="1"/>
    <xf numFmtId="0" fontId="9" fillId="0" borderId="0" xfId="0" applyFont="1"/>
    <xf numFmtId="11" fontId="7" fillId="2" borderId="3" xfId="0" applyNumberFormat="1" applyFont="1" applyFill="1" applyBorder="1" applyAlignment="1">
      <alignment horizontal="right" vertical="center"/>
    </xf>
    <xf numFmtId="11" fontId="9" fillId="3" borderId="6" xfId="0" applyNumberFormat="1" applyFont="1" applyFill="1" applyBorder="1" applyAlignment="1">
      <alignment horizontal="right" vertical="center"/>
    </xf>
    <xf numFmtId="11" fontId="9" fillId="3" borderId="10" xfId="0" applyNumberFormat="1" applyFont="1" applyFill="1" applyBorder="1" applyAlignment="1">
      <alignment horizontal="right" vertical="center"/>
    </xf>
    <xf numFmtId="11" fontId="9" fillId="3" borderId="12" xfId="0" applyNumberFormat="1" applyFont="1" applyFill="1" applyBorder="1" applyAlignment="1">
      <alignment horizontal="right"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0" fontId="0" fillId="0" borderId="0" xfId="1" applyNumberFormat="1" applyFont="1"/>
    <xf numFmtId="11" fontId="9" fillId="0" borderId="1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0" fontId="9" fillId="0" borderId="0" xfId="1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1" fontId="0" fillId="0" borderId="0" xfId="0" applyNumberFormat="1"/>
    <xf numFmtId="166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4" borderId="6" xfId="0" applyFill="1" applyBorder="1"/>
    <xf numFmtId="0" fontId="0" fillId="4" borderId="7" xfId="0" applyFill="1" applyBorder="1"/>
    <xf numFmtId="11" fontId="0" fillId="0" borderId="7" xfId="0" applyNumberFormat="1" applyBorder="1"/>
    <xf numFmtId="11" fontId="0" fillId="0" borderId="8" xfId="0" applyNumberFormat="1" applyBorder="1"/>
    <xf numFmtId="0" fontId="0" fillId="4" borderId="10" xfId="0" applyFill="1" applyBorder="1"/>
    <xf numFmtId="11" fontId="0" fillId="0" borderId="11" xfId="0" applyNumberFormat="1" applyBorder="1"/>
    <xf numFmtId="0" fontId="0" fillId="5" borderId="10" xfId="0" applyFill="1" applyBorder="1"/>
    <xf numFmtId="0" fontId="3" fillId="0" borderId="0" xfId="0" applyFont="1" applyAlignment="1">
      <alignment vertical="top"/>
    </xf>
    <xf numFmtId="0" fontId="0" fillId="5" borderId="12" xfId="0" applyFill="1" applyBorder="1"/>
    <xf numFmtId="0" fontId="0" fillId="5" borderId="13" xfId="0" applyFill="1" applyBorder="1"/>
    <xf numFmtId="11" fontId="0" fillId="0" borderId="13" xfId="0" applyNumberFormat="1" applyBorder="1"/>
    <xf numFmtId="11" fontId="0" fillId="0" borderId="4" xfId="0" applyNumberFormat="1" applyBorder="1"/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164" fontId="0" fillId="0" borderId="0" xfId="0" applyNumberFormat="1"/>
    <xf numFmtId="0" fontId="3" fillId="0" borderId="0" xfId="0" applyFont="1"/>
    <xf numFmtId="0" fontId="0" fillId="6" borderId="6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0" xfId="0" applyFill="1"/>
    <xf numFmtId="0" fontId="0" fillId="7" borderId="10" xfId="0" applyFill="1" applyBorder="1"/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0" xfId="0" applyFill="1" applyBorder="1"/>
    <xf numFmtId="0" fontId="0" fillId="8" borderId="0" xfId="0" applyFill="1"/>
    <xf numFmtId="0" fontId="0" fillId="9" borderId="10" xfId="0" applyFill="1" applyBorder="1"/>
    <xf numFmtId="0" fontId="0" fillId="9" borderId="0" xfId="0" applyFill="1"/>
    <xf numFmtId="0" fontId="0" fillId="9" borderId="12" xfId="0" applyFill="1" applyBorder="1"/>
    <xf numFmtId="0" fontId="0" fillId="9" borderId="13" xfId="0" applyFill="1" applyBorder="1"/>
    <xf numFmtId="0" fontId="11" fillId="10" borderId="5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5DFDF"/>
      <color rgb="FFFD9F9F"/>
      <color rgb="FFE9A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Comparaison</a:t>
            </a:r>
            <a:r>
              <a:rPr lang="en-CA" baseline="0"/>
              <a:t>s des impacts de type dommage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Comparaison1!$B$13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Comparaison1!$C$11:$Z$12</c:f>
              <c:multiLvlStrCache>
                <c:ptCount val="24"/>
                <c:lvl>
                  <c:pt idx="0">
                    <c:v>AB</c:v>
                  </c:pt>
                  <c:pt idx="1">
                    <c:v>QC</c:v>
                  </c:pt>
                  <c:pt idx="2">
                    <c:v>AB Éolienne</c:v>
                  </c:pt>
                  <c:pt idx="3">
                    <c:v>QC Éolienne</c:v>
                  </c:pt>
                  <c:pt idx="4">
                    <c:v>AB Solaire</c:v>
                  </c:pt>
                  <c:pt idx="5">
                    <c:v>QC solaire</c:v>
                  </c:pt>
                  <c:pt idx="6">
                    <c:v>AB</c:v>
                  </c:pt>
                  <c:pt idx="7">
                    <c:v>QC</c:v>
                  </c:pt>
                  <c:pt idx="8">
                    <c:v>AB Éolienne</c:v>
                  </c:pt>
                  <c:pt idx="9">
                    <c:v>QC Éolienne</c:v>
                  </c:pt>
                  <c:pt idx="10">
                    <c:v>AB Solaire</c:v>
                  </c:pt>
                  <c:pt idx="11">
                    <c:v>QC solaire</c:v>
                  </c:pt>
                  <c:pt idx="12">
                    <c:v>AB</c:v>
                  </c:pt>
                  <c:pt idx="13">
                    <c:v>QC</c:v>
                  </c:pt>
                  <c:pt idx="14">
                    <c:v>AB Éolienne</c:v>
                  </c:pt>
                  <c:pt idx="15">
                    <c:v>QC Éolienne</c:v>
                  </c:pt>
                  <c:pt idx="16">
                    <c:v>AB Solaire</c:v>
                  </c:pt>
                  <c:pt idx="17">
                    <c:v>QC solaire</c:v>
                  </c:pt>
                  <c:pt idx="18">
                    <c:v>AB</c:v>
                  </c:pt>
                  <c:pt idx="19">
                    <c:v>QC</c:v>
                  </c:pt>
                  <c:pt idx="20">
                    <c:v>AB Éolienne</c:v>
                  </c:pt>
                  <c:pt idx="21">
                    <c:v>QC Éolienne</c:v>
                  </c:pt>
                  <c:pt idx="22">
                    <c:v>AB Solaire</c:v>
                  </c:pt>
                  <c:pt idx="23">
                    <c:v>QC solaire</c:v>
                  </c:pt>
                </c:lvl>
                <c:lvl>
                  <c:pt idx="0">
                    <c:v>santé humaine</c:v>
                  </c:pt>
                  <c:pt idx="6">
                    <c:v>écosysteme</c:v>
                  </c:pt>
                  <c:pt idx="12">
                    <c:v>changement climatique</c:v>
                  </c:pt>
                  <c:pt idx="18">
                    <c:v>ressource</c:v>
                  </c:pt>
                </c:lvl>
              </c:multiLvlStrCache>
            </c:multiLvlStrRef>
          </c:cat>
          <c:val>
            <c:numRef>
              <c:f>Comparaison1!$C$13:$Z$13</c:f>
              <c:numCache>
                <c:formatCode>0.00%</c:formatCode>
                <c:ptCount val="24"/>
                <c:pt idx="0">
                  <c:v>2.9633809561170819E-2</c:v>
                </c:pt>
                <c:pt idx="1">
                  <c:v>3.2468023841782094E-2</c:v>
                </c:pt>
                <c:pt idx="2">
                  <c:v>2.9633809561170819E-2</c:v>
                </c:pt>
                <c:pt idx="3">
                  <c:v>3.2468023841782094E-2</c:v>
                </c:pt>
                <c:pt idx="4">
                  <c:v>2.9633809561170819E-2</c:v>
                </c:pt>
                <c:pt idx="5">
                  <c:v>3.2468023841782094E-2</c:v>
                </c:pt>
                <c:pt idx="6">
                  <c:v>7.686324354826736E-2</c:v>
                </c:pt>
                <c:pt idx="7">
                  <c:v>8.7744101208526173E-2</c:v>
                </c:pt>
                <c:pt idx="8">
                  <c:v>7.686324354826736E-2</c:v>
                </c:pt>
                <c:pt idx="9">
                  <c:v>8.7744101208526173E-2</c:v>
                </c:pt>
                <c:pt idx="10">
                  <c:v>7.686324354826736E-2</c:v>
                </c:pt>
                <c:pt idx="11">
                  <c:v>8.7744101208526173E-2</c:v>
                </c:pt>
                <c:pt idx="12">
                  <c:v>3.9734879805694064E-3</c:v>
                </c:pt>
                <c:pt idx="13">
                  <c:v>4.7674548853757206E-3</c:v>
                </c:pt>
                <c:pt idx="14">
                  <c:v>3.9734879805694064E-3</c:v>
                </c:pt>
                <c:pt idx="15">
                  <c:v>4.7674548853757206E-3</c:v>
                </c:pt>
                <c:pt idx="16">
                  <c:v>3.9734879805694064E-3</c:v>
                </c:pt>
                <c:pt idx="17">
                  <c:v>4.7674548853757206E-3</c:v>
                </c:pt>
                <c:pt idx="18">
                  <c:v>5.2346021802613784E-3</c:v>
                </c:pt>
                <c:pt idx="19">
                  <c:v>4.983925125562845E-3</c:v>
                </c:pt>
                <c:pt idx="20">
                  <c:v>5.2346021802613784E-3</c:v>
                </c:pt>
                <c:pt idx="21">
                  <c:v>4.983925125562845E-3</c:v>
                </c:pt>
                <c:pt idx="22">
                  <c:v>5.2346021802613784E-3</c:v>
                </c:pt>
                <c:pt idx="23">
                  <c:v>4.983925125562845E-3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9-4E6A-8EE0-0E05CFB78272}"/>
            </c:ext>
          </c:extLst>
        </c:ser>
        <c:ser>
          <c:idx val="1"/>
          <c:order val="1"/>
          <c:tx>
            <c:strRef>
              <c:f>Comparaison1!$B$14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Comparaison1!$C$11:$Z$12</c:f>
              <c:multiLvlStrCache>
                <c:ptCount val="24"/>
                <c:lvl>
                  <c:pt idx="0">
                    <c:v>AB</c:v>
                  </c:pt>
                  <c:pt idx="1">
                    <c:v>QC</c:v>
                  </c:pt>
                  <c:pt idx="2">
                    <c:v>AB Éolienne</c:v>
                  </c:pt>
                  <c:pt idx="3">
                    <c:v>QC Éolienne</c:v>
                  </c:pt>
                  <c:pt idx="4">
                    <c:v>AB Solaire</c:v>
                  </c:pt>
                  <c:pt idx="5">
                    <c:v>QC solaire</c:v>
                  </c:pt>
                  <c:pt idx="6">
                    <c:v>AB</c:v>
                  </c:pt>
                  <c:pt idx="7">
                    <c:v>QC</c:v>
                  </c:pt>
                  <c:pt idx="8">
                    <c:v>AB Éolienne</c:v>
                  </c:pt>
                  <c:pt idx="9">
                    <c:v>QC Éolienne</c:v>
                  </c:pt>
                  <c:pt idx="10">
                    <c:v>AB Solaire</c:v>
                  </c:pt>
                  <c:pt idx="11">
                    <c:v>QC solaire</c:v>
                  </c:pt>
                  <c:pt idx="12">
                    <c:v>AB</c:v>
                  </c:pt>
                  <c:pt idx="13">
                    <c:v>QC</c:v>
                  </c:pt>
                  <c:pt idx="14">
                    <c:v>AB Éolienne</c:v>
                  </c:pt>
                  <c:pt idx="15">
                    <c:v>QC Éolienne</c:v>
                  </c:pt>
                  <c:pt idx="16">
                    <c:v>AB Solaire</c:v>
                  </c:pt>
                  <c:pt idx="17">
                    <c:v>QC solaire</c:v>
                  </c:pt>
                  <c:pt idx="18">
                    <c:v>AB</c:v>
                  </c:pt>
                  <c:pt idx="19">
                    <c:v>QC</c:v>
                  </c:pt>
                  <c:pt idx="20">
                    <c:v>AB Éolienne</c:v>
                  </c:pt>
                  <c:pt idx="21">
                    <c:v>QC Éolienne</c:v>
                  </c:pt>
                  <c:pt idx="22">
                    <c:v>AB Solaire</c:v>
                  </c:pt>
                  <c:pt idx="23">
                    <c:v>QC solaire</c:v>
                  </c:pt>
                </c:lvl>
                <c:lvl>
                  <c:pt idx="0">
                    <c:v>santé humaine</c:v>
                  </c:pt>
                  <c:pt idx="6">
                    <c:v>écosysteme</c:v>
                  </c:pt>
                  <c:pt idx="12">
                    <c:v>changement climatique</c:v>
                  </c:pt>
                  <c:pt idx="18">
                    <c:v>ressource</c:v>
                  </c:pt>
                </c:lvl>
              </c:multiLvlStrCache>
            </c:multiLvlStrRef>
          </c:cat>
          <c:val>
            <c:numRef>
              <c:f>Comparaison1!$C$14:$Z$14</c:f>
              <c:numCache>
                <c:formatCode>0.00%</c:formatCode>
                <c:ptCount val="24"/>
                <c:pt idx="0">
                  <c:v>0.97033328319409839</c:v>
                </c:pt>
                <c:pt idx="1">
                  <c:v>3.5316617735702056E-2</c:v>
                </c:pt>
                <c:pt idx="2">
                  <c:v>6.5946857192981378E-2</c:v>
                </c:pt>
                <c:pt idx="3">
                  <c:v>8.2433571491226695E-2</c:v>
                </c:pt>
                <c:pt idx="4">
                  <c:v>0.15601558611617475</c:v>
                </c:pt>
                <c:pt idx="5">
                  <c:v>0.19501965328758572</c:v>
                </c:pt>
                <c:pt idx="6">
                  <c:v>0.92277088949932984</c:v>
                </c:pt>
                <c:pt idx="7">
                  <c:v>0.21589418596206811</c:v>
                </c:pt>
                <c:pt idx="8">
                  <c:v>0.10999275315826293</c:v>
                </c:pt>
                <c:pt idx="9">
                  <c:v>0.13749094144782864</c:v>
                </c:pt>
                <c:pt idx="10">
                  <c:v>0.1394231982581528</c:v>
                </c:pt>
                <c:pt idx="11">
                  <c:v>0.17427915031710003</c:v>
                </c:pt>
                <c:pt idx="12">
                  <c:v>0.99600952630928541</c:v>
                </c:pt>
                <c:pt idx="13">
                  <c:v>2.2334586499524512E-2</c:v>
                </c:pt>
                <c:pt idx="14">
                  <c:v>1.7094562333778922E-2</c:v>
                </c:pt>
                <c:pt idx="15">
                  <c:v>2.1368202917223651E-2</c:v>
                </c:pt>
                <c:pt idx="16">
                  <c:v>4.6872517771998919E-2</c:v>
                </c:pt>
                <c:pt idx="17">
                  <c:v>5.8590698481911091E-2</c:v>
                </c:pt>
                <c:pt idx="18">
                  <c:v>0.99474378744783309</c:v>
                </c:pt>
                <c:pt idx="19">
                  <c:v>1.7894717696316623E-2</c:v>
                </c:pt>
                <c:pt idx="20">
                  <c:v>1.877961803205928E-2</c:v>
                </c:pt>
                <c:pt idx="21">
                  <c:v>2.3474522540074098E-2</c:v>
                </c:pt>
                <c:pt idx="22">
                  <c:v>5.3208480647760209E-2</c:v>
                </c:pt>
                <c:pt idx="23">
                  <c:v>6.6510659006585079E-2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9-4E6A-8EE0-0E05CFB78272}"/>
            </c:ext>
          </c:extLst>
        </c:ser>
        <c:ser>
          <c:idx val="2"/>
          <c:order val="2"/>
          <c:tx>
            <c:strRef>
              <c:f>Comparaison1!$B$15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Comparaison1!$C$11:$Z$12</c:f>
              <c:multiLvlStrCache>
                <c:ptCount val="24"/>
                <c:lvl>
                  <c:pt idx="0">
                    <c:v>AB</c:v>
                  </c:pt>
                  <c:pt idx="1">
                    <c:v>QC</c:v>
                  </c:pt>
                  <c:pt idx="2">
                    <c:v>AB Éolienne</c:v>
                  </c:pt>
                  <c:pt idx="3">
                    <c:v>QC Éolienne</c:v>
                  </c:pt>
                  <c:pt idx="4">
                    <c:v>AB Solaire</c:v>
                  </c:pt>
                  <c:pt idx="5">
                    <c:v>QC solaire</c:v>
                  </c:pt>
                  <c:pt idx="6">
                    <c:v>AB</c:v>
                  </c:pt>
                  <c:pt idx="7">
                    <c:v>QC</c:v>
                  </c:pt>
                  <c:pt idx="8">
                    <c:v>AB Éolienne</c:v>
                  </c:pt>
                  <c:pt idx="9">
                    <c:v>QC Éolienne</c:v>
                  </c:pt>
                  <c:pt idx="10">
                    <c:v>AB Solaire</c:v>
                  </c:pt>
                  <c:pt idx="11">
                    <c:v>QC solaire</c:v>
                  </c:pt>
                  <c:pt idx="12">
                    <c:v>AB</c:v>
                  </c:pt>
                  <c:pt idx="13">
                    <c:v>QC</c:v>
                  </c:pt>
                  <c:pt idx="14">
                    <c:v>AB Éolienne</c:v>
                  </c:pt>
                  <c:pt idx="15">
                    <c:v>QC Éolienne</c:v>
                  </c:pt>
                  <c:pt idx="16">
                    <c:v>AB Solaire</c:v>
                  </c:pt>
                  <c:pt idx="17">
                    <c:v>QC solaire</c:v>
                  </c:pt>
                  <c:pt idx="18">
                    <c:v>AB</c:v>
                  </c:pt>
                  <c:pt idx="19">
                    <c:v>QC</c:v>
                  </c:pt>
                  <c:pt idx="20">
                    <c:v>AB Éolienne</c:v>
                  </c:pt>
                  <c:pt idx="21">
                    <c:v>QC Éolienne</c:v>
                  </c:pt>
                  <c:pt idx="22">
                    <c:v>AB Solaire</c:v>
                  </c:pt>
                  <c:pt idx="23">
                    <c:v>QC solaire</c:v>
                  </c:pt>
                </c:lvl>
                <c:lvl>
                  <c:pt idx="0">
                    <c:v>santé humaine</c:v>
                  </c:pt>
                  <c:pt idx="6">
                    <c:v>écosysteme</c:v>
                  </c:pt>
                  <c:pt idx="12">
                    <c:v>changement climatique</c:v>
                  </c:pt>
                  <c:pt idx="18">
                    <c:v>ressource</c:v>
                  </c:pt>
                </c:lvl>
              </c:multiLvlStrCache>
            </c:multiLvlStrRef>
          </c:cat>
          <c:val>
            <c:numRef>
              <c:f>Comparaison1!$C$15:$Z$15</c:f>
              <c:numCache>
                <c:formatCode>0.00%</c:formatCode>
                <c:ptCount val="24"/>
                <c:pt idx="0">
                  <c:v>3.2907244730721997E-5</c:v>
                </c:pt>
                <c:pt idx="1">
                  <c:v>3.6378806951009956E-5</c:v>
                </c:pt>
                <c:pt idx="2">
                  <c:v>3.2907244730721997E-5</c:v>
                </c:pt>
                <c:pt idx="3">
                  <c:v>3.6378806951009956E-5</c:v>
                </c:pt>
                <c:pt idx="4">
                  <c:v>3.2907244730721997E-5</c:v>
                </c:pt>
                <c:pt idx="5">
                  <c:v>3.6378806951009956E-5</c:v>
                </c:pt>
                <c:pt idx="6">
                  <c:v>3.6586695240288969E-4</c:v>
                </c:pt>
                <c:pt idx="7">
                  <c:v>4.1708832572334389E-4</c:v>
                </c:pt>
                <c:pt idx="8">
                  <c:v>3.6586695240288969E-4</c:v>
                </c:pt>
                <c:pt idx="9">
                  <c:v>4.1708832572334389E-4</c:v>
                </c:pt>
                <c:pt idx="10">
                  <c:v>3.6586695240288969E-4</c:v>
                </c:pt>
                <c:pt idx="11">
                  <c:v>4.1708832572334389E-4</c:v>
                </c:pt>
                <c:pt idx="12">
                  <c:v>1.698571014507321E-5</c:v>
                </c:pt>
                <c:pt idx="13">
                  <c:v>1.698571014507321E-5</c:v>
                </c:pt>
                <c:pt idx="14">
                  <c:v>1.698571014507321E-5</c:v>
                </c:pt>
                <c:pt idx="15">
                  <c:v>1.698571014507321E-5</c:v>
                </c:pt>
                <c:pt idx="16">
                  <c:v>1.698571014507321E-5</c:v>
                </c:pt>
                <c:pt idx="17">
                  <c:v>1.698571014507321E-5</c:v>
                </c:pt>
                <c:pt idx="18">
                  <c:v>2.1610371905535785E-5</c:v>
                </c:pt>
                <c:pt idx="19">
                  <c:v>2.0529853309349164E-5</c:v>
                </c:pt>
                <c:pt idx="20">
                  <c:v>2.1610371905535785E-5</c:v>
                </c:pt>
                <c:pt idx="21">
                  <c:v>2.0529853309349164E-5</c:v>
                </c:pt>
                <c:pt idx="22">
                  <c:v>2.1610371905535785E-5</c:v>
                </c:pt>
                <c:pt idx="23">
                  <c:v>2.0529853309349164E-5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9-4E6A-8EE0-0E05CFB7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169279"/>
        <c:axId val="806163039"/>
      </c:barChart>
      <c:catAx>
        <c:axId val="8061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63039"/>
        <c:crosses val="autoZero"/>
        <c:auto val="1"/>
        <c:lblAlgn val="ctr"/>
        <c:lblOffset val="100"/>
        <c:noMultiLvlLbl val="0"/>
      </c:catAx>
      <c:valAx>
        <c:axId val="806163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Comparaison</a:t>
            </a:r>
            <a:r>
              <a:rPr lang="en-CA" baseline="0"/>
              <a:t> des impatcs de type dommage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Comparaison1!$B$48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Comparaison1!$C$46:$J$47</c:f>
              <c:multiLvlStrCache>
                <c:ptCount val="8"/>
                <c:lvl>
                  <c:pt idx="0">
                    <c:v>AB</c:v>
                  </c:pt>
                  <c:pt idx="1">
                    <c:v>QC</c:v>
                  </c:pt>
                  <c:pt idx="2">
                    <c:v>AB</c:v>
                  </c:pt>
                  <c:pt idx="3">
                    <c:v>QC</c:v>
                  </c:pt>
                  <c:pt idx="4">
                    <c:v>AB</c:v>
                  </c:pt>
                  <c:pt idx="5">
                    <c:v>QC</c:v>
                  </c:pt>
                  <c:pt idx="6">
                    <c:v>AB</c:v>
                  </c:pt>
                  <c:pt idx="7">
                    <c:v>QC</c:v>
                  </c:pt>
                </c:lvl>
                <c:lvl>
                  <c:pt idx="0">
                    <c:v>santé humaine</c:v>
                  </c:pt>
                  <c:pt idx="2">
                    <c:v>écosysteme</c:v>
                  </c:pt>
                  <c:pt idx="4">
                    <c:v>changement climatique</c:v>
                  </c:pt>
                  <c:pt idx="6">
                    <c:v>ressource</c:v>
                  </c:pt>
                </c:lvl>
              </c:multiLvlStrCache>
            </c:multiLvlStrRef>
          </c:cat>
          <c:val>
            <c:numRef>
              <c:f>Comparaison1!$C$48:$J$48</c:f>
              <c:numCache>
                <c:formatCode>0.00%</c:formatCode>
                <c:ptCount val="8"/>
                <c:pt idx="0">
                  <c:v>2.9633809561170819E-2</c:v>
                </c:pt>
                <c:pt idx="1">
                  <c:v>3.2468023841782094E-2</c:v>
                </c:pt>
                <c:pt idx="2">
                  <c:v>7.686324354826736E-2</c:v>
                </c:pt>
                <c:pt idx="3">
                  <c:v>8.7744101208526173E-2</c:v>
                </c:pt>
                <c:pt idx="4">
                  <c:v>3.9734879805694064E-3</c:v>
                </c:pt>
                <c:pt idx="5">
                  <c:v>4.7674548853757206E-3</c:v>
                </c:pt>
                <c:pt idx="6">
                  <c:v>5.2346021802613784E-3</c:v>
                </c:pt>
                <c:pt idx="7">
                  <c:v>4.983925125562845E-3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8-43B0-980B-FE9FDFE4AEED}"/>
            </c:ext>
          </c:extLst>
        </c:ser>
        <c:ser>
          <c:idx val="1"/>
          <c:order val="1"/>
          <c:tx>
            <c:strRef>
              <c:f>Comparaison1!$B$49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Comparaison1!$C$46:$J$47</c:f>
              <c:multiLvlStrCache>
                <c:ptCount val="8"/>
                <c:lvl>
                  <c:pt idx="0">
                    <c:v>AB</c:v>
                  </c:pt>
                  <c:pt idx="1">
                    <c:v>QC</c:v>
                  </c:pt>
                  <c:pt idx="2">
                    <c:v>AB</c:v>
                  </c:pt>
                  <c:pt idx="3">
                    <c:v>QC</c:v>
                  </c:pt>
                  <c:pt idx="4">
                    <c:v>AB</c:v>
                  </c:pt>
                  <c:pt idx="5">
                    <c:v>QC</c:v>
                  </c:pt>
                  <c:pt idx="6">
                    <c:v>AB</c:v>
                  </c:pt>
                  <c:pt idx="7">
                    <c:v>QC</c:v>
                  </c:pt>
                </c:lvl>
                <c:lvl>
                  <c:pt idx="0">
                    <c:v>santé humaine</c:v>
                  </c:pt>
                  <c:pt idx="2">
                    <c:v>écosysteme</c:v>
                  </c:pt>
                  <c:pt idx="4">
                    <c:v>changement climatique</c:v>
                  </c:pt>
                  <c:pt idx="6">
                    <c:v>ressource</c:v>
                  </c:pt>
                </c:lvl>
              </c:multiLvlStrCache>
            </c:multiLvlStrRef>
          </c:cat>
          <c:val>
            <c:numRef>
              <c:f>Comparaison1!$C$49:$J$49</c:f>
              <c:numCache>
                <c:formatCode>0.00%</c:formatCode>
                <c:ptCount val="8"/>
                <c:pt idx="0">
                  <c:v>0.97033328319409839</c:v>
                </c:pt>
                <c:pt idx="1">
                  <c:v>3.5316617735702056E-2</c:v>
                </c:pt>
                <c:pt idx="2">
                  <c:v>0.92277088949932984</c:v>
                </c:pt>
                <c:pt idx="3">
                  <c:v>0.21589418596206811</c:v>
                </c:pt>
                <c:pt idx="4">
                  <c:v>0.99600952630928541</c:v>
                </c:pt>
                <c:pt idx="5">
                  <c:v>2.2334586499524512E-2</c:v>
                </c:pt>
                <c:pt idx="6">
                  <c:v>0.99474378744783309</c:v>
                </c:pt>
                <c:pt idx="7">
                  <c:v>1.7894717696316623E-2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8-43B0-980B-FE9FDFE4AEED}"/>
            </c:ext>
          </c:extLst>
        </c:ser>
        <c:ser>
          <c:idx val="2"/>
          <c:order val="2"/>
          <c:tx>
            <c:strRef>
              <c:f>Comparaison1!$B$50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Comparaison1!$C$46:$J$47</c:f>
              <c:multiLvlStrCache>
                <c:ptCount val="8"/>
                <c:lvl>
                  <c:pt idx="0">
                    <c:v>AB</c:v>
                  </c:pt>
                  <c:pt idx="1">
                    <c:v>QC</c:v>
                  </c:pt>
                  <c:pt idx="2">
                    <c:v>AB</c:v>
                  </c:pt>
                  <c:pt idx="3">
                    <c:v>QC</c:v>
                  </c:pt>
                  <c:pt idx="4">
                    <c:v>AB</c:v>
                  </c:pt>
                  <c:pt idx="5">
                    <c:v>QC</c:v>
                  </c:pt>
                  <c:pt idx="6">
                    <c:v>AB</c:v>
                  </c:pt>
                  <c:pt idx="7">
                    <c:v>QC</c:v>
                  </c:pt>
                </c:lvl>
                <c:lvl>
                  <c:pt idx="0">
                    <c:v>santé humaine</c:v>
                  </c:pt>
                  <c:pt idx="2">
                    <c:v>écosysteme</c:v>
                  </c:pt>
                  <c:pt idx="4">
                    <c:v>changement climatique</c:v>
                  </c:pt>
                  <c:pt idx="6">
                    <c:v>ressource</c:v>
                  </c:pt>
                </c:lvl>
              </c:multiLvlStrCache>
            </c:multiLvlStrRef>
          </c:cat>
          <c:val>
            <c:numRef>
              <c:f>Comparaison1!$C$50:$J$50</c:f>
              <c:numCache>
                <c:formatCode>0.00%</c:formatCode>
                <c:ptCount val="8"/>
                <c:pt idx="0">
                  <c:v>3.2907244730721997E-5</c:v>
                </c:pt>
                <c:pt idx="1">
                  <c:v>3.6378806951009956E-5</c:v>
                </c:pt>
                <c:pt idx="2">
                  <c:v>3.6586695240288969E-4</c:v>
                </c:pt>
                <c:pt idx="3">
                  <c:v>4.1708832572334389E-4</c:v>
                </c:pt>
                <c:pt idx="4">
                  <c:v>1.698571014507321E-5</c:v>
                </c:pt>
                <c:pt idx="5">
                  <c:v>1.698571014507321E-5</c:v>
                </c:pt>
                <c:pt idx="6">
                  <c:v>2.1610371905535785E-5</c:v>
                </c:pt>
                <c:pt idx="7">
                  <c:v>2.0529853309349164E-5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8-43B0-980B-FE9FDFE4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482719"/>
        <c:axId val="2129481471"/>
      </c:barChart>
      <c:catAx>
        <c:axId val="21294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1471"/>
        <c:crosses val="autoZero"/>
        <c:auto val="1"/>
        <c:lblAlgn val="ctr"/>
        <c:lblOffset val="100"/>
        <c:noMultiLvlLbl val="0"/>
      </c:catAx>
      <c:valAx>
        <c:axId val="2129481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15</xdr:row>
      <xdr:rowOff>152400</xdr:rowOff>
    </xdr:from>
    <xdr:to>
      <xdr:col>13</xdr:col>
      <xdr:colOff>583096</xdr:colOff>
      <xdr:row>41</xdr:row>
      <xdr:rowOff>79513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5EE556-12F8-74AE-604B-E2F96A816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220380</xdr:colOff>
      <xdr:row>51</xdr:row>
      <xdr:rowOff>103841</xdr:rowOff>
    </xdr:from>
    <xdr:to>
      <xdr:col>12</xdr:col>
      <xdr:colOff>44823</xdr:colOff>
      <xdr:row>70</xdr:row>
      <xdr:rowOff>59763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1682F5-FF2A-D71E-F8C1-1770EFDC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9CE2-6EB0-420C-9593-3552C817A7A9}">
  <dimension ref="A1:A2"/>
  <sheetViews>
    <sheetView tabSelected="1" workbookViewId="0">
      <selection activeCell="A8" sqref="A8"/>
    </sheetView>
  </sheetViews>
  <sheetFormatPr baseColWidth="10" defaultRowHeight="14.4" x14ac:dyDescent="0.3"/>
  <cols>
    <col min="1" max="1" width="73.21875" customWidth="1"/>
  </cols>
  <sheetData>
    <row r="1" spans="1:1" ht="15.6" x14ac:dyDescent="0.3">
      <c r="A1" s="71" t="s">
        <v>81</v>
      </c>
    </row>
    <row r="2" spans="1:1" ht="16.2" thickBot="1" x14ac:dyDescent="0.35">
      <c r="A2" s="7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49D5-C395-411F-B52E-4A71D5728E1E}">
  <dimension ref="A1:AH48"/>
  <sheetViews>
    <sheetView zoomScale="85" zoomScaleNormal="85" workbookViewId="0">
      <selection activeCell="B27" sqref="B27"/>
    </sheetView>
  </sheetViews>
  <sheetFormatPr baseColWidth="10" defaultColWidth="11.44140625" defaultRowHeight="14.4" x14ac:dyDescent="0.3"/>
  <cols>
    <col min="1" max="1" width="18.21875" customWidth="1"/>
    <col min="2" max="2" width="12.88671875" customWidth="1"/>
    <col min="4" max="4" width="12.44140625" customWidth="1"/>
    <col min="6" max="6" width="12.5546875" customWidth="1"/>
    <col min="7" max="7" width="12" customWidth="1"/>
    <col min="11" max="11" width="12.88671875" customWidth="1"/>
    <col min="13" max="13" width="14.109375" customWidth="1"/>
    <col min="14" max="15" width="12.5546875" customWidth="1"/>
  </cols>
  <sheetData>
    <row r="1" spans="1:19" ht="29.4" thickBot="1" x14ac:dyDescent="0.35">
      <c r="A1" s="26" t="s">
        <v>0</v>
      </c>
      <c r="H1" s="33" t="s">
        <v>51</v>
      </c>
      <c r="I1">
        <v>4</v>
      </c>
      <c r="J1" t="s">
        <v>1</v>
      </c>
    </row>
    <row r="2" spans="1:19" ht="47.4" customHeight="1" thickBot="1" x14ac:dyDescent="0.35">
      <c r="A2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9" ht="31.2" thickBot="1" x14ac:dyDescent="0.35">
      <c r="A3" s="3">
        <v>20</v>
      </c>
      <c r="B3" s="4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S3" s="6"/>
    </row>
    <row r="4" spans="1:19" ht="15.75" customHeight="1" x14ac:dyDescent="0.3">
      <c r="A4" s="7" t="s">
        <v>33</v>
      </c>
      <c r="B4" s="8">
        <v>8655.3256099999999</v>
      </c>
      <c r="C4" s="9">
        <v>3539.4682849999999</v>
      </c>
      <c r="D4" s="9">
        <v>93.088616799999997</v>
      </c>
      <c r="E4" s="9">
        <v>326701.91129999998</v>
      </c>
      <c r="F4" s="9">
        <v>3.393809482E-3</v>
      </c>
      <c r="G4" s="9">
        <v>42.775810200000002</v>
      </c>
      <c r="H4" s="9">
        <v>8348335.6270000003</v>
      </c>
      <c r="I4" s="9">
        <v>2207035.2230000002</v>
      </c>
      <c r="J4" s="9">
        <v>890.46009300000003</v>
      </c>
      <c r="K4" s="9">
        <v>959.51917000000003</v>
      </c>
      <c r="L4" s="9">
        <v>284.68313599999999</v>
      </c>
      <c r="M4" s="9">
        <v>57.464053544999999</v>
      </c>
      <c r="N4" s="9">
        <v>51940.886304142266</v>
      </c>
      <c r="O4" s="9">
        <v>812031.6100000001</v>
      </c>
      <c r="P4" s="10">
        <v>8633.8350470999994</v>
      </c>
    </row>
    <row r="5" spans="1:19" x14ac:dyDescent="0.3">
      <c r="A5" s="11" t="s">
        <v>34</v>
      </c>
      <c r="B5" s="12">
        <v>1916.7452469999998</v>
      </c>
      <c r="C5" s="13">
        <v>13759.10536</v>
      </c>
      <c r="D5" s="13">
        <v>151.70129839999998</v>
      </c>
      <c r="E5" s="13">
        <v>628480.99</v>
      </c>
      <c r="F5" s="13">
        <v>1.903672956E-2</v>
      </c>
      <c r="G5" s="13">
        <v>19.7624602</v>
      </c>
      <c r="H5" s="13">
        <v>33484596.100000001</v>
      </c>
      <c r="I5" s="13">
        <v>12194162.02</v>
      </c>
      <c r="J5" s="13">
        <v>1583.7064379999999</v>
      </c>
      <c r="K5" s="13">
        <v>1993.8880449999999</v>
      </c>
      <c r="L5" s="13">
        <v>1016.792833</v>
      </c>
      <c r="M5" s="13">
        <v>283.26885599999997</v>
      </c>
      <c r="N5" s="13">
        <v>21854.209039275265</v>
      </c>
      <c r="O5" s="13">
        <v>448590.58</v>
      </c>
      <c r="P5" s="14">
        <v>152910.23569999999</v>
      </c>
      <c r="Q5" s="15"/>
      <c r="R5" s="15"/>
      <c r="S5" s="16"/>
    </row>
    <row r="6" spans="1:19" x14ac:dyDescent="0.3">
      <c r="A6" s="11" t="s">
        <v>35</v>
      </c>
      <c r="B6" s="12">
        <v>21.786405999999999</v>
      </c>
      <c r="C6" s="13">
        <v>48.564577999999997</v>
      </c>
      <c r="D6" s="13">
        <v>1.1055718999999999</v>
      </c>
      <c r="E6" s="13">
        <v>3132.3231999999998</v>
      </c>
      <c r="F6" s="13">
        <v>1.2138621999999999E-4</v>
      </c>
      <c r="G6" s="13">
        <v>0.29523304</v>
      </c>
      <c r="H6" s="13">
        <v>268133.40999999997</v>
      </c>
      <c r="I6" s="13">
        <v>101208.32000000001</v>
      </c>
      <c r="J6" s="13">
        <v>386.35971999999998</v>
      </c>
      <c r="K6" s="13">
        <v>21.352464999999999</v>
      </c>
      <c r="L6" s="13">
        <v>4.2693158000000002</v>
      </c>
      <c r="M6" s="13">
        <v>0.35998963</v>
      </c>
      <c r="N6" s="13">
        <v>1763.0790231779713</v>
      </c>
      <c r="O6" s="13">
        <v>5964.9276</v>
      </c>
      <c r="P6" s="14">
        <v>154.33506</v>
      </c>
    </row>
    <row r="7" spans="1:19" x14ac:dyDescent="0.3">
      <c r="A7" s="11" t="s">
        <v>36</v>
      </c>
      <c r="B7" s="12">
        <v>3200.8687330000002</v>
      </c>
      <c r="C7" s="13">
        <v>1681.477394</v>
      </c>
      <c r="D7" s="13">
        <v>230.45237750000001</v>
      </c>
      <c r="E7" s="13">
        <v>480201.98809999996</v>
      </c>
      <c r="F7" s="13">
        <v>4.0365145200000003E-3</v>
      </c>
      <c r="G7" s="13">
        <v>75.83908246</v>
      </c>
      <c r="H7" s="13">
        <v>8713116.254999999</v>
      </c>
      <c r="I7" s="13">
        <v>745684.80200000003</v>
      </c>
      <c r="J7" s="13">
        <v>927.77344500000004</v>
      </c>
      <c r="K7" s="13">
        <v>3970.4250529999999</v>
      </c>
      <c r="L7" s="13">
        <v>1057.9514085000001</v>
      </c>
      <c r="M7" s="13">
        <v>22.976867739999999</v>
      </c>
      <c r="N7" s="13">
        <v>199492.6755291539</v>
      </c>
      <c r="O7" s="13">
        <v>3544798.8930000002</v>
      </c>
      <c r="P7" s="14">
        <v>4476.6538789999995</v>
      </c>
    </row>
    <row r="8" spans="1:19" x14ac:dyDescent="0.3">
      <c r="A8" s="11" t="s">
        <v>37</v>
      </c>
      <c r="B8" s="12">
        <v>43958.630833999996</v>
      </c>
      <c r="C8" s="13">
        <v>24799.2006903</v>
      </c>
      <c r="D8" s="13">
        <v>1063.27818245</v>
      </c>
      <c r="E8" s="13">
        <v>2918101.2452799999</v>
      </c>
      <c r="F8" s="13">
        <v>2.7696848772100002E-2</v>
      </c>
      <c r="G8" s="13">
        <v>279.947576889</v>
      </c>
      <c r="H8" s="13">
        <v>62038204.299799994</v>
      </c>
      <c r="I8" s="13">
        <v>30716524.668099999</v>
      </c>
      <c r="J8" s="13">
        <v>7800.75406965</v>
      </c>
      <c r="K8" s="13">
        <v>8448.9948961299997</v>
      </c>
      <c r="L8" s="13">
        <v>2471.6421328699998</v>
      </c>
      <c r="M8" s="13">
        <v>291.43680638299998</v>
      </c>
      <c r="N8" s="13">
        <v>456382.91638886509</v>
      </c>
      <c r="O8" s="13">
        <v>5368335.7812999999</v>
      </c>
      <c r="P8" s="14">
        <v>239047.488243</v>
      </c>
    </row>
    <row r="9" spans="1:19" x14ac:dyDescent="0.3">
      <c r="A9" s="11" t="s">
        <v>38</v>
      </c>
      <c r="B9" s="12">
        <v>1725.9633275000001</v>
      </c>
      <c r="C9" s="13">
        <v>1191.8956143</v>
      </c>
      <c r="D9" s="13">
        <v>208.22941500000002</v>
      </c>
      <c r="E9" s="13">
        <v>1432891.727</v>
      </c>
      <c r="F9" s="13">
        <v>2.6800457199999999E-2</v>
      </c>
      <c r="G9" s="13">
        <v>278.9427154</v>
      </c>
      <c r="H9" s="13">
        <v>7755981.0419999994</v>
      </c>
      <c r="I9" s="13">
        <v>2339719.5980000002</v>
      </c>
      <c r="J9" s="13">
        <v>50444.750769999999</v>
      </c>
      <c r="K9" s="13">
        <v>3470.043991</v>
      </c>
      <c r="L9" s="13">
        <v>711.81797159999996</v>
      </c>
      <c r="M9" s="13">
        <v>21.183423019999999</v>
      </c>
      <c r="N9" s="13">
        <v>97821.67313502144</v>
      </c>
      <c r="O9" s="13">
        <v>2596616.074</v>
      </c>
      <c r="P9" s="14">
        <v>2867.936056</v>
      </c>
    </row>
    <row r="10" spans="1:19" ht="15" thickBot="1" x14ac:dyDescent="0.35">
      <c r="A10" s="17" t="s">
        <v>39</v>
      </c>
      <c r="B10" s="12">
        <v>4049.8446709499995</v>
      </c>
      <c r="C10" s="13">
        <v>3405.79124159</v>
      </c>
      <c r="D10" s="13">
        <v>161.914224881</v>
      </c>
      <c r="E10" s="13">
        <v>558346.54</v>
      </c>
      <c r="F10" s="13">
        <v>8.213532389499999E-3</v>
      </c>
      <c r="G10" s="13">
        <v>63.237334314999998</v>
      </c>
      <c r="H10" s="13">
        <v>7975896.3136</v>
      </c>
      <c r="I10" s="13">
        <v>3119895.0564000001</v>
      </c>
      <c r="J10" s="13">
        <v>2047.2626986999999</v>
      </c>
      <c r="K10" s="13">
        <v>2141.2405973999998</v>
      </c>
      <c r="L10" s="13">
        <v>516.43670857999996</v>
      </c>
      <c r="M10" s="13">
        <v>25.936382658600003</v>
      </c>
      <c r="N10" s="13">
        <v>132205.09879496737</v>
      </c>
      <c r="O10" s="13">
        <v>1171530.8163399999</v>
      </c>
      <c r="P10" s="14">
        <v>12716.9032857</v>
      </c>
    </row>
    <row r="11" spans="1:19" x14ac:dyDescent="0.3">
      <c r="A11" s="18" t="s">
        <v>40</v>
      </c>
      <c r="B11" s="8">
        <v>63529.16482844999</v>
      </c>
      <c r="C11" s="9">
        <v>48425.503163190006</v>
      </c>
      <c r="D11" s="9">
        <v>1909.7696869310003</v>
      </c>
      <c r="E11" s="9">
        <v>6347856.7248799996</v>
      </c>
      <c r="F11" s="9">
        <v>8.9299278143600003E-2</v>
      </c>
      <c r="G11" s="9">
        <v>760.800212504</v>
      </c>
      <c r="H11" s="9">
        <v>128584263.04739998</v>
      </c>
      <c r="I11" s="9">
        <v>51424229.6875</v>
      </c>
      <c r="J11" s="9">
        <v>64081.067234349997</v>
      </c>
      <c r="K11" s="9">
        <v>21005.46421753</v>
      </c>
      <c r="L11" s="9">
        <v>6063.5935063500001</v>
      </c>
      <c r="M11" s="9">
        <v>702.62637897659988</v>
      </c>
      <c r="N11" s="9">
        <v>961460.53821460344</v>
      </c>
      <c r="O11" s="9">
        <v>13947868.682240002</v>
      </c>
      <c r="P11" s="10">
        <v>420807.38727080001</v>
      </c>
    </row>
    <row r="12" spans="1:19" x14ac:dyDescent="0.3">
      <c r="A12" s="19" t="s">
        <v>41</v>
      </c>
      <c r="B12" s="12">
        <v>29.259345</v>
      </c>
      <c r="C12" s="13">
        <v>107.5941</v>
      </c>
      <c r="D12" s="13">
        <v>3.8481524</v>
      </c>
      <c r="E12" s="13">
        <v>35543.464</v>
      </c>
      <c r="F12" s="13">
        <v>8.6934771999999997E-4</v>
      </c>
      <c r="G12" s="13">
        <v>2.8582681999999999</v>
      </c>
      <c r="H12" s="13">
        <v>526915.54</v>
      </c>
      <c r="I12" s="13">
        <v>464412.97</v>
      </c>
      <c r="J12" s="13">
        <v>356.02996999999999</v>
      </c>
      <c r="K12" s="13">
        <v>49.403880000000001</v>
      </c>
      <c r="L12" s="13">
        <v>12.590396</v>
      </c>
      <c r="M12" s="13">
        <v>0.51951751999999995</v>
      </c>
      <c r="N12" s="13">
        <v>4308.3813686369658</v>
      </c>
      <c r="O12" s="13">
        <v>76268.539000000004</v>
      </c>
      <c r="P12" s="14">
        <v>56.489840999999998</v>
      </c>
    </row>
    <row r="13" spans="1:19" ht="15" thickBot="1" x14ac:dyDescent="0.35">
      <c r="A13" s="20" t="s">
        <v>42</v>
      </c>
      <c r="B13" s="21">
        <v>160.33897706699997</v>
      </c>
      <c r="C13" s="22">
        <v>464.18763275549998</v>
      </c>
      <c r="D13" s="22">
        <v>17.300465282240001</v>
      </c>
      <c r="E13" s="22">
        <v>107253.18557089999</v>
      </c>
      <c r="F13" s="22">
        <v>2.5015326247270001E-3</v>
      </c>
      <c r="G13" s="22">
        <v>7.4417214630089994</v>
      </c>
      <c r="H13" s="22">
        <v>1664818.9725060002</v>
      </c>
      <c r="I13" s="22">
        <v>563539.88360129995</v>
      </c>
      <c r="J13" s="22">
        <v>1131.539018854</v>
      </c>
      <c r="K13" s="22">
        <v>344.90409194079996</v>
      </c>
      <c r="L13" s="22">
        <v>68.484367521980005</v>
      </c>
      <c r="M13" s="22">
        <v>2.9875748852259996</v>
      </c>
      <c r="N13" s="22">
        <v>12437.928235970441</v>
      </c>
      <c r="O13" s="22">
        <v>227913.86316549999</v>
      </c>
      <c r="P13" s="23">
        <v>1030.7008511377001</v>
      </c>
      <c r="S13" s="24"/>
    </row>
    <row r="14" spans="1:19" x14ac:dyDescent="0.3">
      <c r="A14" s="25"/>
      <c r="B14" s="27"/>
      <c r="C14" s="28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9" ht="29.4" thickBot="1" x14ac:dyDescent="0.35">
      <c r="A15" s="26" t="s">
        <v>43</v>
      </c>
      <c r="B15" s="26"/>
      <c r="C15" s="26"/>
      <c r="D15" s="26"/>
      <c r="E15" s="26"/>
      <c r="F15" s="26"/>
      <c r="G15" s="26"/>
      <c r="H15" s="33" t="s">
        <v>51</v>
      </c>
      <c r="I15" s="30">
        <f>0.000175</f>
        <v>1.75E-4</v>
      </c>
      <c r="J15" t="s">
        <v>1</v>
      </c>
      <c r="K15" s="26"/>
      <c r="L15" s="26"/>
      <c r="M15" s="26"/>
      <c r="N15" s="26"/>
      <c r="O15" s="26"/>
      <c r="P15" s="26"/>
    </row>
    <row r="16" spans="1:19" ht="47.4" customHeight="1" thickBot="1" x14ac:dyDescent="0.35">
      <c r="A16" t="s">
        <v>2</v>
      </c>
      <c r="B16" s="1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</row>
    <row r="17" spans="1:34" ht="31.2" thickBot="1" x14ac:dyDescent="0.35">
      <c r="A17" s="3">
        <v>30</v>
      </c>
      <c r="B17" s="4" t="s">
        <v>18</v>
      </c>
      <c r="C17" s="5" t="s">
        <v>19</v>
      </c>
      <c r="D17" s="5" t="s">
        <v>20</v>
      </c>
      <c r="E17" s="5" t="s">
        <v>21</v>
      </c>
      <c r="F17" s="5" t="s">
        <v>22</v>
      </c>
      <c r="G17" s="5" t="s">
        <v>23</v>
      </c>
      <c r="H17" s="5" t="s">
        <v>24</v>
      </c>
      <c r="I17" s="5" t="s">
        <v>25</v>
      </c>
      <c r="J17" s="5" t="s">
        <v>26</v>
      </c>
      <c r="K17" s="5" t="s">
        <v>27</v>
      </c>
      <c r="L17" s="5" t="s">
        <v>28</v>
      </c>
      <c r="M17" s="5" t="s">
        <v>29</v>
      </c>
      <c r="N17" s="5" t="s">
        <v>30</v>
      </c>
      <c r="O17" s="5" t="s">
        <v>31</v>
      </c>
      <c r="P17" s="5" t="s">
        <v>32</v>
      </c>
    </row>
    <row r="18" spans="1:34" x14ac:dyDescent="0.3">
      <c r="A18" s="7" t="s">
        <v>44</v>
      </c>
      <c r="B18" s="8">
        <v>3.2392231932499995</v>
      </c>
      <c r="C18" s="9">
        <v>1.1832619423120001</v>
      </c>
      <c r="D18" s="9">
        <v>0.22741401578929998</v>
      </c>
      <c r="E18" s="9">
        <v>1649.1177237820002</v>
      </c>
      <c r="F18" s="9">
        <v>1.0499500186000002E-5</v>
      </c>
      <c r="G18" s="9">
        <v>2.5517203389299997E-2</v>
      </c>
      <c r="H18" s="9">
        <v>4724.1512351400006</v>
      </c>
      <c r="I18" s="9">
        <v>1180.030021823</v>
      </c>
      <c r="J18" s="9">
        <v>1.726124010977</v>
      </c>
      <c r="K18" s="9">
        <v>1.762146994466</v>
      </c>
      <c r="L18" s="9">
        <v>0.59795576159600006</v>
      </c>
      <c r="M18" s="9">
        <v>2.5085150464229999E-2</v>
      </c>
      <c r="N18" s="9">
        <v>119.91386924904482</v>
      </c>
      <c r="O18" s="9">
        <v>1773.370017881</v>
      </c>
      <c r="P18" s="10">
        <v>2.5368704273999998</v>
      </c>
      <c r="T18" s="30"/>
    </row>
    <row r="19" spans="1:34" x14ac:dyDescent="0.3">
      <c r="A19" s="11" t="s">
        <v>45</v>
      </c>
      <c r="B19" s="12">
        <v>2.3564481724999999</v>
      </c>
      <c r="C19" s="13">
        <v>1.3966275453000001</v>
      </c>
      <c r="D19" s="13">
        <v>8.1557048780000016E-2</v>
      </c>
      <c r="E19" s="13">
        <v>525.53166720000013</v>
      </c>
      <c r="F19" s="13">
        <v>6.6869575957E-6</v>
      </c>
      <c r="G19" s="13">
        <v>2.9461939459000004E-2</v>
      </c>
      <c r="H19" s="13">
        <v>5218.4911396999996</v>
      </c>
      <c r="I19" s="13">
        <v>1535.7851037000003</v>
      </c>
      <c r="J19" s="13">
        <v>1.2634268714999999</v>
      </c>
      <c r="K19" s="13">
        <v>1.0136262404</v>
      </c>
      <c r="L19" s="13">
        <v>0.3370156144</v>
      </c>
      <c r="M19" s="13">
        <v>2.0574714375000001E-2</v>
      </c>
      <c r="N19" s="13">
        <v>42.565768881891252</v>
      </c>
      <c r="O19" s="13">
        <v>750.52326319999986</v>
      </c>
      <c r="P19" s="14">
        <v>10.7627957694</v>
      </c>
      <c r="T19" s="30"/>
    </row>
    <row r="20" spans="1:34" x14ac:dyDescent="0.3">
      <c r="A20" s="11" t="s">
        <v>46</v>
      </c>
      <c r="B20" s="12">
        <v>0.131381791</v>
      </c>
      <c r="C20" s="13">
        <v>0.49857146739000002</v>
      </c>
      <c r="D20" s="13">
        <v>1.2291352841999999E-2</v>
      </c>
      <c r="E20" s="13">
        <v>42.93926218</v>
      </c>
      <c r="F20" s="13">
        <v>2.8282387692999999E-5</v>
      </c>
      <c r="G20" s="13">
        <v>2.674972081E-3</v>
      </c>
      <c r="H20" s="13">
        <v>3328.2730096</v>
      </c>
      <c r="I20" s="13">
        <v>797.39441685999998</v>
      </c>
      <c r="J20" s="13">
        <v>0.26634269348</v>
      </c>
      <c r="K20" s="13">
        <v>0.21607467436</v>
      </c>
      <c r="L20" s="13">
        <v>4.5078484960000005E-2</v>
      </c>
      <c r="M20" s="13">
        <v>1.7141791075999998E-2</v>
      </c>
      <c r="N20" s="13">
        <v>4.7310754226745431</v>
      </c>
      <c r="O20" s="13">
        <v>58.87982951</v>
      </c>
      <c r="P20" s="14">
        <v>14.4647208861</v>
      </c>
      <c r="S20" t="s">
        <v>68</v>
      </c>
      <c r="T20" s="30">
        <v>2.7999999999999999E-6</v>
      </c>
      <c r="U20" s="30">
        <v>2.7999999999999999E-6</v>
      </c>
      <c r="V20" s="30">
        <v>6.9999999999999999E-4</v>
      </c>
      <c r="W20" s="30">
        <v>2.1E-10</v>
      </c>
      <c r="X20" s="30">
        <v>1.0499999999999999E-3</v>
      </c>
      <c r="Y20" s="30">
        <v>2.1299999999999999E-6</v>
      </c>
      <c r="Z20" s="30">
        <v>5.02E-5</v>
      </c>
      <c r="AA20" s="30">
        <v>7.9100000000000004E-3</v>
      </c>
      <c r="AB20">
        <v>1.0900000000000001</v>
      </c>
      <c r="AC20">
        <v>1.04</v>
      </c>
      <c r="AF20">
        <v>1</v>
      </c>
      <c r="AG20">
        <v>1</v>
      </c>
      <c r="AH20">
        <v>1</v>
      </c>
    </row>
    <row r="21" spans="1:34" x14ac:dyDescent="0.3">
      <c r="A21" s="11" t="s">
        <v>47</v>
      </c>
      <c r="B21" s="12">
        <v>2.412302224E-2</v>
      </c>
      <c r="C21" s="13">
        <v>5.6288341379999995E-2</v>
      </c>
      <c r="D21" s="13">
        <v>9.5331091100000001E-4</v>
      </c>
      <c r="E21" s="13">
        <v>2.7513905500000004</v>
      </c>
      <c r="F21" s="13">
        <v>3.2992983969999998E-7</v>
      </c>
      <c r="G21" s="13">
        <v>3.7909690259999994E-4</v>
      </c>
      <c r="H21" s="13">
        <v>99.196656599999983</v>
      </c>
      <c r="I21" s="13">
        <v>34.58458031</v>
      </c>
      <c r="J21" s="13">
        <v>0.11679726282</v>
      </c>
      <c r="K21" s="13">
        <v>1.5477458940000001E-2</v>
      </c>
      <c r="L21" s="13">
        <v>4.6216732899999995E-3</v>
      </c>
      <c r="M21" s="13">
        <v>1.4452496149999999E-4</v>
      </c>
      <c r="N21" s="13">
        <v>1.5499217606584752</v>
      </c>
      <c r="O21" s="13">
        <v>18.5968877</v>
      </c>
      <c r="P21" s="14">
        <v>4.6920464939999997E-2</v>
      </c>
      <c r="T21" s="30"/>
    </row>
    <row r="22" spans="1:34" x14ac:dyDescent="0.3">
      <c r="A22" s="11" t="s">
        <v>48</v>
      </c>
      <c r="B22" s="12">
        <v>0.10691445367571001</v>
      </c>
      <c r="C22" s="13">
        <v>9.1366623252510007E-2</v>
      </c>
      <c r="D22" s="13">
        <v>5.1438836087880002E-3</v>
      </c>
      <c r="E22" s="13">
        <v>31.753425835462998</v>
      </c>
      <c r="F22" s="13">
        <v>8.7953028719267E-7</v>
      </c>
      <c r="G22" s="13">
        <v>1.6741679852836E-3</v>
      </c>
      <c r="H22" s="13">
        <v>288.90306708790001</v>
      </c>
      <c r="I22" s="13">
        <v>108.80037045174001</v>
      </c>
      <c r="J22" s="13">
        <v>4.3576761864990002E-2</v>
      </c>
      <c r="K22" s="13">
        <v>5.3115373413650004E-2</v>
      </c>
      <c r="L22" s="13">
        <v>1.9077570034802999E-2</v>
      </c>
      <c r="M22" s="13">
        <v>2.8264274424516997E-3</v>
      </c>
      <c r="N22" s="13">
        <v>2.9247447621589986</v>
      </c>
      <c r="O22" s="13">
        <v>54.174464110130003</v>
      </c>
      <c r="P22" s="14">
        <v>0.79325662809166986</v>
      </c>
      <c r="T22" s="30"/>
    </row>
    <row r="23" spans="1:34" x14ac:dyDescent="0.3">
      <c r="A23" s="11" t="s">
        <v>49</v>
      </c>
      <c r="B23" s="12">
        <v>3.5323017999999998E-2</v>
      </c>
      <c r="C23" s="13">
        <v>4.2307193E-2</v>
      </c>
      <c r="D23" s="13">
        <v>2.2875700000000001E-3</v>
      </c>
      <c r="E23" s="13">
        <v>6.6443260000000004</v>
      </c>
      <c r="F23" s="13">
        <v>9.9055593000000003E-8</v>
      </c>
      <c r="G23" s="13">
        <v>6.9140250999999995E-4</v>
      </c>
      <c r="H23" s="13">
        <v>114.72378</v>
      </c>
      <c r="I23" s="13">
        <v>58.413955999999999</v>
      </c>
      <c r="J23" s="13">
        <v>0.20876412999999999</v>
      </c>
      <c r="K23" s="13">
        <v>5.5434931999999999E-2</v>
      </c>
      <c r="L23" s="13">
        <v>1.155194E-2</v>
      </c>
      <c r="M23" s="13">
        <v>4.1419451999999998E-4</v>
      </c>
      <c r="N23" s="13">
        <v>1.5499217606584752</v>
      </c>
      <c r="O23" s="13">
        <v>14.452775000000001</v>
      </c>
      <c r="P23" s="14">
        <v>0.27164048000000002</v>
      </c>
      <c r="T23" s="30"/>
    </row>
    <row r="24" spans="1:34" ht="15" thickBot="1" x14ac:dyDescent="0.35">
      <c r="A24" s="17" t="s">
        <v>50</v>
      </c>
      <c r="B24" s="12">
        <v>7.3585827299999995E-3</v>
      </c>
      <c r="C24" s="13">
        <v>2.6981438258E-2</v>
      </c>
      <c r="D24" s="13">
        <v>9.6889196299999999E-4</v>
      </c>
      <c r="E24" s="13">
        <v>8.9249172220000013</v>
      </c>
      <c r="F24" s="13">
        <v>2.1809117652000001E-7</v>
      </c>
      <c r="G24" s="13">
        <v>7.1716802065999999E-4</v>
      </c>
      <c r="H24" s="13">
        <v>132.12580907099999</v>
      </c>
      <c r="I24" s="13">
        <v>116.399022231</v>
      </c>
      <c r="J24" s="13">
        <v>8.924519217400001E-2</v>
      </c>
      <c r="K24" s="13">
        <v>1.2502417791999999E-2</v>
      </c>
      <c r="L24" s="13">
        <v>3.174516123E-3</v>
      </c>
      <c r="M24" s="13">
        <v>1.3049581757000001E-4</v>
      </c>
      <c r="N24" s="13">
        <v>1.0821062985609899</v>
      </c>
      <c r="O24" s="13">
        <v>19.138499069000002</v>
      </c>
      <c r="P24" s="14">
        <v>1.4231963013000001E-2</v>
      </c>
      <c r="T24" s="30"/>
    </row>
    <row r="25" spans="1:34" x14ac:dyDescent="0.3">
      <c r="A25" s="18" t="s">
        <v>40</v>
      </c>
      <c r="B25" s="8">
        <v>5.9007722333957098</v>
      </c>
      <c r="C25" s="9">
        <v>3.2954045508925103</v>
      </c>
      <c r="D25" s="9">
        <v>0.33061607389408798</v>
      </c>
      <c r="E25" s="9">
        <v>2267.6627127694633</v>
      </c>
      <c r="F25" s="9">
        <v>4.6995452371112669E-5</v>
      </c>
      <c r="G25" s="9">
        <v>6.1115950347843603E-2</v>
      </c>
      <c r="H25" s="9">
        <v>13905.8646971989</v>
      </c>
      <c r="I25" s="9">
        <v>3831.4074713757404</v>
      </c>
      <c r="J25" s="9">
        <v>3.7142769228159898</v>
      </c>
      <c r="K25" s="9">
        <v>3.1283780913716499</v>
      </c>
      <c r="L25" s="9">
        <v>1.0184755604038029</v>
      </c>
      <c r="M25" s="9">
        <v>6.6317298656751691E-2</v>
      </c>
      <c r="N25" s="9">
        <v>174.31740813564755</v>
      </c>
      <c r="O25" s="9">
        <v>2689.1357364701298</v>
      </c>
      <c r="P25" s="10">
        <v>28.890436618944669</v>
      </c>
      <c r="T25" s="30"/>
    </row>
    <row r="26" spans="1:34" ht="15" thickBot="1" x14ac:dyDescent="0.35">
      <c r="A26" s="20" t="s">
        <v>42</v>
      </c>
      <c r="B26" s="21">
        <v>4.3061934042899999E-2</v>
      </c>
      <c r="C26" s="22">
        <v>0.19150806446300001</v>
      </c>
      <c r="D26" s="22">
        <v>1.1915711792420001E-3</v>
      </c>
      <c r="E26" s="22">
        <v>6.9270104669029999</v>
      </c>
      <c r="F26" s="22">
        <v>1.088622104914E-7</v>
      </c>
      <c r="G26" s="22">
        <v>2.745435973131E-4</v>
      </c>
      <c r="H26" s="22">
        <v>2503.3273369359999</v>
      </c>
      <c r="I26" s="22">
        <v>548.92774400495</v>
      </c>
      <c r="J26" s="22">
        <v>5.6187533769439996E-2</v>
      </c>
      <c r="K26" s="22">
        <v>1.918816084608E-2</v>
      </c>
      <c r="L26" s="22">
        <v>5.0902116193000009E-3</v>
      </c>
      <c r="M26" s="22">
        <v>8.6355631697809989E-3</v>
      </c>
      <c r="N26" s="22">
        <v>1.7022307463920816</v>
      </c>
      <c r="O26" s="22">
        <v>10.35356005769</v>
      </c>
      <c r="P26" s="23">
        <v>3.9740206155729998E-2</v>
      </c>
      <c r="T26" s="30"/>
    </row>
    <row r="27" spans="1:34" x14ac:dyDescent="0.3">
      <c r="A27" s="11" t="s">
        <v>63</v>
      </c>
      <c r="B27" s="13">
        <f>SUM(B25:B26)*2857.14*1/30</f>
        <v>566.07887843851825</v>
      </c>
      <c r="C27" s="13">
        <f t="shared" ref="C27:P27" si="0">SUM(C25:C26)*2857.14*1/30</f>
        <v>332.08658366122808</v>
      </c>
      <c r="D27" s="13">
        <f t="shared" si="0"/>
        <v>31.6006965014938</v>
      </c>
      <c r="E27" s="13">
        <f t="shared" si="0"/>
        <v>216627.37606158506</v>
      </c>
      <c r="F27" s="13">
        <f t="shared" si="0"/>
        <v>4.4861207121228075E-3</v>
      </c>
      <c r="G27" s="13">
        <f t="shared" si="0"/>
        <v>5.8467078623488336</v>
      </c>
      <c r="H27" s="13">
        <f t="shared" si="0"/>
        <v>1562778.6309469393</v>
      </c>
      <c r="I27" s="13">
        <f t="shared" si="0"/>
        <v>417174.36524242617</v>
      </c>
      <c r="J27" s="13">
        <f t="shared" si="0"/>
        <v>359.09149391628313</v>
      </c>
      <c r="K27" s="13">
        <f t="shared" si="0"/>
        <v>299.76791472871213</v>
      </c>
      <c r="L27" s="13">
        <f t="shared" si="0"/>
        <v>97.482356995936257</v>
      </c>
      <c r="M27" s="13">
        <f t="shared" si="0"/>
        <v>7.1383606546353198</v>
      </c>
      <c r="N27" s="13">
        <f t="shared" si="0"/>
        <v>16763.758367847691</v>
      </c>
      <c r="O27" s="13">
        <f t="shared" si="0"/>
        <v>257093.96162271651</v>
      </c>
      <c r="P27" s="13">
        <f t="shared" si="0"/>
        <v>2755.2521804689118</v>
      </c>
      <c r="T27" s="30"/>
    </row>
    <row r="28" spans="1:34" ht="15" thickBot="1" x14ac:dyDescent="0.35">
      <c r="A28" s="11" t="s">
        <v>64</v>
      </c>
      <c r="B28" s="53">
        <f>B27*T20</f>
        <v>1.585020859627851E-3</v>
      </c>
      <c r="C28" s="53">
        <f t="shared" ref="B28:P28" si="1">C27*U20</f>
        <v>9.2984243425143858E-4</v>
      </c>
      <c r="D28" s="53">
        <f t="shared" si="1"/>
        <v>2.2120487551045662E-2</v>
      </c>
      <c r="E28" s="53">
        <f t="shared" si="1"/>
        <v>4.5491748972932863E-5</v>
      </c>
      <c r="F28" s="53">
        <f t="shared" si="1"/>
        <v>4.7104267477289476E-6</v>
      </c>
      <c r="G28" s="53">
        <f t="shared" si="1"/>
        <v>1.2453487746803015E-5</v>
      </c>
      <c r="H28" s="53">
        <f t="shared" si="1"/>
        <v>78.451487273536358</v>
      </c>
      <c r="I28" s="53">
        <f t="shared" si="1"/>
        <v>3299.8492290675913</v>
      </c>
      <c r="J28" s="53">
        <f t="shared" si="1"/>
        <v>391.40972836874863</v>
      </c>
      <c r="K28" s="53">
        <f>K27*AC20</f>
        <v>311.75863131786065</v>
      </c>
      <c r="L28" s="53">
        <f t="shared" si="1"/>
        <v>0</v>
      </c>
      <c r="M28" s="53">
        <f t="shared" si="1"/>
        <v>0</v>
      </c>
      <c r="N28" s="53">
        <f t="shared" si="1"/>
        <v>16763.758367847691</v>
      </c>
      <c r="O28" s="53">
        <f t="shared" si="1"/>
        <v>257093.96162271651</v>
      </c>
      <c r="P28" s="53">
        <f t="shared" si="1"/>
        <v>2755.2521804689118</v>
      </c>
    </row>
    <row r="29" spans="1:34" ht="18.600000000000001" thickBot="1" x14ac:dyDescent="0.4">
      <c r="A29" s="32"/>
      <c r="B29" s="48" t="s">
        <v>52</v>
      </c>
      <c r="C29" s="49" t="s">
        <v>53</v>
      </c>
      <c r="D29" s="49" t="s">
        <v>54</v>
      </c>
      <c r="E29" s="50" t="s">
        <v>55</v>
      </c>
    </row>
    <row r="30" spans="1:34" x14ac:dyDescent="0.3">
      <c r="A30" t="s">
        <v>75</v>
      </c>
      <c r="B30" s="53">
        <f>SUM(B28:G28)*10</f>
        <v>0.24698006508392417</v>
      </c>
      <c r="C30" s="53">
        <f>SUM(H28:K28)*10</f>
        <v>40814.690760277372</v>
      </c>
      <c r="D30" s="53">
        <f>N28*10</f>
        <v>167637.58367847692</v>
      </c>
      <c r="E30" s="53">
        <f>SUM(O28:P28)*10</f>
        <v>2598492.1380318543</v>
      </c>
    </row>
    <row r="33" spans="1:16" x14ac:dyDescent="0.3">
      <c r="A33" t="s">
        <v>65</v>
      </c>
      <c r="B33" s="53">
        <f>SUM(B25:B26)*2285.71*1/30</f>
        <v>452.8627064952035</v>
      </c>
      <c r="C33" s="53">
        <f t="shared" ref="C33:P33" si="2">SUM(C25:C26)*2285.71*1/30</f>
        <v>265.66903446814143</v>
      </c>
      <c r="D33" s="53">
        <f t="shared" si="2"/>
        <v>25.280535080685368</v>
      </c>
      <c r="E33" s="53">
        <f t="shared" si="2"/>
        <v>173301.74920995315</v>
      </c>
      <c r="F33" s="53">
        <f t="shared" si="2"/>
        <v>3.5888934294106079E-3</v>
      </c>
      <c r="G33" s="53">
        <f t="shared" si="2"/>
        <v>4.6773621971794714</v>
      </c>
      <c r="H33" s="53">
        <f t="shared" si="2"/>
        <v>1250221.810811416</v>
      </c>
      <c r="I33" s="53">
        <f t="shared" si="2"/>
        <v>333739.20017159329</v>
      </c>
      <c r="J33" s="53">
        <f t="shared" si="2"/>
        <v>287.27294376872942</v>
      </c>
      <c r="K33" s="53">
        <f t="shared" si="2"/>
        <v>239.8141219452196</v>
      </c>
      <c r="L33" s="53">
        <f t="shared" si="2"/>
        <v>77.985817359030889</v>
      </c>
      <c r="M33" s="53">
        <f t="shared" si="2"/>
        <v>5.7106835268508007</v>
      </c>
      <c r="N33" s="53">
        <f t="shared" si="2"/>
        <v>13410.994959635562</v>
      </c>
      <c r="O33" s="53">
        <f t="shared" si="2"/>
        <v>205674.98933222011</v>
      </c>
      <c r="P33" s="53">
        <f t="shared" si="2"/>
        <v>2204.1998156966742</v>
      </c>
    </row>
    <row r="34" spans="1:16" ht="15" thickBot="1" x14ac:dyDescent="0.35">
      <c r="A34" t="s">
        <v>66</v>
      </c>
      <c r="B34" s="53">
        <f>B33*T20</f>
        <v>1.2680155781865697E-3</v>
      </c>
      <c r="C34" s="53">
        <f>C33*U20</f>
        <v>7.4387329651079599E-4</v>
      </c>
      <c r="D34" s="53">
        <f t="shared" ref="B34:P34" si="3">D33*V20</f>
        <v>1.7696374556479759E-2</v>
      </c>
      <c r="E34" s="53">
        <f t="shared" si="3"/>
        <v>3.6393367334090163E-5</v>
      </c>
      <c r="F34" s="53">
        <f t="shared" si="3"/>
        <v>3.768338100881138E-6</v>
      </c>
      <c r="G34" s="53">
        <f t="shared" si="3"/>
        <v>9.9627814799922737E-6</v>
      </c>
      <c r="H34" s="53">
        <f t="shared" si="3"/>
        <v>62.761134902733083</v>
      </c>
      <c r="I34" s="53">
        <f t="shared" si="3"/>
        <v>2639.8770733573028</v>
      </c>
      <c r="J34" s="53">
        <f t="shared" si="3"/>
        <v>313.12750870791507</v>
      </c>
      <c r="K34" s="53">
        <f t="shared" si="3"/>
        <v>249.40668682302839</v>
      </c>
      <c r="L34" s="53">
        <f t="shared" si="3"/>
        <v>0</v>
      </c>
      <c r="M34" s="53">
        <f t="shared" si="3"/>
        <v>0</v>
      </c>
      <c r="N34" s="53">
        <f t="shared" si="3"/>
        <v>13410.994959635562</v>
      </c>
      <c r="O34" s="53">
        <f t="shared" si="3"/>
        <v>205674.98933222011</v>
      </c>
      <c r="P34" s="53">
        <f t="shared" si="3"/>
        <v>2204.1998156966742</v>
      </c>
    </row>
    <row r="35" spans="1:16" ht="18.600000000000001" thickBot="1" x14ac:dyDescent="0.4">
      <c r="A35" s="32"/>
      <c r="B35" s="48" t="s">
        <v>52</v>
      </c>
      <c r="C35" s="49" t="s">
        <v>53</v>
      </c>
      <c r="D35" s="49" t="s">
        <v>54</v>
      </c>
      <c r="E35" s="50" t="s">
        <v>55</v>
      </c>
      <c r="F35" s="31"/>
      <c r="G35" s="31"/>
      <c r="H35" s="31"/>
    </row>
    <row r="36" spans="1:16" x14ac:dyDescent="0.3">
      <c r="A36" t="s">
        <v>76</v>
      </c>
      <c r="B36" s="53">
        <f>SUM(B34:G34)*10</f>
        <v>0.19758387918092088</v>
      </c>
      <c r="C36" s="53">
        <f>SUM(H34:K34)*10</f>
        <v>32651.724037909793</v>
      </c>
      <c r="D36" s="53">
        <f>N34*10</f>
        <v>134109.94959635561</v>
      </c>
      <c r="E36" s="53">
        <f>SUM(O34:P34)*10</f>
        <v>2078791.8914791681</v>
      </c>
    </row>
    <row r="38" spans="1:16" x14ac:dyDescent="0.3">
      <c r="A38" s="54" t="s">
        <v>67</v>
      </c>
    </row>
    <row r="39" spans="1:16" x14ac:dyDescent="0.3">
      <c r="A39" t="s">
        <v>63</v>
      </c>
      <c r="B39" s="53">
        <f>SUM(B11:B13)*0.125*1/20</f>
        <v>398.24226969073118</v>
      </c>
      <c r="C39" s="53">
        <f t="shared" ref="C39:P39" si="4">SUM(C11:C13)*0.125*1/20</f>
        <v>306.2330305996594</v>
      </c>
      <c r="D39" s="53">
        <f t="shared" si="4"/>
        <v>12.068239403832752</v>
      </c>
      <c r="E39" s="53">
        <f t="shared" si="4"/>
        <v>40566.583590318121</v>
      </c>
      <c r="F39" s="53">
        <f t="shared" si="4"/>
        <v>5.7918849055204366E-4</v>
      </c>
      <c r="G39" s="53">
        <f t="shared" si="4"/>
        <v>4.8193762635438064</v>
      </c>
      <c r="H39" s="53">
        <f t="shared" si="4"/>
        <v>817349.9847494124</v>
      </c>
      <c r="I39" s="53">
        <f t="shared" si="4"/>
        <v>327826.1408818831</v>
      </c>
      <c r="J39" s="53">
        <f t="shared" si="4"/>
        <v>409.80397639502496</v>
      </c>
      <c r="K39" s="53">
        <f t="shared" si="4"/>
        <v>133.7485761841925</v>
      </c>
      <c r="L39" s="53">
        <f t="shared" si="4"/>
        <v>38.40417668669987</v>
      </c>
      <c r="M39" s="53">
        <f t="shared" si="4"/>
        <v>4.4133341961364119</v>
      </c>
      <c r="N39" s="53">
        <f t="shared" si="4"/>
        <v>6113.7927988700676</v>
      </c>
      <c r="O39" s="53">
        <f t="shared" si="4"/>
        <v>89075.319277534392</v>
      </c>
      <c r="P39" s="53">
        <f t="shared" si="4"/>
        <v>2636.8411122683606</v>
      </c>
    </row>
    <row r="40" spans="1:16" ht="15" thickBot="1" x14ac:dyDescent="0.35">
      <c r="A40" t="s">
        <v>64</v>
      </c>
      <c r="B40" s="53">
        <f>B39*T20</f>
        <v>1.1150783551340472E-3</v>
      </c>
      <c r="C40" s="53">
        <f t="shared" ref="B40:P40" si="5">C39*U20</f>
        <v>8.5745248567904633E-4</v>
      </c>
      <c r="D40" s="53">
        <f t="shared" si="5"/>
        <v>8.4477675826829263E-3</v>
      </c>
      <c r="E40" s="53">
        <f t="shared" si="5"/>
        <v>8.5189825539668049E-6</v>
      </c>
      <c r="F40" s="53">
        <f t="shared" si="5"/>
        <v>6.0814791507964578E-7</v>
      </c>
      <c r="G40" s="53">
        <f t="shared" si="5"/>
        <v>1.0265271441348307E-5</v>
      </c>
      <c r="H40" s="53">
        <f t="shared" si="5"/>
        <v>41.030969234420503</v>
      </c>
      <c r="I40" s="53">
        <f t="shared" si="5"/>
        <v>2593.1047743756953</v>
      </c>
      <c r="J40" s="53">
        <f t="shared" si="5"/>
        <v>446.68633427057722</v>
      </c>
      <c r="K40" s="53">
        <f t="shared" si="5"/>
        <v>139.0985192315602</v>
      </c>
      <c r="L40" s="53">
        <f t="shared" si="5"/>
        <v>0</v>
      </c>
      <c r="M40" s="53">
        <f t="shared" si="5"/>
        <v>0</v>
      </c>
      <c r="N40" s="53">
        <f t="shared" si="5"/>
        <v>6113.7927988700676</v>
      </c>
      <c r="O40" s="53">
        <f t="shared" si="5"/>
        <v>89075.319277534392</v>
      </c>
      <c r="P40" s="53">
        <f t="shared" si="5"/>
        <v>2636.8411122683606</v>
      </c>
    </row>
    <row r="41" spans="1:16" ht="18.600000000000001" thickBot="1" x14ac:dyDescent="0.4">
      <c r="A41" s="32"/>
      <c r="B41" s="48" t="s">
        <v>52</v>
      </c>
      <c r="C41" s="49" t="s">
        <v>53</v>
      </c>
      <c r="D41" s="49" t="s">
        <v>54</v>
      </c>
      <c r="E41" s="50" t="s">
        <v>55</v>
      </c>
    </row>
    <row r="42" spans="1:16" x14ac:dyDescent="0.3">
      <c r="A42" t="s">
        <v>75</v>
      </c>
      <c r="B42" s="53">
        <f>SUM(B40:G40)*10</f>
        <v>0.10439690825406414</v>
      </c>
      <c r="C42" s="53">
        <f>SUM(H40:K40)*10</f>
        <v>32199.205971122534</v>
      </c>
      <c r="D42" s="53">
        <f>N40*10</f>
        <v>61137.927988700678</v>
      </c>
      <c r="E42" s="53">
        <f>SUM(O40:P40)*10</f>
        <v>917121.60389802756</v>
      </c>
    </row>
    <row r="45" spans="1:16" x14ac:dyDescent="0.3">
      <c r="A45" t="s">
        <v>65</v>
      </c>
      <c r="B45" s="53">
        <f>SUM(B11:B13)*0.1*1/20</f>
        <v>318.59381575258493</v>
      </c>
      <c r="C45" s="53">
        <f t="shared" ref="C45:P45" si="6">SUM(C11:C13)*0.1*1/20</f>
        <v>244.98642447972756</v>
      </c>
      <c r="D45" s="53">
        <f t="shared" si="6"/>
        <v>9.6545915230662018</v>
      </c>
      <c r="E45" s="53">
        <f t="shared" si="6"/>
        <v>32453.266872254502</v>
      </c>
      <c r="F45" s="53">
        <f t="shared" si="6"/>
        <v>4.63350792441635E-4</v>
      </c>
      <c r="G45" s="53">
        <f t="shared" si="6"/>
        <v>3.8555010108350452</v>
      </c>
      <c r="H45" s="53">
        <f t="shared" si="6"/>
        <v>653879.98779953003</v>
      </c>
      <c r="I45" s="53">
        <f t="shared" si="6"/>
        <v>262260.91270550655</v>
      </c>
      <c r="J45" s="53">
        <f t="shared" si="6"/>
        <v>327.84318111601999</v>
      </c>
      <c r="K45" s="53">
        <f t="shared" si="6"/>
        <v>106.998860947354</v>
      </c>
      <c r="L45" s="53">
        <f t="shared" si="6"/>
        <v>30.723341349359902</v>
      </c>
      <c r="M45" s="53">
        <f t="shared" si="6"/>
        <v>3.5306673569091296</v>
      </c>
      <c r="N45" s="53">
        <f t="shared" si="6"/>
        <v>4891.034239096055</v>
      </c>
      <c r="O45" s="53">
        <f t="shared" si="6"/>
        <v>71260.25542202752</v>
      </c>
      <c r="P45" s="53">
        <f t="shared" si="6"/>
        <v>2109.4728898146886</v>
      </c>
    </row>
    <row r="46" spans="1:16" ht="15" thickBot="1" x14ac:dyDescent="0.35">
      <c r="A46" t="s">
        <v>66</v>
      </c>
      <c r="B46" s="53">
        <f>B45*T20</f>
        <v>8.9206268410723776E-4</v>
      </c>
      <c r="C46" s="53">
        <f t="shared" ref="B46:P46" si="7">C45*U20</f>
        <v>6.8596198854323719E-4</v>
      </c>
      <c r="D46" s="53">
        <f t="shared" si="7"/>
        <v>6.7582140661463412E-3</v>
      </c>
      <c r="E46" s="53">
        <f t="shared" si="7"/>
        <v>6.8151860431734451E-6</v>
      </c>
      <c r="F46" s="53">
        <f t="shared" si="7"/>
        <v>4.8651833206371671E-7</v>
      </c>
      <c r="G46" s="53">
        <f t="shared" si="7"/>
        <v>8.2122171530786459E-6</v>
      </c>
      <c r="H46" s="53">
        <f t="shared" si="7"/>
        <v>32.824775387536405</v>
      </c>
      <c r="I46" s="53">
        <f t="shared" si="7"/>
        <v>2074.4838195005568</v>
      </c>
      <c r="J46" s="53">
        <f t="shared" si="7"/>
        <v>357.34906741646182</v>
      </c>
      <c r="K46" s="53">
        <f t="shared" si="7"/>
        <v>111.27881538524817</v>
      </c>
      <c r="L46" s="53">
        <f t="shared" si="7"/>
        <v>0</v>
      </c>
      <c r="M46" s="53">
        <f t="shared" si="7"/>
        <v>0</v>
      </c>
      <c r="N46" s="53">
        <f t="shared" si="7"/>
        <v>4891.034239096055</v>
      </c>
      <c r="O46" s="53">
        <f t="shared" si="7"/>
        <v>71260.25542202752</v>
      </c>
      <c r="P46" s="53">
        <f t="shared" si="7"/>
        <v>2109.4728898146886</v>
      </c>
    </row>
    <row r="47" spans="1:16" ht="18.600000000000001" thickBot="1" x14ac:dyDescent="0.4">
      <c r="A47" s="32"/>
      <c r="B47" s="48" t="s">
        <v>52</v>
      </c>
      <c r="C47" s="49" t="s">
        <v>53</v>
      </c>
      <c r="D47" s="49" t="s">
        <v>54</v>
      </c>
      <c r="E47" s="50" t="s">
        <v>55</v>
      </c>
    </row>
    <row r="48" spans="1:16" x14ac:dyDescent="0.3">
      <c r="A48" t="s">
        <v>76</v>
      </c>
      <c r="B48" s="53">
        <f>SUM(B46:G46)*10</f>
        <v>8.3517526603251332E-2</v>
      </c>
      <c r="C48" s="53">
        <f>SUM(H46:K46)*10</f>
        <v>25759.36477689803</v>
      </c>
      <c r="D48" s="53">
        <f>N46*10</f>
        <v>48910.342390960548</v>
      </c>
      <c r="E48" s="53">
        <f>SUM(O46:P46)*10</f>
        <v>733697.28311842203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A9D1-C622-4703-8562-527E94DD847C}">
  <dimension ref="A1:Z50"/>
  <sheetViews>
    <sheetView topLeftCell="A20" zoomScale="102" zoomScaleNormal="115" workbookViewId="0">
      <selection activeCell="C37" sqref="C37"/>
    </sheetView>
  </sheetViews>
  <sheetFormatPr baseColWidth="10" defaultRowHeight="14.4" x14ac:dyDescent="0.3"/>
  <cols>
    <col min="3" max="3" width="12.33203125" customWidth="1"/>
  </cols>
  <sheetData>
    <row r="1" spans="1:26" ht="15" thickBot="1" x14ac:dyDescent="0.35"/>
    <row r="2" spans="1:26" ht="27" customHeight="1" thickBot="1" x14ac:dyDescent="0.35">
      <c r="C2" s="48" t="s">
        <v>52</v>
      </c>
      <c r="D2" s="49" t="s">
        <v>53</v>
      </c>
      <c r="E2" s="49" t="s">
        <v>54</v>
      </c>
      <c r="F2" s="50" t="s">
        <v>55</v>
      </c>
      <c r="J2" s="48" t="s">
        <v>52</v>
      </c>
      <c r="K2" s="49" t="s">
        <v>53</v>
      </c>
      <c r="L2" s="49" t="s">
        <v>54</v>
      </c>
      <c r="M2" s="50" t="s">
        <v>55</v>
      </c>
      <c r="Q2" s="48" t="s">
        <v>52</v>
      </c>
      <c r="R2" s="49" t="s">
        <v>53</v>
      </c>
      <c r="S2" s="49" t="s">
        <v>54</v>
      </c>
      <c r="T2" s="50" t="s">
        <v>55</v>
      </c>
    </row>
    <row r="3" spans="1:26" x14ac:dyDescent="0.3">
      <c r="A3" s="36"/>
      <c r="B3" s="37" t="s">
        <v>56</v>
      </c>
      <c r="C3" s="38">
        <v>3.7529346866952321E-2</v>
      </c>
      <c r="D3" s="38">
        <v>18000.716153058984</v>
      </c>
      <c r="E3" s="38">
        <v>11368.799845316322</v>
      </c>
      <c r="F3" s="39">
        <v>204509.66528217503</v>
      </c>
      <c r="H3" s="55"/>
      <c r="I3" s="56" t="s">
        <v>56</v>
      </c>
      <c r="J3" s="38">
        <v>3.7529346866952321E-2</v>
      </c>
      <c r="K3" s="38">
        <v>18000.716153058984</v>
      </c>
      <c r="L3" s="38">
        <v>11368.799845316322</v>
      </c>
      <c r="M3" s="39">
        <v>204509.66528217503</v>
      </c>
      <c r="O3" s="63"/>
      <c r="P3" s="64" t="s">
        <v>56</v>
      </c>
      <c r="Q3" s="38">
        <v>3.7529346866952321E-2</v>
      </c>
      <c r="R3" s="38">
        <v>18000.716153058984</v>
      </c>
      <c r="S3" s="38">
        <v>11368.799845316322</v>
      </c>
      <c r="T3" s="39">
        <v>204509.66528217503</v>
      </c>
    </row>
    <row r="4" spans="1:26" x14ac:dyDescent="0.3">
      <c r="A4" s="40" t="s">
        <v>59</v>
      </c>
      <c r="B4" s="34" t="s">
        <v>57</v>
      </c>
      <c r="C4" s="30">
        <v>1.2288657753019998</v>
      </c>
      <c r="D4" s="30">
        <v>216105.0729761667</v>
      </c>
      <c r="E4" s="30">
        <v>2849746.369942693</v>
      </c>
      <c r="F4" s="41">
        <v>38863453.612499997</v>
      </c>
      <c r="H4" s="57" t="s">
        <v>69</v>
      </c>
      <c r="I4" s="58" t="s">
        <v>57</v>
      </c>
      <c r="J4" s="30">
        <v>8.3517526603251332E-2</v>
      </c>
      <c r="K4" s="30">
        <v>25759.36477689803</v>
      </c>
      <c r="L4" s="30">
        <v>48910.342390960548</v>
      </c>
      <c r="M4" s="41">
        <v>733697.28311842203</v>
      </c>
      <c r="O4" s="65" t="s">
        <v>71</v>
      </c>
      <c r="P4" s="66" t="s">
        <v>57</v>
      </c>
      <c r="Q4" s="30">
        <v>0.19758387918092088</v>
      </c>
      <c r="R4" s="30">
        <v>32651.724037909793</v>
      </c>
      <c r="S4" s="30">
        <v>134109.94959635561</v>
      </c>
      <c r="T4" s="41">
        <v>2078791.8914791681</v>
      </c>
    </row>
    <row r="5" spans="1:26" x14ac:dyDescent="0.3">
      <c r="A5" s="40"/>
      <c r="B5" s="34" t="s">
        <v>58</v>
      </c>
      <c r="C5" s="30">
        <v>4.1674945618640907E-5</v>
      </c>
      <c r="D5" s="30">
        <v>85.682920157454333</v>
      </c>
      <c r="E5" s="30">
        <v>48.598898452493536</v>
      </c>
      <c r="F5" s="41">
        <v>844.29146147716676</v>
      </c>
      <c r="H5" s="57" t="s">
        <v>73</v>
      </c>
      <c r="I5" s="58" t="s">
        <v>58</v>
      </c>
      <c r="J5" s="30">
        <v>4.1674945618640907E-5</v>
      </c>
      <c r="K5" s="30">
        <v>85.682920157454333</v>
      </c>
      <c r="L5" s="30">
        <v>48.598898452493536</v>
      </c>
      <c r="M5" s="41">
        <v>844.29146147716676</v>
      </c>
      <c r="O5" s="65" t="s">
        <v>74</v>
      </c>
      <c r="P5" s="66" t="s">
        <v>58</v>
      </c>
      <c r="Q5" s="30">
        <v>4.1674945618640907E-5</v>
      </c>
      <c r="R5" s="30">
        <v>85.682920157454333</v>
      </c>
      <c r="S5" s="30">
        <v>48.598898452493536</v>
      </c>
      <c r="T5" s="41">
        <v>844.29146147716676</v>
      </c>
    </row>
    <row r="6" spans="1:26" x14ac:dyDescent="0.3">
      <c r="A6" s="42"/>
      <c r="B6" s="35" t="s">
        <v>56</v>
      </c>
      <c r="C6" s="51">
        <v>4.1118700122826042E-2</v>
      </c>
      <c r="D6" s="51">
        <v>20548.920225674803</v>
      </c>
      <c r="E6" s="51">
        <v>13640.469186884282</v>
      </c>
      <c r="F6" s="52">
        <v>194716.01167013327</v>
      </c>
      <c r="H6" s="59"/>
      <c r="I6" s="60" t="s">
        <v>56</v>
      </c>
      <c r="J6" s="51">
        <v>4.1118700122826042E-2</v>
      </c>
      <c r="K6" s="51">
        <v>20548.920225674803</v>
      </c>
      <c r="L6" s="51">
        <v>13640.469186884282</v>
      </c>
      <c r="M6" s="52">
        <v>194716.01167013327</v>
      </c>
      <c r="O6" s="67"/>
      <c r="P6" s="68" t="s">
        <v>56</v>
      </c>
      <c r="Q6" s="51">
        <v>4.1118700122826042E-2</v>
      </c>
      <c r="R6" s="51">
        <v>20548.920225674803</v>
      </c>
      <c r="S6" s="51">
        <v>13640.469186884282</v>
      </c>
      <c r="T6" s="52">
        <v>194716.01167013327</v>
      </c>
    </row>
    <row r="7" spans="1:26" x14ac:dyDescent="0.3">
      <c r="A7" s="42" t="s">
        <v>60</v>
      </c>
      <c r="B7" s="35" t="s">
        <v>57</v>
      </c>
      <c r="C7" s="30">
        <v>4.4726264250122161E-2</v>
      </c>
      <c r="D7" s="30">
        <v>50560.577217359998</v>
      </c>
      <c r="E7" s="30">
        <v>63902.909681033336</v>
      </c>
      <c r="F7" s="41">
        <v>699125.28218333318</v>
      </c>
      <c r="H7" s="59" t="s">
        <v>70</v>
      </c>
      <c r="I7" s="60" t="s">
        <v>57</v>
      </c>
      <c r="J7" s="30">
        <v>0.10439690825406414</v>
      </c>
      <c r="K7" s="30">
        <v>32199.205971122534</v>
      </c>
      <c r="L7" s="30">
        <v>61137.927988700678</v>
      </c>
      <c r="M7" s="41">
        <v>917121.60389802756</v>
      </c>
      <c r="O7" s="67" t="s">
        <v>72</v>
      </c>
      <c r="P7" s="68" t="s">
        <v>57</v>
      </c>
      <c r="Q7" s="30">
        <v>0.24698006508392417</v>
      </c>
      <c r="R7" s="30">
        <v>40814.690760277372</v>
      </c>
      <c r="S7" s="30">
        <v>167637.58367847692</v>
      </c>
      <c r="T7" s="41">
        <v>2598492.1380318543</v>
      </c>
    </row>
    <row r="8" spans="1:26" ht="15" thickBot="1" x14ac:dyDescent="0.35">
      <c r="A8" s="44"/>
      <c r="B8" s="45" t="s">
        <v>58</v>
      </c>
      <c r="C8" s="46">
        <v>4.6071459757886337E-5</v>
      </c>
      <c r="D8" s="46">
        <v>97.678528975762489</v>
      </c>
      <c r="E8" s="46">
        <v>48.598898452493536</v>
      </c>
      <c r="F8" s="47">
        <v>802.07688836776242</v>
      </c>
      <c r="H8" s="61" t="s">
        <v>73</v>
      </c>
      <c r="I8" s="62" t="s">
        <v>58</v>
      </c>
      <c r="J8" s="46">
        <v>4.6071459757886337E-5</v>
      </c>
      <c r="K8" s="46">
        <v>97.678528975762489</v>
      </c>
      <c r="L8" s="46">
        <v>48.598898452493536</v>
      </c>
      <c r="M8" s="47">
        <v>802.07688836776242</v>
      </c>
      <c r="O8" s="69" t="s">
        <v>74</v>
      </c>
      <c r="P8" s="70" t="s">
        <v>58</v>
      </c>
      <c r="Q8" s="46">
        <v>4.6071459757886337E-5</v>
      </c>
      <c r="R8" s="46">
        <v>97.678528975762489</v>
      </c>
      <c r="S8" s="46">
        <v>48.598898452493536</v>
      </c>
      <c r="T8" s="47">
        <v>802.07688836776242</v>
      </c>
    </row>
    <row r="9" spans="1:26" x14ac:dyDescent="0.3">
      <c r="C9" s="30"/>
      <c r="D9" s="30"/>
      <c r="E9" s="30"/>
      <c r="F9" s="30"/>
    </row>
    <row r="11" spans="1:26" x14ac:dyDescent="0.3">
      <c r="C11" s="43" t="s">
        <v>52</v>
      </c>
      <c r="I11" s="43" t="s">
        <v>53</v>
      </c>
      <c r="O11" s="43" t="s">
        <v>54</v>
      </c>
      <c r="U11" s="43" t="s">
        <v>55</v>
      </c>
    </row>
    <row r="12" spans="1:26" x14ac:dyDescent="0.3">
      <c r="C12" s="34" t="s">
        <v>61</v>
      </c>
      <c r="D12" s="35" t="s">
        <v>62</v>
      </c>
      <c r="E12" s="58" t="s">
        <v>77</v>
      </c>
      <c r="F12" s="60" t="s">
        <v>78</v>
      </c>
      <c r="G12" s="66" t="s">
        <v>79</v>
      </c>
      <c r="H12" s="68" t="s">
        <v>80</v>
      </c>
      <c r="I12" s="34" t="s">
        <v>61</v>
      </c>
      <c r="J12" s="35" t="s">
        <v>62</v>
      </c>
      <c r="K12" s="58" t="s">
        <v>77</v>
      </c>
      <c r="L12" s="60" t="s">
        <v>78</v>
      </c>
      <c r="M12" s="66" t="s">
        <v>79</v>
      </c>
      <c r="N12" s="68" t="s">
        <v>80</v>
      </c>
      <c r="O12" s="34" t="s">
        <v>61</v>
      </c>
      <c r="P12" s="35" t="s">
        <v>62</v>
      </c>
      <c r="Q12" s="58" t="s">
        <v>77</v>
      </c>
      <c r="R12" s="60" t="s">
        <v>78</v>
      </c>
      <c r="S12" s="66" t="s">
        <v>79</v>
      </c>
      <c r="T12" s="68" t="s">
        <v>80</v>
      </c>
      <c r="U12" s="34" t="s">
        <v>61</v>
      </c>
      <c r="V12" s="35" t="s">
        <v>62</v>
      </c>
      <c r="W12" s="58" t="s">
        <v>77</v>
      </c>
      <c r="X12" s="60" t="s">
        <v>78</v>
      </c>
      <c r="Y12" s="66" t="s">
        <v>79</v>
      </c>
      <c r="Z12" s="68" t="s">
        <v>80</v>
      </c>
    </row>
    <row r="13" spans="1:26" x14ac:dyDescent="0.3">
      <c r="B13" t="s">
        <v>40</v>
      </c>
      <c r="C13" s="24">
        <f>C3/MAX(SUM($C$3:$C$5),SUM($C$6:$C$8),SUM($J$3:$J$5),SUM($J$6:$J$8),SUM($Q$3:$Q$5),SUM($Q$6:$Q$8))</f>
        <v>2.9633809561170819E-2</v>
      </c>
      <c r="D13" s="24">
        <f>C6/MAX(SUM($C$3:$C$5),SUM($C$6:$C$8),SUM($J$3:$J$5),SUM($J$6:$J$8),SUM($Q$3:$Q$5),SUM($Q$6:$Q$8))</f>
        <v>3.2468023841782094E-2</v>
      </c>
      <c r="E13" s="24">
        <f>J3/MAX(SUM($C$3:$C$5),SUM($C$6:$C$8),SUM($J$3:$J$5),SUM($J$6:$J$8),SUM($Q$3:$Q$5),SUM($Q$6:$Q$8))</f>
        <v>2.9633809561170819E-2</v>
      </c>
      <c r="F13" s="24">
        <f>J6/MAX(SUM($C$3:$C$5),SUM($C$6:$C$8),SUM($J$3:$J$5),SUM($J$6:$J$8),SUM($Q$3:$Q$5),SUM($Q$6:$Q$8))</f>
        <v>3.2468023841782094E-2</v>
      </c>
      <c r="G13" s="24">
        <f>Q3/MAX(SUM($C$3:$C$5),SUM($C$6:$C$8),SUM($J$3:$J$5),SUM($J$6:$J$8),SUM($Q$3:$Q$5),SUM($Q$6:$Q$8))</f>
        <v>2.9633809561170819E-2</v>
      </c>
      <c r="H13" s="24">
        <f>Q6/MAX(SUM($C$3:$C$5),SUM($C$6:$C$8),SUM($J$3:$J$5),SUM($J$6:$J$8),SUM($Q$3:$Q$5),SUM($Q$6:$Q$8))</f>
        <v>3.2468023841782094E-2</v>
      </c>
      <c r="I13" s="24">
        <f>D3/MAX(SUM($D$3:$D$5),SUM($D$6:$D$8),SUM($K$3:$K$5),SUM($K$6:$K$8),SUM($R$3:$R$5),SUM($R$6:$R$8))</f>
        <v>7.686324354826736E-2</v>
      </c>
      <c r="J13" s="24">
        <f>D6/MAX(SUM($D$3:$D$5),SUM($D$6:$D$8),SUM($K$3:$K$5),SUM($K$6:$K$8),SUM($R$3:$R$5),SUM($R$6:$R$8))</f>
        <v>8.7744101208526173E-2</v>
      </c>
      <c r="K13" s="24">
        <f>K3/MAX(SUM($D$3:$D$5),SUM($D$6:$D$8),SUM($K$3:$K$5),SUM($K$6:$K$8),SUM($R$3:$R$5),SUM($R$6:$R$8))</f>
        <v>7.686324354826736E-2</v>
      </c>
      <c r="L13" s="24">
        <f>K6/MAX(SUM($D$3:$D$5),SUM($D$6:$D$8),SUM($K$3:$K$5),SUM($K$6:$K$8),SUM($R$3:$R$5),SUM($R$6:$R$8))</f>
        <v>8.7744101208526173E-2</v>
      </c>
      <c r="M13" s="24">
        <f>R3/MAX(SUM($D$3:$D$5),SUM($D$6:$D$8),SUM($K$3:$K$5),SUM($K$6:$K$8),SUM($R$3:$R$5),SUM($R$6:$R$8))</f>
        <v>7.686324354826736E-2</v>
      </c>
      <c r="N13" s="24">
        <f>R6/MAX(SUM($D$3:$D$5),SUM($D$6:$D$8),SUM($K$3:$K$5),SUM($K$6:$K$8),SUM($R$3:$R$5),SUM($R$6:$R$8))</f>
        <v>8.7744101208526173E-2</v>
      </c>
      <c r="O13" s="24">
        <f>E3/MAX(SUM($E$3:$E$5),SUM($E$6:$E$8),SUM($L$3:$L$5),SUM($L$6:$L$8),SUM($S$3:$S$5),SUM($S$6:$S$8))</f>
        <v>3.9734879805694064E-3</v>
      </c>
      <c r="P13" s="24">
        <f>E6/MAX(SUM($E$3:$E$5),SUM($E$6:$E$8),SUM($L$3:$L$5),SUM($L$6:$L$8),SUM($S$3:$S$5),SUM($S$6:$S$8))</f>
        <v>4.7674548853757206E-3</v>
      </c>
      <c r="Q13" s="24">
        <f>L3/MAX(SUM($E$3:$E$5),SUM($E$6:$E$8),SUM($L$3:$L$5),SUM($L$6:$L$8),SUM($S$3:$S$5),SUM($S$6:$S$8))</f>
        <v>3.9734879805694064E-3</v>
      </c>
      <c r="R13" s="24">
        <f>L6/MAX(SUM($E$3:$E$5),SUM($E$6:$E$8),SUM($L$3:$L$5),SUM($L$6:$L$8),SUM($S$3:$S$5),SUM($S$6:$S$8))</f>
        <v>4.7674548853757206E-3</v>
      </c>
      <c r="S13" s="24">
        <f>S3/MAX(SUM($E$3:$E$5),SUM($E$6:$E$8),SUM($L$3:$L$5),SUM($L$6:$L$8),SUM($S$3:$S$5),SUM($S$6:$S$8))</f>
        <v>3.9734879805694064E-3</v>
      </c>
      <c r="T13" s="24">
        <f>S6/MAX(SUM($E$3:$E$5),SUM($E$6:$E$8),SUM($L$3:$L$5),SUM($L$6:$L$8),SUM($S$3:$S$5),SUM($S$6:$S$8))</f>
        <v>4.7674548853757206E-3</v>
      </c>
      <c r="U13" s="24">
        <f>F3/MAX(SUM($F$3:$F$5),SUM($F$6:$F$8),SUM($M$3:$M$5),SUM($M$6:$M$8),SUM($T$3:$T$5),SUM($T$6:$T$8))</f>
        <v>5.2346021802613784E-3</v>
      </c>
      <c r="V13" s="24">
        <f>F6/MAX(SUM($F$3:$F$5),SUM($F$6:$F$8),SUM($M$3:$M$5),SUM($M$6:$M$8),SUM($T$3:$T$5),SUM($T$6:$T$8))</f>
        <v>4.983925125562845E-3</v>
      </c>
      <c r="W13" s="24">
        <f>M3/MAX(SUM($F$3:$F$5),SUM($F$6:$F$8),SUM($M$3:$M$5),SUM($M$6:$M$8),SUM($T$3:$T$5),SUM($T$6:$T$8))</f>
        <v>5.2346021802613784E-3</v>
      </c>
      <c r="X13" s="24">
        <f>M6/MAX(SUM($F$3:$F$5),SUM($F$6:$F$8),SUM($M$3:$M$5),SUM($M$6:$M$8),SUM($T$3:$T$5),SUM($T$6:$T$8))</f>
        <v>4.983925125562845E-3</v>
      </c>
      <c r="Y13" s="24">
        <f>T3/MAX(SUM($F$3:$F$5),SUM($F$6:$F$8),SUM($M$3:$M$5),SUM($M$6:$M$8),SUM($T$3:$T$5),SUM($T$6:$T$8))</f>
        <v>5.2346021802613784E-3</v>
      </c>
      <c r="Z13" s="24">
        <f>T6/MAX(SUM($F$3:$F$5),SUM($F$6:$F$8),SUM($M$3:$M$5),SUM($M$6:$M$8),SUM($T$3:$T$5),SUM($T$6:$T$8))</f>
        <v>4.983925125562845E-3</v>
      </c>
    </row>
    <row r="14" spans="1:26" x14ac:dyDescent="0.3">
      <c r="B14" t="s">
        <v>57</v>
      </c>
      <c r="C14" s="24">
        <f>C4/MAX(SUM($C$3:$C$5),SUM($C$6:$C$8),SUM($J$3:$J$5),SUM($J$6:$J$8),SUM($Q$3:$Q$5),SUM($Q$6:$Q$8))</f>
        <v>0.97033328319409839</v>
      </c>
      <c r="D14" s="24">
        <f t="shared" ref="D14:D15" si="0">C7/MAX(SUM($C$3:$C$5),SUM($C$6:$C$8),SUM($J$3:$J$5),SUM($J$6:$J$8),SUM($Q$3:$Q$5),SUM($Q$6:$Q$8))</f>
        <v>3.5316617735702056E-2</v>
      </c>
      <c r="E14" s="24">
        <f t="shared" ref="E14:E15" si="1">J4/MAX(SUM($C$3:$C$5),SUM($C$6:$C$8),SUM($J$3:$J$5),SUM($J$6:$J$8),SUM($Q$3:$Q$5),SUM($Q$6:$Q$8))</f>
        <v>6.5946857192981378E-2</v>
      </c>
      <c r="F14" s="24">
        <f t="shared" ref="F14:F15" si="2">J7/MAX(SUM($C$3:$C$5),SUM($C$6:$C$8),SUM($J$3:$J$5),SUM($J$6:$J$8),SUM($Q$3:$Q$5),SUM($Q$6:$Q$8))</f>
        <v>8.2433571491226695E-2</v>
      </c>
      <c r="G14" s="24">
        <f t="shared" ref="G14:G15" si="3">Q4/MAX(SUM($C$3:$C$5),SUM($C$6:$C$8),SUM($J$3:$J$5),SUM($J$6:$J$8),SUM($Q$3:$Q$5),SUM($Q$6:$Q$8))</f>
        <v>0.15601558611617475</v>
      </c>
      <c r="H14" s="24">
        <f t="shared" ref="H14:H15" si="4">Q7/MAX(SUM($C$3:$C$5),SUM($C$6:$C$8),SUM($J$3:$J$5),SUM($J$6:$J$8),SUM($Q$3:$Q$5),SUM($Q$6:$Q$8))</f>
        <v>0.19501965328758572</v>
      </c>
      <c r="I14" s="24">
        <f t="shared" ref="I14:I15" si="5">D4/MAX(SUM($D$3:$D$5),SUM($D$6:$D$8),SUM($K$3:$K$5),SUM($K$6:$K$8),SUM($R$3:$R$5),SUM($R$6:$R$8))</f>
        <v>0.92277088949932984</v>
      </c>
      <c r="J14" s="24">
        <f t="shared" ref="J14:J15" si="6">D7/MAX(SUM($D$3:$D$5),SUM($D$6:$D$8),SUM($K$3:$K$5),SUM($K$6:$K$8),SUM($R$3:$R$5),SUM($R$6:$R$8))</f>
        <v>0.21589418596206811</v>
      </c>
      <c r="K14" s="24">
        <f t="shared" ref="K14:K15" si="7">K4/MAX(SUM($D$3:$D$5),SUM($D$6:$D$8),SUM($K$3:$K$5),SUM($K$6:$K$8),SUM($R$3:$R$5),SUM($R$6:$R$8))</f>
        <v>0.10999275315826293</v>
      </c>
      <c r="L14" s="24">
        <f t="shared" ref="L14:L15" si="8">K7/MAX(SUM($D$3:$D$5),SUM($D$6:$D$8),SUM($K$3:$K$5),SUM($K$6:$K$8),SUM($R$3:$R$5),SUM($R$6:$R$8))</f>
        <v>0.13749094144782864</v>
      </c>
      <c r="M14" s="24">
        <f>R4/MAX(SUM($D$3:$D$5),SUM($D$6:$D$8),SUM($K$3:$K$5),SUM($K$6:$K$8),SUM($R$3:$R$5),SUM($R$6:$R$8))</f>
        <v>0.1394231982581528</v>
      </c>
      <c r="N14" s="24">
        <f t="shared" ref="N14:N15" si="9">R7/MAX(SUM($D$3:$D$5),SUM($D$6:$D$8),SUM($K$3:$K$5),SUM($K$6:$K$8),SUM($R$3:$R$5),SUM($R$6:$R$8))</f>
        <v>0.17427915031710003</v>
      </c>
      <c r="O14" s="24">
        <f t="shared" ref="O14:O15" si="10">E4/MAX(SUM($E$3:$E$5),SUM($E$6:$E$8),SUM($L$3:$L$5),SUM($L$6:$L$8),SUM($S$3:$S$5),SUM($S$6:$S$8))</f>
        <v>0.99600952630928541</v>
      </c>
      <c r="P14" s="24">
        <f t="shared" ref="P14:P15" si="11">E7/MAX(SUM($E$3:$E$5),SUM($E$6:$E$8),SUM($L$3:$L$5),SUM($L$6:$L$8),SUM($S$3:$S$5),SUM($S$6:$S$8))</f>
        <v>2.2334586499524512E-2</v>
      </c>
      <c r="Q14" s="24">
        <f t="shared" ref="Q14:Q15" si="12">L4/MAX(SUM($E$3:$E$5),SUM($E$6:$E$8),SUM($L$3:$L$5),SUM($L$6:$L$8),SUM($S$3:$S$5),SUM($S$6:$S$8))</f>
        <v>1.7094562333778922E-2</v>
      </c>
      <c r="R14" s="24">
        <f t="shared" ref="R14:R15" si="13">L7/MAX(SUM($E$3:$E$5),SUM($E$6:$E$8),SUM($L$3:$L$5),SUM($L$6:$L$8),SUM($S$3:$S$5),SUM($S$6:$S$8))</f>
        <v>2.1368202917223651E-2</v>
      </c>
      <c r="S14" s="24">
        <f t="shared" ref="S14:S15" si="14">S4/MAX(SUM($E$3:$E$5),SUM($E$6:$E$8),SUM($L$3:$L$5),SUM($L$6:$L$8),SUM($S$3:$S$5),SUM($S$6:$S$8))</f>
        <v>4.6872517771998919E-2</v>
      </c>
      <c r="T14" s="24">
        <f t="shared" ref="T14:T15" si="15">S7/MAX(SUM($E$3:$E$5),SUM($E$6:$E$8),SUM($L$3:$L$5),SUM($L$6:$L$8),SUM($S$3:$S$5),SUM($S$6:$S$8))</f>
        <v>5.8590698481911091E-2</v>
      </c>
      <c r="U14" s="24">
        <f t="shared" ref="U14:U15" si="16">F4/MAX(SUM($F$3:$F$5),SUM($F$6:$F$8),SUM($M$3:$M$5),SUM($M$6:$M$8),SUM($T$3:$T$5),SUM($T$6:$T$8))</f>
        <v>0.99474378744783309</v>
      </c>
      <c r="V14" s="24">
        <f t="shared" ref="V14:V15" si="17">F7/MAX(SUM($F$3:$F$5),SUM($F$6:$F$8),SUM($M$3:$M$5),SUM($M$6:$M$8),SUM($T$3:$T$5),SUM($T$6:$T$8))</f>
        <v>1.7894717696316623E-2</v>
      </c>
      <c r="W14" s="24">
        <f t="shared" ref="W14:W15" si="18">M4/MAX(SUM($F$3:$F$5),SUM($F$6:$F$8),SUM($M$3:$M$5),SUM($M$6:$M$8),SUM($T$3:$T$5),SUM($T$6:$T$8))</f>
        <v>1.877961803205928E-2</v>
      </c>
      <c r="X14" s="24">
        <f t="shared" ref="X14:X15" si="19">M7/MAX(SUM($F$3:$F$5),SUM($F$6:$F$8),SUM($M$3:$M$5),SUM($M$6:$M$8),SUM($T$3:$T$5),SUM($T$6:$T$8))</f>
        <v>2.3474522540074098E-2</v>
      </c>
      <c r="Y14" s="24">
        <f t="shared" ref="Y14:Y15" si="20">T4/MAX(SUM($F$3:$F$5),SUM($F$6:$F$8),SUM($M$3:$M$5),SUM($M$6:$M$8),SUM($T$3:$T$5),SUM($T$6:$T$8))</f>
        <v>5.3208480647760209E-2</v>
      </c>
      <c r="Z14" s="24">
        <f t="shared" ref="Z14:Z15" si="21">T7/MAX(SUM($F$3:$F$5),SUM($F$6:$F$8),SUM($M$3:$M$5),SUM($M$6:$M$8),SUM($T$3:$T$5),SUM($T$6:$T$8))</f>
        <v>6.6510659006585079E-2</v>
      </c>
    </row>
    <row r="15" spans="1:26" x14ac:dyDescent="0.3">
      <c r="B15" t="s">
        <v>58</v>
      </c>
      <c r="C15" s="24">
        <f>C5/MAX(SUM($C$3:$C$5),SUM($C$6:$C$8),SUM($J$3:$J$5),SUM($J$6:$J$8),SUM($Q$3:$Q$5),SUM($Q$6:$Q$8))</f>
        <v>3.2907244730721997E-5</v>
      </c>
      <c r="D15" s="24">
        <f t="shared" si="0"/>
        <v>3.6378806951009956E-5</v>
      </c>
      <c r="E15" s="24">
        <f t="shared" si="1"/>
        <v>3.2907244730721997E-5</v>
      </c>
      <c r="F15" s="24">
        <f t="shared" si="2"/>
        <v>3.6378806951009956E-5</v>
      </c>
      <c r="G15" s="24">
        <f t="shared" si="3"/>
        <v>3.2907244730721997E-5</v>
      </c>
      <c r="H15" s="24">
        <f t="shared" si="4"/>
        <v>3.6378806951009956E-5</v>
      </c>
      <c r="I15" s="24">
        <f t="shared" si="5"/>
        <v>3.6586695240288969E-4</v>
      </c>
      <c r="J15" s="24">
        <f t="shared" si="6"/>
        <v>4.1708832572334389E-4</v>
      </c>
      <c r="K15" s="24">
        <f t="shared" si="7"/>
        <v>3.6586695240288969E-4</v>
      </c>
      <c r="L15" s="24">
        <f t="shared" si="8"/>
        <v>4.1708832572334389E-4</v>
      </c>
      <c r="M15" s="24">
        <f t="shared" ref="M14:M15" si="22">R5/MAX(SUM($D$3:$D$5),SUM($D$6:$D$8),SUM($K$3:$K$5),SUM($K$6:$K$8),SUM($R$3:$R$5),SUM($R$6:$R$8))</f>
        <v>3.6586695240288969E-4</v>
      </c>
      <c r="N15" s="24">
        <f t="shared" si="9"/>
        <v>4.1708832572334389E-4</v>
      </c>
      <c r="O15" s="24">
        <f t="shared" si="10"/>
        <v>1.698571014507321E-5</v>
      </c>
      <c r="P15" s="24">
        <f t="shared" si="11"/>
        <v>1.698571014507321E-5</v>
      </c>
      <c r="Q15" s="24">
        <f t="shared" si="12"/>
        <v>1.698571014507321E-5</v>
      </c>
      <c r="R15" s="24">
        <f t="shared" si="13"/>
        <v>1.698571014507321E-5</v>
      </c>
      <c r="S15" s="24">
        <f t="shared" si="14"/>
        <v>1.698571014507321E-5</v>
      </c>
      <c r="T15" s="24">
        <f t="shared" si="15"/>
        <v>1.698571014507321E-5</v>
      </c>
      <c r="U15" s="24">
        <f t="shared" si="16"/>
        <v>2.1610371905535785E-5</v>
      </c>
      <c r="V15" s="24">
        <f t="shared" si="17"/>
        <v>2.0529853309349164E-5</v>
      </c>
      <c r="W15" s="24">
        <f t="shared" si="18"/>
        <v>2.1610371905535785E-5</v>
      </c>
      <c r="X15" s="24">
        <f t="shared" si="19"/>
        <v>2.0529853309349164E-5</v>
      </c>
      <c r="Y15" s="24">
        <f t="shared" si="20"/>
        <v>2.1610371905535785E-5</v>
      </c>
      <c r="Z15" s="24">
        <f t="shared" si="21"/>
        <v>2.0529853309349164E-5</v>
      </c>
    </row>
    <row r="46" spans="2:10" x14ac:dyDescent="0.3">
      <c r="C46" s="43" t="s">
        <v>52</v>
      </c>
      <c r="E46" s="43" t="s">
        <v>53</v>
      </c>
      <c r="G46" s="43" t="s">
        <v>54</v>
      </c>
      <c r="I46" s="43" t="s">
        <v>55</v>
      </c>
    </row>
    <row r="47" spans="2:10" x14ac:dyDescent="0.3">
      <c r="C47" s="34" t="s">
        <v>61</v>
      </c>
      <c r="D47" s="35" t="s">
        <v>62</v>
      </c>
      <c r="E47" s="34" t="s">
        <v>61</v>
      </c>
      <c r="F47" s="35" t="s">
        <v>62</v>
      </c>
      <c r="G47" s="34" t="s">
        <v>61</v>
      </c>
      <c r="H47" s="35" t="s">
        <v>62</v>
      </c>
      <c r="I47" s="34" t="s">
        <v>61</v>
      </c>
      <c r="J47" s="35" t="s">
        <v>62</v>
      </c>
    </row>
    <row r="48" spans="2:10" x14ac:dyDescent="0.3">
      <c r="B48" t="s">
        <v>40</v>
      </c>
      <c r="C48" s="24">
        <f>C3/MAX(SUM($C$3:$C$5),SUM($C$6:$C$8))</f>
        <v>2.9633809561170819E-2</v>
      </c>
      <c r="D48" s="24">
        <f>C6/MAX(SUM($C$3:$C$5),SUM($C$6:$C$8))</f>
        <v>3.2468023841782094E-2</v>
      </c>
      <c r="E48" s="24">
        <f>D3/MAX(SUM($D$3:$D$5),SUM($D$6:$D$8))</f>
        <v>7.686324354826736E-2</v>
      </c>
      <c r="F48" s="24">
        <f>D6/MAX(SUM($D$3:$D$5),SUM($D$6:$D$8))</f>
        <v>8.7744101208526173E-2</v>
      </c>
      <c r="G48" s="24">
        <f>E3/MAX(SUM($E$3:$E$5),SUM($E$6:$E$8))</f>
        <v>3.9734879805694064E-3</v>
      </c>
      <c r="H48" s="24">
        <f>E6/MAX(SUM($E$3:$E$5),SUM($E$6:$E$8))</f>
        <v>4.7674548853757206E-3</v>
      </c>
      <c r="I48" s="24">
        <f>F3/MAX(SUM($F$3:$F$5),SUM($F$6:$F$8))</f>
        <v>5.2346021802613784E-3</v>
      </c>
      <c r="J48" s="24">
        <f>F6/MAX(SUM($F$3:$F$5),SUM($F$6:$F$8))</f>
        <v>4.983925125562845E-3</v>
      </c>
    </row>
    <row r="49" spans="2:10" x14ac:dyDescent="0.3">
      <c r="B49" t="s">
        <v>57</v>
      </c>
      <c r="C49" s="24">
        <f t="shared" ref="C49:C50" si="23">C4/MAX(SUM($C$3:$C$5),SUM($C$6:$C$8))</f>
        <v>0.97033328319409839</v>
      </c>
      <c r="D49" s="24">
        <f t="shared" ref="D49:D50" si="24">C7/MAX(SUM($C$3:$C$5),SUM($C$6:$C$8))</f>
        <v>3.5316617735702056E-2</v>
      </c>
      <c r="E49" s="24">
        <f>D4/MAX(SUM($D$3:$D$5),SUM($D$6:$D$8))</f>
        <v>0.92277088949932984</v>
      </c>
      <c r="F49" s="24">
        <f t="shared" ref="F49:F50" si="25">D7/MAX(SUM($D$3:$D$5),SUM($D$6:$D$8))</f>
        <v>0.21589418596206811</v>
      </c>
      <c r="G49" s="24">
        <f t="shared" ref="G49:G50" si="26">E4/MAX(SUM($E$3:$E$5),SUM($E$6:$E$8))</f>
        <v>0.99600952630928541</v>
      </c>
      <c r="H49" s="24">
        <f t="shared" ref="H49:H50" si="27">E7/MAX(SUM($E$3:$E$5),SUM($E$6:$E$8))</f>
        <v>2.2334586499524512E-2</v>
      </c>
      <c r="I49" s="24">
        <f t="shared" ref="I49:I50" si="28">F4/MAX(SUM($F$3:$F$5),SUM($F$6:$F$8))</f>
        <v>0.99474378744783309</v>
      </c>
      <c r="J49" s="24">
        <f t="shared" ref="J49:J50" si="29">F7/MAX(SUM($F$3:$F$5),SUM($F$6:$F$8))</f>
        <v>1.7894717696316623E-2</v>
      </c>
    </row>
    <row r="50" spans="2:10" x14ac:dyDescent="0.3">
      <c r="B50" t="s">
        <v>58</v>
      </c>
      <c r="C50" s="24">
        <f t="shared" si="23"/>
        <v>3.2907244730721997E-5</v>
      </c>
      <c r="D50" s="24">
        <f t="shared" si="24"/>
        <v>3.6378806951009956E-5</v>
      </c>
      <c r="E50" s="24">
        <f>D5/MAX(SUM($D$3:$D$5),SUM($D$6:$D$8))</f>
        <v>3.6586695240288969E-4</v>
      </c>
      <c r="F50" s="24">
        <f t="shared" si="25"/>
        <v>4.1708832572334389E-4</v>
      </c>
      <c r="G50" s="24">
        <f t="shared" si="26"/>
        <v>1.698571014507321E-5</v>
      </c>
      <c r="H50" s="24">
        <f t="shared" si="27"/>
        <v>1.698571014507321E-5</v>
      </c>
      <c r="I50" s="24">
        <f t="shared" si="28"/>
        <v>2.1610371905535785E-5</v>
      </c>
      <c r="J50" s="24">
        <f t="shared" si="29"/>
        <v>2.0529853309349164E-5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ABE9A6393848AB595C9D2037B4B9" ma:contentTypeVersion="12" ma:contentTypeDescription="Crée un document." ma:contentTypeScope="" ma:versionID="71d51b7d628b15aac472300875672305">
  <xsd:schema xmlns:xsd="http://www.w3.org/2001/XMLSchema" xmlns:xs="http://www.w3.org/2001/XMLSchema" xmlns:p="http://schemas.microsoft.com/office/2006/metadata/properties" xmlns:ns3="2a6d3877-51e5-4aba-8708-8d6e04bb7e72" xmlns:ns4="f9c419ee-f052-4316-98d9-52dc11559525" targetNamespace="http://schemas.microsoft.com/office/2006/metadata/properties" ma:root="true" ma:fieldsID="fc15980e66dba474a2fcba3fd4cd4ab9" ns3:_="" ns4:_="">
    <xsd:import namespace="2a6d3877-51e5-4aba-8708-8d6e04bb7e72"/>
    <xsd:import namespace="f9c419ee-f052-4316-98d9-52dc11559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d3877-51e5-4aba-8708-8d6e04bb7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419ee-f052-4316-98d9-52dc11559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6d3877-51e5-4aba-8708-8d6e04bb7e72" xsi:nil="true"/>
  </documentManagement>
</p:properties>
</file>

<file path=customXml/itemProps1.xml><?xml version="1.0" encoding="utf-8"?>
<ds:datastoreItem xmlns:ds="http://schemas.openxmlformats.org/officeDocument/2006/customXml" ds:itemID="{8BEA4C43-0BD8-462D-9968-A397E061D2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D3911-A255-4093-89D5-1D4022B7B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d3877-51e5-4aba-8708-8d6e04bb7e72"/>
    <ds:schemaRef ds:uri="f9c419ee-f052-4316-98d9-52dc11559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D8CE7E-C7D5-4910-B350-52A5AFA7C40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9c419ee-f052-4316-98d9-52dc11559525"/>
    <ds:schemaRef ds:uri="2a6d3877-51e5-4aba-8708-8d6e04bb7e7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CIP</vt:lpstr>
      <vt:lpstr>Sources énerg</vt:lpstr>
      <vt:lpstr>Comparaison1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2019-02-04T20:49:24Z</dcterms:created>
  <dcterms:modified xsi:type="dcterms:W3CDTF">2023-02-22T01:32:43Z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0x010100150FABE9A6393848AB595C9D2037B4B9</vt:lpwstr>
  </property>
</Properties>
</file>