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idge\City2223_SEM_A\EE3301\letcure\"/>
    </mc:Choice>
  </mc:AlternateContent>
  <xr:revisionPtr revIDLastSave="0" documentId="13_ncr:1_{5A091478-64C3-483A-AB36-96313AB07395}" xr6:coauthVersionLast="47" xr6:coauthVersionMax="47" xr10:uidLastSave="{00000000-0000-0000-0000-000000000000}"/>
  <bookViews>
    <workbookView xWindow="10905" yWindow="3675" windowWidth="21600" windowHeight="11385" activeTab="1" xr2:uid="{EC2E2FC5-DA51-4960-A3F6-A09C52315A33}"/>
  </bookViews>
  <sheets>
    <sheet name="Convex  Opt." sheetId="1" r:id="rId1"/>
    <sheet name="RSS" sheetId="2" r:id="rId2"/>
  </sheets>
  <definedNames>
    <definedName name="solver_adj" localSheetId="0" hidden="1">'Convex  Opt.'!$A$11:$C$11</definedName>
    <definedName name="solver_adj" localSheetId="1" hidden="1">RSS!$F$2:$G$2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'Convex  Opt.'!$F$3:$F$7</definedName>
    <definedName name="solver_lhs2" localSheetId="0" hidden="1">'Convex  Opt.'!$M$3:$M$7</definedName>
    <definedName name="solver_lhs3" localSheetId="0" hidden="1">'Convex  Opt.'!$M$3:$M$7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'Convex  Opt.'!$E$11</definedName>
    <definedName name="solver_opt" localSheetId="1" hidden="1">RSS!$E$2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'Convex  Opt.'!$E$3:$E$7</definedName>
    <definedName name="solver_rhs2" localSheetId="0" hidden="1">'Convex  Opt.'!$L$3:$L$7</definedName>
    <definedName name="solver_rhs3" localSheetId="0" hidden="1">'Convex  Opt.'!$L$3:$L$7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2" l="1"/>
  <c r="G10" i="2"/>
  <c r="J6" i="2"/>
  <c r="J7" i="2"/>
  <c r="J5" i="2"/>
  <c r="J2" i="2"/>
  <c r="J4" i="2"/>
  <c r="J3" i="2"/>
  <c r="D3" i="2"/>
  <c r="D4" i="2"/>
  <c r="D5" i="2"/>
  <c r="D6" i="2"/>
  <c r="D7" i="2"/>
  <c r="D8" i="2"/>
  <c r="D9" i="2"/>
  <c r="D10" i="2"/>
  <c r="D11" i="2"/>
  <c r="D2" i="2"/>
  <c r="M2" i="2" l="1"/>
  <c r="M4" i="2" s="1"/>
  <c r="E2" i="2"/>
  <c r="L2" i="2" l="1"/>
  <c r="L4" i="2" s="1"/>
  <c r="F3" i="1"/>
  <c r="M3" i="1"/>
  <c r="F4" i="1"/>
  <c r="M4" i="1"/>
  <c r="F5" i="1"/>
  <c r="M5" i="1"/>
  <c r="F6" i="1"/>
  <c r="M6" i="1"/>
  <c r="F7" i="1"/>
  <c r="M7" i="1"/>
  <c r="E11" i="1"/>
</calcChain>
</file>

<file path=xl/sharedStrings.xml><?xml version="1.0" encoding="utf-8"?>
<sst xmlns="http://schemas.openxmlformats.org/spreadsheetml/2006/main" count="50" uniqueCount="29">
  <si>
    <t>&lt;- modify function here</t>
    <phoneticPr fontId="2" type="noConversion"/>
  </si>
  <si>
    <t>P</t>
    <phoneticPr fontId="2" type="noConversion"/>
  </si>
  <si>
    <t>x3</t>
    <phoneticPr fontId="2" type="noConversion"/>
  </si>
  <si>
    <t>x2</t>
    <phoneticPr fontId="2" type="noConversion"/>
  </si>
  <si>
    <t>x1</t>
    <phoneticPr fontId="2" type="noConversion"/>
  </si>
  <si>
    <t>Maximize/Minimize</t>
    <phoneticPr fontId="2" type="noConversion"/>
  </si>
  <si>
    <t>≥</t>
  </si>
  <si>
    <t>≤</t>
    <phoneticPr fontId="2" type="noConversion"/>
  </si>
  <si>
    <t>Cal.</t>
    <phoneticPr fontId="2" type="noConversion"/>
  </si>
  <si>
    <t>L.H.S</t>
    <phoneticPr fontId="2" type="noConversion"/>
  </si>
  <si>
    <r>
      <rPr>
        <b/>
        <sz val="12"/>
        <color theme="1"/>
        <rFont val="新細明體"/>
        <family val="2"/>
        <charset val="136"/>
      </rPr>
      <t>≤</t>
    </r>
    <phoneticPr fontId="2" type="noConversion"/>
  </si>
  <si>
    <t>xi</t>
    <phoneticPr fontId="2" type="noConversion"/>
  </si>
  <si>
    <t>yi</t>
    <phoneticPr fontId="2" type="noConversion"/>
  </si>
  <si>
    <t>Intercept</t>
  </si>
  <si>
    <t>Slope</t>
    <phoneticPr fontId="2" type="noConversion"/>
  </si>
  <si>
    <t>RSS</t>
    <phoneticPr fontId="2" type="noConversion"/>
  </si>
  <si>
    <t>i</t>
    <phoneticPr fontId="2" type="noConversion"/>
  </si>
  <si>
    <t>ri^2</t>
    <phoneticPr fontId="2" type="noConversion"/>
  </si>
  <si>
    <t>sum xi</t>
    <phoneticPr fontId="2" type="noConversion"/>
  </si>
  <si>
    <t>sum yi</t>
    <phoneticPr fontId="2" type="noConversion"/>
  </si>
  <si>
    <t>sumsq xi</t>
    <phoneticPr fontId="2" type="noConversion"/>
  </si>
  <si>
    <t>sumsq yi</t>
    <phoneticPr fontId="2" type="noConversion"/>
  </si>
  <si>
    <t>sum xiyi</t>
    <phoneticPr fontId="2" type="noConversion"/>
  </si>
  <si>
    <t>n</t>
    <phoneticPr fontId="2" type="noConversion"/>
  </si>
  <si>
    <t>%err</t>
  </si>
  <si>
    <t>%err</t>
    <phoneticPr fontId="2" type="noConversion"/>
  </si>
  <si>
    <t>Such that</t>
    <phoneticPr fontId="2" type="noConversion"/>
  </si>
  <si>
    <t>x</t>
    <phoneticPr fontId="2" type="noConversion"/>
  </si>
  <si>
    <t>approx 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</si>
</sst>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細明體"/>
      <family val="2"/>
      <charset val="136"/>
    </font>
    <font>
      <sz val="11"/>
      <color theme="1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4" borderId="4" xfId="0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6" xfId="0" applyFill="1" applyBorder="1">
      <alignment vertical="center"/>
    </xf>
    <xf numFmtId="0" fontId="0" fillId="0" borderId="19" xfId="0" applyBorder="1">
      <alignment vertical="center"/>
    </xf>
    <xf numFmtId="0" fontId="0" fillId="4" borderId="20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4" borderId="21" xfId="0" applyFill="1" applyBorder="1">
      <alignment vertical="center"/>
    </xf>
    <xf numFmtId="0" fontId="0" fillId="4" borderId="0" xfId="0" applyFill="1">
      <alignment vertical="center"/>
    </xf>
    <xf numFmtId="0" fontId="0" fillId="4" borderId="22" xfId="0" applyFill="1" applyBorder="1">
      <alignment vertical="center"/>
    </xf>
    <xf numFmtId="0" fontId="0" fillId="0" borderId="20" xfId="0" applyBorder="1">
      <alignment vertical="center"/>
    </xf>
    <xf numFmtId="0" fontId="0" fillId="4" borderId="23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32" xfId="0" applyBorder="1">
      <alignment vertical="center"/>
    </xf>
    <xf numFmtId="0" fontId="3" fillId="0" borderId="33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34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2">
    <cellStyle name="一般" xfId="0" builtinId="0"/>
    <cellStyle name="一般 2" xfId="1" xr:uid="{55E56BEF-24B8-45AD-B1F7-17C6D80399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2DE1-3E78-4D59-8881-BF2F12FA3F9A}">
  <dimension ref="A1:M11"/>
  <sheetViews>
    <sheetView workbookViewId="0">
      <selection activeCell="E11" sqref="E11"/>
    </sheetView>
  </sheetViews>
  <sheetFormatPr defaultRowHeight="16.5" x14ac:dyDescent="0.25"/>
  <cols>
    <col min="4" max="4" width="2.625" style="1" customWidth="1"/>
    <col min="11" max="11" width="2.625" style="1" customWidth="1"/>
  </cols>
  <sheetData>
    <row r="1" spans="1:13" s="39" customFormat="1" x14ac:dyDescent="0.25">
      <c r="A1" s="73" t="s">
        <v>26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s="33" customFormat="1" x14ac:dyDescent="0.25">
      <c r="A2" s="15" t="s">
        <v>4</v>
      </c>
      <c r="B2" s="14" t="s">
        <v>3</v>
      </c>
      <c r="C2" s="13" t="s">
        <v>2</v>
      </c>
      <c r="D2" s="38" t="s">
        <v>10</v>
      </c>
      <c r="E2" s="35" t="s">
        <v>9</v>
      </c>
      <c r="F2" s="11" t="s">
        <v>8</v>
      </c>
      <c r="G2" s="14"/>
      <c r="H2" s="37" t="s">
        <v>4</v>
      </c>
      <c r="I2" s="14" t="s">
        <v>3</v>
      </c>
      <c r="J2" s="13" t="s">
        <v>2</v>
      </c>
      <c r="K2" s="36" t="s">
        <v>6</v>
      </c>
      <c r="L2" s="35" t="s">
        <v>9</v>
      </c>
      <c r="M2" s="34" t="s">
        <v>8</v>
      </c>
    </row>
    <row r="3" spans="1:13" ht="16.5" customHeight="1" x14ac:dyDescent="0.25">
      <c r="A3" s="32">
        <v>1</v>
      </c>
      <c r="B3" s="29">
        <v>1</v>
      </c>
      <c r="C3" s="28"/>
      <c r="D3" s="1" t="s">
        <v>7</v>
      </c>
      <c r="E3" s="26">
        <v>2</v>
      </c>
      <c r="F3" s="31">
        <f>$A3*$A$11+$B3*$B$11+$C3*$C$11</f>
        <v>1.9999999874307979</v>
      </c>
      <c r="H3" s="30"/>
      <c r="I3" s="29"/>
      <c r="J3" s="28"/>
      <c r="K3" s="27" t="s">
        <v>6</v>
      </c>
      <c r="L3" s="26">
        <v>0</v>
      </c>
      <c r="M3" s="25">
        <f>$H3*$A$11+$I3*$B$11+$J3*$C$11</f>
        <v>0</v>
      </c>
    </row>
    <row r="4" spans="1:13" x14ac:dyDescent="0.25">
      <c r="A4" s="32"/>
      <c r="B4" s="29"/>
      <c r="C4" s="28"/>
      <c r="D4" s="1" t="s">
        <v>7</v>
      </c>
      <c r="E4" s="26">
        <v>0</v>
      </c>
      <c r="F4" s="31">
        <f>$A4*$A$11+$B4*$B$11+$C4*$C$11</f>
        <v>0</v>
      </c>
      <c r="H4" s="30"/>
      <c r="I4" s="29"/>
      <c r="J4" s="28"/>
      <c r="K4" s="27" t="s">
        <v>6</v>
      </c>
      <c r="L4" s="26">
        <v>0</v>
      </c>
      <c r="M4" s="25">
        <f>$H4*$A$11+$I4*$B$11+$J4*$C$11</f>
        <v>0</v>
      </c>
    </row>
    <row r="5" spans="1:13" x14ac:dyDescent="0.25">
      <c r="A5" s="32"/>
      <c r="B5" s="29"/>
      <c r="C5" s="28"/>
      <c r="D5" s="1" t="s">
        <v>7</v>
      </c>
      <c r="E5" s="26">
        <v>0</v>
      </c>
      <c r="F5" s="31">
        <f>$A5*$A$11+$B5*$B$11+$C5*$C$11</f>
        <v>0</v>
      </c>
      <c r="H5" s="30"/>
      <c r="I5" s="29"/>
      <c r="J5" s="28"/>
      <c r="K5" s="27" t="s">
        <v>6</v>
      </c>
      <c r="L5" s="26">
        <v>0</v>
      </c>
      <c r="M5" s="25">
        <f>$H5*$A$11+$I5*$B$11+$J5*$C$11</f>
        <v>0</v>
      </c>
    </row>
    <row r="6" spans="1:13" x14ac:dyDescent="0.25">
      <c r="A6" s="32"/>
      <c r="B6" s="29"/>
      <c r="C6" s="28"/>
      <c r="D6" s="1" t="s">
        <v>7</v>
      </c>
      <c r="E6" s="26">
        <v>0</v>
      </c>
      <c r="F6" s="31">
        <f>$A6*$A$11+$B6*$B$11+$C6*$C$11</f>
        <v>0</v>
      </c>
      <c r="H6" s="30"/>
      <c r="I6" s="29"/>
      <c r="J6" s="28"/>
      <c r="K6" s="27" t="s">
        <v>6</v>
      </c>
      <c r="L6" s="26">
        <v>0</v>
      </c>
      <c r="M6" s="25">
        <f>$H6*$A$11+$I6*$B$11+$J6*$C$11</f>
        <v>0</v>
      </c>
    </row>
    <row r="7" spans="1:13" ht="17.25" thickBot="1" x14ac:dyDescent="0.3">
      <c r="A7" s="24"/>
      <c r="B7" s="20"/>
      <c r="C7" s="19"/>
      <c r="D7" s="2" t="s">
        <v>7</v>
      </c>
      <c r="E7" s="17">
        <v>0</v>
      </c>
      <c r="F7" s="23">
        <f>$A7*$A$11+$B7*$B$11+$C7*$C$11</f>
        <v>0</v>
      </c>
      <c r="G7" s="22"/>
      <c r="H7" s="21"/>
      <c r="I7" s="20"/>
      <c r="J7" s="19"/>
      <c r="K7" s="18" t="s">
        <v>6</v>
      </c>
      <c r="L7" s="17">
        <v>0</v>
      </c>
      <c r="M7" s="16">
        <f>$H7*$A$11+$I7*$B$11+$J7*$C$11</f>
        <v>0</v>
      </c>
    </row>
    <row r="8" spans="1:13" ht="17.25" thickBot="1" x14ac:dyDescent="0.3"/>
    <row r="9" spans="1:13" x14ac:dyDescent="0.25">
      <c r="A9" s="76" t="s">
        <v>5</v>
      </c>
      <c r="B9" s="77"/>
      <c r="C9" s="77"/>
      <c r="D9" s="77"/>
      <c r="E9" s="77"/>
      <c r="F9" s="77"/>
      <c r="G9" s="77"/>
      <c r="H9" s="78"/>
    </row>
    <row r="10" spans="1:13" x14ac:dyDescent="0.25">
      <c r="A10" s="15" t="s">
        <v>4</v>
      </c>
      <c r="B10" s="14" t="s">
        <v>3</v>
      </c>
      <c r="C10" s="13" t="s">
        <v>2</v>
      </c>
      <c r="D10" s="12"/>
      <c r="E10" s="11" t="s">
        <v>1</v>
      </c>
      <c r="F10" s="10"/>
      <c r="G10" s="9"/>
      <c r="H10" s="8"/>
    </row>
    <row r="11" spans="1:13" ht="17.25" thickBot="1" x14ac:dyDescent="0.3">
      <c r="A11" s="7">
        <v>1.3231815103138598</v>
      </c>
      <c r="B11" s="6">
        <v>0.67681847711693821</v>
      </c>
      <c r="C11" s="5">
        <v>0</v>
      </c>
      <c r="D11" s="4"/>
      <c r="E11" s="3">
        <f>2-POWER(2,-A11)-POWER(50,-B11)</f>
        <v>1.5295355574114708</v>
      </c>
      <c r="F11" s="79" t="s">
        <v>0</v>
      </c>
      <c r="G11" s="80"/>
      <c r="H11" s="81"/>
      <c r="I11" s="1"/>
      <c r="J11" s="1"/>
    </row>
  </sheetData>
  <mergeCells count="3">
    <mergeCell ref="A1:M1"/>
    <mergeCell ref="A9:H9"/>
    <mergeCell ref="F11:H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759D-B4E8-409F-B7F8-800F102C233E}">
  <dimension ref="A1:M21"/>
  <sheetViews>
    <sheetView tabSelected="1" workbookViewId="0">
      <selection activeCell="M22" sqref="M22"/>
    </sheetView>
  </sheetViews>
  <sheetFormatPr defaultRowHeight="16.5" x14ac:dyDescent="0.25"/>
  <cols>
    <col min="1" max="1" width="4.625" style="44" customWidth="1"/>
    <col min="2" max="2" width="9" style="46"/>
    <col min="3" max="3" width="9" style="47"/>
    <col min="4" max="5" width="9" style="44"/>
    <col min="6" max="6" width="10.625" style="46" customWidth="1"/>
    <col min="7" max="7" width="10.625" style="47" customWidth="1"/>
    <col min="8" max="8" width="2.625" customWidth="1"/>
    <col min="9" max="9" width="9" style="68"/>
    <col min="10" max="10" width="9" style="50"/>
    <col min="11" max="11" width="2.625" customWidth="1"/>
    <col min="12" max="12" width="10.625" style="49" customWidth="1"/>
    <col min="13" max="13" width="10.625" style="50" customWidth="1"/>
    <col min="14" max="15" width="10.625" customWidth="1"/>
  </cols>
  <sheetData>
    <row r="1" spans="1:13" s="42" customFormat="1" ht="17.25" thickBot="1" x14ac:dyDescent="0.3">
      <c r="A1" s="43" t="s">
        <v>16</v>
      </c>
      <c r="B1" s="41" t="s">
        <v>11</v>
      </c>
      <c r="C1" s="45" t="s">
        <v>12</v>
      </c>
      <c r="D1" s="43" t="s">
        <v>17</v>
      </c>
      <c r="E1" s="58" t="s">
        <v>15</v>
      </c>
      <c r="F1" s="59" t="s">
        <v>13</v>
      </c>
      <c r="G1" s="60" t="s">
        <v>14</v>
      </c>
      <c r="I1" s="43"/>
      <c r="J1" s="45"/>
      <c r="L1" s="59" t="s">
        <v>13</v>
      </c>
      <c r="M1" s="60" t="s">
        <v>14</v>
      </c>
    </row>
    <row r="2" spans="1:13" ht="17.25" thickBot="1" x14ac:dyDescent="0.3">
      <c r="A2" s="48">
        <v>1</v>
      </c>
      <c r="B2" s="53">
        <v>1</v>
      </c>
      <c r="C2" s="54">
        <v>11</v>
      </c>
      <c r="D2" s="61">
        <f t="shared" ref="D2:D16" si="0">POWER(C2-$F$2-$G$2*B2,2)</f>
        <v>28.754816852039767</v>
      </c>
      <c r="E2" s="57">
        <f>SUM(D2:D21)</f>
        <v>288.66315464652877</v>
      </c>
      <c r="F2" s="63">
        <v>-2.0324281533204251</v>
      </c>
      <c r="G2" s="64">
        <v>7.6700763509822218</v>
      </c>
      <c r="H2" s="1"/>
      <c r="I2" s="66" t="s">
        <v>23</v>
      </c>
      <c r="J2" s="65">
        <f>COUNTA(B2:B21)</f>
        <v>10</v>
      </c>
      <c r="L2" s="63">
        <f>(J4-M2*J3)/J2</f>
        <v>-2.0337552742616025</v>
      </c>
      <c r="M2" s="64">
        <f>(J2*J7-J3*J4)/(J2*J5-POWER(J3,2))</f>
        <v>7.6701828410689172</v>
      </c>
    </row>
    <row r="3" spans="1:13" ht="17.25" thickBot="1" x14ac:dyDescent="0.3">
      <c r="A3" s="48">
        <v>2</v>
      </c>
      <c r="B3" s="53">
        <v>3</v>
      </c>
      <c r="C3" s="54">
        <v>22</v>
      </c>
      <c r="D3" s="61">
        <f t="shared" si="0"/>
        <v>1.0448910008049199</v>
      </c>
      <c r="E3" s="48"/>
      <c r="F3" s="49"/>
      <c r="G3" s="50"/>
      <c r="H3" s="1"/>
      <c r="I3" s="66" t="s">
        <v>18</v>
      </c>
      <c r="J3" s="65">
        <f>SUM(B2:B21)</f>
        <v>96</v>
      </c>
      <c r="L3" s="59" t="s">
        <v>25</v>
      </c>
      <c r="M3" s="60" t="s">
        <v>24</v>
      </c>
    </row>
    <row r="4" spans="1:13" ht="17.25" thickBot="1" x14ac:dyDescent="0.3">
      <c r="A4" s="48">
        <v>3</v>
      </c>
      <c r="B4" s="53">
        <v>5</v>
      </c>
      <c r="C4" s="54">
        <v>38</v>
      </c>
      <c r="D4" s="61">
        <f t="shared" si="0"/>
        <v>2.8292800864017393</v>
      </c>
      <c r="E4" s="48"/>
      <c r="F4" s="49"/>
      <c r="G4" s="50"/>
      <c r="H4" s="1"/>
      <c r="I4" s="66" t="s">
        <v>19</v>
      </c>
      <c r="J4" s="65">
        <f>SUM(C2:C21)</f>
        <v>716</v>
      </c>
      <c r="L4" s="70">
        <f>(L2-F2)/L2*100</f>
        <v>6.5254701879468371E-2</v>
      </c>
      <c r="M4" s="71">
        <f>(M2-G2)/M2*100</f>
        <v>1.3883643832478349E-3</v>
      </c>
    </row>
    <row r="5" spans="1:13" x14ac:dyDescent="0.25">
      <c r="A5" s="48">
        <v>4</v>
      </c>
      <c r="B5" s="53">
        <v>7</v>
      </c>
      <c r="C5" s="54">
        <v>51</v>
      </c>
      <c r="D5" s="61">
        <f t="shared" si="0"/>
        <v>0.43310390677899635</v>
      </c>
      <c r="E5" s="48"/>
      <c r="F5" s="49"/>
      <c r="G5" s="50"/>
      <c r="H5" s="1"/>
      <c r="I5" s="66" t="s">
        <v>20</v>
      </c>
      <c r="J5" s="65">
        <f>SUMSQ(B2:B21)</f>
        <v>1206</v>
      </c>
    </row>
    <row r="6" spans="1:13" x14ac:dyDescent="0.25">
      <c r="A6" s="48">
        <v>5</v>
      </c>
      <c r="B6" s="53">
        <v>9</v>
      </c>
      <c r="C6" s="54">
        <v>63</v>
      </c>
      <c r="D6" s="61">
        <f t="shared" si="0"/>
        <v>15.986075075218352</v>
      </c>
      <c r="E6" s="48"/>
      <c r="F6" s="49"/>
      <c r="G6" s="50"/>
      <c r="H6" s="1"/>
      <c r="I6" s="66" t="s">
        <v>21</v>
      </c>
      <c r="J6" s="72">
        <f>SUMSQ(C2:C21)</f>
        <v>68286</v>
      </c>
    </row>
    <row r="7" spans="1:13" ht="17.25" thickBot="1" x14ac:dyDescent="0.3">
      <c r="A7" s="48">
        <v>6</v>
      </c>
      <c r="B7" s="53">
        <v>11</v>
      </c>
      <c r="C7" s="54">
        <v>76</v>
      </c>
      <c r="D7" s="61">
        <f t="shared" si="0"/>
        <v>40.175462973570404</v>
      </c>
      <c r="E7" s="48"/>
      <c r="F7" s="49"/>
      <c r="G7" s="50"/>
      <c r="H7" s="1"/>
      <c r="I7" s="67" t="s">
        <v>22</v>
      </c>
      <c r="J7" s="64">
        <f>SUMPRODUCT(B2:B21,C2:C21)</f>
        <v>9055</v>
      </c>
    </row>
    <row r="8" spans="1:13" ht="17.25" thickBot="1" x14ac:dyDescent="0.3">
      <c r="A8" s="48">
        <v>7</v>
      </c>
      <c r="B8" s="53">
        <v>12</v>
      </c>
      <c r="C8" s="54">
        <v>88</v>
      </c>
      <c r="D8" s="61">
        <f t="shared" si="0"/>
        <v>4.0340242810014919</v>
      </c>
      <c r="E8" s="48"/>
      <c r="F8" s="49"/>
      <c r="G8" s="50"/>
      <c r="H8" s="1"/>
    </row>
    <row r="9" spans="1:13" ht="17.25" thickBot="1" x14ac:dyDescent="0.3">
      <c r="A9" s="48">
        <v>8</v>
      </c>
      <c r="B9" s="53">
        <v>14</v>
      </c>
      <c r="C9" s="54">
        <v>97</v>
      </c>
      <c r="D9" s="61">
        <f t="shared" si="0"/>
        <v>69.699802546724612</v>
      </c>
      <c r="E9" s="48"/>
      <c r="F9" s="59" t="s">
        <v>27</v>
      </c>
      <c r="G9" s="60" t="s">
        <v>28</v>
      </c>
      <c r="H9" s="1"/>
      <c r="L9" s="59" t="s">
        <v>27</v>
      </c>
      <c r="M9" s="60" t="s">
        <v>28</v>
      </c>
    </row>
    <row r="10" spans="1:13" ht="17.25" thickBot="1" x14ac:dyDescent="0.3">
      <c r="A10" s="48">
        <v>9</v>
      </c>
      <c r="B10" s="53">
        <v>16</v>
      </c>
      <c r="C10" s="54">
        <v>123</v>
      </c>
      <c r="D10" s="61">
        <f t="shared" si="0"/>
        <v>5.341675659467513</v>
      </c>
      <c r="E10" s="48"/>
      <c r="F10" s="82">
        <v>17</v>
      </c>
      <c r="G10" s="83">
        <f>G2*F10+F2</f>
        <v>128.35886981337734</v>
      </c>
      <c r="H10" s="1"/>
      <c r="L10" s="82">
        <v>17</v>
      </c>
      <c r="M10" s="83">
        <f>M2*L10+L2</f>
        <v>128.35935302390999</v>
      </c>
    </row>
    <row r="11" spans="1:13" x14ac:dyDescent="0.25">
      <c r="A11" s="48">
        <v>10</v>
      </c>
      <c r="B11" s="53">
        <v>18</v>
      </c>
      <c r="C11" s="54">
        <v>147</v>
      </c>
      <c r="D11" s="61">
        <f t="shared" si="0"/>
        <v>120.36402226452097</v>
      </c>
      <c r="E11" s="48"/>
      <c r="F11" s="49"/>
      <c r="G11" s="50"/>
      <c r="H11" s="1"/>
    </row>
    <row r="12" spans="1:13" x14ac:dyDescent="0.25">
      <c r="A12" s="48">
        <v>11</v>
      </c>
      <c r="B12" s="53"/>
      <c r="C12" s="54"/>
      <c r="D12" s="61"/>
      <c r="E12" s="48"/>
      <c r="F12" s="49"/>
      <c r="G12" s="50"/>
      <c r="H12" s="1"/>
    </row>
    <row r="13" spans="1:13" x14ac:dyDescent="0.25">
      <c r="A13" s="48">
        <v>12</v>
      </c>
      <c r="B13" s="53"/>
      <c r="C13" s="54"/>
      <c r="D13" s="61"/>
      <c r="E13" s="48"/>
      <c r="F13" s="49"/>
      <c r="G13" s="50"/>
      <c r="H13" s="1"/>
    </row>
    <row r="14" spans="1:13" x14ac:dyDescent="0.25">
      <c r="A14" s="48">
        <v>13</v>
      </c>
      <c r="B14" s="53"/>
      <c r="C14" s="54"/>
      <c r="D14" s="61"/>
      <c r="E14" s="48"/>
      <c r="F14" s="49"/>
      <c r="G14" s="50"/>
      <c r="H14" s="1"/>
    </row>
    <row r="15" spans="1:13" x14ac:dyDescent="0.25">
      <c r="A15" s="48">
        <v>14</v>
      </c>
      <c r="B15" s="53"/>
      <c r="C15" s="54"/>
      <c r="D15" s="61"/>
      <c r="E15" s="48"/>
      <c r="F15" s="49"/>
      <c r="G15" s="50"/>
      <c r="H15" s="1"/>
    </row>
    <row r="16" spans="1:13" x14ac:dyDescent="0.25">
      <c r="A16" s="48">
        <v>15</v>
      </c>
      <c r="B16" s="53"/>
      <c r="C16" s="54"/>
      <c r="D16" s="61"/>
      <c r="E16" s="48"/>
      <c r="F16" s="49"/>
      <c r="G16" s="50"/>
      <c r="H16" s="1"/>
    </row>
    <row r="17" spans="1:13" x14ac:dyDescent="0.25">
      <c r="A17" s="48">
        <v>16</v>
      </c>
      <c r="B17" s="53"/>
      <c r="C17" s="54"/>
      <c r="D17" s="61"/>
      <c r="E17" s="48"/>
      <c r="F17" s="49"/>
      <c r="G17" s="50"/>
      <c r="H17" s="1"/>
    </row>
    <row r="18" spans="1:13" x14ac:dyDescent="0.25">
      <c r="A18" s="48">
        <v>17</v>
      </c>
      <c r="B18" s="53"/>
      <c r="C18" s="54"/>
      <c r="D18" s="61"/>
      <c r="E18" s="48"/>
      <c r="F18" s="49"/>
      <c r="G18" s="50"/>
      <c r="H18" s="1"/>
    </row>
    <row r="19" spans="1:13" x14ac:dyDescent="0.25">
      <c r="A19" s="48">
        <v>18</v>
      </c>
      <c r="B19" s="53"/>
      <c r="C19" s="54"/>
      <c r="D19" s="61"/>
      <c r="E19" s="48"/>
      <c r="F19" s="49"/>
      <c r="G19" s="50"/>
      <c r="H19" s="1"/>
    </row>
    <row r="20" spans="1:13" x14ac:dyDescent="0.25">
      <c r="A20" s="48">
        <v>19</v>
      </c>
      <c r="B20" s="53"/>
      <c r="C20" s="54"/>
      <c r="D20" s="61"/>
      <c r="E20" s="48"/>
      <c r="F20" s="49"/>
      <c r="G20" s="50"/>
      <c r="H20" s="1"/>
    </row>
    <row r="21" spans="1:13" ht="17.25" thickBot="1" x14ac:dyDescent="0.3">
      <c r="A21" s="51">
        <v>20</v>
      </c>
      <c r="B21" s="55"/>
      <c r="C21" s="56"/>
      <c r="D21" s="62"/>
      <c r="E21" s="51"/>
      <c r="F21" s="52"/>
      <c r="G21" s="40"/>
      <c r="H21" s="2"/>
      <c r="I21" s="69"/>
      <c r="J21" s="40"/>
      <c r="K21" s="22"/>
      <c r="L21" s="52"/>
      <c r="M21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Convex  Opt.</vt:lpstr>
      <vt:lpstr>RSS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2022-11-30T20:36:35Z</dcterms:created>
  <dcterms:modified xsi:type="dcterms:W3CDTF">2022-12-04T09:30:37Z</dcterms:modified>
</cp:coreProperties>
</file>