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6" sheetId="1" r:id="rId4"/>
    <sheet state="visible" name="Jan 7" sheetId="2" r:id="rId5"/>
    <sheet state="visible" name="Jan 8" sheetId="3" r:id="rId6"/>
    <sheet state="visible" name="Jan 9" sheetId="4" r:id="rId7"/>
    <sheet state="visible" name="Jan 10" sheetId="5" r:id="rId8"/>
    <sheet state="visible" name="Jan 13" sheetId="6" r:id="rId9"/>
    <sheet state="visible" name="Jan 14" sheetId="7" r:id="rId10"/>
    <sheet state="visible" name="Jan 15" sheetId="8" r:id="rId11"/>
    <sheet state="visible" name="Jan 16" sheetId="9" r:id="rId12"/>
    <sheet state="visible" name="Jan 17" sheetId="10" r:id="rId13"/>
  </sheets>
  <definedNames/>
  <calcPr/>
</workbook>
</file>

<file path=xl/sharedStrings.xml><?xml version="1.0" encoding="utf-8"?>
<sst xmlns="http://schemas.openxmlformats.org/spreadsheetml/2006/main" count="591" uniqueCount="131">
  <si>
    <t>Issuer</t>
  </si>
  <si>
    <t>Bond Name</t>
  </si>
  <si>
    <t>Currency</t>
  </si>
  <si>
    <t>Coupon</t>
  </si>
  <si>
    <t>Yield</t>
  </si>
  <si>
    <t>Moody's Rating</t>
  </si>
  <si>
    <t>Maturity Date</t>
  </si>
  <si>
    <t>Bid</t>
  </si>
  <si>
    <t>Ask</t>
  </si>
  <si>
    <t>ISIN</t>
  </si>
  <si>
    <t>Issue Date</t>
  </si>
  <si>
    <t>Price</t>
  </si>
  <si>
    <t>Years</t>
  </si>
  <si>
    <t>Years left</t>
  </si>
  <si>
    <t>Months left</t>
  </si>
  <si>
    <t>Years left(precise)</t>
  </si>
  <si>
    <t>Yield to Maturity</t>
  </si>
  <si>
    <r>
      <rPr>
        <rFont val="Arial"/>
        <color rgb="FF1155CC"/>
        <sz val="11.0"/>
        <u/>
      </rPr>
      <t>Canada, Government of...</t>
    </r>
  </si>
  <si>
    <t>CAD</t>
  </si>
  <si>
    <t>-</t>
  </si>
  <si>
    <t>Aaa</t>
  </si>
  <si>
    <t>CA135087P659</t>
  </si>
  <si>
    <r>
      <rPr>
        <rFont val="Arial"/>
        <color rgb="FF1155CC"/>
        <sz val="11.0"/>
        <u/>
      </rPr>
      <t>Canada, Government of...</t>
    </r>
  </si>
  <si>
    <t>CA135087Q640</t>
  </si>
  <si>
    <r>
      <rPr>
        <rFont val="Arial"/>
        <color rgb="FF1155CC"/>
        <sz val="11.0"/>
        <u/>
      </rPr>
      <t>Canada, Government of...</t>
    </r>
  </si>
  <si>
    <t>CA135087P246</t>
  </si>
  <si>
    <r>
      <rPr>
        <rFont val="Arial"/>
        <color rgb="FF1155CC"/>
        <sz val="11.0"/>
        <u/>
      </rPr>
      <t>Canada, Government of...</t>
    </r>
  </si>
  <si>
    <t>CA135087P816</t>
  </si>
  <si>
    <r>
      <rPr>
        <rFont val="Arial"/>
        <color rgb="FF1155CC"/>
        <sz val="11.0"/>
        <u/>
      </rPr>
      <t>Canada, Government of...</t>
    </r>
  </si>
  <si>
    <t>CA135087S398</t>
  </si>
  <si>
    <r>
      <rPr>
        <rFont val="Arial"/>
        <color rgb="FF1155CC"/>
        <sz val="11.0"/>
        <u/>
      </rPr>
      <t>Canada, Government of...</t>
    </r>
  </si>
  <si>
    <t>CA135087S547</t>
  </si>
  <si>
    <r>
      <rPr>
        <rFont val="Arial"/>
        <color rgb="FF1155CC"/>
        <sz val="11.0"/>
        <u/>
      </rPr>
      <t>Canada, Government of...</t>
    </r>
  </si>
  <si>
    <t>CA135087P733</t>
  </si>
  <si>
    <r>
      <rPr>
        <rFont val="Arial"/>
        <color rgb="FF1155CC"/>
        <sz val="11.0"/>
        <u/>
      </rPr>
      <t>Canada, Government of...</t>
    </r>
  </si>
  <si>
    <t>CA135087P576</t>
  </si>
  <si>
    <r>
      <rPr>
        <rFont val="Arial"/>
        <color rgb="FF1155CC"/>
        <sz val="11.0"/>
        <u/>
      </rPr>
      <t>Canada, Government of...</t>
    </r>
  </si>
  <si>
    <t>CA135087Q491</t>
  </si>
  <si>
    <r>
      <rPr>
        <rFont val="Arial"/>
        <color rgb="FF1155CC"/>
        <sz val="11.0"/>
        <u/>
      </rPr>
      <t>Canada, Government of...</t>
    </r>
  </si>
  <si>
    <t>CA135087R895</t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</si>
  <si>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</si>
  <si>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</si>
  <si>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</si>
  <si>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</si>
  <si>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</si>
  <si>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</si>
  <si>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</si>
  <si>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</si>
  <si>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</si>
  <si>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</si>
  <si>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</si>
  <si>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</si>
  <si>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</si>
  <si>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</si>
  <si>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</si>
  <si>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</si>
  <si>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</si>
  <si>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</si>
  <si>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</si>
  <si>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</si>
  <si>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</si>
  <si>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</si>
  <si>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</si>
  <si>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</si>
  <si>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</si>
  <si>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</si>
  <si>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</si>
  <si>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</si>
  <si>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</si>
  <si>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</si>
  <si>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</si>
  <si>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</si>
  <si>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</si>
  <si>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</si>
  <si>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</si>
  <si>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</si>
  <si>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</si>
  <si>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</si>
  <si>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</si>
  <si>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</si>
  <si>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</si>
  <si>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</si>
  <si>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</si>
  <si>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</si>
  <si>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</si>
  <si>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</si>
  <si>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</si>
  <si>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</si>
  <si>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</si>
  <si>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</si>
  <si>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</si>
  <si>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</si>
  <si>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t>0-3</t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</si>
  <si>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</si>
  <si>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</si>
  <si>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</si>
  <si>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</si>
  <si>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</si>
  <si>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</si>
  <si>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</si>
  <si>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</si>
  <si>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</si>
  <si>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</si>
  <si>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</si>
  <si>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</si>
  <si>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</si>
  <si>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</si>
  <si>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</si>
  <si>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</si>
  <si>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</si>
  <si>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</si>
  <si>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</si>
  <si>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</si>
  <si>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</si>
  <si>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</si>
  <si>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</si>
  <si>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</si>
  <si>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</si>
  <si>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</si>
  <si>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</si>
  <si>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</si>
  <si>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</si>
  <si>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</si>
  <si>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</si>
  <si>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</si>
  <si>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</si>
  <si>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</si>
  <si>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</si>
  <si>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</si>
  <si>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</si>
  <si>
    <r>
      <rPr>
        <rFont val="Arial"/>
        <b/>
        <color rgb="FF1155CC"/>
        <sz val="11.0"/>
        <u/>
      </rPr>
      <t>Canada, Government of...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</si>
</sst>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sz val="11.0"/>
      <color theme="1"/>
      <name val="Arial"/>
    </font>
    <font>
      <sz val="11.0"/>
      <color rgb="FF111111"/>
      <name val="Arial"/>
    </font>
    <font>
      <u/>
      <sz val="11.0"/>
      <color rgb="FF1155CC"/>
      <name val="Arial"/>
    </font>
    <font>
      <sz val="8.0"/>
      <color theme="1"/>
      <name val="Arial"/>
    </font>
    <font>
      <b/>
      <sz val="11.0"/>
      <color rgb="FF4A4A4A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right style="thin">
        <color rgb="FFDCEAEC"/>
      </right>
      <bottom style="thin">
        <color rgb="FFDCEAEC"/>
      </bottom>
    </border>
    <border>
      <bottom style="thin">
        <color rgb="FFDCEAE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0" xfId="0" applyAlignment="1" applyFont="1" applyNumberFormat="1">
      <alignment horizontal="right" vertical="bottom"/>
    </xf>
    <xf borderId="0" fillId="0" fontId="5" numFmtId="10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10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2" fontId="4" numFmtId="2" xfId="0" applyAlignment="1" applyFont="1" applyNumberFormat="1">
      <alignment horizontal="right" vertical="bottom"/>
    </xf>
    <xf borderId="0" fillId="2" fontId="4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3" fontId="8" numFmtId="0" xfId="0" applyAlignment="1" applyBorder="1" applyFill="1" applyFont="1">
      <alignment vertical="bottom"/>
    </xf>
    <xf borderId="1" fillId="3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3" fillId="3" fontId="5" numFmtId="0" xfId="0" applyAlignment="1" applyBorder="1" applyFont="1">
      <alignment horizontal="right" vertical="bottom"/>
    </xf>
    <xf borderId="3" fillId="3" fontId="5" numFmtId="10" xfId="0" applyAlignment="1" applyBorder="1" applyFont="1" applyNumberFormat="1">
      <alignment horizontal="right" vertical="bottom"/>
    </xf>
    <xf borderId="3" fillId="3" fontId="5" numFmtId="164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2" fillId="2" fontId="10" numFmtId="0" xfId="0" applyAlignment="1" applyBorder="1" applyFont="1">
      <alignment vertical="bottom"/>
    </xf>
    <xf borderId="3" fillId="2" fontId="5" numFmtId="0" xfId="0" applyAlignment="1" applyBorder="1" applyFont="1">
      <alignment horizontal="right" vertical="bottom"/>
    </xf>
    <xf borderId="3" fillId="2" fontId="5" numFmtId="10" xfId="0" applyAlignment="1" applyBorder="1" applyFont="1" applyNumberFormat="1">
      <alignment horizontal="right" vertical="bottom"/>
    </xf>
    <xf borderId="3" fillId="2" fontId="5" numFmtId="164" xfId="0" applyAlignment="1" applyBorder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4" fillId="2" fontId="4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horizontal="right" vertical="bottom"/>
    </xf>
    <xf borderId="0" fillId="0" fontId="8" numFmtId="0" xfId="0" applyAlignment="1" applyFont="1">
      <alignment vertical="bottom"/>
    </xf>
    <xf borderId="3" fillId="0" fontId="5" numFmtId="0" xfId="0" applyAlignment="1" applyBorder="1" applyFont="1">
      <alignment horizontal="right" vertical="bottom"/>
    </xf>
    <xf borderId="3" fillId="0" fontId="5" numFmtId="10" xfId="0" applyAlignment="1" applyBorder="1" applyFont="1" applyNumberFormat="1">
      <alignment horizontal="right" vertical="bottom"/>
    </xf>
    <xf borderId="3" fillId="0" fontId="5" numFmtId="164" xfId="0" applyAlignment="1" applyBorder="1" applyFont="1" applyNumberFormat="1">
      <alignment horizontal="right" vertical="bottom"/>
    </xf>
    <xf borderId="4" fillId="2" fontId="4" numFmtId="0" xfId="0" applyAlignment="1" applyBorder="1" applyFont="1">
      <alignment horizontal="right" vertical="bottom"/>
    </xf>
    <xf borderId="3" fillId="3" fontId="8" numFmtId="0" xfId="0" applyAlignment="1" applyBorder="1" applyFont="1">
      <alignment vertical="bottom"/>
    </xf>
    <xf borderId="3" fillId="3" fontId="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10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8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markets.businessinsider.com/bonds/canadacd-bonds_202225-Bond-2025-ca135087p659" TargetMode="External"/><Relationship Id="rId2" Type="http://schemas.openxmlformats.org/officeDocument/2006/relationships/hyperlink" Target="https://markets.businessinsider.com/bonds/canadacd-bonds_202325-Bond-2025-ca135087q640" TargetMode="External"/><Relationship Id="rId3" Type="http://schemas.openxmlformats.org/officeDocument/2006/relationships/hyperlink" Target="https://markets.businessinsider.com/bonds/canadacd-bonds_202225-Bond-2025-ca135087p246" TargetMode="External"/><Relationship Id="rId4" Type="http://schemas.openxmlformats.org/officeDocument/2006/relationships/hyperlink" Target="https://markets.businessinsider.com/bonds/canadacd-bonds_202326-Bond-2026-ca135087p816" TargetMode="External"/><Relationship Id="rId11" Type="http://schemas.openxmlformats.org/officeDocument/2006/relationships/drawing" Target="../drawings/drawing9.xml"/><Relationship Id="rId10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328-Bond-2028-ca135087q491" TargetMode="External"/><Relationship Id="rId5" Type="http://schemas.openxmlformats.org/officeDocument/2006/relationships/hyperlink" Target="https://markets.businessinsider.com/bonds/canadacd-bonds_202426-Bond-2026-ca135087s398" TargetMode="External"/><Relationship Id="rId6" Type="http://schemas.openxmlformats.org/officeDocument/2006/relationships/hyperlink" Target="https://markets.businessinsider.com/bonds/canadacd-bonds_202427-Bond-2027-ca135087s547" TargetMode="External"/><Relationship Id="rId7" Type="http://schemas.openxmlformats.org/officeDocument/2006/relationships/hyperlink" Target="https://markets.businessinsider.com/bonds/canadacd-bonds_202227-Bond-2027-ca135087p733" TargetMode="External"/><Relationship Id="rId8" Type="http://schemas.openxmlformats.org/officeDocument/2006/relationships/hyperlink" Target="https://markets.businessinsider.com/bonds/canadacd-bonds_202228-Bond-2028-ca135087p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/>
      <c r="B2" s="4" t="s">
        <v>17</v>
      </c>
      <c r="C2" s="5" t="str">
        <f t="shared" ref="C2:C11" si="1">"CAN " &amp; TEXT(E2, "0.00%") &amp; " " &amp; TEXT(H2, "mmm yy")</f>
        <v>CAN 3.75% Feb 25</v>
      </c>
      <c r="D2" s="6" t="s">
        <v>18</v>
      </c>
      <c r="E2" s="7">
        <v>0.0375</v>
      </c>
      <c r="F2" s="8" t="s">
        <v>19</v>
      </c>
      <c r="G2" s="6" t="s">
        <v>20</v>
      </c>
      <c r="H2" s="9">
        <v>45689.0</v>
      </c>
      <c r="I2" s="10">
        <v>100.01</v>
      </c>
      <c r="J2" s="10">
        <v>100.03</v>
      </c>
      <c r="K2" s="6" t="s">
        <v>21</v>
      </c>
      <c r="L2" s="9">
        <v>44867.0</v>
      </c>
      <c r="M2" s="11">
        <v>100.01</v>
      </c>
      <c r="N2" s="11">
        <f t="shared" ref="N2:N11" si="2">DATEDIF(L2,H2, "Y")</f>
        <v>2</v>
      </c>
      <c r="O2" s="11">
        <f t="shared" ref="O2:O11" si="3">DATEDIF(TODAY(),H2, "Y")</f>
        <v>0</v>
      </c>
      <c r="P2" s="11">
        <f t="shared" ref="P2:P11" si="4">DATEDIF(TODAY(),H2, "M")</f>
        <v>0</v>
      </c>
      <c r="Q2" s="12">
        <f t="shared" ref="Q2:Q11" si="5">P2/12</f>
        <v>0</v>
      </c>
      <c r="R2" s="13">
        <f t="shared" ref="R2:R11" si="6">YIELD(L2, H2, E2, M2, 100, 2)</f>
        <v>0.0374328447</v>
      </c>
    </row>
    <row r="3">
      <c r="A3" s="3"/>
      <c r="B3" s="14" t="s">
        <v>22</v>
      </c>
      <c r="C3" s="15" t="str">
        <f t="shared" si="1"/>
        <v>CAN 3.50% Aug 25</v>
      </c>
      <c r="D3" s="16" t="s">
        <v>18</v>
      </c>
      <c r="E3" s="17">
        <v>0.035</v>
      </c>
      <c r="F3" s="17">
        <v>0.0301</v>
      </c>
      <c r="G3" s="16" t="s">
        <v>20</v>
      </c>
      <c r="H3" s="18">
        <v>45870.0</v>
      </c>
      <c r="I3" s="19">
        <v>100.27</v>
      </c>
      <c r="J3" s="19">
        <v>100.28</v>
      </c>
      <c r="K3" s="16" t="s">
        <v>23</v>
      </c>
      <c r="L3" s="18">
        <v>45058.0</v>
      </c>
      <c r="M3" s="20">
        <v>100.27</v>
      </c>
      <c r="N3" s="20">
        <f t="shared" si="2"/>
        <v>2</v>
      </c>
      <c r="O3" s="20">
        <f t="shared" si="3"/>
        <v>0</v>
      </c>
      <c r="P3" s="20">
        <f t="shared" si="4"/>
        <v>6</v>
      </c>
      <c r="Q3" s="21">
        <f t="shared" si="5"/>
        <v>0.5</v>
      </c>
      <c r="R3" s="22">
        <f t="shared" si="6"/>
        <v>0.03371019955</v>
      </c>
    </row>
    <row r="4">
      <c r="A4" s="3"/>
      <c r="B4" s="14" t="s">
        <v>24</v>
      </c>
      <c r="C4" s="15" t="str">
        <f t="shared" si="1"/>
        <v>CAN 3.00% Oct 25</v>
      </c>
      <c r="D4" s="16" t="s">
        <v>18</v>
      </c>
      <c r="E4" s="17">
        <v>0.03</v>
      </c>
      <c r="F4" s="17">
        <v>0.03</v>
      </c>
      <c r="G4" s="16" t="s">
        <v>20</v>
      </c>
      <c r="H4" s="18">
        <v>45931.0</v>
      </c>
      <c r="I4" s="19">
        <v>99.97</v>
      </c>
      <c r="J4" s="19">
        <v>100.05</v>
      </c>
      <c r="K4" s="16" t="s">
        <v>25</v>
      </c>
      <c r="L4" s="18">
        <v>44767.0</v>
      </c>
      <c r="M4" s="20">
        <v>99.97</v>
      </c>
      <c r="N4" s="20">
        <f t="shared" si="2"/>
        <v>3</v>
      </c>
      <c r="O4" s="20">
        <f t="shared" si="3"/>
        <v>0</v>
      </c>
      <c r="P4" s="20">
        <f t="shared" si="4"/>
        <v>8</v>
      </c>
      <c r="Q4" s="21">
        <f t="shared" si="5"/>
        <v>0.6666666667</v>
      </c>
      <c r="R4" s="22">
        <f t="shared" si="6"/>
        <v>0.03009089827</v>
      </c>
    </row>
    <row r="5">
      <c r="A5" s="3"/>
      <c r="B5" s="14" t="s">
        <v>26</v>
      </c>
      <c r="C5" s="15" t="str">
        <f t="shared" si="1"/>
        <v>CAN 3.00% Apr 26</v>
      </c>
      <c r="D5" s="16" t="s">
        <v>18</v>
      </c>
      <c r="E5" s="17">
        <v>0.03</v>
      </c>
      <c r="F5" s="17">
        <v>0.0296</v>
      </c>
      <c r="G5" s="16" t="s">
        <v>20</v>
      </c>
      <c r="H5" s="18">
        <v>46113.0</v>
      </c>
      <c r="I5" s="19">
        <v>100.05</v>
      </c>
      <c r="J5" s="19">
        <v>100.07</v>
      </c>
      <c r="K5" s="16" t="s">
        <v>27</v>
      </c>
      <c r="L5" s="18">
        <v>44946.0</v>
      </c>
      <c r="M5" s="20">
        <v>100.05</v>
      </c>
      <c r="N5" s="20">
        <f t="shared" si="2"/>
        <v>3</v>
      </c>
      <c r="O5" s="20">
        <f t="shared" si="3"/>
        <v>1</v>
      </c>
      <c r="P5" s="20">
        <f t="shared" si="4"/>
        <v>14</v>
      </c>
      <c r="Q5" s="21">
        <f t="shared" si="5"/>
        <v>1.166666667</v>
      </c>
      <c r="R5" s="22">
        <f t="shared" si="6"/>
        <v>0.0298261148</v>
      </c>
    </row>
    <row r="6">
      <c r="A6" s="3"/>
      <c r="B6" s="14" t="s">
        <v>28</v>
      </c>
      <c r="C6" s="15" t="str">
        <f t="shared" si="1"/>
        <v>CAN 3.25% Nov 26</v>
      </c>
      <c r="D6" s="16" t="s">
        <v>18</v>
      </c>
      <c r="E6" s="17">
        <v>0.0325</v>
      </c>
      <c r="F6" s="17">
        <v>0.0298</v>
      </c>
      <c r="G6" s="16" t="s">
        <v>20</v>
      </c>
      <c r="H6" s="18">
        <v>46327.0</v>
      </c>
      <c r="I6" s="19">
        <v>100.47</v>
      </c>
      <c r="J6" s="16" t="s">
        <v>19</v>
      </c>
      <c r="K6" s="16" t="s">
        <v>29</v>
      </c>
      <c r="L6" s="18">
        <v>45506.0</v>
      </c>
      <c r="M6" s="20">
        <v>100.47</v>
      </c>
      <c r="N6" s="20">
        <f t="shared" si="2"/>
        <v>2</v>
      </c>
      <c r="O6" s="20">
        <f t="shared" si="3"/>
        <v>1</v>
      </c>
      <c r="P6" s="20">
        <f t="shared" si="4"/>
        <v>21</v>
      </c>
      <c r="Q6" s="21">
        <f t="shared" si="5"/>
        <v>1.75</v>
      </c>
      <c r="R6" s="22">
        <f t="shared" si="6"/>
        <v>0.03030653615</v>
      </c>
    </row>
    <row r="7">
      <c r="A7" s="3"/>
      <c r="B7" s="14" t="s">
        <v>30</v>
      </c>
      <c r="C7" s="15" t="str">
        <f t="shared" si="1"/>
        <v>CAN 3.00% Feb 27</v>
      </c>
      <c r="D7" s="16" t="s">
        <v>18</v>
      </c>
      <c r="E7" s="17">
        <v>0.03</v>
      </c>
      <c r="F7" s="17">
        <v>0.0287</v>
      </c>
      <c r="G7" s="16" t="s">
        <v>20</v>
      </c>
      <c r="H7" s="18">
        <v>46419.0</v>
      </c>
      <c r="I7" s="19">
        <v>100.05</v>
      </c>
      <c r="J7" s="19">
        <v>100.28</v>
      </c>
      <c r="K7" s="16" t="s">
        <v>31</v>
      </c>
      <c r="L7" s="18">
        <v>45597.0</v>
      </c>
      <c r="M7" s="20">
        <v>100.05</v>
      </c>
      <c r="N7" s="20">
        <f t="shared" si="2"/>
        <v>2</v>
      </c>
      <c r="O7" s="20">
        <f t="shared" si="3"/>
        <v>2</v>
      </c>
      <c r="P7" s="20">
        <f t="shared" si="4"/>
        <v>24</v>
      </c>
      <c r="Q7" s="21">
        <f t="shared" si="5"/>
        <v>2</v>
      </c>
      <c r="R7" s="22">
        <f t="shared" si="6"/>
        <v>0.02975579275</v>
      </c>
    </row>
    <row r="8">
      <c r="A8" s="3"/>
      <c r="B8" s="14" t="s">
        <v>32</v>
      </c>
      <c r="C8" s="15" t="str">
        <f t="shared" si="1"/>
        <v>CAN 3.25% Aug 27</v>
      </c>
      <c r="D8" s="16" t="s">
        <v>18</v>
      </c>
      <c r="E8" s="17">
        <v>0.0325</v>
      </c>
      <c r="F8" s="17">
        <v>0.0283</v>
      </c>
      <c r="G8" s="16" t="s">
        <v>20</v>
      </c>
      <c r="H8" s="18">
        <v>46623.0</v>
      </c>
      <c r="I8" s="19">
        <v>101.03</v>
      </c>
      <c r="J8" s="19">
        <v>101.13</v>
      </c>
      <c r="K8" s="16" t="s">
        <v>33</v>
      </c>
      <c r="L8" s="18">
        <v>44897.0</v>
      </c>
      <c r="M8" s="20">
        <v>101.03</v>
      </c>
      <c r="N8" s="20">
        <f t="shared" si="2"/>
        <v>4</v>
      </c>
      <c r="O8" s="20">
        <f t="shared" si="3"/>
        <v>2</v>
      </c>
      <c r="P8" s="20">
        <f t="shared" si="4"/>
        <v>30</v>
      </c>
      <c r="Q8" s="21">
        <f t="shared" si="5"/>
        <v>2.5</v>
      </c>
      <c r="R8" s="22">
        <f t="shared" si="6"/>
        <v>0.03013924767</v>
      </c>
    </row>
    <row r="9">
      <c r="A9" s="3"/>
      <c r="B9" s="14" t="s">
        <v>34</v>
      </c>
      <c r="C9" s="15" t="str">
        <f t="shared" si="1"/>
        <v>CAN 3.50% Mar 28</v>
      </c>
      <c r="D9" s="16" t="s">
        <v>18</v>
      </c>
      <c r="E9" s="17">
        <v>0.035</v>
      </c>
      <c r="F9" s="17">
        <v>0.0288</v>
      </c>
      <c r="G9" s="16" t="s">
        <v>20</v>
      </c>
      <c r="H9" s="18">
        <v>46813.0</v>
      </c>
      <c r="I9" s="19">
        <v>101.84</v>
      </c>
      <c r="J9" s="19">
        <v>102.07</v>
      </c>
      <c r="K9" s="16" t="s">
        <v>35</v>
      </c>
      <c r="L9" s="18">
        <v>44855.0</v>
      </c>
      <c r="M9" s="20">
        <v>101.84</v>
      </c>
      <c r="N9" s="20">
        <f t="shared" si="2"/>
        <v>5</v>
      </c>
      <c r="O9" s="20">
        <f t="shared" si="3"/>
        <v>3</v>
      </c>
      <c r="P9" s="20">
        <f t="shared" si="4"/>
        <v>37</v>
      </c>
      <c r="Q9" s="21">
        <f t="shared" si="5"/>
        <v>3.083333333</v>
      </c>
      <c r="R9" s="22">
        <f t="shared" si="6"/>
        <v>0.03124022778</v>
      </c>
    </row>
    <row r="10">
      <c r="A10" s="3"/>
      <c r="B10" s="14" t="s">
        <v>36</v>
      </c>
      <c r="C10" s="15" t="str">
        <f t="shared" si="1"/>
        <v>CAN 3.25% Sep 28</v>
      </c>
      <c r="D10" s="16" t="s">
        <v>18</v>
      </c>
      <c r="E10" s="17">
        <v>0.0325</v>
      </c>
      <c r="F10" s="17">
        <v>0.029</v>
      </c>
      <c r="G10" s="16" t="s">
        <v>20</v>
      </c>
      <c r="H10" s="18">
        <v>46997.0</v>
      </c>
      <c r="I10" s="19">
        <v>101.18</v>
      </c>
      <c r="J10" s="19">
        <v>101.41</v>
      </c>
      <c r="K10" s="16" t="s">
        <v>37</v>
      </c>
      <c r="L10" s="18">
        <v>45037.0</v>
      </c>
      <c r="M10" s="20">
        <v>101.18</v>
      </c>
      <c r="N10" s="20">
        <f t="shared" si="2"/>
        <v>5</v>
      </c>
      <c r="O10" s="20">
        <f t="shared" si="3"/>
        <v>3</v>
      </c>
      <c r="P10" s="20">
        <f t="shared" si="4"/>
        <v>43</v>
      </c>
      <c r="Q10" s="21">
        <f t="shared" si="5"/>
        <v>3.583333333</v>
      </c>
      <c r="R10" s="22">
        <f t="shared" si="6"/>
        <v>0.0300952002</v>
      </c>
    </row>
    <row r="11">
      <c r="A11" s="3"/>
      <c r="B11" s="14" t="s">
        <v>38</v>
      </c>
      <c r="C11" s="15" t="str">
        <f t="shared" si="1"/>
        <v>CAN 3.50% Sep 29</v>
      </c>
      <c r="D11" s="16" t="s">
        <v>18</v>
      </c>
      <c r="E11" s="17">
        <v>0.035</v>
      </c>
      <c r="F11" s="17">
        <v>0.0295</v>
      </c>
      <c r="G11" s="16" t="s">
        <v>20</v>
      </c>
      <c r="H11" s="18">
        <v>47362.0</v>
      </c>
      <c r="I11" s="19">
        <v>102.32</v>
      </c>
      <c r="J11" s="19">
        <v>102.45</v>
      </c>
      <c r="K11" s="16" t="s">
        <v>39</v>
      </c>
      <c r="L11" s="18">
        <v>45390.0</v>
      </c>
      <c r="M11" s="20">
        <v>102.32</v>
      </c>
      <c r="N11" s="20">
        <f t="shared" si="2"/>
        <v>5</v>
      </c>
      <c r="O11" s="20">
        <f t="shared" si="3"/>
        <v>4</v>
      </c>
      <c r="P11" s="20">
        <f t="shared" si="4"/>
        <v>55</v>
      </c>
      <c r="Q11" s="21">
        <f t="shared" si="5"/>
        <v>4.583333333</v>
      </c>
      <c r="R11" s="22">
        <f t="shared" si="6"/>
        <v>0.03030364123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50" t="s">
        <v>0</v>
      </c>
      <c r="C1" s="2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45" t="s">
        <v>9</v>
      </c>
      <c r="L1" s="45" t="s">
        <v>10</v>
      </c>
      <c r="M1" s="4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32" t="s">
        <v>121</v>
      </c>
      <c r="C2" s="5" t="str">
        <f t="shared" ref="C2:C11" si="1">"CAN " &amp; TEXT(E2, "0.00%") &amp; " " &amp; TEXT(H2, "mmm yy")</f>
        <v>CAN 3.75% Feb 25</v>
      </c>
      <c r="D2" s="33" t="s">
        <v>18</v>
      </c>
      <c r="E2" s="34">
        <v>0.0375</v>
      </c>
      <c r="F2" s="33" t="s">
        <v>19</v>
      </c>
      <c r="G2" s="33" t="s">
        <v>20</v>
      </c>
      <c r="H2" s="35">
        <v>45689.0</v>
      </c>
      <c r="I2" s="33">
        <v>100.02</v>
      </c>
      <c r="J2" s="33">
        <v>100.04</v>
      </c>
      <c r="K2" s="46" t="s">
        <v>21</v>
      </c>
      <c r="L2" s="48">
        <v>44867.0</v>
      </c>
      <c r="M2" s="11">
        <f t="shared" ref="M2:M5" si="2">I2</f>
        <v>100.02</v>
      </c>
      <c r="N2" s="11">
        <f t="shared" ref="N2:N11" si="3">DATEDIF(L2,H2, "Y")</f>
        <v>2</v>
      </c>
      <c r="O2" s="11">
        <f t="shared" ref="O2:O11" si="4">DATEDIF(TODAY(),H2, "Y")</f>
        <v>0</v>
      </c>
      <c r="P2" s="11">
        <f t="shared" ref="P2:P11" si="5">DATEDIF(TODAY(),H2, "M")</f>
        <v>0</v>
      </c>
      <c r="Q2" s="24">
        <f t="shared" ref="Q2:Q11" si="6">P2/12</f>
        <v>0</v>
      </c>
      <c r="R2" s="25">
        <f t="shared" ref="R2:R11" si="7">YIELD(L2, H2, E2, M2, 100, 2)</f>
        <v>0.03738606485</v>
      </c>
    </row>
    <row r="3">
      <c r="A3" s="3"/>
      <c r="B3" s="37" t="s">
        <v>122</v>
      </c>
      <c r="C3" s="15" t="str">
        <f t="shared" si="1"/>
        <v>CAN 3.50% Aug 25</v>
      </c>
      <c r="D3" s="38" t="s">
        <v>18</v>
      </c>
      <c r="E3" s="39">
        <v>0.035</v>
      </c>
      <c r="F3" s="39">
        <v>0.0302</v>
      </c>
      <c r="G3" s="38" t="s">
        <v>20</v>
      </c>
      <c r="H3" s="40">
        <v>45870.0</v>
      </c>
      <c r="I3" s="38">
        <v>100.25</v>
      </c>
      <c r="J3" s="38">
        <v>100.26</v>
      </c>
      <c r="K3" s="38" t="s">
        <v>23</v>
      </c>
      <c r="L3" s="40">
        <v>45058.0</v>
      </c>
      <c r="M3" s="20">
        <f t="shared" si="2"/>
        <v>100.25</v>
      </c>
      <c r="N3" s="20">
        <f t="shared" si="3"/>
        <v>2</v>
      </c>
      <c r="O3" s="20">
        <f t="shared" si="4"/>
        <v>0</v>
      </c>
      <c r="P3" s="20">
        <f t="shared" si="5"/>
        <v>6</v>
      </c>
      <c r="Q3" s="26">
        <f t="shared" si="6"/>
        <v>0.5</v>
      </c>
      <c r="R3" s="27">
        <f t="shared" si="7"/>
        <v>0.0338042862</v>
      </c>
    </row>
    <row r="4">
      <c r="A4" s="3"/>
      <c r="B4" s="37" t="s">
        <v>123</v>
      </c>
      <c r="C4" s="15" t="str">
        <f t="shared" si="1"/>
        <v>CAN 3.00% Oct 25</v>
      </c>
      <c r="D4" s="38" t="s">
        <v>18</v>
      </c>
      <c r="E4" s="39">
        <v>0.03</v>
      </c>
      <c r="F4" s="39">
        <v>0.03</v>
      </c>
      <c r="G4" s="38" t="s">
        <v>20</v>
      </c>
      <c r="H4" s="40">
        <v>45931.0</v>
      </c>
      <c r="I4" s="38">
        <v>99.99</v>
      </c>
      <c r="J4" s="38">
        <v>100.0</v>
      </c>
      <c r="K4" s="38" t="s">
        <v>25</v>
      </c>
      <c r="L4" s="40">
        <v>44767.0</v>
      </c>
      <c r="M4" s="20">
        <f t="shared" si="2"/>
        <v>99.99</v>
      </c>
      <c r="N4" s="20">
        <f t="shared" si="3"/>
        <v>3</v>
      </c>
      <c r="O4" s="20">
        <f t="shared" si="4"/>
        <v>0</v>
      </c>
      <c r="P4" s="20">
        <f t="shared" si="5"/>
        <v>8</v>
      </c>
      <c r="Q4" s="26">
        <f t="shared" si="6"/>
        <v>0.6666666667</v>
      </c>
      <c r="R4" s="27">
        <f t="shared" si="7"/>
        <v>0.03002455883</v>
      </c>
    </row>
    <row r="5">
      <c r="A5" s="3"/>
      <c r="B5" s="37" t="s">
        <v>124</v>
      </c>
      <c r="C5" s="15" t="str">
        <f t="shared" si="1"/>
        <v>CAN 3.00% Apr 26</v>
      </c>
      <c r="D5" s="38" t="s">
        <v>18</v>
      </c>
      <c r="E5" s="39">
        <v>0.03</v>
      </c>
      <c r="F5" s="39">
        <v>0.0297</v>
      </c>
      <c r="G5" s="38" t="s">
        <v>20</v>
      </c>
      <c r="H5" s="40">
        <v>46113.0</v>
      </c>
      <c r="I5" s="38">
        <v>100.0</v>
      </c>
      <c r="J5" s="38">
        <v>100.08</v>
      </c>
      <c r="K5" s="19" t="s">
        <v>27</v>
      </c>
      <c r="L5" s="40">
        <v>44946.0</v>
      </c>
      <c r="M5" s="20">
        <f t="shared" si="2"/>
        <v>100</v>
      </c>
      <c r="N5" s="20">
        <f t="shared" si="3"/>
        <v>3</v>
      </c>
      <c r="O5" s="20">
        <f t="shared" si="4"/>
        <v>1</v>
      </c>
      <c r="P5" s="20">
        <f t="shared" si="5"/>
        <v>14</v>
      </c>
      <c r="Q5" s="26">
        <f t="shared" si="6"/>
        <v>1.166666667</v>
      </c>
      <c r="R5" s="27">
        <f t="shared" si="7"/>
        <v>0.02999118706</v>
      </c>
    </row>
    <row r="6">
      <c r="A6" s="3"/>
      <c r="B6" s="37" t="s">
        <v>125</v>
      </c>
      <c r="C6" s="15" t="str">
        <f t="shared" si="1"/>
        <v>CAN 3.25% Nov 26</v>
      </c>
      <c r="D6" s="38" t="s">
        <v>18</v>
      </c>
      <c r="E6" s="39">
        <v>0.0325</v>
      </c>
      <c r="F6" s="39">
        <v>0.0313</v>
      </c>
      <c r="G6" s="38" t="s">
        <v>20</v>
      </c>
      <c r="H6" s="40">
        <v>46327.0</v>
      </c>
      <c r="I6" s="38" t="s">
        <v>19</v>
      </c>
      <c r="J6" s="38" t="s">
        <v>19</v>
      </c>
      <c r="K6" s="19" t="s">
        <v>29</v>
      </c>
      <c r="L6" s="40">
        <v>45506.0</v>
      </c>
      <c r="M6" s="20">
        <v>100.42</v>
      </c>
      <c r="N6" s="20">
        <f t="shared" si="3"/>
        <v>2</v>
      </c>
      <c r="O6" s="20">
        <f t="shared" si="4"/>
        <v>1</v>
      </c>
      <c r="P6" s="20">
        <f t="shared" si="5"/>
        <v>21</v>
      </c>
      <c r="Q6" s="26">
        <f t="shared" si="6"/>
        <v>1.75</v>
      </c>
      <c r="R6" s="27">
        <f t="shared" si="7"/>
        <v>0.03053766122</v>
      </c>
    </row>
    <row r="7">
      <c r="A7" s="3"/>
      <c r="B7" s="37" t="s">
        <v>126</v>
      </c>
      <c r="C7" s="15" t="str">
        <f t="shared" si="1"/>
        <v>CAN 3.00% Feb 27</v>
      </c>
      <c r="D7" s="38" t="s">
        <v>18</v>
      </c>
      <c r="E7" s="39">
        <v>0.03</v>
      </c>
      <c r="F7" s="39">
        <v>0.0298</v>
      </c>
      <c r="G7" s="38" t="s">
        <v>20</v>
      </c>
      <c r="H7" s="40">
        <v>46419.0</v>
      </c>
      <c r="I7" s="38">
        <v>99.97</v>
      </c>
      <c r="J7" s="38">
        <v>100.22</v>
      </c>
      <c r="K7" s="19" t="s">
        <v>31</v>
      </c>
      <c r="L7" s="40">
        <v>45597.0</v>
      </c>
      <c r="M7" s="20">
        <f t="shared" ref="M7:M11" si="8">I7</f>
        <v>99.97</v>
      </c>
      <c r="N7" s="20">
        <f t="shared" si="3"/>
        <v>2</v>
      </c>
      <c r="O7" s="20">
        <f t="shared" si="4"/>
        <v>2</v>
      </c>
      <c r="P7" s="20">
        <f t="shared" si="5"/>
        <v>24</v>
      </c>
      <c r="Q7" s="26">
        <f t="shared" si="6"/>
        <v>2</v>
      </c>
      <c r="R7" s="27">
        <f t="shared" si="7"/>
        <v>0.03012592518</v>
      </c>
    </row>
    <row r="8">
      <c r="A8" s="3"/>
      <c r="B8" s="37" t="s">
        <v>127</v>
      </c>
      <c r="C8" s="15" t="str">
        <f t="shared" si="1"/>
        <v>CAN 3.25% Aug 27</v>
      </c>
      <c r="D8" s="38" t="s">
        <v>18</v>
      </c>
      <c r="E8" s="39">
        <v>0.03245</v>
      </c>
      <c r="F8" s="39">
        <v>0.0295</v>
      </c>
      <c r="G8" s="38" t="s">
        <v>20</v>
      </c>
      <c r="H8" s="40">
        <v>46623.0</v>
      </c>
      <c r="I8" s="38">
        <v>100.35</v>
      </c>
      <c r="J8" s="38">
        <v>101.26</v>
      </c>
      <c r="K8" s="19" t="s">
        <v>33</v>
      </c>
      <c r="L8" s="40">
        <v>44897.0</v>
      </c>
      <c r="M8" s="20">
        <f t="shared" si="8"/>
        <v>100.35</v>
      </c>
      <c r="N8" s="20">
        <f t="shared" si="3"/>
        <v>4</v>
      </c>
      <c r="O8" s="20">
        <f t="shared" si="4"/>
        <v>2</v>
      </c>
      <c r="P8" s="20">
        <f t="shared" si="5"/>
        <v>30</v>
      </c>
      <c r="Q8" s="26">
        <f t="shared" si="6"/>
        <v>2.5</v>
      </c>
      <c r="R8" s="27">
        <f t="shared" si="7"/>
        <v>0.03163986866</v>
      </c>
    </row>
    <row r="9">
      <c r="A9" s="3"/>
      <c r="B9" s="37" t="s">
        <v>128</v>
      </c>
      <c r="C9" s="42" t="str">
        <f t="shared" si="1"/>
        <v>CAN 3.50% Mar 28</v>
      </c>
      <c r="D9" s="38" t="s">
        <v>18</v>
      </c>
      <c r="E9" s="39">
        <v>0.035</v>
      </c>
      <c r="F9" s="39">
        <v>0.0296</v>
      </c>
      <c r="G9" s="38" t="s">
        <v>20</v>
      </c>
      <c r="H9" s="40">
        <v>46813.0</v>
      </c>
      <c r="I9" s="38">
        <v>101.56</v>
      </c>
      <c r="J9" s="38">
        <v>101.8</v>
      </c>
      <c r="K9" s="19" t="s">
        <v>35</v>
      </c>
      <c r="L9" s="40">
        <v>44855.0</v>
      </c>
      <c r="M9" s="20">
        <f t="shared" si="8"/>
        <v>101.56</v>
      </c>
      <c r="N9" s="49">
        <f t="shared" si="3"/>
        <v>5</v>
      </c>
      <c r="O9" s="49">
        <f t="shared" si="4"/>
        <v>3</v>
      </c>
      <c r="P9" s="20">
        <f t="shared" si="5"/>
        <v>37</v>
      </c>
      <c r="Q9" s="26">
        <f t="shared" si="6"/>
        <v>3.083333333</v>
      </c>
      <c r="R9" s="27">
        <f t="shared" si="7"/>
        <v>0.03180634367</v>
      </c>
    </row>
    <row r="10">
      <c r="A10" s="3"/>
      <c r="B10" s="37" t="s">
        <v>129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0.0298</v>
      </c>
      <c r="G10" s="38" t="s">
        <v>20</v>
      </c>
      <c r="H10" s="40">
        <v>46997.0</v>
      </c>
      <c r="I10" s="38">
        <v>100.91</v>
      </c>
      <c r="J10" s="38">
        <v>101.13</v>
      </c>
      <c r="K10" s="19" t="s">
        <v>37</v>
      </c>
      <c r="L10" s="40">
        <v>45037.0</v>
      </c>
      <c r="M10" s="20">
        <f t="shared" si="8"/>
        <v>100.91</v>
      </c>
      <c r="N10" s="20">
        <f t="shared" si="3"/>
        <v>5</v>
      </c>
      <c r="O10" s="20">
        <f t="shared" si="4"/>
        <v>3</v>
      </c>
      <c r="P10" s="20">
        <f t="shared" si="5"/>
        <v>43</v>
      </c>
      <c r="Q10" s="26">
        <f t="shared" si="6"/>
        <v>3.583333333</v>
      </c>
      <c r="R10" s="27">
        <f t="shared" si="7"/>
        <v>0.03064137369</v>
      </c>
    </row>
    <row r="11">
      <c r="A11" s="3"/>
      <c r="B11" s="37" t="s">
        <v>130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0.0306</v>
      </c>
      <c r="G11" s="38" t="s">
        <v>20</v>
      </c>
      <c r="H11" s="40">
        <v>47362.0</v>
      </c>
      <c r="I11" s="38">
        <v>101.86</v>
      </c>
      <c r="J11" s="38">
        <v>102.0</v>
      </c>
      <c r="K11" s="19" t="s">
        <v>39</v>
      </c>
      <c r="L11" s="40">
        <v>45390.0</v>
      </c>
      <c r="M11" s="20">
        <f t="shared" si="8"/>
        <v>101.86</v>
      </c>
      <c r="N11" s="20">
        <f t="shared" si="3"/>
        <v>5</v>
      </c>
      <c r="O11" s="20">
        <f t="shared" si="4"/>
        <v>4</v>
      </c>
      <c r="P11" s="20">
        <f t="shared" si="5"/>
        <v>55</v>
      </c>
      <c r="Q11" s="26">
        <f t="shared" si="6"/>
        <v>4.583333333</v>
      </c>
      <c r="R11" s="27">
        <f t="shared" si="7"/>
        <v>0.03122399705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3"/>
      <c r="T1" s="23"/>
      <c r="U1" s="23"/>
      <c r="V1" s="23"/>
      <c r="W1" s="23"/>
      <c r="X1" s="23"/>
      <c r="Y1" s="23"/>
      <c r="Z1" s="23"/>
      <c r="AA1" s="23"/>
    </row>
    <row r="2">
      <c r="A2" s="3"/>
      <c r="B2" s="4" t="s">
        <v>40</v>
      </c>
      <c r="C2" s="5" t="str">
        <f t="shared" ref="C2:C11" si="1">"CAN " &amp; TEXT(E2, "0.00%") &amp; " " &amp; TEXT(H2, "mmm yy")</f>
        <v>CAN 3.75% Feb 25</v>
      </c>
      <c r="D2" s="6" t="s">
        <v>18</v>
      </c>
      <c r="E2" s="7">
        <v>0.0375</v>
      </c>
      <c r="F2" s="8" t="s">
        <v>19</v>
      </c>
      <c r="G2" s="6" t="s">
        <v>20</v>
      </c>
      <c r="H2" s="9">
        <v>45689.0</v>
      </c>
      <c r="I2" s="10">
        <v>100.03</v>
      </c>
      <c r="J2" s="10">
        <v>100.04</v>
      </c>
      <c r="K2" s="6" t="s">
        <v>21</v>
      </c>
      <c r="L2" s="9">
        <v>44867.0</v>
      </c>
      <c r="M2" s="11">
        <v>100.03</v>
      </c>
      <c r="N2" s="11">
        <f t="shared" ref="N2:N11" si="2">DATEDIF(L2,H2, "Y")</f>
        <v>2</v>
      </c>
      <c r="O2" s="11">
        <f t="shared" ref="O2:O11" si="3">DATEDIF(TODAY(),H2, "Y")</f>
        <v>0</v>
      </c>
      <c r="P2" s="11">
        <f t="shared" ref="P2:P11" si="4">DATEDIF(TODAY(),H2, "M")</f>
        <v>0</v>
      </c>
      <c r="Q2" s="24">
        <f t="shared" ref="Q2:Q11" si="5">P2/12</f>
        <v>0</v>
      </c>
      <c r="R2" s="25">
        <f t="shared" ref="R2:R11" si="6">YIELD(L2, H2, E2, M2, 100, 2)</f>
        <v>0.03733929084</v>
      </c>
      <c r="S2" s="23"/>
      <c r="T2" s="23"/>
      <c r="U2" s="23"/>
      <c r="V2" s="23"/>
      <c r="W2" s="23"/>
      <c r="X2" s="23"/>
      <c r="Y2" s="23"/>
      <c r="Z2" s="23"/>
      <c r="AA2" s="23"/>
    </row>
    <row r="3">
      <c r="A3" s="3"/>
      <c r="B3" s="14" t="s">
        <v>41</v>
      </c>
      <c r="C3" s="15" t="str">
        <f t="shared" si="1"/>
        <v>CAN 3.50% Aug 25</v>
      </c>
      <c r="D3" s="16" t="s">
        <v>18</v>
      </c>
      <c r="E3" s="17">
        <v>0.035</v>
      </c>
      <c r="F3" s="17">
        <v>0.0304</v>
      </c>
      <c r="G3" s="16" t="s">
        <v>20</v>
      </c>
      <c r="H3" s="18">
        <v>45870.0</v>
      </c>
      <c r="I3" s="19">
        <v>100.24</v>
      </c>
      <c r="J3" s="19">
        <v>100.25</v>
      </c>
      <c r="K3" s="16" t="s">
        <v>23</v>
      </c>
      <c r="L3" s="18">
        <v>45058.0</v>
      </c>
      <c r="M3" s="20">
        <v>100.24</v>
      </c>
      <c r="N3" s="20">
        <f t="shared" si="2"/>
        <v>2</v>
      </c>
      <c r="O3" s="20">
        <f t="shared" si="3"/>
        <v>0</v>
      </c>
      <c r="P3" s="20">
        <f t="shared" si="4"/>
        <v>6</v>
      </c>
      <c r="Q3" s="26">
        <f t="shared" si="5"/>
        <v>0.5</v>
      </c>
      <c r="R3" s="27">
        <f t="shared" si="6"/>
        <v>0.03385133832</v>
      </c>
      <c r="S3" s="23"/>
      <c r="T3" s="23"/>
      <c r="U3" s="23"/>
      <c r="V3" s="23"/>
      <c r="W3" s="23"/>
      <c r="X3" s="23"/>
      <c r="Y3" s="23"/>
      <c r="Z3" s="23"/>
      <c r="AA3" s="23"/>
    </row>
    <row r="4">
      <c r="A4" s="3"/>
      <c r="B4" s="14" t="s">
        <v>42</v>
      </c>
      <c r="C4" s="15" t="str">
        <f t="shared" si="1"/>
        <v>CAN 3.00% Oct 25</v>
      </c>
      <c r="D4" s="16" t="s">
        <v>18</v>
      </c>
      <c r="E4" s="17">
        <v>0.03</v>
      </c>
      <c r="F4" s="17">
        <v>0.0303</v>
      </c>
      <c r="G4" s="16" t="s">
        <v>20</v>
      </c>
      <c r="H4" s="18">
        <v>45931.0</v>
      </c>
      <c r="I4" s="19">
        <v>99.97</v>
      </c>
      <c r="J4" s="19">
        <v>99.98</v>
      </c>
      <c r="K4" s="16" t="s">
        <v>25</v>
      </c>
      <c r="L4" s="18">
        <v>44767.0</v>
      </c>
      <c r="M4" s="20">
        <v>99.97</v>
      </c>
      <c r="N4" s="20">
        <f t="shared" si="2"/>
        <v>3</v>
      </c>
      <c r="O4" s="20">
        <f t="shared" si="3"/>
        <v>0</v>
      </c>
      <c r="P4" s="20">
        <f t="shared" si="4"/>
        <v>8</v>
      </c>
      <c r="Q4" s="26">
        <f t="shared" si="5"/>
        <v>0.6666666667</v>
      </c>
      <c r="R4" s="27">
        <f t="shared" si="6"/>
        <v>0.03009089827</v>
      </c>
      <c r="S4" s="23"/>
      <c r="T4" s="23"/>
      <c r="U4" s="23"/>
      <c r="V4" s="23"/>
      <c r="W4" s="23"/>
      <c r="X4" s="23"/>
      <c r="Y4" s="23"/>
      <c r="Z4" s="23"/>
      <c r="AA4" s="23"/>
    </row>
    <row r="5">
      <c r="A5" s="3"/>
      <c r="B5" s="14" t="s">
        <v>43</v>
      </c>
      <c r="C5" s="15" t="str">
        <f t="shared" si="1"/>
        <v>CAN 3.00% Apr 26</v>
      </c>
      <c r="D5" s="16" t="s">
        <v>18</v>
      </c>
      <c r="E5" s="17">
        <v>0.03</v>
      </c>
      <c r="F5" s="17">
        <v>0.0297</v>
      </c>
      <c r="G5" s="16" t="s">
        <v>20</v>
      </c>
      <c r="H5" s="18">
        <v>46113.0</v>
      </c>
      <c r="I5" s="19">
        <v>100.04</v>
      </c>
      <c r="J5" s="19">
        <v>100.06</v>
      </c>
      <c r="K5" s="16" t="s">
        <v>27</v>
      </c>
      <c r="L5" s="18">
        <v>44946.0</v>
      </c>
      <c r="M5" s="20">
        <v>100.04</v>
      </c>
      <c r="N5" s="20">
        <f t="shared" si="2"/>
        <v>3</v>
      </c>
      <c r="O5" s="20">
        <f t="shared" si="3"/>
        <v>1</v>
      </c>
      <c r="P5" s="20">
        <f t="shared" si="4"/>
        <v>14</v>
      </c>
      <c r="Q5" s="26">
        <f t="shared" si="5"/>
        <v>1.166666667</v>
      </c>
      <c r="R5" s="27">
        <f t="shared" si="6"/>
        <v>0.02985912141</v>
      </c>
      <c r="S5" s="23"/>
      <c r="T5" s="23"/>
      <c r="U5" s="23"/>
      <c r="V5" s="23"/>
      <c r="W5" s="23"/>
      <c r="X5" s="23"/>
      <c r="Y5" s="23"/>
      <c r="Z5" s="23"/>
      <c r="AA5" s="23"/>
    </row>
    <row r="6">
      <c r="A6" s="3"/>
      <c r="B6" s="14" t="s">
        <v>44</v>
      </c>
      <c r="C6" s="15" t="str">
        <f t="shared" si="1"/>
        <v>CAN 3.25% Nov 26</v>
      </c>
      <c r="D6" s="16" t="s">
        <v>18</v>
      </c>
      <c r="E6" s="17">
        <v>0.0325</v>
      </c>
      <c r="F6" s="17">
        <v>0.0298</v>
      </c>
      <c r="G6" s="16" t="s">
        <v>20</v>
      </c>
      <c r="H6" s="18">
        <v>46327.0</v>
      </c>
      <c r="I6" s="19">
        <v>99.91</v>
      </c>
      <c r="J6" s="16" t="s">
        <v>19</v>
      </c>
      <c r="K6" s="16" t="s">
        <v>29</v>
      </c>
      <c r="L6" s="18">
        <v>45506.0</v>
      </c>
      <c r="M6" s="20">
        <v>99.91</v>
      </c>
      <c r="N6" s="20">
        <f t="shared" si="2"/>
        <v>2</v>
      </c>
      <c r="O6" s="20">
        <f t="shared" si="3"/>
        <v>1</v>
      </c>
      <c r="P6" s="20">
        <f t="shared" si="4"/>
        <v>21</v>
      </c>
      <c r="Q6" s="26">
        <f t="shared" si="5"/>
        <v>1.75</v>
      </c>
      <c r="R6" s="27">
        <f t="shared" si="6"/>
        <v>0.03290334637</v>
      </c>
      <c r="S6" s="23"/>
      <c r="T6" s="23"/>
      <c r="U6" s="23"/>
      <c r="V6" s="23"/>
      <c r="W6" s="23"/>
      <c r="X6" s="23"/>
      <c r="Y6" s="23"/>
      <c r="Z6" s="23"/>
      <c r="AA6" s="23"/>
    </row>
    <row r="7">
      <c r="A7" s="3"/>
      <c r="B7" s="14" t="s">
        <v>45</v>
      </c>
      <c r="C7" s="15" t="str">
        <f t="shared" si="1"/>
        <v>CAN 3.00% Feb 27</v>
      </c>
      <c r="D7" s="16" t="s">
        <v>18</v>
      </c>
      <c r="E7" s="17">
        <v>0.03</v>
      </c>
      <c r="F7" s="17">
        <v>0.0287</v>
      </c>
      <c r="G7" s="16" t="s">
        <v>20</v>
      </c>
      <c r="H7" s="18">
        <v>46419.0</v>
      </c>
      <c r="I7" s="19">
        <v>100.14</v>
      </c>
      <c r="J7" s="19">
        <v>100.28</v>
      </c>
      <c r="K7" s="16" t="s">
        <v>31</v>
      </c>
      <c r="L7" s="18">
        <v>45597.0</v>
      </c>
      <c r="M7" s="20">
        <v>100.14</v>
      </c>
      <c r="N7" s="20">
        <f t="shared" si="2"/>
        <v>2</v>
      </c>
      <c r="O7" s="20">
        <f t="shared" si="3"/>
        <v>2</v>
      </c>
      <c r="P7" s="20">
        <f t="shared" si="4"/>
        <v>24</v>
      </c>
      <c r="Q7" s="21">
        <f t="shared" si="5"/>
        <v>2</v>
      </c>
      <c r="R7" s="22">
        <f t="shared" si="6"/>
        <v>0.02933983319</v>
      </c>
      <c r="S7" s="23"/>
      <c r="T7" s="23"/>
      <c r="U7" s="23"/>
      <c r="V7" s="23"/>
      <c r="W7" s="23"/>
      <c r="X7" s="23"/>
      <c r="Y7" s="23"/>
      <c r="Z7" s="23"/>
      <c r="AA7" s="23"/>
    </row>
    <row r="8">
      <c r="A8" s="3"/>
      <c r="B8" s="14" t="s">
        <v>46</v>
      </c>
      <c r="C8" s="15" t="str">
        <f t="shared" si="1"/>
        <v>CAN 3.25% Aug 27</v>
      </c>
      <c r="D8" s="16" t="s">
        <v>18</v>
      </c>
      <c r="E8" s="17">
        <v>0.0325</v>
      </c>
      <c r="F8" s="17">
        <v>0.0283</v>
      </c>
      <c r="G8" s="16" t="s">
        <v>20</v>
      </c>
      <c r="H8" s="18">
        <v>46623.0</v>
      </c>
      <c r="I8" s="19">
        <v>100.97</v>
      </c>
      <c r="J8" s="19">
        <v>101.07</v>
      </c>
      <c r="K8" s="16" t="s">
        <v>33</v>
      </c>
      <c r="L8" s="18">
        <v>44897.0</v>
      </c>
      <c r="M8" s="20">
        <v>100.97</v>
      </c>
      <c r="N8" s="20">
        <f t="shared" si="2"/>
        <v>4</v>
      </c>
      <c r="O8" s="20">
        <f t="shared" si="3"/>
        <v>2</v>
      </c>
      <c r="P8" s="20">
        <f t="shared" si="4"/>
        <v>30</v>
      </c>
      <c r="Q8" s="26">
        <f t="shared" si="5"/>
        <v>2.5</v>
      </c>
      <c r="R8" s="27">
        <f t="shared" si="6"/>
        <v>0.03027557072</v>
      </c>
      <c r="S8" s="23"/>
      <c r="T8" s="23"/>
      <c r="U8" s="23"/>
      <c r="V8" s="23"/>
      <c r="W8" s="23"/>
      <c r="X8" s="23"/>
      <c r="Y8" s="23"/>
      <c r="Z8" s="23"/>
      <c r="AA8" s="23"/>
    </row>
    <row r="9">
      <c r="A9" s="3"/>
      <c r="B9" s="14" t="s">
        <v>47</v>
      </c>
      <c r="C9" s="15" t="str">
        <f t="shared" si="1"/>
        <v>CAN 3.50% Mar 28</v>
      </c>
      <c r="D9" s="16" t="s">
        <v>18</v>
      </c>
      <c r="E9" s="17">
        <v>0.035</v>
      </c>
      <c r="F9" s="17">
        <v>0.0289</v>
      </c>
      <c r="G9" s="16" t="s">
        <v>20</v>
      </c>
      <c r="H9" s="18">
        <v>46813.0</v>
      </c>
      <c r="I9" s="19">
        <v>101.7</v>
      </c>
      <c r="J9" s="19">
        <v>101.93</v>
      </c>
      <c r="K9" s="16" t="s">
        <v>35</v>
      </c>
      <c r="L9" s="18">
        <v>44855.0</v>
      </c>
      <c r="M9" s="20">
        <v>101.7</v>
      </c>
      <c r="N9" s="20">
        <f t="shared" si="2"/>
        <v>5</v>
      </c>
      <c r="O9" s="20">
        <f t="shared" si="3"/>
        <v>3</v>
      </c>
      <c r="P9" s="20">
        <f t="shared" si="4"/>
        <v>37</v>
      </c>
      <c r="Q9" s="26">
        <f t="shared" si="5"/>
        <v>3.083333333</v>
      </c>
      <c r="R9" s="27">
        <f t="shared" si="6"/>
        <v>0.03152306104</v>
      </c>
      <c r="S9" s="23"/>
      <c r="T9" s="23"/>
      <c r="U9" s="23"/>
      <c r="V9" s="23"/>
      <c r="W9" s="23"/>
      <c r="X9" s="23"/>
      <c r="Y9" s="23"/>
      <c r="Z9" s="23"/>
      <c r="AA9" s="23"/>
    </row>
    <row r="10">
      <c r="A10" s="3"/>
      <c r="B10" s="14" t="s">
        <v>48</v>
      </c>
      <c r="C10" s="15" t="str">
        <f t="shared" si="1"/>
        <v>CAN 3.25% Sep 28</v>
      </c>
      <c r="D10" s="16" t="s">
        <v>18</v>
      </c>
      <c r="E10" s="17">
        <v>0.0325</v>
      </c>
      <c r="F10" s="17">
        <v>0.0292</v>
      </c>
      <c r="G10" s="16" t="s">
        <v>20</v>
      </c>
      <c r="H10" s="18">
        <v>46997.0</v>
      </c>
      <c r="I10" s="19">
        <v>100.97</v>
      </c>
      <c r="J10" s="19">
        <v>101.22</v>
      </c>
      <c r="K10" s="16" t="s">
        <v>37</v>
      </c>
      <c r="L10" s="18">
        <v>45037.0</v>
      </c>
      <c r="M10" s="20">
        <v>100.97</v>
      </c>
      <c r="N10" s="20">
        <f t="shared" si="2"/>
        <v>5</v>
      </c>
      <c r="O10" s="20">
        <f t="shared" si="3"/>
        <v>3</v>
      </c>
      <c r="P10" s="20">
        <f t="shared" si="4"/>
        <v>43</v>
      </c>
      <c r="Q10" s="26">
        <f t="shared" si="5"/>
        <v>3.583333333</v>
      </c>
      <c r="R10" s="27">
        <f t="shared" si="6"/>
        <v>0.03051985677</v>
      </c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"/>
      <c r="B11" s="14" t="s">
        <v>49</v>
      </c>
      <c r="C11" s="15" t="str">
        <f t="shared" si="1"/>
        <v>CAN 3.50% Sep 29</v>
      </c>
      <c r="D11" s="16" t="s">
        <v>18</v>
      </c>
      <c r="E11" s="17">
        <v>0.035</v>
      </c>
      <c r="F11" s="17">
        <v>0.03</v>
      </c>
      <c r="G11" s="16" t="s">
        <v>20</v>
      </c>
      <c r="H11" s="18">
        <v>47362.0</v>
      </c>
      <c r="I11" s="19">
        <v>102.06</v>
      </c>
      <c r="J11" s="19">
        <v>102.19</v>
      </c>
      <c r="K11" s="16" t="s">
        <v>39</v>
      </c>
      <c r="L11" s="18">
        <v>45390.0</v>
      </c>
      <c r="M11" s="20">
        <v>102.06</v>
      </c>
      <c r="N11" s="20">
        <f t="shared" si="2"/>
        <v>5</v>
      </c>
      <c r="O11" s="20">
        <f t="shared" si="3"/>
        <v>4</v>
      </c>
      <c r="P11" s="20">
        <f t="shared" si="4"/>
        <v>55</v>
      </c>
      <c r="Q11" s="26">
        <f t="shared" si="5"/>
        <v>4.583333333</v>
      </c>
      <c r="R11" s="27">
        <f t="shared" si="6"/>
        <v>0.03082325473</v>
      </c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8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4" t="s">
        <v>50</v>
      </c>
      <c r="C2" s="5" t="str">
        <f t="shared" ref="C2:C11" si="1">"CAN " &amp; TEXT(E2, "0.00%") &amp; " " &amp; TEXT(H2, "mmm yy")</f>
        <v>CAN 3.75% Feb 25</v>
      </c>
      <c r="D2" s="6" t="s">
        <v>18</v>
      </c>
      <c r="E2" s="7">
        <v>0.0375</v>
      </c>
      <c r="F2" s="6" t="s">
        <v>19</v>
      </c>
      <c r="G2" s="6" t="s">
        <v>20</v>
      </c>
      <c r="H2" s="9">
        <v>45689.0</v>
      </c>
      <c r="I2" s="10">
        <v>100.03</v>
      </c>
      <c r="J2" s="10">
        <v>100.04</v>
      </c>
      <c r="K2" s="6" t="s">
        <v>21</v>
      </c>
      <c r="L2" s="9">
        <v>44867.0</v>
      </c>
      <c r="M2" s="11">
        <v>100.03</v>
      </c>
      <c r="N2" s="11">
        <f t="shared" ref="N2:N11" si="2">DATEDIF(L2,H2, "Y")</f>
        <v>2</v>
      </c>
      <c r="O2" s="11">
        <f t="shared" ref="O2:O11" si="3">DATEDIF(TODAY(),H2, "Y")</f>
        <v>0</v>
      </c>
      <c r="P2" s="11">
        <f t="shared" ref="P2:P11" si="4">DATEDIF(TODAY(),H2, "M")</f>
        <v>0</v>
      </c>
      <c r="Q2" s="24">
        <f t="shared" ref="Q2:Q11" si="5">P2/12</f>
        <v>0</v>
      </c>
      <c r="R2" s="25">
        <f t="shared" ref="R2:R11" si="6">YIELD(L2, H2, E2, M2, 100, 2)</f>
        <v>0.03733929084</v>
      </c>
    </row>
    <row r="3">
      <c r="A3" s="3"/>
      <c r="B3" s="14" t="s">
        <v>51</v>
      </c>
      <c r="C3" s="15" t="str">
        <f t="shared" si="1"/>
        <v>CAN 3.50% Aug 25</v>
      </c>
      <c r="D3" s="16" t="s">
        <v>18</v>
      </c>
      <c r="E3" s="17">
        <v>0.035</v>
      </c>
      <c r="F3" s="17">
        <v>0.0304</v>
      </c>
      <c r="G3" s="16" t="s">
        <v>20</v>
      </c>
      <c r="H3" s="18">
        <v>45870.0</v>
      </c>
      <c r="I3" s="19">
        <v>100.24</v>
      </c>
      <c r="J3" s="19">
        <v>100.25</v>
      </c>
      <c r="K3" s="16" t="s">
        <v>23</v>
      </c>
      <c r="L3" s="18">
        <v>45058.0</v>
      </c>
      <c r="M3" s="20">
        <v>100.24</v>
      </c>
      <c r="N3" s="20">
        <f t="shared" si="2"/>
        <v>2</v>
      </c>
      <c r="O3" s="20">
        <f t="shared" si="3"/>
        <v>0</v>
      </c>
      <c r="P3" s="20">
        <f t="shared" si="4"/>
        <v>6</v>
      </c>
      <c r="Q3" s="26">
        <f t="shared" si="5"/>
        <v>0.5</v>
      </c>
      <c r="R3" s="27">
        <f t="shared" si="6"/>
        <v>0.03385133832</v>
      </c>
    </row>
    <row r="4">
      <c r="A4" s="3"/>
      <c r="B4" s="14" t="s">
        <v>52</v>
      </c>
      <c r="C4" s="15" t="str">
        <f t="shared" si="1"/>
        <v>CAN 3.00% Oct 25</v>
      </c>
      <c r="D4" s="16" t="s">
        <v>18</v>
      </c>
      <c r="E4" s="17">
        <v>0.03</v>
      </c>
      <c r="F4" s="17">
        <v>0.0303</v>
      </c>
      <c r="G4" s="16" t="s">
        <v>20</v>
      </c>
      <c r="H4" s="18">
        <v>45931.0</v>
      </c>
      <c r="I4" s="19">
        <v>99.97</v>
      </c>
      <c r="J4" s="19">
        <v>99.98</v>
      </c>
      <c r="K4" s="16" t="s">
        <v>25</v>
      </c>
      <c r="L4" s="18">
        <v>44767.0</v>
      </c>
      <c r="M4" s="20">
        <v>99.97</v>
      </c>
      <c r="N4" s="20">
        <f t="shared" si="2"/>
        <v>3</v>
      </c>
      <c r="O4" s="20">
        <f t="shared" si="3"/>
        <v>0</v>
      </c>
      <c r="P4" s="20">
        <f t="shared" si="4"/>
        <v>8</v>
      </c>
      <c r="Q4" s="26">
        <f t="shared" si="5"/>
        <v>0.6666666667</v>
      </c>
      <c r="R4" s="27">
        <f t="shared" si="6"/>
        <v>0.03009089827</v>
      </c>
    </row>
    <row r="5">
      <c r="A5" s="3"/>
      <c r="B5" s="14" t="s">
        <v>53</v>
      </c>
      <c r="C5" s="15" t="str">
        <f t="shared" si="1"/>
        <v>CAN 3.00% Apr 26</v>
      </c>
      <c r="D5" s="16" t="s">
        <v>18</v>
      </c>
      <c r="E5" s="17">
        <v>0.03</v>
      </c>
      <c r="F5" s="17">
        <v>0.0297</v>
      </c>
      <c r="G5" s="16" t="s">
        <v>20</v>
      </c>
      <c r="H5" s="18">
        <v>46113.0</v>
      </c>
      <c r="I5" s="19">
        <v>100.04</v>
      </c>
      <c r="J5" s="19">
        <v>100.06</v>
      </c>
      <c r="K5" s="16" t="s">
        <v>27</v>
      </c>
      <c r="L5" s="18">
        <v>44946.0</v>
      </c>
      <c r="M5" s="20">
        <v>100.04</v>
      </c>
      <c r="N5" s="20">
        <f t="shared" si="2"/>
        <v>3</v>
      </c>
      <c r="O5" s="20">
        <f t="shared" si="3"/>
        <v>1</v>
      </c>
      <c r="P5" s="20">
        <f t="shared" si="4"/>
        <v>14</v>
      </c>
      <c r="Q5" s="26">
        <f t="shared" si="5"/>
        <v>1.166666667</v>
      </c>
      <c r="R5" s="27">
        <f t="shared" si="6"/>
        <v>0.02985912141</v>
      </c>
    </row>
    <row r="6">
      <c r="A6" s="3"/>
      <c r="B6" s="14" t="s">
        <v>54</v>
      </c>
      <c r="C6" s="15" t="str">
        <f t="shared" si="1"/>
        <v>CAN 3.25% Nov 26</v>
      </c>
      <c r="D6" s="16" t="s">
        <v>18</v>
      </c>
      <c r="E6" s="17">
        <v>0.0325</v>
      </c>
      <c r="F6" s="17">
        <v>0.033</v>
      </c>
      <c r="G6" s="16" t="s">
        <v>20</v>
      </c>
      <c r="H6" s="18">
        <v>46327.0</v>
      </c>
      <c r="I6" s="19">
        <v>100.42</v>
      </c>
      <c r="J6" s="16" t="s">
        <v>19</v>
      </c>
      <c r="K6" s="16" t="s">
        <v>29</v>
      </c>
      <c r="L6" s="18">
        <v>45506.0</v>
      </c>
      <c r="M6" s="20">
        <v>100.42</v>
      </c>
      <c r="N6" s="20">
        <f t="shared" si="2"/>
        <v>2</v>
      </c>
      <c r="O6" s="20">
        <f t="shared" si="3"/>
        <v>1</v>
      </c>
      <c r="P6" s="20">
        <f t="shared" si="4"/>
        <v>21</v>
      </c>
      <c r="Q6" s="26">
        <f t="shared" si="5"/>
        <v>1.75</v>
      </c>
      <c r="R6" s="27">
        <f t="shared" si="6"/>
        <v>0.03053766122</v>
      </c>
    </row>
    <row r="7">
      <c r="A7" s="3"/>
      <c r="B7" s="14" t="s">
        <v>55</v>
      </c>
      <c r="C7" s="15" t="str">
        <f t="shared" si="1"/>
        <v>CAN 3.00% Feb 27</v>
      </c>
      <c r="D7" s="16" t="s">
        <v>18</v>
      </c>
      <c r="E7" s="17">
        <v>0.03</v>
      </c>
      <c r="F7" s="17">
        <v>0.0293</v>
      </c>
      <c r="G7" s="16" t="s">
        <v>20</v>
      </c>
      <c r="H7" s="18">
        <v>46419.0</v>
      </c>
      <c r="I7" s="19">
        <v>100.01</v>
      </c>
      <c r="J7" s="19">
        <v>100.26</v>
      </c>
      <c r="K7" s="16" t="s">
        <v>31</v>
      </c>
      <c r="L7" s="18">
        <v>45597.0</v>
      </c>
      <c r="M7" s="20">
        <v>100.01</v>
      </c>
      <c r="N7" s="20">
        <f t="shared" si="2"/>
        <v>2</v>
      </c>
      <c r="O7" s="20">
        <f t="shared" si="3"/>
        <v>2</v>
      </c>
      <c r="P7" s="20">
        <f t="shared" si="4"/>
        <v>24</v>
      </c>
      <c r="Q7" s="26">
        <f t="shared" si="5"/>
        <v>2</v>
      </c>
      <c r="R7" s="27">
        <f t="shared" si="6"/>
        <v>0.02994081297</v>
      </c>
    </row>
    <row r="8">
      <c r="A8" s="3"/>
      <c r="B8" s="14" t="s">
        <v>56</v>
      </c>
      <c r="C8" s="15" t="str">
        <f t="shared" si="1"/>
        <v>CAN 3.25% Aug 27</v>
      </c>
      <c r="D8" s="16" t="s">
        <v>18</v>
      </c>
      <c r="E8" s="17">
        <v>0.0325</v>
      </c>
      <c r="F8" s="17">
        <v>0.0283</v>
      </c>
      <c r="G8" s="16" t="s">
        <v>20</v>
      </c>
      <c r="H8" s="18">
        <v>46623.0</v>
      </c>
      <c r="I8" s="19">
        <v>100.97</v>
      </c>
      <c r="J8" s="19">
        <v>101.07</v>
      </c>
      <c r="K8" s="16" t="s">
        <v>33</v>
      </c>
      <c r="L8" s="18">
        <v>44897.0</v>
      </c>
      <c r="M8" s="20">
        <v>100.97</v>
      </c>
      <c r="N8" s="20">
        <f t="shared" si="2"/>
        <v>4</v>
      </c>
      <c r="O8" s="20">
        <f t="shared" si="3"/>
        <v>2</v>
      </c>
      <c r="P8" s="20">
        <f t="shared" si="4"/>
        <v>30</v>
      </c>
      <c r="Q8" s="26">
        <f t="shared" si="5"/>
        <v>2.5</v>
      </c>
      <c r="R8" s="27">
        <f t="shared" si="6"/>
        <v>0.03027557072</v>
      </c>
    </row>
    <row r="9">
      <c r="A9" s="3"/>
      <c r="B9" s="14" t="s">
        <v>57</v>
      </c>
      <c r="C9" s="15" t="str">
        <f t="shared" si="1"/>
        <v>CAN 3.50% Mar 28</v>
      </c>
      <c r="D9" s="16" t="s">
        <v>18</v>
      </c>
      <c r="E9" s="17">
        <v>0.035</v>
      </c>
      <c r="F9" s="17">
        <v>0.0289</v>
      </c>
      <c r="G9" s="16" t="s">
        <v>20</v>
      </c>
      <c r="H9" s="18">
        <v>46813.0</v>
      </c>
      <c r="I9" s="19">
        <v>101.7</v>
      </c>
      <c r="J9" s="19">
        <v>101.93</v>
      </c>
      <c r="K9" s="16" t="s">
        <v>35</v>
      </c>
      <c r="L9" s="18">
        <v>44855.0</v>
      </c>
      <c r="M9" s="20">
        <v>101.7</v>
      </c>
      <c r="N9" s="20">
        <f t="shared" si="2"/>
        <v>5</v>
      </c>
      <c r="O9" s="20">
        <f t="shared" si="3"/>
        <v>3</v>
      </c>
      <c r="P9" s="20">
        <f t="shared" si="4"/>
        <v>37</v>
      </c>
      <c r="Q9" s="26">
        <f t="shared" si="5"/>
        <v>3.083333333</v>
      </c>
      <c r="R9" s="27">
        <f t="shared" si="6"/>
        <v>0.03152306104</v>
      </c>
    </row>
    <row r="10">
      <c r="A10" s="3"/>
      <c r="B10" s="14" t="s">
        <v>58</v>
      </c>
      <c r="C10" s="15" t="str">
        <f t="shared" si="1"/>
        <v>CAN 3.25% Sep 28</v>
      </c>
      <c r="D10" s="16" t="s">
        <v>18</v>
      </c>
      <c r="E10" s="17">
        <v>0.0325</v>
      </c>
      <c r="F10" s="17">
        <v>0.0292</v>
      </c>
      <c r="G10" s="16" t="s">
        <v>20</v>
      </c>
      <c r="H10" s="18">
        <v>46997.0</v>
      </c>
      <c r="I10" s="19">
        <v>100.97</v>
      </c>
      <c r="J10" s="19">
        <v>101.22</v>
      </c>
      <c r="K10" s="16" t="s">
        <v>37</v>
      </c>
      <c r="L10" s="18">
        <v>45037.0</v>
      </c>
      <c r="M10" s="20">
        <v>100.97</v>
      </c>
      <c r="N10" s="20">
        <f t="shared" si="2"/>
        <v>5</v>
      </c>
      <c r="O10" s="20">
        <f t="shared" si="3"/>
        <v>3</v>
      </c>
      <c r="P10" s="20">
        <f t="shared" si="4"/>
        <v>43</v>
      </c>
      <c r="Q10" s="26">
        <f t="shared" si="5"/>
        <v>3.583333333</v>
      </c>
      <c r="R10" s="27">
        <f t="shared" si="6"/>
        <v>0.03051985677</v>
      </c>
    </row>
    <row r="11">
      <c r="A11" s="3"/>
      <c r="B11" s="14" t="s">
        <v>59</v>
      </c>
      <c r="C11" s="15" t="str">
        <f t="shared" si="1"/>
        <v>CAN 3.50% Sep 29</v>
      </c>
      <c r="D11" s="16" t="s">
        <v>18</v>
      </c>
      <c r="E11" s="17">
        <v>0.035</v>
      </c>
      <c r="F11" s="17">
        <v>0.03</v>
      </c>
      <c r="G11" s="16" t="s">
        <v>20</v>
      </c>
      <c r="H11" s="18">
        <v>47362.0</v>
      </c>
      <c r="I11" s="19">
        <v>102.06</v>
      </c>
      <c r="J11" s="19">
        <v>102.19</v>
      </c>
      <c r="K11" s="16" t="s">
        <v>39</v>
      </c>
      <c r="L11" s="18">
        <v>45390.0</v>
      </c>
      <c r="M11" s="20">
        <v>102.06</v>
      </c>
      <c r="N11" s="20">
        <f t="shared" si="2"/>
        <v>5</v>
      </c>
      <c r="O11" s="20">
        <f t="shared" si="3"/>
        <v>4</v>
      </c>
      <c r="P11" s="20">
        <f t="shared" si="4"/>
        <v>55</v>
      </c>
      <c r="Q11" s="26">
        <f t="shared" si="5"/>
        <v>4.583333333</v>
      </c>
      <c r="R11" s="27">
        <f t="shared" si="6"/>
        <v>0.03082325473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29" t="s">
        <v>0</v>
      </c>
      <c r="C1" s="2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1" t="s">
        <v>9</v>
      </c>
      <c r="J1" s="31" t="s">
        <v>10</v>
      </c>
      <c r="K1" s="31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>
      <c r="A2" s="23"/>
      <c r="B2" s="32" t="s">
        <v>60</v>
      </c>
      <c r="C2" s="5" t="str">
        <f t="shared" ref="C2:C11" si="1">"CAN " &amp; TEXT(E2, "0.00%") &amp; " " &amp; TEXT(H2, "mmm yy")</f>
        <v>CAN 3.75% Feb 25</v>
      </c>
      <c r="D2" s="33" t="s">
        <v>18</v>
      </c>
      <c r="E2" s="34">
        <v>0.0375</v>
      </c>
      <c r="F2" s="33" t="s">
        <v>19</v>
      </c>
      <c r="G2" s="33" t="s">
        <v>20</v>
      </c>
      <c r="H2" s="35">
        <v>45689.0</v>
      </c>
      <c r="I2" s="10" t="s">
        <v>21</v>
      </c>
      <c r="J2" s="9">
        <v>44867.0</v>
      </c>
      <c r="K2" s="36">
        <v>99.94</v>
      </c>
      <c r="L2" s="11">
        <f t="shared" ref="L2:L11" si="2">DATEDIF(J2,H2, "Y")</f>
        <v>2</v>
      </c>
      <c r="M2" s="11">
        <f t="shared" ref="M2:M11" si="3">DATEDIF(TODAY(),H2, "Y")</f>
        <v>0</v>
      </c>
      <c r="N2" s="11">
        <f t="shared" ref="N2:N11" si="4">DATEDIF(TODAY(),H2, "M")</f>
        <v>0</v>
      </c>
      <c r="O2" s="24">
        <f t="shared" ref="O2:O11" si="5">N2/12</f>
        <v>0</v>
      </c>
      <c r="P2" s="25">
        <f t="shared" ref="P2:P11" si="6">YIELD(J2, H2, E2, K2, 100, 2)</f>
        <v>0.03776046722</v>
      </c>
    </row>
    <row r="3">
      <c r="A3" s="3"/>
      <c r="B3" s="37" t="s">
        <v>61</v>
      </c>
      <c r="C3" s="15" t="str">
        <f t="shared" si="1"/>
        <v>CAN 3.50% Aug 25</v>
      </c>
      <c r="D3" s="38" t="s">
        <v>18</v>
      </c>
      <c r="E3" s="39">
        <v>0.035</v>
      </c>
      <c r="F3" s="39">
        <v>0.0304</v>
      </c>
      <c r="G3" s="38" t="s">
        <v>20</v>
      </c>
      <c r="H3" s="40">
        <v>45870.0</v>
      </c>
      <c r="I3" s="19" t="s">
        <v>23</v>
      </c>
      <c r="J3" s="18">
        <v>45058.0</v>
      </c>
      <c r="K3" s="20">
        <v>100.25</v>
      </c>
      <c r="L3" s="20">
        <f t="shared" si="2"/>
        <v>2</v>
      </c>
      <c r="M3" s="20">
        <f t="shared" si="3"/>
        <v>0</v>
      </c>
      <c r="N3" s="20">
        <f t="shared" si="4"/>
        <v>6</v>
      </c>
      <c r="O3" s="26">
        <f t="shared" si="5"/>
        <v>0.5</v>
      </c>
      <c r="P3" s="27">
        <f t="shared" si="6"/>
        <v>0.0338042862</v>
      </c>
    </row>
    <row r="4">
      <c r="A4" s="3"/>
      <c r="B4" s="37" t="s">
        <v>62</v>
      </c>
      <c r="C4" s="15" t="str">
        <f t="shared" si="1"/>
        <v>CAN 3.00% Oct 25</v>
      </c>
      <c r="D4" s="38" t="s">
        <v>18</v>
      </c>
      <c r="E4" s="39">
        <v>0.03</v>
      </c>
      <c r="F4" s="39">
        <v>0.0301</v>
      </c>
      <c r="G4" s="38" t="s">
        <v>20</v>
      </c>
      <c r="H4" s="40">
        <v>45931.0</v>
      </c>
      <c r="I4" s="19" t="s">
        <v>25</v>
      </c>
      <c r="J4" s="18">
        <v>44767.0</v>
      </c>
      <c r="K4" s="20">
        <v>99.91</v>
      </c>
      <c r="L4" s="20">
        <f t="shared" si="2"/>
        <v>3</v>
      </c>
      <c r="M4" s="20">
        <f t="shared" si="3"/>
        <v>0</v>
      </c>
      <c r="N4" s="20">
        <f t="shared" si="4"/>
        <v>8</v>
      </c>
      <c r="O4" s="26">
        <f t="shared" si="5"/>
        <v>0.6666666667</v>
      </c>
      <c r="P4" s="27">
        <f t="shared" si="6"/>
        <v>0.03029001122</v>
      </c>
    </row>
    <row r="5">
      <c r="A5" s="3"/>
      <c r="B5" s="37" t="s">
        <v>63</v>
      </c>
      <c r="C5" s="15" t="str">
        <f t="shared" si="1"/>
        <v>CAN 3.00% Apr 26</v>
      </c>
      <c r="D5" s="38" t="s">
        <v>18</v>
      </c>
      <c r="E5" s="39">
        <v>0.03</v>
      </c>
      <c r="F5" s="39">
        <v>0.0295</v>
      </c>
      <c r="G5" s="38" t="s">
        <v>20</v>
      </c>
      <c r="H5" s="40">
        <v>46113.0</v>
      </c>
      <c r="I5" s="19" t="s">
        <v>27</v>
      </c>
      <c r="J5" s="18">
        <v>44946.0</v>
      </c>
      <c r="K5" s="20">
        <v>100.06</v>
      </c>
      <c r="L5" s="20">
        <f t="shared" si="2"/>
        <v>3</v>
      </c>
      <c r="M5" s="20">
        <f t="shared" si="3"/>
        <v>1</v>
      </c>
      <c r="N5" s="20">
        <f t="shared" si="4"/>
        <v>14</v>
      </c>
      <c r="O5" s="26">
        <f t="shared" si="5"/>
        <v>1.166666667</v>
      </c>
      <c r="P5" s="27">
        <f t="shared" si="6"/>
        <v>0.0297931121</v>
      </c>
    </row>
    <row r="6">
      <c r="A6" s="3"/>
      <c r="B6" s="14" t="s">
        <v>64</v>
      </c>
      <c r="C6" s="15" t="str">
        <f t="shared" si="1"/>
        <v>CAN 3.25% Nov 26</v>
      </c>
      <c r="D6" s="38" t="s">
        <v>18</v>
      </c>
      <c r="E6" s="17">
        <v>0.0325</v>
      </c>
      <c r="F6" s="17">
        <v>0.033</v>
      </c>
      <c r="G6" s="38" t="s">
        <v>20</v>
      </c>
      <c r="H6" s="18">
        <v>46327.0</v>
      </c>
      <c r="I6" s="16" t="s">
        <v>29</v>
      </c>
      <c r="J6" s="18">
        <v>45506.0</v>
      </c>
      <c r="K6" s="20">
        <v>99.96</v>
      </c>
      <c r="L6" s="20">
        <f t="shared" si="2"/>
        <v>2</v>
      </c>
      <c r="M6" s="20">
        <f t="shared" si="3"/>
        <v>1</v>
      </c>
      <c r="N6" s="20">
        <f t="shared" si="4"/>
        <v>21</v>
      </c>
      <c r="O6" s="26">
        <f t="shared" si="5"/>
        <v>1.75</v>
      </c>
      <c r="P6" s="27">
        <f t="shared" si="6"/>
        <v>0.03267075276</v>
      </c>
    </row>
    <row r="7">
      <c r="A7" s="3"/>
      <c r="B7" s="14" t="s">
        <v>65</v>
      </c>
      <c r="C7" s="15" t="str">
        <f t="shared" si="1"/>
        <v>CAN 3.00% Feb 27</v>
      </c>
      <c r="D7" s="38" t="s">
        <v>18</v>
      </c>
      <c r="E7" s="17">
        <v>0.03</v>
      </c>
      <c r="F7" s="17">
        <v>0.0293</v>
      </c>
      <c r="G7" s="38" t="s">
        <v>20</v>
      </c>
      <c r="H7" s="18">
        <v>46419.0</v>
      </c>
      <c r="I7" s="16" t="s">
        <v>31</v>
      </c>
      <c r="J7" s="18">
        <v>45597.0</v>
      </c>
      <c r="K7" s="20">
        <v>100.1</v>
      </c>
      <c r="L7" s="20">
        <f t="shared" si="2"/>
        <v>2</v>
      </c>
      <c r="M7" s="20">
        <f t="shared" si="3"/>
        <v>2</v>
      </c>
      <c r="N7" s="20">
        <f t="shared" si="4"/>
        <v>24</v>
      </c>
      <c r="O7" s="26">
        <f t="shared" si="5"/>
        <v>2</v>
      </c>
      <c r="P7" s="27">
        <f t="shared" si="6"/>
        <v>0.02952464672</v>
      </c>
    </row>
    <row r="8">
      <c r="A8" s="3"/>
      <c r="B8" s="37" t="s">
        <v>66</v>
      </c>
      <c r="C8" s="15" t="str">
        <f t="shared" si="1"/>
        <v>CAN 3.25% Aug 27</v>
      </c>
      <c r="D8" s="38" t="s">
        <v>18</v>
      </c>
      <c r="E8" s="39">
        <v>0.03245</v>
      </c>
      <c r="F8" s="39">
        <v>0.0284</v>
      </c>
      <c r="G8" s="38" t="s">
        <v>20</v>
      </c>
      <c r="H8" s="40">
        <v>46623.0</v>
      </c>
      <c r="I8" s="19" t="s">
        <v>33</v>
      </c>
      <c r="J8" s="40">
        <v>44897.0</v>
      </c>
      <c r="K8" s="20">
        <v>101.02</v>
      </c>
      <c r="L8" s="20">
        <f t="shared" si="2"/>
        <v>4</v>
      </c>
      <c r="M8" s="20">
        <f t="shared" si="3"/>
        <v>2</v>
      </c>
      <c r="N8" s="20">
        <f t="shared" si="4"/>
        <v>30</v>
      </c>
      <c r="O8" s="26">
        <f t="shared" si="5"/>
        <v>2.5</v>
      </c>
      <c r="P8" s="27">
        <f t="shared" si="6"/>
        <v>0.03011227637</v>
      </c>
    </row>
    <row r="9">
      <c r="A9" s="41">
        <v>45726.0</v>
      </c>
      <c r="B9" s="37" t="s">
        <v>67</v>
      </c>
      <c r="C9" s="42" t="str">
        <f t="shared" si="1"/>
        <v>CAN 3.50% Mar 28</v>
      </c>
      <c r="D9" s="38" t="s">
        <v>18</v>
      </c>
      <c r="E9" s="39">
        <v>0.035</v>
      </c>
      <c r="F9" s="39">
        <v>0.0292</v>
      </c>
      <c r="G9" s="38" t="s">
        <v>20</v>
      </c>
      <c r="H9" s="40">
        <v>46813.0</v>
      </c>
      <c r="I9" s="19" t="s">
        <v>35</v>
      </c>
      <c r="J9" s="40">
        <v>44855.0</v>
      </c>
      <c r="K9" s="20">
        <v>100.52</v>
      </c>
      <c r="L9" s="20">
        <f t="shared" si="2"/>
        <v>5</v>
      </c>
      <c r="M9" s="20">
        <f t="shared" si="3"/>
        <v>3</v>
      </c>
      <c r="N9" s="20">
        <f t="shared" si="4"/>
        <v>37</v>
      </c>
      <c r="O9" s="26">
        <f t="shared" si="5"/>
        <v>3.083333333</v>
      </c>
      <c r="P9" s="27">
        <f t="shared" si="6"/>
        <v>0.03392493149</v>
      </c>
    </row>
    <row r="10">
      <c r="A10" s="3"/>
      <c r="B10" s="37" t="s">
        <v>68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0.0297</v>
      </c>
      <c r="G10" s="38" t="s">
        <v>20</v>
      </c>
      <c r="H10" s="40">
        <v>46997.0</v>
      </c>
      <c r="I10" s="19" t="s">
        <v>37</v>
      </c>
      <c r="J10" s="40">
        <v>45037.0</v>
      </c>
      <c r="K10" s="20">
        <v>100.53</v>
      </c>
      <c r="L10" s="20">
        <f t="shared" si="2"/>
        <v>5</v>
      </c>
      <c r="M10" s="20">
        <f t="shared" si="3"/>
        <v>3</v>
      </c>
      <c r="N10" s="20">
        <f t="shared" si="4"/>
        <v>43</v>
      </c>
      <c r="O10" s="26">
        <f t="shared" si="5"/>
        <v>3.583333333</v>
      </c>
      <c r="P10" s="27">
        <f t="shared" si="6"/>
        <v>0.03141291438</v>
      </c>
    </row>
    <row r="11">
      <c r="A11" s="3"/>
      <c r="B11" s="37" t="s">
        <v>69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0.0304</v>
      </c>
      <c r="G11" s="38" t="s">
        <v>20</v>
      </c>
      <c r="H11" s="40">
        <v>47362.0</v>
      </c>
      <c r="I11" s="38" t="s">
        <v>39</v>
      </c>
      <c r="J11" s="40">
        <v>45390.0</v>
      </c>
      <c r="K11" s="20">
        <v>101.59</v>
      </c>
      <c r="L11" s="20">
        <f t="shared" si="2"/>
        <v>5</v>
      </c>
      <c r="M11" s="20">
        <f t="shared" si="3"/>
        <v>4</v>
      </c>
      <c r="N11" s="20">
        <f t="shared" si="4"/>
        <v>55</v>
      </c>
      <c r="O11" s="26">
        <f t="shared" si="5"/>
        <v>4.583333333</v>
      </c>
      <c r="P11" s="27">
        <f t="shared" si="6"/>
        <v>0.03176644069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43" t="s">
        <v>0</v>
      </c>
      <c r="C1" s="2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5" t="s">
        <v>9</v>
      </c>
      <c r="L1" s="45" t="s">
        <v>10</v>
      </c>
      <c r="M1" s="4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32" t="s">
        <v>70</v>
      </c>
      <c r="C2" s="5" t="str">
        <f t="shared" ref="C2:C11" si="1">"CAN " &amp; TEXT(E2, "0.00%") &amp; " " &amp; TEXT(H2, "mmm yy")</f>
        <v>CAN 3.75% Feb 25</v>
      </c>
      <c r="D2" s="46" t="s">
        <v>18</v>
      </c>
      <c r="E2" s="47">
        <v>0.0375</v>
      </c>
      <c r="F2" s="46" t="s">
        <v>19</v>
      </c>
      <c r="G2" s="46" t="s">
        <v>20</v>
      </c>
      <c r="H2" s="48">
        <v>45689.0</v>
      </c>
      <c r="I2" s="46">
        <v>100.0</v>
      </c>
      <c r="J2" s="46">
        <v>100.07</v>
      </c>
      <c r="K2" s="10" t="s">
        <v>21</v>
      </c>
      <c r="L2" s="48">
        <v>44867.0</v>
      </c>
      <c r="M2" s="11">
        <f t="shared" ref="M2:M5" si="2">I2</f>
        <v>100</v>
      </c>
      <c r="N2" s="11">
        <f t="shared" ref="N2:N11" si="3">DATEDIF(L2,H2, "Y")</f>
        <v>2</v>
      </c>
      <c r="O2" s="11">
        <f t="shared" ref="O2:O11" si="4">DATEDIF(TODAY(),H2, "Y")</f>
        <v>0</v>
      </c>
      <c r="P2" s="11">
        <f t="shared" ref="P2:P11" si="5">DATEDIF(TODAY(),H2, "M")</f>
        <v>0</v>
      </c>
      <c r="Q2" s="24">
        <f t="shared" ref="Q2:Q11" si="6">P2/12</f>
        <v>0</v>
      </c>
      <c r="R2" s="25">
        <f t="shared" ref="R2:R11" si="7">YIELD(L2, H2, E2, M2, 100, 2)</f>
        <v>0.03747963039</v>
      </c>
    </row>
    <row r="3">
      <c r="A3" s="3"/>
      <c r="B3" s="37" t="s">
        <v>71</v>
      </c>
      <c r="C3" s="15" t="str">
        <f t="shared" si="1"/>
        <v>CAN 3.50% Aug 25</v>
      </c>
      <c r="D3" s="38" t="s">
        <v>18</v>
      </c>
      <c r="E3" s="39">
        <v>0.035</v>
      </c>
      <c r="F3" s="39">
        <v>0.0304</v>
      </c>
      <c r="G3" s="38" t="s">
        <v>20</v>
      </c>
      <c r="H3" s="40">
        <v>45870.0</v>
      </c>
      <c r="I3" s="38">
        <v>100.25</v>
      </c>
      <c r="J3" s="38">
        <v>100.26</v>
      </c>
      <c r="K3" s="38" t="s">
        <v>23</v>
      </c>
      <c r="L3" s="40">
        <v>45058.0</v>
      </c>
      <c r="M3" s="20">
        <f t="shared" si="2"/>
        <v>100.25</v>
      </c>
      <c r="N3" s="20">
        <f t="shared" si="3"/>
        <v>2</v>
      </c>
      <c r="O3" s="20">
        <f t="shared" si="4"/>
        <v>0</v>
      </c>
      <c r="P3" s="20">
        <f t="shared" si="5"/>
        <v>6</v>
      </c>
      <c r="Q3" s="26">
        <f t="shared" si="6"/>
        <v>0.5</v>
      </c>
      <c r="R3" s="27">
        <f t="shared" si="7"/>
        <v>0.0338042862</v>
      </c>
    </row>
    <row r="4">
      <c r="A4" s="3"/>
      <c r="B4" s="37" t="s">
        <v>72</v>
      </c>
      <c r="C4" s="15" t="str">
        <f t="shared" si="1"/>
        <v>CAN 3.00% Oct 25</v>
      </c>
      <c r="D4" s="38" t="s">
        <v>18</v>
      </c>
      <c r="E4" s="39">
        <v>0.03</v>
      </c>
      <c r="F4" s="39">
        <v>0.0301</v>
      </c>
      <c r="G4" s="38" t="s">
        <v>20</v>
      </c>
      <c r="H4" s="40">
        <v>45931.0</v>
      </c>
      <c r="I4" s="38">
        <v>99.99</v>
      </c>
      <c r="J4" s="38">
        <v>100.0</v>
      </c>
      <c r="K4" s="38" t="s">
        <v>25</v>
      </c>
      <c r="L4" s="40">
        <v>44767.0</v>
      </c>
      <c r="M4" s="20">
        <f t="shared" si="2"/>
        <v>99.99</v>
      </c>
      <c r="N4" s="20">
        <f t="shared" si="3"/>
        <v>3</v>
      </c>
      <c r="O4" s="20">
        <f t="shared" si="4"/>
        <v>0</v>
      </c>
      <c r="P4" s="20">
        <f t="shared" si="5"/>
        <v>8</v>
      </c>
      <c r="Q4" s="26">
        <f t="shared" si="6"/>
        <v>0.6666666667</v>
      </c>
      <c r="R4" s="27">
        <f t="shared" si="7"/>
        <v>0.03002455883</v>
      </c>
    </row>
    <row r="5">
      <c r="A5" s="3"/>
      <c r="B5" s="37" t="s">
        <v>73</v>
      </c>
      <c r="C5" s="15" t="str">
        <f t="shared" si="1"/>
        <v>CAN 3.00% Apr 26</v>
      </c>
      <c r="D5" s="38" t="s">
        <v>18</v>
      </c>
      <c r="E5" s="39">
        <v>0.03</v>
      </c>
      <c r="F5" s="39">
        <v>0.0295</v>
      </c>
      <c r="G5" s="38" t="s">
        <v>20</v>
      </c>
      <c r="H5" s="40">
        <v>46113.0</v>
      </c>
      <c r="I5" s="38">
        <v>99.55</v>
      </c>
      <c r="J5" s="38">
        <v>100.57</v>
      </c>
      <c r="K5" s="19" t="s">
        <v>27</v>
      </c>
      <c r="L5" s="40">
        <v>44946.0</v>
      </c>
      <c r="M5" s="20">
        <f t="shared" si="2"/>
        <v>99.55</v>
      </c>
      <c r="N5" s="20">
        <f t="shared" si="3"/>
        <v>3</v>
      </c>
      <c r="O5" s="20">
        <f t="shared" si="4"/>
        <v>1</v>
      </c>
      <c r="P5" s="20">
        <f t="shared" si="5"/>
        <v>14</v>
      </c>
      <c r="Q5" s="26">
        <f t="shared" si="6"/>
        <v>1.166666667</v>
      </c>
      <c r="R5" s="27">
        <f t="shared" si="7"/>
        <v>0.0314812594</v>
      </c>
    </row>
    <row r="6">
      <c r="A6" s="3"/>
      <c r="B6" s="37" t="s">
        <v>74</v>
      </c>
      <c r="C6" s="15" t="str">
        <f t="shared" si="1"/>
        <v>CAN 3.25% Nov 26</v>
      </c>
      <c r="D6" s="38" t="s">
        <v>18</v>
      </c>
      <c r="E6" s="39">
        <v>0.0325</v>
      </c>
      <c r="F6" s="39">
        <v>0.0327</v>
      </c>
      <c r="G6" s="38" t="s">
        <v>20</v>
      </c>
      <c r="H6" s="40">
        <v>46327.0</v>
      </c>
      <c r="I6" s="38" t="s">
        <v>19</v>
      </c>
      <c r="J6" s="38" t="s">
        <v>19</v>
      </c>
      <c r="K6" s="19" t="s">
        <v>29</v>
      </c>
      <c r="L6" s="40">
        <v>45506.0</v>
      </c>
      <c r="M6" s="20">
        <v>99.73</v>
      </c>
      <c r="N6" s="20">
        <f t="shared" si="3"/>
        <v>2</v>
      </c>
      <c r="O6" s="20">
        <f t="shared" si="4"/>
        <v>1</v>
      </c>
      <c r="P6" s="20">
        <f t="shared" si="5"/>
        <v>21</v>
      </c>
      <c r="Q6" s="26">
        <f t="shared" si="6"/>
        <v>1.75</v>
      </c>
      <c r="R6" s="27">
        <f t="shared" si="7"/>
        <v>0.03374188398</v>
      </c>
    </row>
    <row r="7">
      <c r="A7" s="3"/>
      <c r="B7" s="37" t="s">
        <v>75</v>
      </c>
      <c r="C7" s="15" t="str">
        <f t="shared" si="1"/>
        <v>CAN 3.00% Feb 27</v>
      </c>
      <c r="D7" s="38" t="s">
        <v>18</v>
      </c>
      <c r="E7" s="39">
        <v>0.03</v>
      </c>
      <c r="F7" s="39">
        <v>0.0295</v>
      </c>
      <c r="G7" s="38" t="s">
        <v>20</v>
      </c>
      <c r="H7" s="40">
        <v>46419.0</v>
      </c>
      <c r="I7" s="38">
        <v>100.0</v>
      </c>
      <c r="J7" s="38">
        <v>100.25</v>
      </c>
      <c r="K7" s="19" t="s">
        <v>31</v>
      </c>
      <c r="L7" s="40">
        <v>45597.0</v>
      </c>
      <c r="M7" s="20">
        <f t="shared" ref="M7:M11" si="8">I7</f>
        <v>100</v>
      </c>
      <c r="N7" s="20">
        <f t="shared" si="3"/>
        <v>2</v>
      </c>
      <c r="O7" s="20">
        <f t="shared" si="4"/>
        <v>2</v>
      </c>
      <c r="P7" s="20">
        <f t="shared" si="5"/>
        <v>24</v>
      </c>
      <c r="Q7" s="26">
        <f t="shared" si="6"/>
        <v>2</v>
      </c>
      <c r="R7" s="27">
        <f t="shared" si="7"/>
        <v>0.02998708239</v>
      </c>
    </row>
    <row r="8">
      <c r="A8" s="3"/>
      <c r="B8" s="37" t="s">
        <v>76</v>
      </c>
      <c r="C8" s="15" t="str">
        <f t="shared" si="1"/>
        <v>CAN 3.25% Aug 27</v>
      </c>
      <c r="D8" s="38" t="s">
        <v>18</v>
      </c>
      <c r="E8" s="39">
        <v>0.03245</v>
      </c>
      <c r="F8" s="39">
        <v>0.0284</v>
      </c>
      <c r="G8" s="38" t="s">
        <v>20</v>
      </c>
      <c r="H8" s="40">
        <v>46623.0</v>
      </c>
      <c r="I8" s="38">
        <v>101.01</v>
      </c>
      <c r="J8" s="38">
        <v>101.11</v>
      </c>
      <c r="K8" s="38" t="s">
        <v>33</v>
      </c>
      <c r="L8" s="40">
        <v>44897.0</v>
      </c>
      <c r="M8" s="20">
        <f t="shared" si="8"/>
        <v>101.01</v>
      </c>
      <c r="N8" s="20">
        <f t="shared" si="3"/>
        <v>4</v>
      </c>
      <c r="O8" s="20">
        <f t="shared" si="4"/>
        <v>2</v>
      </c>
      <c r="P8" s="20">
        <f t="shared" si="5"/>
        <v>30</v>
      </c>
      <c r="Q8" s="26">
        <f t="shared" si="6"/>
        <v>2.5</v>
      </c>
      <c r="R8" s="27">
        <f t="shared" si="7"/>
        <v>0.03013499015</v>
      </c>
    </row>
    <row r="9">
      <c r="A9" s="41">
        <v>45726.0</v>
      </c>
      <c r="B9" s="37" t="s">
        <v>77</v>
      </c>
      <c r="C9" s="42" t="str">
        <f t="shared" si="1"/>
        <v>CAN 3.50% Mar 28</v>
      </c>
      <c r="D9" s="38" t="s">
        <v>18</v>
      </c>
      <c r="E9" s="39">
        <v>0.035</v>
      </c>
      <c r="F9" s="39">
        <v>0.0292</v>
      </c>
      <c r="G9" s="38" t="s">
        <v>20</v>
      </c>
      <c r="H9" s="40">
        <v>46813.0</v>
      </c>
      <c r="I9" s="38">
        <v>101.71</v>
      </c>
      <c r="J9" s="38">
        <v>101.94</v>
      </c>
      <c r="K9" s="19" t="s">
        <v>35</v>
      </c>
      <c r="L9" s="40">
        <v>44855.0</v>
      </c>
      <c r="M9" s="20">
        <f t="shared" si="8"/>
        <v>101.71</v>
      </c>
      <c r="N9" s="49">
        <f t="shared" si="3"/>
        <v>5</v>
      </c>
      <c r="O9" s="49">
        <f t="shared" si="4"/>
        <v>3</v>
      </c>
      <c r="P9" s="20">
        <f t="shared" si="5"/>
        <v>37</v>
      </c>
      <c r="Q9" s="26">
        <f t="shared" si="6"/>
        <v>3.083333333</v>
      </c>
      <c r="R9" s="27">
        <f t="shared" si="7"/>
        <v>0.03150284378</v>
      </c>
    </row>
    <row r="10">
      <c r="A10" s="3"/>
      <c r="B10" s="37" t="s">
        <v>78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0.0297</v>
      </c>
      <c r="G10" s="38" t="s">
        <v>20</v>
      </c>
      <c r="H10" s="40">
        <v>46997.0</v>
      </c>
      <c r="I10" s="38">
        <v>100.93</v>
      </c>
      <c r="J10" s="38">
        <v>101.18</v>
      </c>
      <c r="K10" s="19" t="s">
        <v>37</v>
      </c>
      <c r="L10" s="40">
        <v>45037.0</v>
      </c>
      <c r="M10" s="20">
        <f t="shared" si="8"/>
        <v>100.93</v>
      </c>
      <c r="N10" s="20">
        <f t="shared" si="3"/>
        <v>5</v>
      </c>
      <c r="O10" s="20">
        <f t="shared" si="4"/>
        <v>3</v>
      </c>
      <c r="P10" s="20">
        <f t="shared" si="5"/>
        <v>43</v>
      </c>
      <c r="Q10" s="26">
        <f t="shared" si="6"/>
        <v>3.583333333</v>
      </c>
      <c r="R10" s="27">
        <f t="shared" si="7"/>
        <v>0.03060085883</v>
      </c>
    </row>
    <row r="11">
      <c r="A11" s="3"/>
      <c r="B11" s="37" t="s">
        <v>79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0.0304</v>
      </c>
      <c r="G11" s="38" t="s">
        <v>20</v>
      </c>
      <c r="H11" s="40">
        <v>47362.0</v>
      </c>
      <c r="I11" s="38">
        <v>101.98</v>
      </c>
      <c r="J11" s="38">
        <v>102.11</v>
      </c>
      <c r="K11" s="38" t="s">
        <v>39</v>
      </c>
      <c r="L11" s="40">
        <v>45390.0</v>
      </c>
      <c r="M11" s="20">
        <f t="shared" si="8"/>
        <v>101.98</v>
      </c>
      <c r="N11" s="20">
        <f t="shared" si="3"/>
        <v>5</v>
      </c>
      <c r="O11" s="20">
        <f t="shared" si="4"/>
        <v>4</v>
      </c>
      <c r="P11" s="20">
        <f t="shared" si="5"/>
        <v>55</v>
      </c>
      <c r="Q11" s="26">
        <f t="shared" si="6"/>
        <v>4.583333333</v>
      </c>
      <c r="R11" s="27">
        <f t="shared" si="7"/>
        <v>0.03098344291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50" t="s">
        <v>0</v>
      </c>
      <c r="C1" s="2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45" t="s">
        <v>9</v>
      </c>
      <c r="L1" s="45" t="s">
        <v>10</v>
      </c>
      <c r="M1" s="4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32" t="s">
        <v>80</v>
      </c>
      <c r="C2" s="5" t="str">
        <f t="shared" ref="C2:C11" si="1">"CAN " &amp; TEXT(E2, "0.00%") &amp; " " &amp; TEXT(H2, "mmm yy")</f>
        <v>CAN 3.75% Feb 25</v>
      </c>
      <c r="D2" s="33" t="s">
        <v>18</v>
      </c>
      <c r="E2" s="34">
        <v>0.0375</v>
      </c>
      <c r="F2" s="33" t="s">
        <v>19</v>
      </c>
      <c r="G2" s="33" t="s">
        <v>20</v>
      </c>
      <c r="H2" s="35">
        <v>45689.0</v>
      </c>
      <c r="I2" s="33">
        <v>99.96</v>
      </c>
      <c r="J2" s="33">
        <v>100.04</v>
      </c>
      <c r="K2" s="10" t="s">
        <v>21</v>
      </c>
      <c r="L2" s="9">
        <v>44867.0</v>
      </c>
      <c r="M2" s="11">
        <f t="shared" ref="M2:M11" si="2">I2</f>
        <v>99.96</v>
      </c>
      <c r="N2" s="11">
        <f t="shared" ref="N2:N11" si="3">DATEDIF(L2,H2, "Y")</f>
        <v>2</v>
      </c>
      <c r="O2" s="11">
        <f t="shared" ref="O2:O11" si="4">DATEDIF(TODAY(),H2, "Y")</f>
        <v>0</v>
      </c>
      <c r="P2" s="11">
        <f t="shared" ref="P2:P11" si="5">DATEDIF(TODAY(),H2, "M")</f>
        <v>0</v>
      </c>
      <c r="Q2" s="24">
        <f t="shared" ref="Q2:Q11" si="6">P2/12</f>
        <v>0</v>
      </c>
      <c r="R2" s="25">
        <f t="shared" ref="R2:R11" si="7">YIELD(L2, H2, E2, M2, 100, 2)</f>
        <v>0.03766683156</v>
      </c>
    </row>
    <row r="3">
      <c r="A3" s="3"/>
      <c r="B3" s="37" t="s">
        <v>81</v>
      </c>
      <c r="C3" s="15" t="str">
        <f t="shared" si="1"/>
        <v>CAN 3.50% Aug 25</v>
      </c>
      <c r="D3" s="38" t="s">
        <v>18</v>
      </c>
      <c r="E3" s="39">
        <v>0.035</v>
      </c>
      <c r="F3" s="39">
        <v>0.0314</v>
      </c>
      <c r="G3" s="38" t="s">
        <v>20</v>
      </c>
      <c r="H3" s="40">
        <v>45870.0</v>
      </c>
      <c r="I3" s="38">
        <v>100.14</v>
      </c>
      <c r="J3" s="38">
        <v>100.22</v>
      </c>
      <c r="K3" s="19" t="s">
        <v>23</v>
      </c>
      <c r="L3" s="18">
        <v>45058.0</v>
      </c>
      <c r="M3" s="20">
        <f t="shared" si="2"/>
        <v>100.14</v>
      </c>
      <c r="N3" s="20">
        <f t="shared" si="3"/>
        <v>2</v>
      </c>
      <c r="O3" s="20">
        <f t="shared" si="4"/>
        <v>0</v>
      </c>
      <c r="P3" s="20">
        <f t="shared" si="5"/>
        <v>6</v>
      </c>
      <c r="Q3" s="26">
        <f t="shared" si="6"/>
        <v>0.5</v>
      </c>
      <c r="R3" s="27">
        <f t="shared" si="7"/>
        <v>0.03432218238</v>
      </c>
    </row>
    <row r="4">
      <c r="A4" s="3"/>
      <c r="B4" s="37" t="s">
        <v>82</v>
      </c>
      <c r="C4" s="15" t="str">
        <f t="shared" si="1"/>
        <v>CAN 3.00% Oct 25</v>
      </c>
      <c r="D4" s="38" t="s">
        <v>18</v>
      </c>
      <c r="E4" s="39">
        <v>0.03</v>
      </c>
      <c r="F4" s="39">
        <v>0.0313</v>
      </c>
      <c r="G4" s="38" t="s">
        <v>20</v>
      </c>
      <c r="H4" s="40">
        <v>45931.0</v>
      </c>
      <c r="I4" s="38">
        <v>99.86</v>
      </c>
      <c r="J4" s="38">
        <v>99.94</v>
      </c>
      <c r="K4" s="19" t="s">
        <v>25</v>
      </c>
      <c r="L4" s="18">
        <v>44767.0</v>
      </c>
      <c r="M4" s="20">
        <f t="shared" si="2"/>
        <v>99.86</v>
      </c>
      <c r="N4" s="20">
        <f t="shared" si="3"/>
        <v>3</v>
      </c>
      <c r="O4" s="20">
        <f t="shared" si="4"/>
        <v>0</v>
      </c>
      <c r="P4" s="20">
        <f t="shared" si="5"/>
        <v>8</v>
      </c>
      <c r="Q4" s="26">
        <f t="shared" si="6"/>
        <v>0.6666666667</v>
      </c>
      <c r="R4" s="27">
        <f t="shared" si="7"/>
        <v>0.0304560472</v>
      </c>
    </row>
    <row r="5">
      <c r="A5" s="3"/>
      <c r="B5" s="37" t="s">
        <v>83</v>
      </c>
      <c r="C5" s="15" t="str">
        <f t="shared" si="1"/>
        <v>CAN 3.00% Apr 26</v>
      </c>
      <c r="D5" s="38" t="s">
        <v>18</v>
      </c>
      <c r="E5" s="39">
        <v>0.03</v>
      </c>
      <c r="F5" s="39">
        <v>0.0307</v>
      </c>
      <c r="G5" s="38" t="s">
        <v>20</v>
      </c>
      <c r="H5" s="40">
        <v>46113.0</v>
      </c>
      <c r="I5" s="38">
        <v>99.87</v>
      </c>
      <c r="J5" s="38">
        <v>99.95</v>
      </c>
      <c r="K5" s="19" t="s">
        <v>27</v>
      </c>
      <c r="L5" s="18">
        <v>44946.0</v>
      </c>
      <c r="M5" s="20">
        <f t="shared" si="2"/>
        <v>99.87</v>
      </c>
      <c r="N5" s="20">
        <f t="shared" si="3"/>
        <v>3</v>
      </c>
      <c r="O5" s="20">
        <f t="shared" si="4"/>
        <v>1</v>
      </c>
      <c r="P5" s="20">
        <f t="shared" si="5"/>
        <v>14</v>
      </c>
      <c r="Q5" s="26">
        <f t="shared" si="6"/>
        <v>1.166666667</v>
      </c>
      <c r="R5" s="27">
        <f t="shared" si="7"/>
        <v>0.03042083393</v>
      </c>
    </row>
    <row r="6">
      <c r="A6" s="3"/>
      <c r="B6" s="37" t="s">
        <v>84</v>
      </c>
      <c r="C6" s="15" t="str">
        <f t="shared" si="1"/>
        <v>CAN 3.25% Nov 26</v>
      </c>
      <c r="D6" s="38" t="s">
        <v>18</v>
      </c>
      <c r="E6" s="39">
        <v>0.0325</v>
      </c>
      <c r="F6" s="39">
        <v>0.0341</v>
      </c>
      <c r="G6" s="38" t="s">
        <v>20</v>
      </c>
      <c r="H6" s="40">
        <v>46327.0</v>
      </c>
      <c r="I6" s="38">
        <v>100.13</v>
      </c>
      <c r="J6" s="38" t="s">
        <v>19</v>
      </c>
      <c r="K6" s="19" t="s">
        <v>29</v>
      </c>
      <c r="L6" s="18">
        <v>45506.0</v>
      </c>
      <c r="M6" s="20">
        <f t="shared" si="2"/>
        <v>100.13</v>
      </c>
      <c r="N6" s="20">
        <f t="shared" si="3"/>
        <v>2</v>
      </c>
      <c r="O6" s="20">
        <f t="shared" si="4"/>
        <v>1</v>
      </c>
      <c r="P6" s="20">
        <f t="shared" si="5"/>
        <v>21</v>
      </c>
      <c r="Q6" s="26">
        <f t="shared" si="6"/>
        <v>1.75</v>
      </c>
      <c r="R6" s="27">
        <f t="shared" si="7"/>
        <v>0.03188101649</v>
      </c>
    </row>
    <row r="7">
      <c r="A7" s="3"/>
      <c r="B7" s="37" t="s">
        <v>85</v>
      </c>
      <c r="C7" s="15" t="str">
        <f t="shared" si="1"/>
        <v>CAN 3.00% Feb 27</v>
      </c>
      <c r="D7" s="38" t="s">
        <v>18</v>
      </c>
      <c r="E7" s="39">
        <v>0.03</v>
      </c>
      <c r="F7" s="39">
        <v>0.0302</v>
      </c>
      <c r="G7" s="38" t="s">
        <v>20</v>
      </c>
      <c r="H7" s="40">
        <v>46419.0</v>
      </c>
      <c r="I7" s="38">
        <v>99.75</v>
      </c>
      <c r="J7" s="38">
        <v>99.98</v>
      </c>
      <c r="K7" s="19" t="s">
        <v>31</v>
      </c>
      <c r="L7" s="18">
        <v>45597.0</v>
      </c>
      <c r="M7" s="20">
        <f t="shared" si="2"/>
        <v>99.75</v>
      </c>
      <c r="N7" s="20">
        <f t="shared" si="3"/>
        <v>2</v>
      </c>
      <c r="O7" s="20">
        <f t="shared" si="4"/>
        <v>2</v>
      </c>
      <c r="P7" s="20">
        <f t="shared" si="5"/>
        <v>24</v>
      </c>
      <c r="Q7" s="26">
        <f t="shared" si="6"/>
        <v>2</v>
      </c>
      <c r="R7" s="27">
        <f t="shared" si="7"/>
        <v>0.03114568995</v>
      </c>
    </row>
    <row r="8">
      <c r="A8" s="3"/>
      <c r="B8" s="37" t="s">
        <v>86</v>
      </c>
      <c r="C8" s="15" t="str">
        <f t="shared" si="1"/>
        <v>CAN 3.25% Aug 27</v>
      </c>
      <c r="D8" s="38" t="s">
        <v>18</v>
      </c>
      <c r="E8" s="39">
        <v>0.03245</v>
      </c>
      <c r="F8" s="39">
        <v>0.0295</v>
      </c>
      <c r="G8" s="38" t="s">
        <v>20</v>
      </c>
      <c r="H8" s="40">
        <v>46623.0</v>
      </c>
      <c r="I8" s="38">
        <v>100.07</v>
      </c>
      <c r="J8" s="38">
        <v>100.86</v>
      </c>
      <c r="K8" s="19" t="s">
        <v>33</v>
      </c>
      <c r="L8" s="18">
        <v>44897.0</v>
      </c>
      <c r="M8" s="20">
        <f t="shared" si="2"/>
        <v>100.07</v>
      </c>
      <c r="N8" s="20">
        <f t="shared" si="3"/>
        <v>4</v>
      </c>
      <c r="O8" s="20">
        <f t="shared" si="4"/>
        <v>2</v>
      </c>
      <c r="P8" s="20">
        <f t="shared" si="5"/>
        <v>30</v>
      </c>
      <c r="Q8" s="26">
        <f t="shared" si="6"/>
        <v>2.5</v>
      </c>
      <c r="R8" s="27">
        <f t="shared" si="7"/>
        <v>0.03228175945</v>
      </c>
    </row>
    <row r="9">
      <c r="A9" s="3"/>
      <c r="B9" s="37" t="s">
        <v>87</v>
      </c>
      <c r="C9" s="42" t="str">
        <f t="shared" si="1"/>
        <v>CAN 3.50% Mar 28</v>
      </c>
      <c r="D9" s="38" t="s">
        <v>18</v>
      </c>
      <c r="E9" s="39">
        <v>0.035</v>
      </c>
      <c r="F9" s="39">
        <v>0.0298</v>
      </c>
      <c r="G9" s="38" t="s">
        <v>20</v>
      </c>
      <c r="H9" s="40">
        <v>46813.0</v>
      </c>
      <c r="I9" s="38">
        <v>101.24</v>
      </c>
      <c r="J9" s="38">
        <v>101.7</v>
      </c>
      <c r="K9" s="19" t="s">
        <v>35</v>
      </c>
      <c r="L9" s="18">
        <v>44855.0</v>
      </c>
      <c r="M9" s="20">
        <f t="shared" si="2"/>
        <v>101.24</v>
      </c>
      <c r="N9" s="49">
        <f t="shared" si="3"/>
        <v>5</v>
      </c>
      <c r="O9" s="49">
        <f t="shared" si="4"/>
        <v>3</v>
      </c>
      <c r="P9" s="20">
        <f t="shared" si="5"/>
        <v>37</v>
      </c>
      <c r="Q9" s="26">
        <f t="shared" si="6"/>
        <v>3.083333333</v>
      </c>
      <c r="R9" s="27">
        <f t="shared" si="7"/>
        <v>0.03245554154</v>
      </c>
    </row>
    <row r="10">
      <c r="A10" s="3"/>
      <c r="B10" s="37" t="s">
        <v>88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0.0302</v>
      </c>
      <c r="G10" s="38" t="s">
        <v>20</v>
      </c>
      <c r="H10" s="40">
        <v>46997.0</v>
      </c>
      <c r="I10" s="38">
        <v>100.43</v>
      </c>
      <c r="J10" s="38">
        <v>100.91</v>
      </c>
      <c r="K10" s="19" t="s">
        <v>37</v>
      </c>
      <c r="L10" s="18">
        <v>45037.0</v>
      </c>
      <c r="M10" s="20">
        <f t="shared" si="2"/>
        <v>100.43</v>
      </c>
      <c r="N10" s="20">
        <f t="shared" si="3"/>
        <v>5</v>
      </c>
      <c r="O10" s="20">
        <f t="shared" si="4"/>
        <v>3</v>
      </c>
      <c r="P10" s="20">
        <f t="shared" si="5"/>
        <v>43</v>
      </c>
      <c r="Q10" s="26">
        <f t="shared" si="6"/>
        <v>3.583333333</v>
      </c>
      <c r="R10" s="27">
        <f t="shared" si="7"/>
        <v>0.03161650867</v>
      </c>
    </row>
    <row r="11">
      <c r="A11" s="3"/>
      <c r="B11" s="37" t="s">
        <v>89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0.0313</v>
      </c>
      <c r="G11" s="38" t="s">
        <v>20</v>
      </c>
      <c r="H11" s="40">
        <v>47362.0</v>
      </c>
      <c r="I11" s="38">
        <v>101.4</v>
      </c>
      <c r="J11" s="38">
        <v>101.66</v>
      </c>
      <c r="K11" s="19" t="s">
        <v>39</v>
      </c>
      <c r="L11" s="18">
        <v>45390.0</v>
      </c>
      <c r="M11" s="20">
        <f t="shared" si="2"/>
        <v>101.4</v>
      </c>
      <c r="N11" s="20">
        <f t="shared" si="3"/>
        <v>5</v>
      </c>
      <c r="O11" s="20">
        <f t="shared" si="4"/>
        <v>4</v>
      </c>
      <c r="P11" s="20">
        <f t="shared" si="5"/>
        <v>55</v>
      </c>
      <c r="Q11" s="26">
        <f t="shared" si="6"/>
        <v>4.583333333</v>
      </c>
      <c r="R11" s="27">
        <f t="shared" si="7"/>
        <v>0.03214915783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43" t="s">
        <v>0</v>
      </c>
      <c r="C1" s="2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5" t="s">
        <v>9</v>
      </c>
      <c r="L1" s="45" t="s">
        <v>10</v>
      </c>
      <c r="M1" s="4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32" t="s">
        <v>90</v>
      </c>
      <c r="C2" s="5" t="str">
        <f t="shared" ref="C2:C11" si="1">"CAN " &amp; TEXT(E2, "0.00%") &amp; " " &amp; TEXT(H2, "mmm yy")</f>
        <v>CAN 3.75% Feb 25</v>
      </c>
      <c r="D2" s="46" t="s">
        <v>18</v>
      </c>
      <c r="E2" s="47">
        <v>0.0375</v>
      </c>
      <c r="F2" s="46" t="s">
        <v>19</v>
      </c>
      <c r="G2" s="46" t="s">
        <v>20</v>
      </c>
      <c r="H2" s="48">
        <v>45689.0</v>
      </c>
      <c r="I2" s="46">
        <v>100.02</v>
      </c>
      <c r="J2" s="46">
        <v>100.04</v>
      </c>
      <c r="K2" s="10" t="s">
        <v>21</v>
      </c>
      <c r="L2" s="9">
        <v>44867.0</v>
      </c>
      <c r="M2" s="11">
        <f t="shared" ref="M2:M11" si="2">I2</f>
        <v>100.02</v>
      </c>
      <c r="N2" s="11">
        <f t="shared" ref="N2:N11" si="3">DATEDIF(L2,H2, "Y")</f>
        <v>2</v>
      </c>
      <c r="O2" s="11">
        <f t="shared" ref="O2:O11" si="4">DATEDIF(TODAY(),H2, "Y")</f>
        <v>0</v>
      </c>
      <c r="P2" s="11">
        <f t="shared" ref="P2:P11" si="5">DATEDIF(TODAY(),H2, "M")</f>
        <v>0</v>
      </c>
      <c r="Q2" s="24">
        <f t="shared" ref="Q2:Q11" si="6">P2/12</f>
        <v>0</v>
      </c>
      <c r="R2" s="25">
        <f t="shared" ref="R2:R11" si="7">YIELD(L2, H2, E2, M2, 100, 2)</f>
        <v>0.03738606485</v>
      </c>
    </row>
    <row r="3">
      <c r="A3" s="3"/>
      <c r="B3" s="37" t="s">
        <v>91</v>
      </c>
      <c r="C3" s="15" t="str">
        <f t="shared" si="1"/>
        <v>CAN 3.50% Aug 25</v>
      </c>
      <c r="D3" s="38" t="s">
        <v>18</v>
      </c>
      <c r="E3" s="39">
        <v>0.035</v>
      </c>
      <c r="F3" s="39">
        <v>0.0318</v>
      </c>
      <c r="G3" s="38" t="s">
        <v>20</v>
      </c>
      <c r="H3" s="40">
        <v>45870.0</v>
      </c>
      <c r="I3" s="38">
        <v>100.12</v>
      </c>
      <c r="J3" s="38">
        <v>100.2</v>
      </c>
      <c r="K3" s="38" t="s">
        <v>23</v>
      </c>
      <c r="L3" s="40">
        <v>45058.0</v>
      </c>
      <c r="M3" s="20">
        <f t="shared" si="2"/>
        <v>100.12</v>
      </c>
      <c r="N3" s="20">
        <f t="shared" si="3"/>
        <v>2</v>
      </c>
      <c r="O3" s="20">
        <f t="shared" si="4"/>
        <v>0</v>
      </c>
      <c r="P3" s="20">
        <f t="shared" si="5"/>
        <v>6</v>
      </c>
      <c r="Q3" s="26">
        <f t="shared" si="6"/>
        <v>0.5</v>
      </c>
      <c r="R3" s="27">
        <f t="shared" si="7"/>
        <v>0.03441642145</v>
      </c>
    </row>
    <row r="4">
      <c r="A4" s="15" t="s">
        <v>92</v>
      </c>
      <c r="B4" s="37" t="s">
        <v>93</v>
      </c>
      <c r="C4" s="15" t="str">
        <f t="shared" si="1"/>
        <v>CAN 3.00% Oct 25</v>
      </c>
      <c r="D4" s="38" t="s">
        <v>18</v>
      </c>
      <c r="E4" s="39">
        <v>0.03</v>
      </c>
      <c r="F4" s="39">
        <v>0.0317</v>
      </c>
      <c r="G4" s="38" t="s">
        <v>20</v>
      </c>
      <c r="H4" s="40">
        <v>45931.0</v>
      </c>
      <c r="I4" s="38">
        <v>99.86</v>
      </c>
      <c r="J4" s="38">
        <v>99.88</v>
      </c>
      <c r="K4" s="19" t="s">
        <v>25</v>
      </c>
      <c r="L4" s="40">
        <v>44767.0</v>
      </c>
      <c r="M4" s="20">
        <f t="shared" si="2"/>
        <v>99.86</v>
      </c>
      <c r="N4" s="20">
        <f t="shared" si="3"/>
        <v>3</v>
      </c>
      <c r="O4" s="20">
        <f t="shared" si="4"/>
        <v>0</v>
      </c>
      <c r="P4" s="20">
        <f t="shared" si="5"/>
        <v>8</v>
      </c>
      <c r="Q4" s="26">
        <f t="shared" si="6"/>
        <v>0.6666666667</v>
      </c>
      <c r="R4" s="27">
        <f t="shared" si="7"/>
        <v>0.0304560472</v>
      </c>
    </row>
    <row r="5">
      <c r="A5" s="3"/>
      <c r="B5" s="37" t="s">
        <v>94</v>
      </c>
      <c r="C5" s="15" t="str">
        <f t="shared" si="1"/>
        <v>CAN 3.00% Apr 26</v>
      </c>
      <c r="D5" s="38" t="s">
        <v>18</v>
      </c>
      <c r="E5" s="39">
        <v>0.03</v>
      </c>
      <c r="F5" s="39">
        <v>0.0313</v>
      </c>
      <c r="G5" s="38" t="s">
        <v>20</v>
      </c>
      <c r="H5" s="40">
        <v>46113.0</v>
      </c>
      <c r="I5" s="38">
        <v>99.82</v>
      </c>
      <c r="J5" s="38">
        <v>99.84</v>
      </c>
      <c r="K5" s="19" t="s">
        <v>27</v>
      </c>
      <c r="L5" s="40">
        <v>44946.0</v>
      </c>
      <c r="M5" s="20">
        <f t="shared" si="2"/>
        <v>99.82</v>
      </c>
      <c r="N5" s="20">
        <f t="shared" si="3"/>
        <v>3</v>
      </c>
      <c r="O5" s="20">
        <f t="shared" si="4"/>
        <v>1</v>
      </c>
      <c r="P5" s="20">
        <f t="shared" si="5"/>
        <v>14</v>
      </c>
      <c r="Q5" s="26">
        <f t="shared" si="6"/>
        <v>1.166666667</v>
      </c>
      <c r="R5" s="27">
        <f t="shared" si="7"/>
        <v>0.03058625955</v>
      </c>
    </row>
    <row r="6">
      <c r="A6" s="3"/>
      <c r="B6" s="37" t="s">
        <v>95</v>
      </c>
      <c r="C6" s="15" t="str">
        <f t="shared" si="1"/>
        <v>CAN 3.25% Nov 26</v>
      </c>
      <c r="D6" s="38" t="s">
        <v>18</v>
      </c>
      <c r="E6" s="39">
        <v>0.0325</v>
      </c>
      <c r="F6" s="39">
        <v>0.0317</v>
      </c>
      <c r="G6" s="38" t="s">
        <v>20</v>
      </c>
      <c r="H6" s="40">
        <v>46327.0</v>
      </c>
      <c r="I6" s="38">
        <v>100.06</v>
      </c>
      <c r="J6" s="38" t="s">
        <v>19</v>
      </c>
      <c r="K6" s="19" t="s">
        <v>29</v>
      </c>
      <c r="L6" s="40">
        <v>45506.0</v>
      </c>
      <c r="M6" s="20">
        <f t="shared" si="2"/>
        <v>100.06</v>
      </c>
      <c r="N6" s="20">
        <f t="shared" si="3"/>
        <v>2</v>
      </c>
      <c r="O6" s="20">
        <f t="shared" si="4"/>
        <v>1</v>
      </c>
      <c r="P6" s="20">
        <f t="shared" si="5"/>
        <v>21</v>
      </c>
      <c r="Q6" s="26">
        <f t="shared" si="6"/>
        <v>1.75</v>
      </c>
      <c r="R6" s="27">
        <f t="shared" si="7"/>
        <v>0.03220599973</v>
      </c>
    </row>
    <row r="7">
      <c r="A7" s="3"/>
      <c r="B7" s="37" t="s">
        <v>96</v>
      </c>
      <c r="C7" s="15" t="str">
        <f t="shared" si="1"/>
        <v>CAN 3.00% Feb 27</v>
      </c>
      <c r="D7" s="38" t="s">
        <v>18</v>
      </c>
      <c r="E7" s="39">
        <v>0.03</v>
      </c>
      <c r="F7" s="39">
        <v>0.031</v>
      </c>
      <c r="G7" s="38" t="s">
        <v>20</v>
      </c>
      <c r="H7" s="40">
        <v>46419.0</v>
      </c>
      <c r="I7" s="38">
        <v>99.62</v>
      </c>
      <c r="J7" s="38">
        <v>99.87</v>
      </c>
      <c r="K7" s="38" t="s">
        <v>31</v>
      </c>
      <c r="L7" s="40">
        <v>45597.0</v>
      </c>
      <c r="M7" s="20">
        <f t="shared" si="2"/>
        <v>99.62</v>
      </c>
      <c r="N7" s="20">
        <f t="shared" si="3"/>
        <v>2</v>
      </c>
      <c r="O7" s="20">
        <f t="shared" si="4"/>
        <v>2</v>
      </c>
      <c r="P7" s="20">
        <f t="shared" si="5"/>
        <v>24</v>
      </c>
      <c r="Q7" s="26">
        <f t="shared" si="6"/>
        <v>2</v>
      </c>
      <c r="R7" s="27">
        <f t="shared" si="7"/>
        <v>0.03174959256</v>
      </c>
    </row>
    <row r="8">
      <c r="A8" s="3"/>
      <c r="B8" s="37" t="s">
        <v>97</v>
      </c>
      <c r="C8" s="15" t="str">
        <f t="shared" si="1"/>
        <v>CAN 3.25% Aug 27</v>
      </c>
      <c r="D8" s="38" t="s">
        <v>18</v>
      </c>
      <c r="E8" s="39">
        <v>0.03245</v>
      </c>
      <c r="F8" s="39">
        <v>0.0308</v>
      </c>
      <c r="G8" s="38" t="s">
        <v>20</v>
      </c>
      <c r="H8" s="40">
        <v>46623.0</v>
      </c>
      <c r="I8" s="38">
        <v>100.28</v>
      </c>
      <c r="J8" s="38">
        <v>100.56</v>
      </c>
      <c r="K8" s="38" t="s">
        <v>33</v>
      </c>
      <c r="L8" s="40">
        <v>44897.0</v>
      </c>
      <c r="M8" s="20">
        <f t="shared" si="2"/>
        <v>100.28</v>
      </c>
      <c r="N8" s="20">
        <f t="shared" si="3"/>
        <v>4</v>
      </c>
      <c r="O8" s="20">
        <f t="shared" si="4"/>
        <v>2</v>
      </c>
      <c r="P8" s="20">
        <f t="shared" si="5"/>
        <v>30</v>
      </c>
      <c r="Q8" s="26">
        <f t="shared" si="6"/>
        <v>2.5</v>
      </c>
      <c r="R8" s="27">
        <f t="shared" si="7"/>
        <v>0.0318001472</v>
      </c>
    </row>
    <row r="9">
      <c r="A9" s="3"/>
      <c r="B9" s="37" t="s">
        <v>98</v>
      </c>
      <c r="C9" s="42" t="str">
        <f t="shared" si="1"/>
        <v>CAN 3.50% Mar 28</v>
      </c>
      <c r="D9" s="38" t="s">
        <v>18</v>
      </c>
      <c r="E9" s="39">
        <v>0.035</v>
      </c>
      <c r="F9" s="39">
        <v>0.0307</v>
      </c>
      <c r="G9" s="38" t="s">
        <v>20</v>
      </c>
      <c r="H9" s="40">
        <v>46813.0</v>
      </c>
      <c r="I9" s="38">
        <v>101.1</v>
      </c>
      <c r="J9" s="38">
        <v>101.32</v>
      </c>
      <c r="K9" s="19" t="s">
        <v>35</v>
      </c>
      <c r="L9" s="40">
        <v>44855.0</v>
      </c>
      <c r="M9" s="20">
        <f t="shared" si="2"/>
        <v>101.1</v>
      </c>
      <c r="N9" s="49">
        <f t="shared" si="3"/>
        <v>5</v>
      </c>
      <c r="O9" s="49">
        <f t="shared" si="4"/>
        <v>3</v>
      </c>
      <c r="P9" s="20">
        <f t="shared" si="5"/>
        <v>37</v>
      </c>
      <c r="Q9" s="26">
        <f t="shared" si="6"/>
        <v>3.083333333</v>
      </c>
      <c r="R9" s="27">
        <f t="shared" si="7"/>
        <v>0.03274031026</v>
      </c>
    </row>
    <row r="10">
      <c r="A10" s="3"/>
      <c r="B10" s="37" t="s">
        <v>99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0.0311</v>
      </c>
      <c r="G10" s="38" t="s">
        <v>20</v>
      </c>
      <c r="H10" s="40">
        <v>46997.0</v>
      </c>
      <c r="I10" s="38">
        <v>100.24</v>
      </c>
      <c r="J10" s="38">
        <v>100.5</v>
      </c>
      <c r="K10" s="38" t="s">
        <v>37</v>
      </c>
      <c r="L10" s="40">
        <v>45037.0</v>
      </c>
      <c r="M10" s="20">
        <f t="shared" si="2"/>
        <v>100.24</v>
      </c>
      <c r="N10" s="20">
        <f t="shared" si="3"/>
        <v>5</v>
      </c>
      <c r="O10" s="20">
        <f t="shared" si="4"/>
        <v>3</v>
      </c>
      <c r="P10" s="20">
        <f t="shared" si="5"/>
        <v>43</v>
      </c>
      <c r="Q10" s="26">
        <f t="shared" si="6"/>
        <v>3.583333333</v>
      </c>
      <c r="R10" s="27">
        <f t="shared" si="7"/>
        <v>0.03200398061</v>
      </c>
    </row>
    <row r="11">
      <c r="A11" s="3"/>
      <c r="B11" s="37" t="s">
        <v>100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0.032</v>
      </c>
      <c r="G11" s="38" t="s">
        <v>20</v>
      </c>
      <c r="H11" s="40">
        <v>47362.0</v>
      </c>
      <c r="I11" s="38">
        <v>101.08</v>
      </c>
      <c r="J11" s="38">
        <v>101.21</v>
      </c>
      <c r="K11" s="19" t="s">
        <v>39</v>
      </c>
      <c r="L11" s="40">
        <v>45390.0</v>
      </c>
      <c r="M11" s="20">
        <f t="shared" si="2"/>
        <v>101.08</v>
      </c>
      <c r="N11" s="20">
        <f t="shared" si="3"/>
        <v>5</v>
      </c>
      <c r="O11" s="20">
        <f t="shared" si="4"/>
        <v>4</v>
      </c>
      <c r="P11" s="20">
        <f t="shared" si="5"/>
        <v>55</v>
      </c>
      <c r="Q11" s="26">
        <f t="shared" si="6"/>
        <v>4.583333333</v>
      </c>
      <c r="R11" s="27">
        <f t="shared" si="7"/>
        <v>0.03279560721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50" t="s">
        <v>0</v>
      </c>
      <c r="C1" s="2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45" t="s">
        <v>9</v>
      </c>
      <c r="L1" s="45" t="s">
        <v>10</v>
      </c>
      <c r="M1" s="4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32" t="s">
        <v>101</v>
      </c>
      <c r="C2" s="5" t="str">
        <f t="shared" ref="C2:C11" si="1">"CAN " &amp; TEXT(E2, "0.00%") &amp; " " &amp; TEXT(H2, "mmm yy")</f>
        <v>CAN 3.75% Feb 25</v>
      </c>
      <c r="D2" s="33" t="s">
        <v>18</v>
      </c>
      <c r="E2" s="34">
        <v>0.0375</v>
      </c>
      <c r="F2" s="33" t="s">
        <v>19</v>
      </c>
      <c r="G2" s="33" t="s">
        <v>20</v>
      </c>
      <c r="H2" s="35">
        <v>45689.0</v>
      </c>
      <c r="I2" s="33">
        <v>100.02</v>
      </c>
      <c r="J2" s="33">
        <v>100.04</v>
      </c>
      <c r="K2" s="10" t="s">
        <v>21</v>
      </c>
      <c r="L2" s="9">
        <v>44867.0</v>
      </c>
      <c r="M2" s="11">
        <f t="shared" ref="M2:M11" si="2">I2</f>
        <v>100.02</v>
      </c>
      <c r="N2" s="11">
        <f t="shared" ref="N2:N11" si="3">DATEDIF(L2,H2, "Y")</f>
        <v>2</v>
      </c>
      <c r="O2" s="11">
        <f t="shared" ref="O2:O11" si="4">DATEDIF(TODAY(),H2, "Y")</f>
        <v>0</v>
      </c>
      <c r="P2" s="11">
        <f t="shared" ref="P2:P11" si="5">DATEDIF(TODAY(),H2, "M")</f>
        <v>0</v>
      </c>
      <c r="Q2" s="24">
        <f t="shared" ref="Q2:Q11" si="6">P2/12</f>
        <v>0</v>
      </c>
      <c r="R2" s="25">
        <f t="shared" ref="R2:R11" si="7">YIELD(L2, H2, E2, M2, 100, 2)</f>
        <v>0.03738606485</v>
      </c>
    </row>
    <row r="3">
      <c r="A3" s="3"/>
      <c r="B3" s="37" t="s">
        <v>102</v>
      </c>
      <c r="C3" s="15" t="str">
        <f t="shared" si="1"/>
        <v>CAN 3.50% Aug 25</v>
      </c>
      <c r="D3" s="38" t="s">
        <v>18</v>
      </c>
      <c r="E3" s="39">
        <v>0.035</v>
      </c>
      <c r="F3" s="39">
        <v>0.0318</v>
      </c>
      <c r="G3" s="38" t="s">
        <v>20</v>
      </c>
      <c r="H3" s="40">
        <v>45870.0</v>
      </c>
      <c r="I3" s="38">
        <v>100.12</v>
      </c>
      <c r="J3" s="38">
        <v>100.2</v>
      </c>
      <c r="K3" s="38" t="s">
        <v>23</v>
      </c>
      <c r="L3" s="40">
        <v>45058.0</v>
      </c>
      <c r="M3" s="20">
        <f t="shared" si="2"/>
        <v>100.12</v>
      </c>
      <c r="N3" s="20">
        <f t="shared" si="3"/>
        <v>2</v>
      </c>
      <c r="O3" s="20">
        <f t="shared" si="4"/>
        <v>0</v>
      </c>
      <c r="P3" s="20">
        <f t="shared" si="5"/>
        <v>6</v>
      </c>
      <c r="Q3" s="26">
        <f t="shared" si="6"/>
        <v>0.5</v>
      </c>
      <c r="R3" s="27">
        <f t="shared" si="7"/>
        <v>0.03441642145</v>
      </c>
    </row>
    <row r="4">
      <c r="A4" s="3"/>
      <c r="B4" s="37" t="s">
        <v>103</v>
      </c>
      <c r="C4" s="15" t="str">
        <f t="shared" si="1"/>
        <v>CAN 3.00% Oct 25</v>
      </c>
      <c r="D4" s="38" t="s">
        <v>18</v>
      </c>
      <c r="E4" s="39">
        <v>0.03</v>
      </c>
      <c r="F4" s="39">
        <v>0.032</v>
      </c>
      <c r="G4" s="38" t="s">
        <v>20</v>
      </c>
      <c r="H4" s="40">
        <v>45931.0</v>
      </c>
      <c r="I4" s="38">
        <v>99.83</v>
      </c>
      <c r="J4" s="38">
        <v>99.91</v>
      </c>
      <c r="K4" s="19" t="s">
        <v>25</v>
      </c>
      <c r="L4" s="18">
        <v>44767.0</v>
      </c>
      <c r="M4" s="20">
        <f t="shared" si="2"/>
        <v>99.83</v>
      </c>
      <c r="N4" s="20">
        <f t="shared" si="3"/>
        <v>3</v>
      </c>
      <c r="O4" s="20">
        <f t="shared" si="4"/>
        <v>0</v>
      </c>
      <c r="P4" s="20">
        <f t="shared" si="5"/>
        <v>8</v>
      </c>
      <c r="Q4" s="26">
        <f t="shared" si="6"/>
        <v>0.6666666667</v>
      </c>
      <c r="R4" s="27">
        <f t="shared" si="7"/>
        <v>0.03055571619</v>
      </c>
    </row>
    <row r="5">
      <c r="A5" s="3"/>
      <c r="B5" s="37" t="s">
        <v>104</v>
      </c>
      <c r="C5" s="15" t="str">
        <f t="shared" si="1"/>
        <v>CAN 3.00% Apr 26</v>
      </c>
      <c r="D5" s="38" t="s">
        <v>18</v>
      </c>
      <c r="E5" s="39">
        <v>0.03</v>
      </c>
      <c r="F5" s="39">
        <v>0.0317</v>
      </c>
      <c r="G5" s="38" t="s">
        <v>20</v>
      </c>
      <c r="H5" s="40">
        <v>46113.0</v>
      </c>
      <c r="I5" s="38">
        <v>99.77</v>
      </c>
      <c r="J5" s="38">
        <v>99.85</v>
      </c>
      <c r="K5" s="19" t="s">
        <v>27</v>
      </c>
      <c r="L5" s="40">
        <v>44946.0</v>
      </c>
      <c r="M5" s="20">
        <f t="shared" si="2"/>
        <v>99.77</v>
      </c>
      <c r="N5" s="20">
        <f t="shared" si="3"/>
        <v>3</v>
      </c>
      <c r="O5" s="20">
        <f t="shared" si="4"/>
        <v>1</v>
      </c>
      <c r="P5" s="20">
        <f t="shared" si="5"/>
        <v>14</v>
      </c>
      <c r="Q5" s="26">
        <f t="shared" si="6"/>
        <v>1.166666667</v>
      </c>
      <c r="R5" s="27">
        <f t="shared" si="7"/>
        <v>0.03075178325</v>
      </c>
    </row>
    <row r="6">
      <c r="A6" s="3"/>
      <c r="B6" s="37" t="s">
        <v>105</v>
      </c>
      <c r="C6" s="15" t="str">
        <f t="shared" si="1"/>
        <v>CAN 3.25% Nov 26</v>
      </c>
      <c r="D6" s="38" t="s">
        <v>18</v>
      </c>
      <c r="E6" s="39">
        <v>0.0325</v>
      </c>
      <c r="F6" s="39">
        <v>0.0322</v>
      </c>
      <c r="G6" s="38" t="s">
        <v>20</v>
      </c>
      <c r="H6" s="40">
        <v>46327.0</v>
      </c>
      <c r="I6" s="38">
        <v>100.2</v>
      </c>
      <c r="J6" s="38" t="s">
        <v>19</v>
      </c>
      <c r="K6" s="19" t="s">
        <v>29</v>
      </c>
      <c r="L6" s="40">
        <v>45506.0</v>
      </c>
      <c r="M6" s="20">
        <f t="shared" si="2"/>
        <v>100.2</v>
      </c>
      <c r="N6" s="20">
        <f t="shared" si="3"/>
        <v>2</v>
      </c>
      <c r="O6" s="20">
        <f t="shared" si="4"/>
        <v>1</v>
      </c>
      <c r="P6" s="20">
        <f t="shared" si="5"/>
        <v>21</v>
      </c>
      <c r="Q6" s="26">
        <f t="shared" si="6"/>
        <v>1.75</v>
      </c>
      <c r="R6" s="27">
        <f t="shared" si="7"/>
        <v>0.03155631524</v>
      </c>
    </row>
    <row r="7">
      <c r="A7" s="3"/>
      <c r="B7" s="37" t="s">
        <v>106</v>
      </c>
      <c r="C7" s="15" t="str">
        <f t="shared" si="1"/>
        <v>CAN 3.00% Feb 27</v>
      </c>
      <c r="D7" s="38" t="s">
        <v>18</v>
      </c>
      <c r="E7" s="39">
        <v>0.03</v>
      </c>
      <c r="F7" s="39">
        <v>0.0317</v>
      </c>
      <c r="G7" s="38" t="s">
        <v>20</v>
      </c>
      <c r="H7" s="40">
        <v>46419.0</v>
      </c>
      <c r="I7" s="38">
        <v>99.6</v>
      </c>
      <c r="J7" s="38">
        <v>99.83</v>
      </c>
      <c r="K7" s="19" t="s">
        <v>31</v>
      </c>
      <c r="L7" s="40">
        <v>45597.0</v>
      </c>
      <c r="M7" s="20">
        <f t="shared" si="2"/>
        <v>99.6</v>
      </c>
      <c r="N7" s="20">
        <f t="shared" si="3"/>
        <v>2</v>
      </c>
      <c r="O7" s="20">
        <f t="shared" si="4"/>
        <v>2</v>
      </c>
      <c r="P7" s="20">
        <f t="shared" si="5"/>
        <v>24</v>
      </c>
      <c r="Q7" s="26">
        <f t="shared" si="6"/>
        <v>2</v>
      </c>
      <c r="R7" s="27">
        <f t="shared" si="7"/>
        <v>0.03184258756</v>
      </c>
    </row>
    <row r="8">
      <c r="A8" s="3"/>
      <c r="B8" s="37" t="s">
        <v>107</v>
      </c>
      <c r="C8" s="15" t="str">
        <f t="shared" si="1"/>
        <v>CAN 3.25% Aug 27</v>
      </c>
      <c r="D8" s="38" t="s">
        <v>18</v>
      </c>
      <c r="E8" s="39">
        <v>0.03245</v>
      </c>
      <c r="F8" s="39">
        <v>0.0306</v>
      </c>
      <c r="G8" s="38" t="s">
        <v>20</v>
      </c>
      <c r="H8" s="40">
        <v>46623.0</v>
      </c>
      <c r="I8" s="38">
        <v>100.46</v>
      </c>
      <c r="J8" s="38">
        <v>100.56</v>
      </c>
      <c r="K8" s="38" t="s">
        <v>33</v>
      </c>
      <c r="L8" s="40">
        <v>44897.0</v>
      </c>
      <c r="M8" s="20">
        <f t="shared" si="2"/>
        <v>100.46</v>
      </c>
      <c r="N8" s="20">
        <f t="shared" si="3"/>
        <v>4</v>
      </c>
      <c r="O8" s="20">
        <f t="shared" si="4"/>
        <v>2</v>
      </c>
      <c r="P8" s="20">
        <f t="shared" si="5"/>
        <v>30</v>
      </c>
      <c r="Q8" s="26">
        <f t="shared" si="6"/>
        <v>2.5</v>
      </c>
      <c r="R8" s="27">
        <f t="shared" si="7"/>
        <v>0.03138826311</v>
      </c>
    </row>
    <row r="9">
      <c r="A9" s="3"/>
      <c r="B9" s="37" t="s">
        <v>108</v>
      </c>
      <c r="C9" s="42" t="str">
        <f t="shared" si="1"/>
        <v>CAN 3.50% Mar 28</v>
      </c>
      <c r="D9" s="38" t="s">
        <v>18</v>
      </c>
      <c r="E9" s="39">
        <v>0.035</v>
      </c>
      <c r="F9" s="39">
        <v>0.0315</v>
      </c>
      <c r="G9" s="38" t="s">
        <v>20</v>
      </c>
      <c r="H9" s="40">
        <v>46813.0</v>
      </c>
      <c r="I9" s="38">
        <v>100.99</v>
      </c>
      <c r="J9" s="38">
        <v>101.2</v>
      </c>
      <c r="K9" s="38" t="s">
        <v>35</v>
      </c>
      <c r="L9" s="40">
        <v>44855.0</v>
      </c>
      <c r="M9" s="20">
        <f t="shared" si="2"/>
        <v>100.99</v>
      </c>
      <c r="N9" s="49">
        <f t="shared" si="3"/>
        <v>5</v>
      </c>
      <c r="O9" s="49">
        <f t="shared" si="4"/>
        <v>3</v>
      </c>
      <c r="P9" s="20">
        <f t="shared" si="5"/>
        <v>37</v>
      </c>
      <c r="Q9" s="26">
        <f t="shared" si="6"/>
        <v>3.083333333</v>
      </c>
      <c r="R9" s="27">
        <f t="shared" si="7"/>
        <v>0.0329643764</v>
      </c>
    </row>
    <row r="10">
      <c r="A10" s="3"/>
      <c r="B10" s="37" t="s">
        <v>109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0.0319</v>
      </c>
      <c r="G10" s="38" t="s">
        <v>20</v>
      </c>
      <c r="H10" s="40">
        <v>46997.0</v>
      </c>
      <c r="I10" s="38">
        <v>100.1</v>
      </c>
      <c r="J10" s="38">
        <v>100.34</v>
      </c>
      <c r="K10" s="38" t="s">
        <v>37</v>
      </c>
      <c r="L10" s="40">
        <v>45037.0</v>
      </c>
      <c r="M10" s="20">
        <f t="shared" si="2"/>
        <v>100.1</v>
      </c>
      <c r="N10" s="20">
        <f t="shared" si="3"/>
        <v>5</v>
      </c>
      <c r="O10" s="20">
        <f t="shared" si="4"/>
        <v>3</v>
      </c>
      <c r="P10" s="20">
        <f t="shared" si="5"/>
        <v>43</v>
      </c>
      <c r="Q10" s="26">
        <f t="shared" si="6"/>
        <v>3.583333333</v>
      </c>
      <c r="R10" s="27">
        <f t="shared" si="7"/>
        <v>0.03229002691</v>
      </c>
    </row>
    <row r="11">
      <c r="A11" s="3"/>
      <c r="B11" s="37" t="s">
        <v>110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0.0326</v>
      </c>
      <c r="G11" s="38" t="s">
        <v>20</v>
      </c>
      <c r="H11" s="40">
        <v>47362.0</v>
      </c>
      <c r="I11" s="38">
        <v>100.84</v>
      </c>
      <c r="J11" s="38">
        <v>101.12</v>
      </c>
      <c r="K11" s="38" t="s">
        <v>39</v>
      </c>
      <c r="L11" s="40">
        <v>45390.0</v>
      </c>
      <c r="M11" s="20">
        <f t="shared" si="2"/>
        <v>100.84</v>
      </c>
      <c r="N11" s="20">
        <f t="shared" si="3"/>
        <v>5</v>
      </c>
      <c r="O11" s="20">
        <f t="shared" si="4"/>
        <v>4</v>
      </c>
      <c r="P11" s="20">
        <f t="shared" si="5"/>
        <v>55</v>
      </c>
      <c r="Q11" s="26">
        <f t="shared" si="6"/>
        <v>4.583333333</v>
      </c>
      <c r="R11" s="27">
        <f t="shared" si="7"/>
        <v>0.03328199521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50" t="s">
        <v>0</v>
      </c>
      <c r="C1" s="2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45" t="s">
        <v>9</v>
      </c>
      <c r="L1" s="45" t="s">
        <v>10</v>
      </c>
      <c r="M1" s="4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3"/>
      <c r="B2" s="32" t="s">
        <v>111</v>
      </c>
      <c r="C2" s="5" t="str">
        <f t="shared" ref="C2:C11" si="1">"CAN " &amp; TEXT(E2, "0.00%") &amp; " " &amp; TEXT(H2, "mmm yy")</f>
        <v>CAN 3.75% Feb 25</v>
      </c>
      <c r="D2" s="33" t="s">
        <v>18</v>
      </c>
      <c r="E2" s="34">
        <v>0.0375</v>
      </c>
      <c r="F2" s="33" t="s">
        <v>19</v>
      </c>
      <c r="G2" s="33" t="s">
        <v>20</v>
      </c>
      <c r="H2" s="35">
        <v>45689.0</v>
      </c>
      <c r="I2" s="33">
        <v>99.99</v>
      </c>
      <c r="J2" s="33">
        <v>100.01</v>
      </c>
      <c r="K2" s="10" t="s">
        <v>21</v>
      </c>
      <c r="L2" s="48">
        <v>44867.0</v>
      </c>
      <c r="M2" s="11">
        <f t="shared" ref="M2:M5" si="2">I2</f>
        <v>99.99</v>
      </c>
      <c r="N2" s="11">
        <f t="shared" ref="N2:N11" si="3">DATEDIF(L2,H2, "Y")</f>
        <v>2</v>
      </c>
      <c r="O2" s="11">
        <f t="shared" ref="O2:O11" si="4">DATEDIF(TODAY(),H2, "Y")</f>
        <v>0</v>
      </c>
      <c r="P2" s="11">
        <f t="shared" ref="P2:P11" si="5">DATEDIF(TODAY(),H2, "M")</f>
        <v>0</v>
      </c>
      <c r="Q2" s="24">
        <f t="shared" ref="Q2:Q11" si="6">P2/12</f>
        <v>0</v>
      </c>
      <c r="R2" s="25">
        <f t="shared" ref="R2:R11" si="7">YIELD(L2, H2, E2, M2, 100, 2)</f>
        <v>0.03752642192</v>
      </c>
    </row>
    <row r="3">
      <c r="A3" s="3"/>
      <c r="B3" s="37" t="s">
        <v>112</v>
      </c>
      <c r="C3" s="15" t="str">
        <f t="shared" si="1"/>
        <v>CAN 3.50% Aug 25</v>
      </c>
      <c r="D3" s="38" t="s">
        <v>18</v>
      </c>
      <c r="E3" s="39">
        <v>0.035</v>
      </c>
      <c r="F3" s="39">
        <v>0.0314</v>
      </c>
      <c r="G3" s="38" t="s">
        <v>20</v>
      </c>
      <c r="H3" s="40">
        <v>45870.0</v>
      </c>
      <c r="I3" s="38">
        <v>100.19</v>
      </c>
      <c r="J3" s="38">
        <v>100.2</v>
      </c>
      <c r="K3" s="38" t="s">
        <v>23</v>
      </c>
      <c r="L3" s="40">
        <v>45058.0</v>
      </c>
      <c r="M3" s="20">
        <f t="shared" si="2"/>
        <v>100.19</v>
      </c>
      <c r="N3" s="20">
        <f t="shared" si="3"/>
        <v>2</v>
      </c>
      <c r="O3" s="20">
        <f t="shared" si="4"/>
        <v>0</v>
      </c>
      <c r="P3" s="20">
        <f t="shared" si="5"/>
        <v>6</v>
      </c>
      <c r="Q3" s="26">
        <f t="shared" si="6"/>
        <v>0.5</v>
      </c>
      <c r="R3" s="27">
        <f t="shared" si="7"/>
        <v>0.03408668681</v>
      </c>
    </row>
    <row r="4">
      <c r="A4" s="3"/>
      <c r="B4" s="37" t="s">
        <v>113</v>
      </c>
      <c r="C4" s="15" t="str">
        <f t="shared" si="1"/>
        <v>CAN 3.00% Oct 25</v>
      </c>
      <c r="D4" s="38" t="s">
        <v>18</v>
      </c>
      <c r="E4" s="39">
        <v>0.03</v>
      </c>
      <c r="F4" s="39">
        <v>0.0313</v>
      </c>
      <c r="G4" s="38" t="s">
        <v>20</v>
      </c>
      <c r="H4" s="40">
        <v>45931.0</v>
      </c>
      <c r="I4" s="38">
        <v>99.91</v>
      </c>
      <c r="J4" s="38">
        <v>99.95</v>
      </c>
      <c r="K4" s="38" t="s">
        <v>25</v>
      </c>
      <c r="L4" s="40">
        <v>44767.0</v>
      </c>
      <c r="M4" s="20">
        <f t="shared" si="2"/>
        <v>99.91</v>
      </c>
      <c r="N4" s="20">
        <f t="shared" si="3"/>
        <v>3</v>
      </c>
      <c r="O4" s="20">
        <f t="shared" si="4"/>
        <v>0</v>
      </c>
      <c r="P4" s="20">
        <f t="shared" si="5"/>
        <v>8</v>
      </c>
      <c r="Q4" s="26">
        <f t="shared" si="6"/>
        <v>0.6666666667</v>
      </c>
      <c r="R4" s="27">
        <f t="shared" si="7"/>
        <v>0.03029001122</v>
      </c>
    </row>
    <row r="5">
      <c r="A5" s="3"/>
      <c r="B5" s="37" t="s">
        <v>114</v>
      </c>
      <c r="C5" s="15" t="str">
        <f t="shared" si="1"/>
        <v>CAN 3.00% Apr 26</v>
      </c>
      <c r="D5" s="38" t="s">
        <v>18</v>
      </c>
      <c r="E5" s="39">
        <v>0.03</v>
      </c>
      <c r="F5" s="39">
        <v>0.0309</v>
      </c>
      <c r="G5" s="38" t="s">
        <v>20</v>
      </c>
      <c r="H5" s="40">
        <v>46113.0</v>
      </c>
      <c r="I5" s="38">
        <v>99.89</v>
      </c>
      <c r="J5" s="38">
        <v>99.9</v>
      </c>
      <c r="K5" s="19" t="s">
        <v>27</v>
      </c>
      <c r="L5" s="40">
        <v>44946.0</v>
      </c>
      <c r="M5" s="20">
        <f t="shared" si="2"/>
        <v>99.89</v>
      </c>
      <c r="N5" s="20">
        <f t="shared" si="3"/>
        <v>3</v>
      </c>
      <c r="O5" s="20">
        <f t="shared" si="4"/>
        <v>1</v>
      </c>
      <c r="P5" s="20">
        <f t="shared" si="5"/>
        <v>14</v>
      </c>
      <c r="Q5" s="26">
        <f t="shared" si="6"/>
        <v>1.166666667</v>
      </c>
      <c r="R5" s="27">
        <f t="shared" si="7"/>
        <v>0.03035469121</v>
      </c>
    </row>
    <row r="6">
      <c r="A6" s="3"/>
      <c r="B6" s="37" t="s">
        <v>115</v>
      </c>
      <c r="C6" s="15" t="str">
        <f t="shared" si="1"/>
        <v>CAN 3.25% Nov 26</v>
      </c>
      <c r="D6" s="38" t="s">
        <v>18</v>
      </c>
      <c r="E6" s="39">
        <v>0.0325</v>
      </c>
      <c r="F6" s="39">
        <v>0.0313</v>
      </c>
      <c r="G6" s="38" t="s">
        <v>20</v>
      </c>
      <c r="H6" s="40">
        <v>46327.0</v>
      </c>
      <c r="I6" s="38" t="s">
        <v>19</v>
      </c>
      <c r="J6" s="38" t="s">
        <v>19</v>
      </c>
      <c r="K6" s="19" t="s">
        <v>29</v>
      </c>
      <c r="L6" s="40">
        <v>45506.0</v>
      </c>
      <c r="M6" s="20">
        <v>100.41</v>
      </c>
      <c r="N6" s="20">
        <f t="shared" si="3"/>
        <v>2</v>
      </c>
      <c r="O6" s="20">
        <f t="shared" si="4"/>
        <v>1</v>
      </c>
      <c r="P6" s="20">
        <f t="shared" si="5"/>
        <v>21</v>
      </c>
      <c r="Q6" s="26">
        <f t="shared" si="6"/>
        <v>1.75</v>
      </c>
      <c r="R6" s="27">
        <f t="shared" si="7"/>
        <v>0.03058390342</v>
      </c>
    </row>
    <row r="7">
      <c r="A7" s="3"/>
      <c r="B7" s="37" t="s">
        <v>116</v>
      </c>
      <c r="C7" s="15" t="str">
        <f t="shared" si="1"/>
        <v>CAN 3.00% Feb 27</v>
      </c>
      <c r="D7" s="38" t="s">
        <v>18</v>
      </c>
      <c r="E7" s="39">
        <v>0.03</v>
      </c>
      <c r="F7" s="39">
        <v>0.031</v>
      </c>
      <c r="G7" s="38" t="s">
        <v>20</v>
      </c>
      <c r="H7" s="40">
        <v>46419.0</v>
      </c>
      <c r="I7" s="38">
        <v>99.81</v>
      </c>
      <c r="J7" s="38">
        <v>100.06</v>
      </c>
      <c r="K7" s="19" t="s">
        <v>31</v>
      </c>
      <c r="L7" s="40">
        <v>45597.0</v>
      </c>
      <c r="M7" s="20">
        <f t="shared" ref="M7:M11" si="8">I7</f>
        <v>99.81</v>
      </c>
      <c r="N7" s="20">
        <f t="shared" si="3"/>
        <v>2</v>
      </c>
      <c r="O7" s="20">
        <f t="shared" si="4"/>
        <v>2</v>
      </c>
      <c r="P7" s="20">
        <f t="shared" si="5"/>
        <v>24</v>
      </c>
      <c r="Q7" s="26">
        <f t="shared" si="6"/>
        <v>2</v>
      </c>
      <c r="R7" s="27">
        <f t="shared" si="7"/>
        <v>0.03086729565</v>
      </c>
    </row>
    <row r="8">
      <c r="A8" s="3"/>
      <c r="B8" s="37" t="s">
        <v>117</v>
      </c>
      <c r="C8" s="15" t="str">
        <f t="shared" si="1"/>
        <v>CAN 3.25% Aug 27</v>
      </c>
      <c r="D8" s="38" t="s">
        <v>18</v>
      </c>
      <c r="E8" s="39">
        <v>0.03245</v>
      </c>
      <c r="F8" s="39">
        <v>0.0297</v>
      </c>
      <c r="G8" s="38" t="s">
        <v>20</v>
      </c>
      <c r="H8" s="40">
        <v>46623.0</v>
      </c>
      <c r="I8" s="38">
        <v>100.64</v>
      </c>
      <c r="J8" s="38">
        <v>100.71</v>
      </c>
      <c r="K8" s="38" t="s">
        <v>33</v>
      </c>
      <c r="L8" s="40">
        <v>44897.0</v>
      </c>
      <c r="M8" s="20">
        <f t="shared" si="8"/>
        <v>100.64</v>
      </c>
      <c r="N8" s="20">
        <f t="shared" si="3"/>
        <v>4</v>
      </c>
      <c r="O8" s="20">
        <f t="shared" si="4"/>
        <v>2</v>
      </c>
      <c r="P8" s="20">
        <f t="shared" si="5"/>
        <v>30</v>
      </c>
      <c r="Q8" s="26">
        <f t="shared" si="6"/>
        <v>2.5</v>
      </c>
      <c r="R8" s="27">
        <f t="shared" si="7"/>
        <v>0.03097723052</v>
      </c>
    </row>
    <row r="9">
      <c r="A9" s="3"/>
      <c r="B9" s="37" t="s">
        <v>118</v>
      </c>
      <c r="C9" s="42" t="str">
        <f t="shared" si="1"/>
        <v>CAN 3.50% Mar 28</v>
      </c>
      <c r="D9" s="38" t="s">
        <v>18</v>
      </c>
      <c r="E9" s="39">
        <v>0.035</v>
      </c>
      <c r="F9" s="39">
        <v>0.0308</v>
      </c>
      <c r="G9" s="38" t="s">
        <v>20</v>
      </c>
      <c r="H9" s="40">
        <v>46813.0</v>
      </c>
      <c r="I9" s="38">
        <v>101.1</v>
      </c>
      <c r="J9" s="38">
        <v>101.56</v>
      </c>
      <c r="K9" s="19" t="s">
        <v>35</v>
      </c>
      <c r="L9" s="40">
        <v>44855.0</v>
      </c>
      <c r="M9" s="20">
        <f t="shared" si="8"/>
        <v>101.1</v>
      </c>
      <c r="N9" s="49">
        <f t="shared" si="3"/>
        <v>5</v>
      </c>
      <c r="O9" s="49">
        <f t="shared" si="4"/>
        <v>3</v>
      </c>
      <c r="P9" s="20">
        <f t="shared" si="5"/>
        <v>37</v>
      </c>
      <c r="Q9" s="26">
        <f t="shared" si="6"/>
        <v>3.083333333</v>
      </c>
      <c r="R9" s="27">
        <f t="shared" si="7"/>
        <v>0.03274031026</v>
      </c>
    </row>
    <row r="10">
      <c r="A10" s="3"/>
      <c r="B10" s="37" t="s">
        <v>119</v>
      </c>
      <c r="C10" s="15" t="str">
        <f t="shared" si="1"/>
        <v>CAN 3.25% Sep 28</v>
      </c>
      <c r="D10" s="38" t="s">
        <v>18</v>
      </c>
      <c r="E10" s="39">
        <v>0.0325</v>
      </c>
      <c r="F10" s="39">
        <v>0.0313</v>
      </c>
      <c r="G10" s="38" t="s">
        <v>20</v>
      </c>
      <c r="H10" s="40">
        <v>46997.0</v>
      </c>
      <c r="I10" s="38">
        <v>100.42</v>
      </c>
      <c r="J10" s="38">
        <v>100.66</v>
      </c>
      <c r="K10" s="19" t="s">
        <v>37</v>
      </c>
      <c r="L10" s="40">
        <v>45037.0</v>
      </c>
      <c r="M10" s="20">
        <f t="shared" si="8"/>
        <v>100.42</v>
      </c>
      <c r="N10" s="20">
        <f t="shared" si="3"/>
        <v>5</v>
      </c>
      <c r="O10" s="20">
        <f t="shared" si="4"/>
        <v>3</v>
      </c>
      <c r="P10" s="20">
        <f t="shared" si="5"/>
        <v>43</v>
      </c>
      <c r="Q10" s="26">
        <f t="shared" si="6"/>
        <v>3.583333333</v>
      </c>
      <c r="R10" s="27">
        <f t="shared" si="7"/>
        <v>0.03163688091</v>
      </c>
    </row>
    <row r="11">
      <c r="A11" s="3"/>
      <c r="B11" s="37" t="s">
        <v>120</v>
      </c>
      <c r="C11" s="15" t="str">
        <f t="shared" si="1"/>
        <v>CAN 3.50% Sep 29</v>
      </c>
      <c r="D11" s="38" t="s">
        <v>18</v>
      </c>
      <c r="E11" s="39">
        <v>0.035</v>
      </c>
      <c r="F11" s="39">
        <v>0.032</v>
      </c>
      <c r="G11" s="38" t="s">
        <v>20</v>
      </c>
      <c r="H11" s="40">
        <v>47362.0</v>
      </c>
      <c r="I11" s="38">
        <v>101.26</v>
      </c>
      <c r="J11" s="38">
        <v>101.4</v>
      </c>
      <c r="K11" s="19" t="s">
        <v>39</v>
      </c>
      <c r="L11" s="40">
        <v>45390.0</v>
      </c>
      <c r="M11" s="20">
        <f t="shared" si="8"/>
        <v>101.26</v>
      </c>
      <c r="N11" s="20">
        <f t="shared" si="3"/>
        <v>5</v>
      </c>
      <c r="O11" s="20">
        <f t="shared" si="4"/>
        <v>4</v>
      </c>
      <c r="P11" s="20">
        <f t="shared" si="5"/>
        <v>55</v>
      </c>
      <c r="Q11" s="26">
        <f t="shared" si="6"/>
        <v>4.583333333</v>
      </c>
      <c r="R11" s="27">
        <f t="shared" si="7"/>
        <v>0.03243168951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