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Documents\spring prescrptive ban 501\"/>
    </mc:Choice>
  </mc:AlternateContent>
  <xr:revisionPtr revIDLastSave="0" documentId="8_{90FC53E1-70E4-426A-85D4-73B7C9B14108}" xr6:coauthVersionLast="44" xr6:coauthVersionMax="44" xr10:uidLastSave="{00000000-0000-0000-0000-000000000000}"/>
  <bookViews>
    <workbookView xWindow="1884" yWindow="1884" windowWidth="17280" windowHeight="8964" xr2:uid="{DA14381B-2313-4838-9F43-606D4F68428C}"/>
  </bookViews>
  <sheets>
    <sheet name="Plant Location" sheetId="1" r:id="rId1"/>
    <sheet name="United Airlines" sheetId="2" r:id="rId2"/>
    <sheet name="ABC Inc" sheetId="3" r:id="rId3"/>
  </sheets>
  <definedNames>
    <definedName name="solver_adj" localSheetId="0" hidden="1">'Plant Location'!$B$15:$E$19,'Plant Location'!$B$22:$E$22</definedName>
    <definedName name="solver_adj" localSheetId="1" hidden="1">'United Airlines'!$B$13:$I$13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'Plant Location'!$K$18</definedName>
    <definedName name="solver_lhs1" localSheetId="1" hidden="1">'United Airlines'!$J$14:$J$21</definedName>
    <definedName name="solver_lhs2" localSheetId="0" hidden="1">'Plant Location'!$K$19</definedName>
    <definedName name="solver_lhs2" localSheetId="1" hidden="1">'United Airlines'!$B$13:$I$13</definedName>
    <definedName name="solver_lhs3" localSheetId="0" hidden="1">'Plant Location'!$M$10:$M$14</definedName>
    <definedName name="solver_lhs4" localSheetId="0" hidden="1">'Plant Location'!$M$6:$M$9</definedName>
    <definedName name="solver_lhs5" localSheetId="0" hidden="1">'Plant Location'!$B$22:$E$22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'Plant Location'!$B$28</definedName>
    <definedName name="solver_opt" localSheetId="1" hidden="1">'United Airlines'!$M$2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2" localSheetId="0" hidden="1">3</definedName>
    <definedName name="solver_rel2" localSheetId="1" hidden="1">5</definedName>
    <definedName name="solver_rel3" localSheetId="0" hidden="1">2</definedName>
    <definedName name="solver_rel4" localSheetId="0" hidden="1">2</definedName>
    <definedName name="solver_rel5" localSheetId="0" hidden="1">5</definedName>
    <definedName name="solver_rhs1" localSheetId="0" hidden="1">'Plant Location'!$M$18</definedName>
    <definedName name="solver_rhs1" localSheetId="1" hidden="1">'United Airlines'!$L$14:$L$21</definedName>
    <definedName name="solver_rhs2" localSheetId="0" hidden="1">'Plant Location'!$M$19</definedName>
    <definedName name="solver_rhs2" localSheetId="1" hidden="1">binary</definedName>
    <definedName name="solver_rhs3" localSheetId="0" hidden="1">'Plant Location'!$O$10:$O$14</definedName>
    <definedName name="solver_rhs4" localSheetId="0" hidden="1">'Plant Location'!$O$6:$O$9</definedName>
    <definedName name="solver_rhs5" localSheetId="0" hidden="1">binary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vars">'Plant Location'!$B$22:$E$22</definedName>
    <definedName name="vars1">'Plant Location'!$B$15:$E$19</definedName>
    <definedName name="vars2">'United Airlines'!$B$13:$I$13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O9" i="1"/>
  <c r="O8" i="1"/>
  <c r="O7" i="1"/>
  <c r="B25" i="1"/>
  <c r="K19" i="1"/>
  <c r="K18" i="1"/>
  <c r="F16" i="1"/>
  <c r="K11" i="1" s="1"/>
  <c r="M11" i="1" s="1"/>
  <c r="F17" i="1"/>
  <c r="K12" i="1" s="1"/>
  <c r="M12" i="1" s="1"/>
  <c r="F18" i="1"/>
  <c r="K13" i="1" s="1"/>
  <c r="M13" i="1" s="1"/>
  <c r="F19" i="1"/>
  <c r="K14" i="1" s="1"/>
  <c r="M14" i="1" s="1"/>
  <c r="F15" i="1"/>
  <c r="K10" i="1" s="1"/>
  <c r="M10" i="1" s="1"/>
  <c r="C20" i="1"/>
  <c r="L7" i="1" s="1"/>
  <c r="M7" i="1" s="1"/>
  <c r="D20" i="1"/>
  <c r="L8" i="1" s="1"/>
  <c r="M8" i="1" s="1"/>
  <c r="E20" i="1"/>
  <c r="L9" i="1" s="1"/>
  <c r="M9" i="1" s="1"/>
  <c r="L22" i="3"/>
  <c r="L23" i="3"/>
  <c r="L21" i="3"/>
  <c r="L17" i="3"/>
  <c r="L15" i="3"/>
  <c r="K14" i="3"/>
  <c r="J14" i="3"/>
  <c r="C6" i="3"/>
  <c r="B6" i="3"/>
  <c r="L13" i="3"/>
  <c r="L12" i="3"/>
  <c r="L11" i="3"/>
  <c r="D12" i="3"/>
  <c r="D13" i="3"/>
  <c r="D11" i="3"/>
  <c r="C12" i="3"/>
  <c r="C13" i="3"/>
  <c r="C11" i="3"/>
  <c r="B12" i="3"/>
  <c r="B13" i="3"/>
  <c r="B11" i="3"/>
  <c r="J4" i="3"/>
  <c r="J5" i="3"/>
  <c r="J3" i="3"/>
  <c r="H4" i="3"/>
  <c r="H5" i="3"/>
  <c r="H3" i="3"/>
  <c r="F4" i="3"/>
  <c r="F5" i="3"/>
  <c r="F3" i="3"/>
  <c r="D4" i="3"/>
  <c r="D5" i="3"/>
  <c r="D3" i="3"/>
  <c r="M2" i="2"/>
  <c r="J15" i="2"/>
  <c r="J16" i="2"/>
  <c r="J17" i="2"/>
  <c r="J18" i="2"/>
  <c r="J19" i="2"/>
  <c r="J20" i="2"/>
  <c r="J21" i="2"/>
  <c r="J14" i="2"/>
  <c r="C17" i="2"/>
  <c r="D17" i="2"/>
  <c r="E17" i="2"/>
  <c r="F17" i="2"/>
  <c r="G17" i="2"/>
  <c r="H17" i="2"/>
  <c r="I17" i="2"/>
  <c r="C16" i="2"/>
  <c r="D16" i="2"/>
  <c r="E16" i="2"/>
  <c r="F16" i="2"/>
  <c r="G16" i="2"/>
  <c r="H16" i="2"/>
  <c r="I16" i="2"/>
  <c r="C15" i="2"/>
  <c r="D15" i="2"/>
  <c r="E15" i="2"/>
  <c r="F15" i="2"/>
  <c r="G15" i="2"/>
  <c r="H15" i="2"/>
  <c r="I15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B15" i="2"/>
  <c r="B16" i="2"/>
  <c r="B17" i="2"/>
  <c r="B18" i="2"/>
  <c r="B19" i="2"/>
  <c r="B20" i="2"/>
  <c r="B21" i="2"/>
  <c r="C14" i="2"/>
  <c r="D14" i="2"/>
  <c r="E14" i="2"/>
  <c r="F14" i="2"/>
  <c r="G14" i="2"/>
  <c r="H14" i="2"/>
  <c r="I14" i="2"/>
  <c r="B14" i="2"/>
  <c r="B20" i="1"/>
  <c r="L6" i="1" l="1"/>
  <c r="M6" i="1" s="1"/>
  <c r="B26" i="1"/>
  <c r="B28" i="1" s="1"/>
</calcChain>
</file>

<file path=xl/sharedStrings.xml><?xml version="1.0" encoding="utf-8"?>
<sst xmlns="http://schemas.openxmlformats.org/spreadsheetml/2006/main" count="168" uniqueCount="65">
  <si>
    <t>Milwaukee</t>
  </si>
  <si>
    <t>Dayton</t>
  </si>
  <si>
    <t>Cincinnati</t>
  </si>
  <si>
    <t>Buffalo</t>
  </si>
  <si>
    <t>Atlanta</t>
  </si>
  <si>
    <t>Production Cost/pair</t>
  </si>
  <si>
    <t>Fixed cost/week</t>
  </si>
  <si>
    <t>Capacity (pairs/wk)</t>
  </si>
  <si>
    <t>Pontiac</t>
  </si>
  <si>
    <t>Demand</t>
  </si>
  <si>
    <t>Dist. Cost per pair from</t>
  </si>
  <si>
    <t>To DCs</t>
  </si>
  <si>
    <t>LHS</t>
  </si>
  <si>
    <t>RHS</t>
  </si>
  <si>
    <t>=</t>
  </si>
  <si>
    <t>ATL</t>
  </si>
  <si>
    <t>BOS</t>
  </si>
  <si>
    <t>CHI</t>
  </si>
  <si>
    <t>DAL</t>
  </si>
  <si>
    <t>DEN</t>
  </si>
  <si>
    <t>LA</t>
  </si>
  <si>
    <t>PHI</t>
  </si>
  <si>
    <t>SEA</t>
  </si>
  <si>
    <t>&gt;=</t>
  </si>
  <si>
    <t>Obj</t>
  </si>
  <si>
    <t>ALT</t>
  </si>
  <si>
    <t>Low</t>
  </si>
  <si>
    <t>High</t>
  </si>
  <si>
    <t>Expand</t>
  </si>
  <si>
    <t>Subcontract</t>
  </si>
  <si>
    <t>Do Nothing</t>
  </si>
  <si>
    <t>Maximax</t>
  </si>
  <si>
    <t xml:space="preserve">Max </t>
  </si>
  <si>
    <t>Choice</t>
  </si>
  <si>
    <t>Maximin</t>
  </si>
  <si>
    <t>Laplace</t>
  </si>
  <si>
    <t>Hurwicz</t>
  </si>
  <si>
    <t>alpha</t>
  </si>
  <si>
    <t>Outcomes</t>
  </si>
  <si>
    <t>Min</t>
  </si>
  <si>
    <t>Avg</t>
  </si>
  <si>
    <t>Realism</t>
  </si>
  <si>
    <t>Best</t>
  </si>
  <si>
    <t>Regret</t>
  </si>
  <si>
    <t>Payoffs</t>
  </si>
  <si>
    <t xml:space="preserve">Low </t>
  </si>
  <si>
    <t>Minimax</t>
  </si>
  <si>
    <t>Max</t>
  </si>
  <si>
    <t>Probability</t>
  </si>
  <si>
    <t>EMV</t>
  </si>
  <si>
    <t>EVwPI</t>
  </si>
  <si>
    <t>EVPI</t>
  </si>
  <si>
    <t>EOL</t>
  </si>
  <si>
    <t>Flow out</t>
  </si>
  <si>
    <t>Flow in</t>
  </si>
  <si>
    <t>Fixed Cost</t>
  </si>
  <si>
    <t>Location</t>
  </si>
  <si>
    <t>Net Flow</t>
  </si>
  <si>
    <t>sign</t>
  </si>
  <si>
    <t>Distro Cost</t>
  </si>
  <si>
    <t>Production Cost</t>
  </si>
  <si>
    <t>Total Cost</t>
  </si>
  <si>
    <t>Pontaic Open</t>
  </si>
  <si>
    <t>Cin/Day/Atl</t>
  </si>
  <si>
    <t>Build/Open? (1=Yes, 0=NO)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</si>
</sst>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4" borderId="0" xfId="0" applyFill="1"/>
    <xf numFmtId="0" fontId="0" fillId="2" borderId="0" xfId="1" applyNumberFormat="1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4" xfId="0" applyFill="1" applyBorder="1"/>
    <xf numFmtId="0" fontId="0" fillId="0" borderId="5" xfId="0" applyBorder="1"/>
    <xf numFmtId="164" fontId="0" fillId="5" borderId="0" xfId="1" applyNumberFormat="1" applyFont="1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1C79-04EF-4755-B4AA-4369B22B192F}">
  <dimension ref="A1:O28"/>
  <sheetViews>
    <sheetView tabSelected="1" workbookViewId="0"/>
  </sheetViews>
  <sheetFormatPr defaultRowHeight="14.4" x14ac:dyDescent="0.3"/>
  <cols>
    <col min="1" max="1" width="23.21875" bestFit="1" customWidth="1"/>
    <col min="2" max="2" width="12.109375" bestFit="1" customWidth="1"/>
    <col min="3" max="5" width="10.109375" bestFit="1" customWidth="1"/>
    <col min="10" max="10" width="11.88671875" bestFit="1" customWidth="1"/>
    <col min="11" max="11" width="6.77734375" bestFit="1" customWidth="1"/>
    <col min="12" max="12" width="8.109375" bestFit="1" customWidth="1"/>
    <col min="13" max="13" width="8.33203125" bestFit="1" customWidth="1"/>
    <col min="14" max="14" width="4.109375" bestFit="1" customWidth="1"/>
    <col min="15" max="15" width="6.6640625" bestFit="1" customWidth="1"/>
  </cols>
  <sheetData>
    <row r="1" spans="1:15" x14ac:dyDescent="0.3">
      <c r="B1" s="20" t="s">
        <v>10</v>
      </c>
      <c r="C1" s="20"/>
      <c r="D1" s="20"/>
      <c r="E1" s="20"/>
    </row>
    <row r="2" spans="1:15" x14ac:dyDescent="0.3">
      <c r="A2" s="2" t="s">
        <v>11</v>
      </c>
      <c r="B2" t="s">
        <v>8</v>
      </c>
      <c r="C2" t="s">
        <v>2</v>
      </c>
      <c r="D2" t="s">
        <v>1</v>
      </c>
      <c r="E2" t="s">
        <v>4</v>
      </c>
      <c r="F2" t="s">
        <v>9</v>
      </c>
    </row>
    <row r="3" spans="1:15" x14ac:dyDescent="0.3">
      <c r="A3" t="s">
        <v>0</v>
      </c>
      <c r="B3" s="1">
        <v>0.42</v>
      </c>
      <c r="C3" s="1">
        <v>0.46</v>
      </c>
      <c r="D3" s="1">
        <v>0.44</v>
      </c>
      <c r="E3" s="1">
        <v>0.48</v>
      </c>
      <c r="F3">
        <v>10000</v>
      </c>
    </row>
    <row r="4" spans="1:15" x14ac:dyDescent="0.3">
      <c r="A4" t="s">
        <v>1</v>
      </c>
      <c r="B4" s="1">
        <v>0.36</v>
      </c>
      <c r="C4" s="1">
        <v>0.37</v>
      </c>
      <c r="D4" s="1">
        <v>0.3</v>
      </c>
      <c r="E4" s="1">
        <v>0.45</v>
      </c>
      <c r="F4">
        <v>15000</v>
      </c>
    </row>
    <row r="5" spans="1:15" x14ac:dyDescent="0.3">
      <c r="A5" t="s">
        <v>2</v>
      </c>
      <c r="B5" s="1">
        <v>0.41</v>
      </c>
      <c r="C5" s="1">
        <v>0.3</v>
      </c>
      <c r="D5" s="1">
        <v>0.37</v>
      </c>
      <c r="E5" s="1">
        <v>0.43</v>
      </c>
      <c r="F5">
        <v>16000</v>
      </c>
      <c r="J5" s="14" t="s">
        <v>56</v>
      </c>
      <c r="K5" s="18" t="s">
        <v>54</v>
      </c>
      <c r="L5" s="18" t="s">
        <v>53</v>
      </c>
      <c r="M5" s="18" t="s">
        <v>57</v>
      </c>
      <c r="N5" s="18" t="s">
        <v>58</v>
      </c>
      <c r="O5" s="15" t="s">
        <v>13</v>
      </c>
    </row>
    <row r="6" spans="1:15" x14ac:dyDescent="0.3">
      <c r="A6" t="s">
        <v>3</v>
      </c>
      <c r="B6" s="1">
        <v>0.39</v>
      </c>
      <c r="C6" s="1">
        <v>0.42</v>
      </c>
      <c r="D6" s="1">
        <v>0.38</v>
      </c>
      <c r="E6" s="1">
        <v>0.46</v>
      </c>
      <c r="F6">
        <v>19000</v>
      </c>
      <c r="J6" t="s">
        <v>8</v>
      </c>
      <c r="K6">
        <v>0</v>
      </c>
      <c r="L6" s="6">
        <f>B20</f>
        <v>32000</v>
      </c>
      <c r="M6">
        <f>K6-L6</f>
        <v>-32000</v>
      </c>
      <c r="N6" t="s">
        <v>14</v>
      </c>
      <c r="O6">
        <v>-32000</v>
      </c>
    </row>
    <row r="7" spans="1:15" x14ac:dyDescent="0.3">
      <c r="A7" t="s">
        <v>4</v>
      </c>
      <c r="B7" s="1">
        <v>0.5</v>
      </c>
      <c r="C7" s="1">
        <v>0.43</v>
      </c>
      <c r="D7" s="1">
        <v>0.45</v>
      </c>
      <c r="E7" s="1">
        <v>0.27</v>
      </c>
      <c r="F7">
        <v>12000</v>
      </c>
      <c r="J7" t="s">
        <v>2</v>
      </c>
      <c r="K7">
        <v>0</v>
      </c>
      <c r="L7" s="6">
        <f>C20</f>
        <v>40000</v>
      </c>
      <c r="M7">
        <f t="shared" ref="M7:M14" si="0">K7-L7</f>
        <v>-40000</v>
      </c>
      <c r="N7" t="s">
        <v>14</v>
      </c>
      <c r="O7">
        <f>-40000*C22</f>
        <v>-40000</v>
      </c>
    </row>
    <row r="8" spans="1:15" x14ac:dyDescent="0.3">
      <c r="A8" t="s">
        <v>7</v>
      </c>
      <c r="B8">
        <v>32000</v>
      </c>
      <c r="C8">
        <v>40000</v>
      </c>
      <c r="D8">
        <v>40000</v>
      </c>
      <c r="E8">
        <v>40000</v>
      </c>
      <c r="J8" t="s">
        <v>1</v>
      </c>
      <c r="K8">
        <v>0</v>
      </c>
      <c r="L8" s="6">
        <f>D20</f>
        <v>0</v>
      </c>
      <c r="M8">
        <f t="shared" si="0"/>
        <v>0</v>
      </c>
      <c r="N8" t="s">
        <v>14</v>
      </c>
      <c r="O8">
        <f>-40000*D22</f>
        <v>0</v>
      </c>
    </row>
    <row r="9" spans="1:15" x14ac:dyDescent="0.3">
      <c r="A9" t="s">
        <v>5</v>
      </c>
      <c r="B9" s="1">
        <v>2.7</v>
      </c>
      <c r="C9" s="1">
        <v>2.64</v>
      </c>
      <c r="D9" s="1">
        <v>2.69</v>
      </c>
      <c r="E9" s="1">
        <v>2.62</v>
      </c>
      <c r="J9" t="s">
        <v>4</v>
      </c>
      <c r="K9">
        <v>0</v>
      </c>
      <c r="L9" s="6">
        <f>E20</f>
        <v>0</v>
      </c>
      <c r="M9">
        <f t="shared" si="0"/>
        <v>0</v>
      </c>
      <c r="N9" t="s">
        <v>14</v>
      </c>
      <c r="O9">
        <f>-40000*E22</f>
        <v>0</v>
      </c>
    </row>
    <row r="10" spans="1:15" x14ac:dyDescent="0.3">
      <c r="A10" t="s">
        <v>6</v>
      </c>
      <c r="B10" s="1">
        <v>7000</v>
      </c>
      <c r="C10" s="1">
        <v>4000</v>
      </c>
      <c r="D10" s="1">
        <v>6000</v>
      </c>
      <c r="E10" s="1">
        <v>7000</v>
      </c>
      <c r="J10" t="s">
        <v>0</v>
      </c>
      <c r="K10" s="6">
        <f>F15</f>
        <v>10000</v>
      </c>
      <c r="L10">
        <v>0</v>
      </c>
      <c r="M10">
        <f t="shared" si="0"/>
        <v>10000</v>
      </c>
      <c r="N10" t="s">
        <v>14</v>
      </c>
      <c r="O10">
        <v>10000</v>
      </c>
    </row>
    <row r="11" spans="1:15" x14ac:dyDescent="0.3">
      <c r="J11" t="s">
        <v>1</v>
      </c>
      <c r="K11" s="6">
        <f>F16</f>
        <v>15000</v>
      </c>
      <c r="L11">
        <v>0</v>
      </c>
      <c r="M11">
        <f t="shared" si="0"/>
        <v>15000</v>
      </c>
      <c r="N11" t="s">
        <v>14</v>
      </c>
      <c r="O11">
        <v>15000</v>
      </c>
    </row>
    <row r="12" spans="1:15" x14ac:dyDescent="0.3">
      <c r="J12" t="s">
        <v>2</v>
      </c>
      <c r="K12" s="6">
        <f>F17</f>
        <v>16000</v>
      </c>
      <c r="L12">
        <v>0</v>
      </c>
      <c r="M12">
        <f t="shared" si="0"/>
        <v>16000</v>
      </c>
      <c r="N12" t="s">
        <v>14</v>
      </c>
      <c r="O12">
        <v>16000</v>
      </c>
    </row>
    <row r="13" spans="1:15" x14ac:dyDescent="0.3">
      <c r="J13" t="s">
        <v>3</v>
      </c>
      <c r="K13" s="6">
        <f>F18</f>
        <v>19000</v>
      </c>
      <c r="L13">
        <v>0</v>
      </c>
      <c r="M13">
        <f t="shared" si="0"/>
        <v>19000</v>
      </c>
      <c r="N13" t="s">
        <v>14</v>
      </c>
      <c r="O13">
        <v>19000</v>
      </c>
    </row>
    <row r="14" spans="1:15" x14ac:dyDescent="0.3">
      <c r="A14" s="2" t="s">
        <v>11</v>
      </c>
      <c r="B14" t="s">
        <v>8</v>
      </c>
      <c r="C14" t="s">
        <v>2</v>
      </c>
      <c r="D14" t="s">
        <v>1</v>
      </c>
      <c r="E14" t="s">
        <v>4</v>
      </c>
      <c r="F14" t="s">
        <v>53</v>
      </c>
      <c r="J14" t="s">
        <v>4</v>
      </c>
      <c r="K14" s="6">
        <f>F19</f>
        <v>12000.000000000002</v>
      </c>
      <c r="L14">
        <v>0</v>
      </c>
      <c r="M14">
        <f t="shared" si="0"/>
        <v>12000.000000000002</v>
      </c>
      <c r="N14" t="s">
        <v>14</v>
      </c>
      <c r="O14">
        <v>12000</v>
      </c>
    </row>
    <row r="15" spans="1:15" x14ac:dyDescent="0.3">
      <c r="A15" t="s">
        <v>0</v>
      </c>
      <c r="B15" s="3">
        <v>10000</v>
      </c>
      <c r="C15" s="3">
        <v>0</v>
      </c>
      <c r="D15" s="3">
        <v>0</v>
      </c>
      <c r="E15" s="3">
        <v>0</v>
      </c>
      <c r="F15" s="6">
        <f>SUM(B15:E15)</f>
        <v>10000</v>
      </c>
    </row>
    <row r="16" spans="1:15" x14ac:dyDescent="0.3">
      <c r="A16" t="s">
        <v>1</v>
      </c>
      <c r="B16" s="3">
        <v>3000.0000000000018</v>
      </c>
      <c r="C16" s="3">
        <v>11999.999999999998</v>
      </c>
      <c r="D16" s="3">
        <v>0</v>
      </c>
      <c r="E16" s="3">
        <v>0</v>
      </c>
      <c r="F16" s="6">
        <f t="shared" ref="F16:F19" si="1">SUM(B16:E16)</f>
        <v>15000</v>
      </c>
    </row>
    <row r="17" spans="1:13" x14ac:dyDescent="0.3">
      <c r="A17" t="s">
        <v>2</v>
      </c>
      <c r="B17" s="3">
        <v>0</v>
      </c>
      <c r="C17" s="3">
        <v>16000</v>
      </c>
      <c r="D17" s="3">
        <v>0</v>
      </c>
      <c r="E17" s="3">
        <v>0</v>
      </c>
      <c r="F17" s="6">
        <f t="shared" si="1"/>
        <v>16000</v>
      </c>
      <c r="K17" t="s">
        <v>12</v>
      </c>
      <c r="L17" t="s">
        <v>58</v>
      </c>
      <c r="M17" t="s">
        <v>13</v>
      </c>
    </row>
    <row r="18" spans="1:13" x14ac:dyDescent="0.3">
      <c r="A18" t="s">
        <v>3</v>
      </c>
      <c r="B18" s="3">
        <v>19000</v>
      </c>
      <c r="C18" s="3">
        <v>0</v>
      </c>
      <c r="D18" s="3">
        <v>0</v>
      </c>
      <c r="E18" s="3">
        <v>0</v>
      </c>
      <c r="F18" s="6">
        <f t="shared" si="1"/>
        <v>19000</v>
      </c>
      <c r="J18" t="s">
        <v>62</v>
      </c>
      <c r="K18" s="6">
        <f>B22</f>
        <v>1</v>
      </c>
      <c r="L18" t="s">
        <v>14</v>
      </c>
      <c r="M18">
        <v>1</v>
      </c>
    </row>
    <row r="19" spans="1:13" x14ac:dyDescent="0.3">
      <c r="A19" t="s">
        <v>4</v>
      </c>
      <c r="B19" s="3">
        <v>0</v>
      </c>
      <c r="C19" s="3">
        <v>12000.000000000002</v>
      </c>
      <c r="D19" s="3">
        <v>0</v>
      </c>
      <c r="E19" s="3">
        <v>0</v>
      </c>
      <c r="F19" s="6">
        <f t="shared" si="1"/>
        <v>12000.000000000002</v>
      </c>
      <c r="J19" t="s">
        <v>63</v>
      </c>
      <c r="K19" s="6">
        <f>SUM(C22:E22)</f>
        <v>1</v>
      </c>
      <c r="L19" t="s">
        <v>23</v>
      </c>
      <c r="M19">
        <v>1</v>
      </c>
    </row>
    <row r="20" spans="1:13" x14ac:dyDescent="0.3">
      <c r="A20" t="s">
        <v>54</v>
      </c>
      <c r="B20" s="6">
        <f>SUM(B15:B19)</f>
        <v>32000</v>
      </c>
      <c r="C20" s="6">
        <f>SUM(C15:C19)</f>
        <v>40000</v>
      </c>
      <c r="D20" s="6">
        <f>SUM(D15:D19)</f>
        <v>0</v>
      </c>
      <c r="E20" s="6">
        <f>SUM(E15:E19)</f>
        <v>0</v>
      </c>
    </row>
    <row r="22" spans="1:13" x14ac:dyDescent="0.3">
      <c r="A22" t="s">
        <v>64</v>
      </c>
      <c r="B22" s="4">
        <v>1</v>
      </c>
      <c r="C22" s="4">
        <v>1</v>
      </c>
      <c r="D22" s="4">
        <v>0</v>
      </c>
      <c r="E22" s="4">
        <v>0</v>
      </c>
    </row>
    <row r="23" spans="1:13" x14ac:dyDescent="0.3">
      <c r="A23" t="s">
        <v>55</v>
      </c>
      <c r="B23">
        <v>7000</v>
      </c>
      <c r="C23">
        <v>4000</v>
      </c>
      <c r="D23">
        <v>6000</v>
      </c>
      <c r="E23">
        <v>7000</v>
      </c>
    </row>
    <row r="25" spans="1:13" x14ac:dyDescent="0.3">
      <c r="A25" t="s">
        <v>59</v>
      </c>
      <c r="B25">
        <f>SUMPRODUCT(B3:E7,vars1)</f>
        <v>27090</v>
      </c>
    </row>
    <row r="26" spans="1:13" x14ac:dyDescent="0.3">
      <c r="A26" t="s">
        <v>60</v>
      </c>
      <c r="B26">
        <f>SUMPRODUCT(B20:E20,B9:E9)</f>
        <v>192000</v>
      </c>
    </row>
    <row r="27" spans="1:13" x14ac:dyDescent="0.3">
      <c r="A27" t="s">
        <v>55</v>
      </c>
      <c r="B27">
        <f>SUMPRODUCT(B22:E22,B23:E23)</f>
        <v>11000</v>
      </c>
    </row>
    <row r="28" spans="1:13" x14ac:dyDescent="0.3">
      <c r="A28" t="s">
        <v>61</v>
      </c>
      <c r="B28" s="19">
        <f>SUM(B25:B27)</f>
        <v>230090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7CFC-C04C-4404-A521-46723A260B95}">
  <dimension ref="A2:M21"/>
  <sheetViews>
    <sheetView workbookViewId="0">
      <selection activeCell="J14" sqref="J14"/>
    </sheetView>
  </sheetViews>
  <sheetFormatPr defaultRowHeight="14.4" x14ac:dyDescent="0.3"/>
  <sheetData>
    <row r="2" spans="1:13" x14ac:dyDescent="0.3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L2" t="s">
        <v>24</v>
      </c>
      <c r="M2" s="5">
        <f>SUM(vars2)</f>
        <v>2</v>
      </c>
    </row>
    <row r="3" spans="1:13" x14ac:dyDescent="0.3">
      <c r="A3" t="s">
        <v>15</v>
      </c>
      <c r="B3">
        <v>0</v>
      </c>
      <c r="C3">
        <v>1108</v>
      </c>
      <c r="D3">
        <v>717</v>
      </c>
      <c r="E3">
        <v>783</v>
      </c>
      <c r="F3">
        <v>1406</v>
      </c>
      <c r="G3">
        <v>2366</v>
      </c>
      <c r="H3">
        <v>778</v>
      </c>
      <c r="I3">
        <v>2699</v>
      </c>
    </row>
    <row r="4" spans="1:13" x14ac:dyDescent="0.3">
      <c r="A4" t="s">
        <v>16</v>
      </c>
      <c r="B4">
        <v>1108</v>
      </c>
      <c r="C4">
        <v>0</v>
      </c>
      <c r="D4">
        <v>996</v>
      </c>
      <c r="E4">
        <v>1794</v>
      </c>
      <c r="F4">
        <v>1990</v>
      </c>
      <c r="G4">
        <v>3017</v>
      </c>
      <c r="H4">
        <v>333</v>
      </c>
      <c r="I4">
        <v>3105</v>
      </c>
    </row>
    <row r="5" spans="1:13" x14ac:dyDescent="0.3">
      <c r="A5" t="s">
        <v>17</v>
      </c>
      <c r="B5">
        <v>717</v>
      </c>
      <c r="C5">
        <v>996</v>
      </c>
      <c r="D5">
        <v>0</v>
      </c>
      <c r="E5">
        <v>937</v>
      </c>
      <c r="F5">
        <v>1023</v>
      </c>
      <c r="G5">
        <v>2047</v>
      </c>
      <c r="H5">
        <v>767</v>
      </c>
      <c r="I5">
        <v>2108</v>
      </c>
    </row>
    <row r="6" spans="1:13" x14ac:dyDescent="0.3">
      <c r="A6" t="s">
        <v>18</v>
      </c>
      <c r="B6">
        <v>783</v>
      </c>
      <c r="C6">
        <v>1794</v>
      </c>
      <c r="D6">
        <v>937</v>
      </c>
      <c r="E6">
        <v>0</v>
      </c>
      <c r="F6">
        <v>794</v>
      </c>
      <c r="G6">
        <v>1450</v>
      </c>
      <c r="H6">
        <v>1459</v>
      </c>
      <c r="I6">
        <v>2112</v>
      </c>
    </row>
    <row r="7" spans="1:13" x14ac:dyDescent="0.3">
      <c r="A7" t="s">
        <v>19</v>
      </c>
      <c r="B7">
        <v>1406</v>
      </c>
      <c r="C7">
        <v>1990</v>
      </c>
      <c r="D7">
        <v>1023</v>
      </c>
      <c r="E7">
        <v>794</v>
      </c>
      <c r="F7">
        <v>0</v>
      </c>
      <c r="G7">
        <v>1026</v>
      </c>
      <c r="H7">
        <v>1759</v>
      </c>
      <c r="I7">
        <v>1313</v>
      </c>
    </row>
    <row r="8" spans="1:13" x14ac:dyDescent="0.3">
      <c r="A8" t="s">
        <v>20</v>
      </c>
      <c r="B8">
        <v>2366</v>
      </c>
      <c r="C8">
        <v>3017</v>
      </c>
      <c r="D8">
        <v>2047</v>
      </c>
      <c r="E8">
        <v>1450</v>
      </c>
      <c r="F8">
        <v>1026</v>
      </c>
      <c r="G8">
        <v>0</v>
      </c>
      <c r="H8">
        <v>2723</v>
      </c>
      <c r="I8">
        <v>1141</v>
      </c>
    </row>
    <row r="9" spans="1:13" x14ac:dyDescent="0.3">
      <c r="A9" t="s">
        <v>21</v>
      </c>
      <c r="B9">
        <v>778</v>
      </c>
      <c r="C9">
        <v>333</v>
      </c>
      <c r="D9">
        <v>767</v>
      </c>
      <c r="E9">
        <v>1459</v>
      </c>
      <c r="F9">
        <v>1759</v>
      </c>
      <c r="G9">
        <v>2723</v>
      </c>
      <c r="H9">
        <v>0</v>
      </c>
      <c r="I9">
        <v>2872</v>
      </c>
    </row>
    <row r="10" spans="1:13" x14ac:dyDescent="0.3">
      <c r="A10" t="s">
        <v>22</v>
      </c>
      <c r="B10">
        <v>2699</v>
      </c>
      <c r="C10">
        <v>3105</v>
      </c>
      <c r="D10">
        <v>2108</v>
      </c>
      <c r="E10">
        <v>2112</v>
      </c>
      <c r="F10">
        <v>1313</v>
      </c>
      <c r="G10">
        <v>1141</v>
      </c>
      <c r="H10">
        <v>2872</v>
      </c>
      <c r="I10">
        <v>0</v>
      </c>
    </row>
    <row r="12" spans="1:13" x14ac:dyDescent="0.3"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</row>
    <row r="13" spans="1:13" x14ac:dyDescent="0.3">
      <c r="B13" s="4">
        <v>0</v>
      </c>
      <c r="C13" s="4">
        <v>0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t="s">
        <v>12</v>
      </c>
      <c r="L13" t="s">
        <v>13</v>
      </c>
    </row>
    <row r="14" spans="1:13" x14ac:dyDescent="0.3">
      <c r="A14" t="s">
        <v>15</v>
      </c>
      <c r="B14">
        <f>IF(B3/1400&lt;=1,1,0)</f>
        <v>1</v>
      </c>
      <c r="C14">
        <f t="shared" ref="C14:I14" si="0">IF(C3/1400&lt;=1,1,0)</f>
        <v>1</v>
      </c>
      <c r="D14">
        <f t="shared" si="0"/>
        <v>1</v>
      </c>
      <c r="E14">
        <f t="shared" si="0"/>
        <v>1</v>
      </c>
      <c r="F14">
        <f t="shared" si="0"/>
        <v>0</v>
      </c>
      <c r="G14">
        <f t="shared" si="0"/>
        <v>0</v>
      </c>
      <c r="H14">
        <f t="shared" si="0"/>
        <v>1</v>
      </c>
      <c r="I14">
        <f t="shared" si="0"/>
        <v>0</v>
      </c>
      <c r="J14" s="6">
        <f t="shared" ref="J14:J21" si="1">SUMPRODUCT(B14:I14,vars2)</f>
        <v>1</v>
      </c>
      <c r="K14" t="s">
        <v>23</v>
      </c>
      <c r="L14">
        <v>1</v>
      </c>
    </row>
    <row r="15" spans="1:13" x14ac:dyDescent="0.3">
      <c r="A15" t="s">
        <v>16</v>
      </c>
      <c r="B15">
        <f t="shared" ref="B15:I21" si="2">IF(B4/1400&lt;=1,1,0)</f>
        <v>1</v>
      </c>
      <c r="C15">
        <f t="shared" si="2"/>
        <v>1</v>
      </c>
      <c r="D15">
        <f t="shared" si="2"/>
        <v>1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1</v>
      </c>
      <c r="I15">
        <f t="shared" si="2"/>
        <v>0</v>
      </c>
      <c r="J15" s="6">
        <f t="shared" si="1"/>
        <v>1</v>
      </c>
      <c r="K15" t="s">
        <v>23</v>
      </c>
      <c r="L15">
        <v>1</v>
      </c>
    </row>
    <row r="16" spans="1:13" x14ac:dyDescent="0.3">
      <c r="A16" t="s">
        <v>17</v>
      </c>
      <c r="B16">
        <f t="shared" si="2"/>
        <v>1</v>
      </c>
      <c r="C16">
        <f t="shared" si="2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0</v>
      </c>
      <c r="H16">
        <f t="shared" si="2"/>
        <v>1</v>
      </c>
      <c r="I16">
        <f t="shared" si="2"/>
        <v>0</v>
      </c>
      <c r="J16" s="6">
        <f t="shared" si="1"/>
        <v>2</v>
      </c>
      <c r="K16" t="s">
        <v>23</v>
      </c>
      <c r="L16">
        <v>1</v>
      </c>
    </row>
    <row r="17" spans="1:12" x14ac:dyDescent="0.3">
      <c r="A17" t="s">
        <v>18</v>
      </c>
      <c r="B17">
        <f t="shared" si="2"/>
        <v>1</v>
      </c>
      <c r="C17">
        <f t="shared" si="2"/>
        <v>0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0</v>
      </c>
      <c r="H17">
        <f t="shared" si="2"/>
        <v>0</v>
      </c>
      <c r="I17">
        <f t="shared" si="2"/>
        <v>0</v>
      </c>
      <c r="J17" s="6">
        <f t="shared" si="1"/>
        <v>2</v>
      </c>
      <c r="K17" t="s">
        <v>23</v>
      </c>
      <c r="L17">
        <v>1</v>
      </c>
    </row>
    <row r="18" spans="1:12" x14ac:dyDescent="0.3">
      <c r="A18" t="s">
        <v>19</v>
      </c>
      <c r="B18">
        <f t="shared" si="2"/>
        <v>0</v>
      </c>
      <c r="C18">
        <f t="shared" si="2"/>
        <v>0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0</v>
      </c>
      <c r="I18">
        <f t="shared" si="2"/>
        <v>1</v>
      </c>
      <c r="J18" s="6">
        <f t="shared" si="1"/>
        <v>2</v>
      </c>
      <c r="K18" t="s">
        <v>23</v>
      </c>
      <c r="L18">
        <v>1</v>
      </c>
    </row>
    <row r="19" spans="1:12" x14ac:dyDescent="0.3">
      <c r="A19" t="s">
        <v>20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1</v>
      </c>
      <c r="G19">
        <f t="shared" si="2"/>
        <v>1</v>
      </c>
      <c r="H19">
        <f t="shared" si="2"/>
        <v>0</v>
      </c>
      <c r="I19">
        <f t="shared" si="2"/>
        <v>1</v>
      </c>
      <c r="J19" s="6">
        <f t="shared" si="1"/>
        <v>1</v>
      </c>
      <c r="K19" t="s">
        <v>23</v>
      </c>
      <c r="L19">
        <v>1</v>
      </c>
    </row>
    <row r="20" spans="1:12" x14ac:dyDescent="0.3">
      <c r="A20" t="s">
        <v>21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1</v>
      </c>
      <c r="I20">
        <f t="shared" si="2"/>
        <v>0</v>
      </c>
      <c r="J20" s="6">
        <f t="shared" si="1"/>
        <v>1</v>
      </c>
      <c r="K20" t="s">
        <v>23</v>
      </c>
      <c r="L20">
        <v>1</v>
      </c>
    </row>
    <row r="21" spans="1:12" x14ac:dyDescent="0.3">
      <c r="A21" t="s">
        <v>22</v>
      </c>
      <c r="B21">
        <f t="shared" si="2"/>
        <v>0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1</v>
      </c>
      <c r="G21">
        <f t="shared" si="2"/>
        <v>1</v>
      </c>
      <c r="H21">
        <f t="shared" si="2"/>
        <v>0</v>
      </c>
      <c r="I21">
        <f t="shared" si="2"/>
        <v>1</v>
      </c>
      <c r="J21" s="6">
        <f t="shared" si="1"/>
        <v>1</v>
      </c>
      <c r="K21" t="s">
        <v>23</v>
      </c>
      <c r="L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7EA5-BA4F-4B77-8C56-50C0C7073B75}">
  <dimension ref="A1:M23"/>
  <sheetViews>
    <sheetView workbookViewId="0"/>
  </sheetViews>
  <sheetFormatPr defaultRowHeight="14.4" x14ac:dyDescent="0.3"/>
  <cols>
    <col min="1" max="1" width="10.77734375" bestFit="1" customWidth="1"/>
    <col min="2" max="3" width="9.6640625" bestFit="1" customWidth="1"/>
    <col min="9" max="9" width="10.77734375" bestFit="1" customWidth="1"/>
  </cols>
  <sheetData>
    <row r="1" spans="1:13" x14ac:dyDescent="0.3">
      <c r="A1" s="12" t="s">
        <v>44</v>
      </c>
      <c r="B1" s="21" t="s">
        <v>38</v>
      </c>
      <c r="C1" s="22"/>
      <c r="D1" s="21" t="s">
        <v>31</v>
      </c>
      <c r="E1" s="22"/>
      <c r="F1" s="21" t="s">
        <v>34</v>
      </c>
      <c r="G1" s="22"/>
      <c r="H1" s="21" t="s">
        <v>35</v>
      </c>
      <c r="I1" s="22"/>
      <c r="J1" s="21" t="s">
        <v>36</v>
      </c>
      <c r="K1" s="22"/>
      <c r="L1" s="6" t="s">
        <v>37</v>
      </c>
      <c r="M1" s="6">
        <v>0.7</v>
      </c>
    </row>
    <row r="2" spans="1:13" x14ac:dyDescent="0.3">
      <c r="A2" s="14" t="s">
        <v>25</v>
      </c>
      <c r="B2" s="14" t="s">
        <v>26</v>
      </c>
      <c r="C2" s="15" t="s">
        <v>27</v>
      </c>
      <c r="D2" s="14" t="s">
        <v>32</v>
      </c>
      <c r="E2" s="15" t="s">
        <v>33</v>
      </c>
      <c r="F2" s="14" t="s">
        <v>39</v>
      </c>
      <c r="G2" s="15" t="s">
        <v>33</v>
      </c>
      <c r="H2" s="14" t="s">
        <v>40</v>
      </c>
      <c r="I2" s="15" t="s">
        <v>33</v>
      </c>
      <c r="J2" s="14" t="s">
        <v>41</v>
      </c>
      <c r="K2" s="15" t="s">
        <v>33</v>
      </c>
    </row>
    <row r="3" spans="1:13" x14ac:dyDescent="0.3">
      <c r="A3" t="s">
        <v>28</v>
      </c>
      <c r="B3" s="10">
        <v>100</v>
      </c>
      <c r="C3" s="11">
        <v>200</v>
      </c>
      <c r="D3" s="10">
        <f>MAX(B3:C3)</f>
        <v>200</v>
      </c>
      <c r="E3" s="9" t="s">
        <v>42</v>
      </c>
      <c r="F3" s="10">
        <f>MIN(B3:C3)</f>
        <v>100</v>
      </c>
      <c r="G3" s="9" t="s">
        <v>42</v>
      </c>
      <c r="H3" s="10">
        <f>AVERAGE(B3:C3)</f>
        <v>150</v>
      </c>
      <c r="I3" s="9" t="s">
        <v>42</v>
      </c>
      <c r="J3" s="10">
        <f>M1*MAX(B3:C3)+(1-M1)*MIN(B3:C3)</f>
        <v>170</v>
      </c>
      <c r="K3" s="9" t="s">
        <v>42</v>
      </c>
    </row>
    <row r="4" spans="1:13" x14ac:dyDescent="0.3">
      <c r="A4" t="s">
        <v>29</v>
      </c>
      <c r="B4" s="10">
        <v>50</v>
      </c>
      <c r="C4" s="11">
        <v>120</v>
      </c>
      <c r="D4" s="10">
        <f t="shared" ref="D4:D5" si="0">MAX(B4:C4)</f>
        <v>120</v>
      </c>
      <c r="E4" s="8"/>
      <c r="F4" s="10">
        <f t="shared" ref="F4:F5" si="1">MIN(B4:C4)</f>
        <v>50</v>
      </c>
      <c r="G4" s="8"/>
      <c r="H4" s="10">
        <f t="shared" ref="H4:H5" si="2">AVERAGE(B4:C4)</f>
        <v>85</v>
      </c>
      <c r="I4" s="8"/>
      <c r="J4" s="10">
        <f t="shared" ref="J4:J5" si="3">M2*MAX(B4:C4)+(1-M2)*MIN(B4:C4)</f>
        <v>50</v>
      </c>
      <c r="K4" s="8"/>
    </row>
    <row r="5" spans="1:13" x14ac:dyDescent="0.3">
      <c r="A5" t="s">
        <v>30</v>
      </c>
      <c r="B5" s="10">
        <v>40</v>
      </c>
      <c r="C5" s="11">
        <v>50</v>
      </c>
      <c r="D5" s="10">
        <f t="shared" si="0"/>
        <v>50</v>
      </c>
      <c r="E5" s="8"/>
      <c r="F5" s="10">
        <f t="shared" si="1"/>
        <v>40</v>
      </c>
      <c r="G5" s="8"/>
      <c r="H5" s="10">
        <f t="shared" si="2"/>
        <v>45</v>
      </c>
      <c r="I5" s="8"/>
      <c r="J5" s="10">
        <f t="shared" si="3"/>
        <v>40</v>
      </c>
      <c r="K5" s="8"/>
    </row>
    <row r="6" spans="1:13" x14ac:dyDescent="0.3">
      <c r="B6" s="13">
        <f>MAX(B3:B5)</f>
        <v>100</v>
      </c>
      <c r="C6" s="13">
        <f>MAX(C3:C5)</f>
        <v>200</v>
      </c>
    </row>
    <row r="9" spans="1:13" x14ac:dyDescent="0.3">
      <c r="A9" s="12" t="s">
        <v>43</v>
      </c>
      <c r="B9" s="21" t="s">
        <v>9</v>
      </c>
      <c r="C9" s="22"/>
      <c r="D9" s="21" t="s">
        <v>46</v>
      </c>
      <c r="E9" s="23"/>
      <c r="I9" s="12" t="s">
        <v>44</v>
      </c>
      <c r="J9" s="21" t="s">
        <v>38</v>
      </c>
      <c r="K9" s="22"/>
      <c r="L9" s="24" t="s">
        <v>49</v>
      </c>
    </row>
    <row r="10" spans="1:13" x14ac:dyDescent="0.3">
      <c r="A10" s="14" t="s">
        <v>25</v>
      </c>
      <c r="B10" s="14" t="s">
        <v>45</v>
      </c>
      <c r="C10" s="15" t="s">
        <v>27</v>
      </c>
      <c r="D10" s="16" t="s">
        <v>47</v>
      </c>
      <c r="E10" s="17" t="s">
        <v>33</v>
      </c>
      <c r="I10" t="s">
        <v>25</v>
      </c>
      <c r="J10" s="7" t="s">
        <v>26</v>
      </c>
      <c r="K10" s="8" t="s">
        <v>27</v>
      </c>
      <c r="L10" s="24"/>
    </row>
    <row r="11" spans="1:13" x14ac:dyDescent="0.3">
      <c r="A11" t="s">
        <v>28</v>
      </c>
      <c r="B11" s="10">
        <f>MAX($B$3:$B$5)-B3</f>
        <v>0</v>
      </c>
      <c r="C11" s="11">
        <f>MAX($C$3:$C$5)-C3</f>
        <v>0</v>
      </c>
      <c r="D11" s="13">
        <f>MAX(B11:C11)</f>
        <v>0</v>
      </c>
      <c r="E11" s="5" t="s">
        <v>42</v>
      </c>
      <c r="I11" t="s">
        <v>28</v>
      </c>
      <c r="J11" s="10">
        <v>100</v>
      </c>
      <c r="K11" s="11">
        <v>200</v>
      </c>
      <c r="L11">
        <f>SUMPRODUCT(J11:K11,B16:C16)</f>
        <v>160</v>
      </c>
      <c r="M11" s="5" t="s">
        <v>42</v>
      </c>
    </row>
    <row r="12" spans="1:13" x14ac:dyDescent="0.3">
      <c r="A12" t="s">
        <v>29</v>
      </c>
      <c r="B12" s="10">
        <f t="shared" ref="B12:B13" si="4">MAX($B$3:$B$5)-B4</f>
        <v>50</v>
      </c>
      <c r="C12" s="11">
        <f t="shared" ref="C12:C13" si="5">MAX($C$3:$C$5)-C4</f>
        <v>80</v>
      </c>
      <c r="D12" s="13">
        <f t="shared" ref="D12:D13" si="6">MAX(B12:C12)</f>
        <v>80</v>
      </c>
      <c r="I12" t="s">
        <v>29</v>
      </c>
      <c r="J12" s="10">
        <v>50</v>
      </c>
      <c r="K12" s="11">
        <v>120</v>
      </c>
      <c r="L12">
        <f>SUMPRODUCT(J12:K12,B16:C16)</f>
        <v>92</v>
      </c>
    </row>
    <row r="13" spans="1:13" x14ac:dyDescent="0.3">
      <c r="A13" t="s">
        <v>30</v>
      </c>
      <c r="B13" s="10">
        <f t="shared" si="4"/>
        <v>60</v>
      </c>
      <c r="C13" s="11">
        <f t="shared" si="5"/>
        <v>150</v>
      </c>
      <c r="D13" s="13">
        <f t="shared" si="6"/>
        <v>150</v>
      </c>
      <c r="I13" t="s">
        <v>30</v>
      </c>
      <c r="J13" s="10">
        <v>40</v>
      </c>
      <c r="K13" s="11">
        <v>50</v>
      </c>
      <c r="L13">
        <f>SUMPRODUCT(J13:K13,B16:C16)</f>
        <v>46</v>
      </c>
    </row>
    <row r="14" spans="1:13" x14ac:dyDescent="0.3">
      <c r="J14" s="13">
        <f>MAX(J11:J13)</f>
        <v>100</v>
      </c>
      <c r="K14" s="13">
        <f>MAX(K11:K13)</f>
        <v>200</v>
      </c>
    </row>
    <row r="15" spans="1:13" x14ac:dyDescent="0.3">
      <c r="K15" t="s">
        <v>50</v>
      </c>
      <c r="L15">
        <f>SUMPRODUCT(J14:K14,B16:C16)</f>
        <v>160</v>
      </c>
    </row>
    <row r="16" spans="1:13" x14ac:dyDescent="0.3">
      <c r="A16" t="s">
        <v>48</v>
      </c>
      <c r="B16" s="6">
        <v>0.4</v>
      </c>
      <c r="C16" s="6">
        <v>0.6</v>
      </c>
      <c r="K16" t="s">
        <v>49</v>
      </c>
      <c r="L16">
        <v>160</v>
      </c>
    </row>
    <row r="17" spans="9:13" x14ac:dyDescent="0.3">
      <c r="K17" t="s">
        <v>51</v>
      </c>
      <c r="L17" s="5">
        <f>L15-L16</f>
        <v>0</v>
      </c>
    </row>
    <row r="19" spans="9:13" x14ac:dyDescent="0.3">
      <c r="I19" s="12" t="s">
        <v>43</v>
      </c>
      <c r="J19" s="21" t="s">
        <v>9</v>
      </c>
      <c r="K19" s="22"/>
      <c r="L19" s="24" t="s">
        <v>52</v>
      </c>
    </row>
    <row r="20" spans="9:13" x14ac:dyDescent="0.3">
      <c r="I20" s="14" t="s">
        <v>25</v>
      </c>
      <c r="J20" s="14" t="s">
        <v>45</v>
      </c>
      <c r="K20" s="15" t="s">
        <v>27</v>
      </c>
      <c r="L20" s="24"/>
    </row>
    <row r="21" spans="9:13" x14ac:dyDescent="0.3">
      <c r="I21" t="s">
        <v>28</v>
      </c>
      <c r="J21" s="10">
        <v>0</v>
      </c>
      <c r="K21" s="11">
        <v>0</v>
      </c>
      <c r="L21">
        <f>SUMPRODUCT(J21:K21,$B$16:$C$16)</f>
        <v>0</v>
      </c>
      <c r="M21" s="5" t="s">
        <v>42</v>
      </c>
    </row>
    <row r="22" spans="9:13" x14ac:dyDescent="0.3">
      <c r="I22" t="s">
        <v>29</v>
      </c>
      <c r="J22" s="10">
        <v>50</v>
      </c>
      <c r="K22" s="11">
        <v>80</v>
      </c>
      <c r="L22">
        <f t="shared" ref="L22:L23" si="7">SUMPRODUCT(J22:K22,$B$16:$C$16)</f>
        <v>68</v>
      </c>
    </row>
    <row r="23" spans="9:13" x14ac:dyDescent="0.3">
      <c r="I23" t="s">
        <v>30</v>
      </c>
      <c r="J23" s="10">
        <v>60</v>
      </c>
      <c r="K23" s="11">
        <v>150</v>
      </c>
      <c r="L23">
        <f t="shared" si="7"/>
        <v>114</v>
      </c>
    </row>
  </sheetData>
  <mergeCells count="11">
    <mergeCell ref="J19:K19"/>
    <mergeCell ref="L19:L20"/>
    <mergeCell ref="D1:E1"/>
    <mergeCell ref="F1:G1"/>
    <mergeCell ref="H1:I1"/>
    <mergeCell ref="J1:K1"/>
    <mergeCell ref="B1:C1"/>
    <mergeCell ref="B9:C9"/>
    <mergeCell ref="D9:E9"/>
    <mergeCell ref="J9:K9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Plant Location</vt:lpstr>
      <vt:lpstr>United Airlines</vt:lpstr>
      <vt:lpstr>ABC Inc</vt:lpstr>
      <vt:lpstr>vars</vt:lpstr>
      <vt:lpstr>vars1</vt:lpstr>
      <vt:lpstr>vars2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alexs</cp:lastModifiedBy>
  <dcterms:created xsi:type="dcterms:W3CDTF">2020-02-22T15:40:24Z</dcterms:created>
  <dcterms:modified xsi:type="dcterms:W3CDTF">2020-03-04T01:29:04Z</dcterms:modified>
</cp:coreProperties>
</file>