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ocuments\spring prescrptive ban 501\"/>
    </mc:Choice>
  </mc:AlternateContent>
  <xr:revisionPtr revIDLastSave="0" documentId="8_{82BBB52D-A44B-40CC-AE3C-1193FFB1AFF8}" xr6:coauthVersionLast="44" xr6:coauthVersionMax="44" xr10:uidLastSave="{00000000-0000-0000-0000-000000000000}"/>
  <bookViews>
    <workbookView xWindow="1884" yWindow="1884" windowWidth="17280" windowHeight="8964" xr2:uid="{4D5FA73B-EA5C-42E9-85AD-80050AE928F0}"/>
  </bookViews>
  <sheets>
    <sheet name="Local Bank" sheetId="1" r:id="rId1"/>
    <sheet name="Scenario Summary" sheetId="5" r:id="rId2"/>
    <sheet name="Scenario Summary 2" sheetId="6" r:id="rId3"/>
    <sheet name="Troy's Tires" sheetId="2" r:id="rId4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5" i="2"/>
  <c r="E4" i="2"/>
  <c r="D4" i="2"/>
  <c r="T4" i="2"/>
  <c r="S5" i="2" s="1"/>
  <c r="T5" i="2" s="1"/>
  <c r="S6" i="2" s="1"/>
  <c r="T6" i="2" s="1"/>
  <c r="S7" i="2" s="1"/>
  <c r="T7" i="2" s="1"/>
  <c r="S8" i="2" s="1"/>
  <c r="T8" i="2" s="1"/>
  <c r="S9" i="2" s="1"/>
  <c r="T9" i="2" s="1"/>
  <c r="E9" i="1"/>
  <c r="E8" i="1"/>
  <c r="E7" i="1"/>
  <c r="E6" i="1"/>
  <c r="E5" i="1"/>
  <c r="E4" i="1"/>
  <c r="H4" i="2" l="1"/>
  <c r="G4" i="2"/>
  <c r="B5" i="2" s="1"/>
  <c r="F4" i="2"/>
  <c r="N4" i="2" l="1"/>
  <c r="I4" i="2"/>
  <c r="M4" i="2"/>
  <c r="J4" i="2" l="1"/>
  <c r="K4" i="2" s="1"/>
  <c r="L4" i="2" l="1"/>
  <c r="O4" i="2"/>
  <c r="C5" i="2" l="1"/>
  <c r="D5" i="2" s="1"/>
  <c r="H5" i="2" s="1"/>
  <c r="N5" i="2" l="1"/>
  <c r="G5" i="2"/>
  <c r="M5" i="2" s="1"/>
  <c r="F5" i="2"/>
  <c r="I5" i="2" s="1"/>
  <c r="J5" i="2" s="1"/>
  <c r="B6" i="2" l="1"/>
  <c r="O5" i="2"/>
  <c r="K5" i="2"/>
  <c r="L5" i="2" s="1"/>
  <c r="C6" i="2" l="1"/>
  <c r="D6" i="2" s="1"/>
  <c r="F6" i="2" l="1"/>
  <c r="I6" i="2" s="1"/>
  <c r="G6" i="2"/>
  <c r="H6" i="2"/>
  <c r="N6" i="2" l="1"/>
  <c r="B7" i="2"/>
  <c r="M6" i="2"/>
  <c r="J6" i="2"/>
  <c r="K6" i="2" l="1"/>
  <c r="L6" i="2" s="1"/>
  <c r="O6" i="2"/>
  <c r="C7" i="2" l="1"/>
  <c r="D7" i="2" s="1"/>
  <c r="F7" i="2" l="1"/>
  <c r="I7" i="2" s="1"/>
  <c r="G7" i="2"/>
  <c r="H7" i="2"/>
  <c r="N7" i="2" l="1"/>
  <c r="B8" i="2"/>
  <c r="M7" i="2"/>
  <c r="J7" i="2"/>
  <c r="O7" i="2" l="1"/>
  <c r="K7" i="2"/>
  <c r="L7" i="2" s="1"/>
  <c r="C8" i="2" l="1"/>
  <c r="D8" i="2" s="1"/>
  <c r="F8" i="2" l="1"/>
  <c r="I8" i="2" s="1"/>
  <c r="G8" i="2"/>
  <c r="H8" i="2"/>
  <c r="N8" i="2" l="1"/>
  <c r="B9" i="2"/>
  <c r="M8" i="2"/>
  <c r="J8" i="2"/>
  <c r="K8" i="2" l="1"/>
  <c r="L8" i="2" s="1"/>
  <c r="O8" i="2"/>
  <c r="C9" i="2" l="1"/>
  <c r="D9" i="2" s="1"/>
  <c r="F9" i="2" l="1"/>
  <c r="I9" i="2" s="1"/>
  <c r="G9" i="2"/>
  <c r="H9" i="2"/>
  <c r="N9" i="2" l="1"/>
  <c r="B10" i="2"/>
  <c r="M9" i="2"/>
  <c r="J9" i="2"/>
  <c r="L9" i="2" l="1"/>
  <c r="C10" i="2" s="1"/>
  <c r="D10" i="2" s="1"/>
  <c r="K9" i="2"/>
  <c r="O9" i="2"/>
  <c r="F10" i="2" l="1"/>
  <c r="I10" i="2" s="1"/>
  <c r="G10" i="2"/>
  <c r="H10" i="2"/>
  <c r="N10" i="2" l="1"/>
  <c r="B11" i="2"/>
  <c r="M10" i="2"/>
  <c r="J10" i="2"/>
  <c r="L10" i="2" l="1"/>
  <c r="C11" i="2" s="1"/>
  <c r="D11" i="2" s="1"/>
  <c r="O10" i="2"/>
  <c r="K10" i="2"/>
  <c r="F11" i="2" l="1"/>
  <c r="I11" i="2" s="1"/>
  <c r="G11" i="2"/>
  <c r="H11" i="2"/>
  <c r="N11" i="2" s="1"/>
  <c r="B12" i="2" l="1"/>
  <c r="M11" i="2"/>
  <c r="J11" i="2"/>
  <c r="L11" i="2" l="1"/>
  <c r="C12" i="2" s="1"/>
  <c r="D12" i="2" s="1"/>
  <c r="O11" i="2"/>
  <c r="K11" i="2"/>
  <c r="F12" i="2" l="1"/>
  <c r="I12" i="2" s="1"/>
  <c r="G12" i="2"/>
  <c r="H12" i="2"/>
  <c r="N12" i="2" s="1"/>
  <c r="B13" i="2" l="1"/>
  <c r="M12" i="2"/>
  <c r="J12" i="2"/>
  <c r="L12" i="2" l="1"/>
  <c r="C13" i="2" s="1"/>
  <c r="D13" i="2" s="1"/>
  <c r="K12" i="2"/>
  <c r="O12" i="2"/>
  <c r="F13" i="2" l="1"/>
  <c r="I13" i="2" s="1"/>
  <c r="G13" i="2"/>
  <c r="H13" i="2"/>
  <c r="N13" i="2" s="1"/>
  <c r="B14" i="2" l="1"/>
  <c r="M13" i="2"/>
  <c r="J13" i="2"/>
  <c r="L13" i="2" l="1"/>
  <c r="C14" i="2" s="1"/>
  <c r="D14" i="2" s="1"/>
  <c r="K13" i="2"/>
  <c r="O13" i="2"/>
  <c r="F14" i="2" l="1"/>
  <c r="I14" i="2" s="1"/>
  <c r="G14" i="2"/>
  <c r="H14" i="2"/>
  <c r="N14" i="2" s="1"/>
  <c r="B15" i="2" l="1"/>
  <c r="M14" i="2"/>
  <c r="J14" i="2"/>
  <c r="L14" i="2" l="1"/>
  <c r="C15" i="2" s="1"/>
  <c r="D15" i="2" s="1"/>
  <c r="O14" i="2"/>
  <c r="K14" i="2"/>
  <c r="F15" i="2" l="1"/>
  <c r="I15" i="2" s="1"/>
  <c r="G15" i="2"/>
  <c r="H15" i="2"/>
  <c r="N15" i="2" s="1"/>
  <c r="B16" i="2" l="1"/>
  <c r="M15" i="2"/>
  <c r="J15" i="2"/>
  <c r="O15" i="2" l="1"/>
  <c r="K15" i="2"/>
  <c r="L15" i="2" s="1"/>
  <c r="C16" i="2" s="1"/>
  <c r="D16" i="2" s="1"/>
  <c r="F16" i="2" l="1"/>
  <c r="I16" i="2" s="1"/>
  <c r="G16" i="2"/>
  <c r="H16" i="2"/>
  <c r="N16" i="2" s="1"/>
  <c r="B17" i="2" l="1"/>
  <c r="M16" i="2"/>
  <c r="J16" i="2"/>
  <c r="K16" i="2" l="1"/>
  <c r="L16" i="2" s="1"/>
  <c r="C17" i="2" s="1"/>
  <c r="D17" i="2" s="1"/>
  <c r="O16" i="2"/>
  <c r="F17" i="2" l="1"/>
  <c r="I17" i="2" s="1"/>
  <c r="G17" i="2"/>
  <c r="H17" i="2"/>
  <c r="N17" i="2" s="1"/>
  <c r="B18" i="2" l="1"/>
  <c r="M17" i="2"/>
  <c r="J17" i="2"/>
  <c r="K17" i="2" l="1"/>
  <c r="L17" i="2" s="1"/>
  <c r="C18" i="2" s="1"/>
  <c r="D18" i="2" s="1"/>
  <c r="O17" i="2"/>
  <c r="F18" i="2" l="1"/>
  <c r="I18" i="2" s="1"/>
  <c r="G18" i="2"/>
  <c r="H18" i="2"/>
  <c r="N18" i="2" s="1"/>
  <c r="B19" i="2" l="1"/>
  <c r="M18" i="2"/>
  <c r="J18" i="2"/>
  <c r="O18" i="2" l="1"/>
  <c r="K18" i="2"/>
  <c r="L18" i="2" s="1"/>
  <c r="C19" i="2" s="1"/>
  <c r="D19" i="2" s="1"/>
  <c r="F19" i="2" l="1"/>
  <c r="I19" i="2" s="1"/>
  <c r="G19" i="2"/>
  <c r="H19" i="2"/>
  <c r="N19" i="2" s="1"/>
  <c r="B20" i="2" l="1"/>
  <c r="M19" i="2"/>
  <c r="J19" i="2"/>
  <c r="O19" i="2" l="1"/>
  <c r="K19" i="2"/>
  <c r="L19" i="2" s="1"/>
  <c r="C20" i="2" s="1"/>
  <c r="D20" i="2" s="1"/>
  <c r="F20" i="2" l="1"/>
  <c r="I20" i="2" s="1"/>
  <c r="G20" i="2"/>
  <c r="H20" i="2"/>
  <c r="N20" i="2" s="1"/>
  <c r="B21" i="2" l="1"/>
  <c r="M20" i="2"/>
  <c r="J20" i="2"/>
  <c r="K20" i="2" l="1"/>
  <c r="L20" i="2" s="1"/>
  <c r="C21" i="2" s="1"/>
  <c r="D21" i="2" s="1"/>
  <c r="O20" i="2"/>
  <c r="F21" i="2" l="1"/>
  <c r="I21" i="2" s="1"/>
  <c r="G21" i="2"/>
  <c r="H21" i="2"/>
  <c r="N21" i="2" s="1"/>
  <c r="B22" i="2" l="1"/>
  <c r="M21" i="2"/>
  <c r="J21" i="2"/>
  <c r="K21" i="2" l="1"/>
  <c r="L21" i="2" s="1"/>
  <c r="C22" i="2" s="1"/>
  <c r="D22" i="2" s="1"/>
  <c r="O21" i="2"/>
  <c r="F22" i="2" l="1"/>
  <c r="I22" i="2" s="1"/>
  <c r="G22" i="2"/>
  <c r="H22" i="2"/>
  <c r="N22" i="2" s="1"/>
  <c r="B23" i="2" l="1"/>
  <c r="M22" i="2"/>
  <c r="J22" i="2"/>
  <c r="O22" i="2" l="1"/>
  <c r="K22" i="2"/>
  <c r="L22" i="2" s="1"/>
  <c r="C23" i="2" s="1"/>
  <c r="D23" i="2" s="1"/>
  <c r="F23" i="2" l="1"/>
  <c r="I23" i="2" s="1"/>
  <c r="G23" i="2"/>
  <c r="H23" i="2"/>
  <c r="N23" i="2" s="1"/>
  <c r="B24" i="2" l="1"/>
  <c r="M23" i="2"/>
  <c r="J23" i="2"/>
  <c r="O23" i="2" l="1"/>
  <c r="K23" i="2"/>
  <c r="L23" i="2" s="1"/>
  <c r="C24" i="2" s="1"/>
  <c r="D24" i="2" s="1"/>
  <c r="F24" i="2" l="1"/>
  <c r="I24" i="2" s="1"/>
  <c r="G24" i="2"/>
  <c r="H24" i="2"/>
  <c r="N24" i="2" s="1"/>
  <c r="B25" i="2" l="1"/>
  <c r="M24" i="2"/>
  <c r="J24" i="2"/>
  <c r="K24" i="2" l="1"/>
  <c r="L24" i="2" s="1"/>
  <c r="C25" i="2" s="1"/>
  <c r="D25" i="2" s="1"/>
  <c r="O24" i="2"/>
  <c r="F25" i="2" l="1"/>
  <c r="I25" i="2" s="1"/>
  <c r="G25" i="2"/>
  <c r="H25" i="2"/>
  <c r="N25" i="2" s="1"/>
  <c r="B26" i="2" l="1"/>
  <c r="M25" i="2"/>
  <c r="J25" i="2"/>
  <c r="K25" i="2" l="1"/>
  <c r="L25" i="2" s="1"/>
  <c r="C26" i="2" s="1"/>
  <c r="D26" i="2" s="1"/>
  <c r="O25" i="2"/>
  <c r="F26" i="2" l="1"/>
  <c r="I26" i="2" s="1"/>
  <c r="G26" i="2"/>
  <c r="H26" i="2"/>
  <c r="N26" i="2" s="1"/>
  <c r="B27" i="2" l="1"/>
  <c r="M26" i="2"/>
  <c r="J26" i="2"/>
  <c r="O26" i="2" l="1"/>
  <c r="K26" i="2"/>
  <c r="L26" i="2" s="1"/>
  <c r="C27" i="2" s="1"/>
  <c r="D27" i="2" s="1"/>
  <c r="F27" i="2" l="1"/>
  <c r="I27" i="2" s="1"/>
  <c r="G27" i="2"/>
  <c r="H27" i="2"/>
  <c r="N27" i="2" s="1"/>
  <c r="B28" i="2" l="1"/>
  <c r="M27" i="2"/>
  <c r="J27" i="2"/>
  <c r="O27" i="2" l="1"/>
  <c r="K27" i="2"/>
  <c r="L27" i="2" s="1"/>
  <c r="C28" i="2" s="1"/>
  <c r="D28" i="2" s="1"/>
  <c r="F28" i="2" l="1"/>
  <c r="I28" i="2" s="1"/>
  <c r="G28" i="2"/>
  <c r="H28" i="2"/>
  <c r="N28" i="2" s="1"/>
  <c r="B29" i="2" l="1"/>
  <c r="M28" i="2"/>
  <c r="J28" i="2"/>
  <c r="O28" i="2" l="1"/>
  <c r="K28" i="2"/>
  <c r="L28" i="2" s="1"/>
  <c r="C29" i="2" s="1"/>
  <c r="D29" i="2" s="1"/>
  <c r="F29" i="2" l="1"/>
  <c r="I29" i="2" s="1"/>
  <c r="G29" i="2"/>
  <c r="H29" i="2"/>
  <c r="N29" i="2" s="1"/>
  <c r="B30" i="2" l="1"/>
  <c r="M29" i="2"/>
  <c r="J29" i="2"/>
  <c r="K29" i="2" l="1"/>
  <c r="L29" i="2" s="1"/>
  <c r="C30" i="2" s="1"/>
  <c r="D30" i="2" s="1"/>
  <c r="O29" i="2"/>
  <c r="G30" i="2" l="1"/>
  <c r="F30" i="2"/>
  <c r="I30" i="2" s="1"/>
  <c r="H30" i="2"/>
  <c r="N30" i="2" s="1"/>
  <c r="J30" i="2" l="1"/>
  <c r="B31" i="2"/>
  <c r="M30" i="2"/>
  <c r="K30" i="2" l="1"/>
  <c r="L30" i="2" s="1"/>
  <c r="C31" i="2" s="1"/>
  <c r="D31" i="2" s="1"/>
  <c r="O30" i="2"/>
  <c r="F31" i="2" l="1"/>
  <c r="I31" i="2" s="1"/>
  <c r="G31" i="2"/>
  <c r="H31" i="2"/>
  <c r="N31" i="2" s="1"/>
  <c r="M31" i="2" l="1"/>
  <c r="B32" i="2"/>
  <c r="J31" i="2"/>
  <c r="K31" i="2" l="1"/>
  <c r="L31" i="2" s="1"/>
  <c r="C32" i="2" s="1"/>
  <c r="D32" i="2" s="1"/>
  <c r="O31" i="2"/>
  <c r="G32" i="2" l="1"/>
  <c r="F32" i="2"/>
  <c r="I32" i="2" s="1"/>
  <c r="H32" i="2"/>
  <c r="N32" i="2" s="1"/>
  <c r="J32" i="2" l="1"/>
  <c r="B33" i="2"/>
  <c r="M32" i="2"/>
  <c r="K32" i="2" l="1"/>
  <c r="L32" i="2" s="1"/>
  <c r="C33" i="2" s="1"/>
  <c r="D33" i="2" s="1"/>
  <c r="O32" i="2"/>
  <c r="F33" i="2" l="1"/>
  <c r="I33" i="2" s="1"/>
  <c r="G33" i="2"/>
  <c r="H33" i="2"/>
  <c r="N33" i="2" s="1"/>
  <c r="M33" i="2" l="1"/>
  <c r="B34" i="2"/>
  <c r="J33" i="2"/>
  <c r="O33" i="2" l="1"/>
  <c r="K33" i="2"/>
  <c r="L33" i="2" s="1"/>
  <c r="C34" i="2" s="1"/>
  <c r="D34" i="2" s="1"/>
  <c r="G34" i="2" l="1"/>
  <c r="F34" i="2"/>
  <c r="I34" i="2" s="1"/>
  <c r="H34" i="2"/>
  <c r="N34" i="2" s="1"/>
  <c r="J34" i="2" l="1"/>
  <c r="B35" i="2"/>
  <c r="M34" i="2"/>
  <c r="K34" i="2" l="1"/>
  <c r="L34" i="2" s="1"/>
  <c r="C35" i="2" s="1"/>
  <c r="D35" i="2" s="1"/>
  <c r="O34" i="2"/>
  <c r="F35" i="2" l="1"/>
  <c r="I35" i="2" s="1"/>
  <c r="G35" i="2"/>
  <c r="H35" i="2"/>
  <c r="N35" i="2" s="1"/>
  <c r="M35" i="2" l="1"/>
  <c r="B36" i="2"/>
  <c r="J35" i="2"/>
  <c r="O35" i="2" l="1"/>
  <c r="K35" i="2"/>
  <c r="L35" i="2" s="1"/>
  <c r="C36" i="2" s="1"/>
  <c r="D36" i="2" s="1"/>
  <c r="G36" i="2" l="1"/>
  <c r="F36" i="2"/>
  <c r="I36" i="2" s="1"/>
  <c r="H36" i="2"/>
  <c r="N36" i="2" s="1"/>
  <c r="J36" i="2" l="1"/>
  <c r="B37" i="2"/>
  <c r="M36" i="2"/>
  <c r="K36" i="2" l="1"/>
  <c r="L36" i="2" s="1"/>
  <c r="C37" i="2" s="1"/>
  <c r="D37" i="2" s="1"/>
  <c r="O36" i="2"/>
  <c r="F37" i="2" l="1"/>
  <c r="I37" i="2" s="1"/>
  <c r="H37" i="2"/>
  <c r="N37" i="2" s="1"/>
  <c r="G37" i="2"/>
  <c r="M37" i="2" l="1"/>
  <c r="B38" i="2"/>
  <c r="J37" i="2"/>
  <c r="K37" i="2" l="1"/>
  <c r="L37" i="2" s="1"/>
  <c r="C38" i="2" s="1"/>
  <c r="D38" i="2" s="1"/>
  <c r="O37" i="2"/>
  <c r="G38" i="2" l="1"/>
  <c r="F38" i="2"/>
  <c r="I38" i="2" s="1"/>
  <c r="H38" i="2"/>
  <c r="N38" i="2" s="1"/>
  <c r="J38" i="2" l="1"/>
  <c r="B39" i="2"/>
  <c r="M38" i="2"/>
  <c r="O38" i="2" l="1"/>
  <c r="K38" i="2"/>
  <c r="L38" i="2" s="1"/>
  <c r="C39" i="2" s="1"/>
  <c r="D39" i="2" s="1"/>
  <c r="F39" i="2" l="1"/>
  <c r="I39" i="2" s="1"/>
  <c r="G39" i="2"/>
  <c r="H39" i="2"/>
  <c r="N39" i="2" s="1"/>
  <c r="M39" i="2" l="1"/>
  <c r="B40" i="2"/>
  <c r="J39" i="2"/>
  <c r="O39" i="2" l="1"/>
  <c r="K39" i="2"/>
  <c r="L39" i="2" s="1"/>
  <c r="C40" i="2" s="1"/>
  <c r="D40" i="2" s="1"/>
  <c r="F40" i="2" l="1"/>
  <c r="I40" i="2" s="1"/>
  <c r="G40" i="2"/>
  <c r="H40" i="2"/>
  <c r="N40" i="2" s="1"/>
  <c r="B41" i="2" l="1"/>
  <c r="M40" i="2"/>
  <c r="J40" i="2"/>
  <c r="O40" i="2" l="1"/>
  <c r="K40" i="2"/>
  <c r="L40" i="2" s="1"/>
  <c r="C41" i="2" s="1"/>
  <c r="D41" i="2" s="1"/>
  <c r="F41" i="2" l="1"/>
  <c r="I41" i="2" s="1"/>
  <c r="G41" i="2"/>
  <c r="H41" i="2"/>
  <c r="N41" i="2" s="1"/>
  <c r="B42" i="2" l="1"/>
  <c r="M41" i="2"/>
  <c r="J41" i="2"/>
  <c r="K41" i="2" l="1"/>
  <c r="L41" i="2" s="1"/>
  <c r="C42" i="2" s="1"/>
  <c r="D42" i="2" s="1"/>
  <c r="O41" i="2"/>
  <c r="G42" i="2" l="1"/>
  <c r="F42" i="2"/>
  <c r="I42" i="2" s="1"/>
  <c r="H42" i="2"/>
  <c r="N42" i="2" s="1"/>
  <c r="J42" i="2" l="1"/>
  <c r="B43" i="2"/>
  <c r="M42" i="2"/>
  <c r="K42" i="2" l="1"/>
  <c r="L42" i="2" s="1"/>
  <c r="C43" i="2" s="1"/>
  <c r="D43" i="2" s="1"/>
  <c r="O42" i="2"/>
  <c r="F43" i="2" l="1"/>
  <c r="I43" i="2" s="1"/>
  <c r="G43" i="2"/>
  <c r="H43" i="2"/>
  <c r="N43" i="2" s="1"/>
  <c r="M43" i="2" l="1"/>
  <c r="B44" i="2"/>
  <c r="J43" i="2"/>
  <c r="K43" i="2" l="1"/>
  <c r="L43" i="2" s="1"/>
  <c r="C44" i="2" s="1"/>
  <c r="D44" i="2" s="1"/>
  <c r="O43" i="2"/>
  <c r="G44" i="2" l="1"/>
  <c r="F44" i="2"/>
  <c r="I44" i="2" s="1"/>
  <c r="H44" i="2"/>
  <c r="N44" i="2" s="1"/>
  <c r="J44" i="2" l="1"/>
  <c r="B45" i="2"/>
  <c r="M44" i="2"/>
  <c r="K44" i="2" l="1"/>
  <c r="L44" i="2" s="1"/>
  <c r="C45" i="2" s="1"/>
  <c r="D45" i="2" s="1"/>
  <c r="O44" i="2"/>
  <c r="F45" i="2" l="1"/>
  <c r="I45" i="2" s="1"/>
  <c r="G45" i="2"/>
  <c r="H45" i="2"/>
  <c r="N45" i="2" s="1"/>
  <c r="M45" i="2" l="1"/>
  <c r="B46" i="2"/>
  <c r="J45" i="2"/>
  <c r="K45" i="2" l="1"/>
  <c r="L45" i="2" s="1"/>
  <c r="C46" i="2" s="1"/>
  <c r="D46" i="2" s="1"/>
  <c r="O45" i="2"/>
  <c r="G46" i="2" l="1"/>
  <c r="F46" i="2"/>
  <c r="I46" i="2" s="1"/>
  <c r="H46" i="2"/>
  <c r="N46" i="2" s="1"/>
  <c r="J46" i="2" l="1"/>
  <c r="B47" i="2"/>
  <c r="M46" i="2"/>
  <c r="K46" i="2" l="1"/>
  <c r="L46" i="2" s="1"/>
  <c r="C47" i="2" s="1"/>
  <c r="D47" i="2" s="1"/>
  <c r="O46" i="2"/>
  <c r="F47" i="2" l="1"/>
  <c r="I47" i="2" s="1"/>
  <c r="G47" i="2"/>
  <c r="H47" i="2"/>
  <c r="N47" i="2" s="1"/>
  <c r="M47" i="2" l="1"/>
  <c r="B48" i="2"/>
  <c r="J47" i="2"/>
  <c r="K47" i="2" l="1"/>
  <c r="L47" i="2" s="1"/>
  <c r="C48" i="2" s="1"/>
  <c r="D48" i="2" s="1"/>
  <c r="O47" i="2"/>
  <c r="G48" i="2" l="1"/>
  <c r="F48" i="2"/>
  <c r="I48" i="2" s="1"/>
  <c r="H48" i="2"/>
  <c r="N48" i="2" s="1"/>
  <c r="J48" i="2" l="1"/>
  <c r="B49" i="2"/>
  <c r="M48" i="2"/>
  <c r="K48" i="2" l="1"/>
  <c r="L48" i="2" s="1"/>
  <c r="C49" i="2" s="1"/>
  <c r="D49" i="2" s="1"/>
  <c r="O48" i="2"/>
  <c r="F49" i="2" l="1"/>
  <c r="I49" i="2" s="1"/>
  <c r="G49" i="2"/>
  <c r="H49" i="2"/>
  <c r="N49" i="2" s="1"/>
  <c r="M49" i="2" l="1"/>
  <c r="B50" i="2"/>
  <c r="J49" i="2"/>
  <c r="K49" i="2" l="1"/>
  <c r="L49" i="2" s="1"/>
  <c r="C50" i="2" s="1"/>
  <c r="D50" i="2" s="1"/>
  <c r="O49" i="2"/>
  <c r="G50" i="2" l="1"/>
  <c r="F50" i="2"/>
  <c r="I50" i="2" s="1"/>
  <c r="H50" i="2"/>
  <c r="N50" i="2" s="1"/>
  <c r="J50" i="2" l="1"/>
  <c r="B51" i="2"/>
  <c r="M50" i="2"/>
  <c r="K50" i="2" l="1"/>
  <c r="L50" i="2" s="1"/>
  <c r="C51" i="2" s="1"/>
  <c r="D51" i="2" s="1"/>
  <c r="O50" i="2"/>
  <c r="F51" i="2" l="1"/>
  <c r="I51" i="2" s="1"/>
  <c r="G51" i="2"/>
  <c r="H51" i="2"/>
  <c r="N51" i="2" s="1"/>
  <c r="M51" i="2" l="1"/>
  <c r="B52" i="2"/>
  <c r="J51" i="2"/>
  <c r="K51" i="2" l="1"/>
  <c r="L51" i="2" s="1"/>
  <c r="C52" i="2" s="1"/>
  <c r="D52" i="2" s="1"/>
  <c r="O51" i="2"/>
  <c r="G52" i="2" l="1"/>
  <c r="F52" i="2"/>
  <c r="I52" i="2" s="1"/>
  <c r="H52" i="2"/>
  <c r="N52" i="2" s="1"/>
  <c r="J52" i="2" l="1"/>
  <c r="B53" i="2"/>
  <c r="M52" i="2"/>
  <c r="K52" i="2" l="1"/>
  <c r="L52" i="2" s="1"/>
  <c r="C53" i="2" s="1"/>
  <c r="D53" i="2" s="1"/>
  <c r="O52" i="2"/>
  <c r="F53" i="2" l="1"/>
  <c r="I53" i="2" s="1"/>
  <c r="G53" i="2"/>
  <c r="H53" i="2"/>
  <c r="N53" i="2" s="1"/>
  <c r="M53" i="2" l="1"/>
  <c r="B54" i="2"/>
  <c r="J53" i="2"/>
  <c r="K53" i="2" l="1"/>
  <c r="L53" i="2" s="1"/>
  <c r="C54" i="2" s="1"/>
  <c r="D54" i="2" s="1"/>
  <c r="O53" i="2"/>
  <c r="G54" i="2" l="1"/>
  <c r="F54" i="2"/>
  <c r="I54" i="2" s="1"/>
  <c r="H54" i="2"/>
  <c r="N54" i="2" s="1"/>
  <c r="J54" i="2" l="1"/>
  <c r="B55" i="2"/>
  <c r="M54" i="2"/>
  <c r="K54" i="2" l="1"/>
  <c r="L54" i="2" s="1"/>
  <c r="C55" i="2" s="1"/>
  <c r="D55" i="2" s="1"/>
  <c r="O54" i="2"/>
  <c r="F55" i="2" l="1"/>
  <c r="I55" i="2" s="1"/>
  <c r="G55" i="2"/>
  <c r="H55" i="2"/>
  <c r="M55" i="2" l="1"/>
  <c r="B56" i="2"/>
  <c r="N55" i="2"/>
  <c r="J55" i="2"/>
  <c r="K55" i="2" l="1"/>
  <c r="L55" i="2" s="1"/>
  <c r="C56" i="2" s="1"/>
  <c r="D56" i="2" s="1"/>
  <c r="O55" i="2"/>
  <c r="G56" i="2" l="1"/>
  <c r="F56" i="2"/>
  <c r="I56" i="2" s="1"/>
  <c r="H56" i="2"/>
  <c r="N56" i="2" s="1"/>
  <c r="J56" i="2" l="1"/>
  <c r="B57" i="2"/>
  <c r="M56" i="2"/>
  <c r="K56" i="2" l="1"/>
  <c r="L56" i="2" s="1"/>
  <c r="C57" i="2" s="1"/>
  <c r="D57" i="2" s="1"/>
  <c r="O56" i="2"/>
  <c r="F57" i="2" l="1"/>
  <c r="I57" i="2" s="1"/>
  <c r="G57" i="2"/>
  <c r="H57" i="2"/>
  <c r="N57" i="2" s="1"/>
  <c r="M57" i="2" l="1"/>
  <c r="B58" i="2"/>
  <c r="J57" i="2"/>
  <c r="K57" i="2" l="1"/>
  <c r="L57" i="2" s="1"/>
  <c r="C58" i="2" s="1"/>
  <c r="D58" i="2" s="1"/>
  <c r="O57" i="2"/>
  <c r="G58" i="2" l="1"/>
  <c r="F58" i="2"/>
  <c r="I58" i="2" s="1"/>
  <c r="H58" i="2"/>
  <c r="N58" i="2" s="1"/>
  <c r="J58" i="2" l="1"/>
  <c r="B59" i="2"/>
  <c r="M58" i="2"/>
  <c r="K58" i="2" l="1"/>
  <c r="L58" i="2" s="1"/>
  <c r="C59" i="2" s="1"/>
  <c r="D59" i="2" s="1"/>
  <c r="O58" i="2"/>
  <c r="F59" i="2" l="1"/>
  <c r="I59" i="2" s="1"/>
  <c r="G59" i="2"/>
  <c r="H59" i="2"/>
  <c r="N59" i="2" s="1"/>
  <c r="B60" i="2" l="1"/>
  <c r="M59" i="2"/>
  <c r="J59" i="2"/>
  <c r="K59" i="2" l="1"/>
  <c r="L59" i="2" s="1"/>
  <c r="C60" i="2" s="1"/>
  <c r="D60" i="2" s="1"/>
  <c r="O59" i="2"/>
  <c r="G60" i="2" l="1"/>
  <c r="F60" i="2"/>
  <c r="I60" i="2" s="1"/>
  <c r="H60" i="2"/>
  <c r="N60" i="2" s="1"/>
  <c r="J60" i="2" l="1"/>
  <c r="B61" i="2"/>
  <c r="M60" i="2"/>
  <c r="O60" i="2" l="1"/>
  <c r="K60" i="2"/>
  <c r="L60" i="2" s="1"/>
  <c r="C61" i="2" s="1"/>
  <c r="D61" i="2" s="1"/>
  <c r="F61" i="2" l="1"/>
  <c r="I61" i="2" s="1"/>
  <c r="G61" i="2"/>
  <c r="H61" i="2"/>
  <c r="N61" i="2" s="1"/>
  <c r="B62" i="2" l="1"/>
  <c r="M61" i="2"/>
  <c r="J61" i="2"/>
  <c r="K61" i="2" l="1"/>
  <c r="L61" i="2" s="1"/>
  <c r="C62" i="2" s="1"/>
  <c r="D62" i="2" s="1"/>
  <c r="O61" i="2"/>
  <c r="G62" i="2" l="1"/>
  <c r="F62" i="2"/>
  <c r="I62" i="2" s="1"/>
  <c r="H62" i="2"/>
  <c r="N62" i="2" s="1"/>
  <c r="J62" i="2" l="1"/>
  <c r="B63" i="2"/>
  <c r="M62" i="2"/>
  <c r="O62" i="2" l="1"/>
  <c r="K62" i="2"/>
  <c r="L62" i="2" s="1"/>
  <c r="C63" i="2" s="1"/>
  <c r="D63" i="2" s="1"/>
  <c r="F63" i="2" l="1"/>
  <c r="I63" i="2" s="1"/>
  <c r="G63" i="2"/>
  <c r="H63" i="2"/>
  <c r="N63" i="2" s="1"/>
  <c r="B64" i="2" l="1"/>
  <c r="M63" i="2"/>
  <c r="J63" i="2"/>
  <c r="O63" i="2" l="1"/>
  <c r="K63" i="2"/>
  <c r="L63" i="2" s="1"/>
  <c r="C64" i="2" s="1"/>
  <c r="D64" i="2" s="1"/>
  <c r="F64" i="2" l="1"/>
  <c r="I64" i="2" s="1"/>
  <c r="G64" i="2"/>
  <c r="H64" i="2"/>
  <c r="N64" i="2" s="1"/>
  <c r="B65" i="2" l="1"/>
  <c r="M64" i="2"/>
  <c r="J64" i="2"/>
  <c r="K64" i="2" l="1"/>
  <c r="L64" i="2" s="1"/>
  <c r="C65" i="2" s="1"/>
  <c r="D65" i="2" s="1"/>
  <c r="O64" i="2"/>
  <c r="F65" i="2" l="1"/>
  <c r="I65" i="2" s="1"/>
  <c r="G65" i="2"/>
  <c r="H65" i="2"/>
  <c r="N65" i="2" s="1"/>
  <c r="M65" i="2" l="1"/>
  <c r="B66" i="2"/>
  <c r="J65" i="2"/>
  <c r="O65" i="2" l="1"/>
  <c r="K65" i="2"/>
  <c r="L65" i="2" s="1"/>
  <c r="C66" i="2" s="1"/>
  <c r="D66" i="2" s="1"/>
  <c r="F66" i="2" l="1"/>
  <c r="I66" i="2" s="1"/>
  <c r="G66" i="2"/>
  <c r="H66" i="2"/>
  <c r="N66" i="2" s="1"/>
  <c r="B67" i="2" l="1"/>
  <c r="M66" i="2"/>
  <c r="J66" i="2"/>
  <c r="O66" i="2" l="1"/>
  <c r="K66" i="2"/>
  <c r="L66" i="2" s="1"/>
  <c r="C67" i="2" s="1"/>
  <c r="D67" i="2" s="1"/>
  <c r="F67" i="2" l="1"/>
  <c r="I67" i="2" s="1"/>
  <c r="G67" i="2"/>
  <c r="H67" i="2"/>
  <c r="N67" i="2" s="1"/>
  <c r="M67" i="2" l="1"/>
  <c r="B68" i="2"/>
  <c r="J67" i="2"/>
  <c r="O67" i="2" l="1"/>
  <c r="K67" i="2"/>
  <c r="L67" i="2" s="1"/>
  <c r="C68" i="2" s="1"/>
  <c r="D68" i="2" s="1"/>
  <c r="F68" i="2" l="1"/>
  <c r="I68" i="2" s="1"/>
  <c r="G68" i="2"/>
  <c r="H68" i="2"/>
  <c r="N68" i="2" s="1"/>
  <c r="B69" i="2" l="1"/>
  <c r="M68" i="2"/>
  <c r="J68" i="2"/>
  <c r="O68" i="2" l="1"/>
  <c r="K68" i="2"/>
  <c r="L68" i="2" s="1"/>
  <c r="C69" i="2" s="1"/>
  <c r="D69" i="2" s="1"/>
  <c r="F69" i="2" l="1"/>
  <c r="I69" i="2" s="1"/>
  <c r="G69" i="2"/>
  <c r="H69" i="2"/>
  <c r="N69" i="2" s="1"/>
  <c r="B70" i="2" l="1"/>
  <c r="M69" i="2"/>
  <c r="J69" i="2"/>
  <c r="K69" i="2" l="1"/>
  <c r="L69" i="2" s="1"/>
  <c r="C70" i="2" s="1"/>
  <c r="D70" i="2" s="1"/>
  <c r="O69" i="2"/>
  <c r="G70" i="2" l="1"/>
  <c r="F70" i="2"/>
  <c r="I70" i="2" s="1"/>
  <c r="H70" i="2"/>
  <c r="N70" i="2" s="1"/>
  <c r="J70" i="2" l="1"/>
  <c r="B71" i="2"/>
  <c r="M70" i="2"/>
  <c r="O70" i="2" l="1"/>
  <c r="K70" i="2"/>
  <c r="L70" i="2" s="1"/>
  <c r="C71" i="2" s="1"/>
  <c r="D71" i="2" s="1"/>
  <c r="F71" i="2" l="1"/>
  <c r="I71" i="2" s="1"/>
  <c r="G71" i="2"/>
  <c r="H71" i="2"/>
  <c r="N71" i="2" s="1"/>
  <c r="B72" i="2" l="1"/>
  <c r="M71" i="2"/>
  <c r="J71" i="2"/>
  <c r="O71" i="2" l="1"/>
  <c r="K71" i="2"/>
  <c r="L71" i="2" s="1"/>
  <c r="C72" i="2" s="1"/>
  <c r="D72" i="2" s="1"/>
  <c r="F72" i="2" l="1"/>
  <c r="I72" i="2" s="1"/>
  <c r="G72" i="2"/>
  <c r="H72" i="2"/>
  <c r="N72" i="2" s="1"/>
  <c r="B73" i="2" l="1"/>
  <c r="M72" i="2"/>
  <c r="J72" i="2"/>
  <c r="K72" i="2" l="1"/>
  <c r="L72" i="2" s="1"/>
  <c r="C73" i="2" s="1"/>
  <c r="D73" i="2" s="1"/>
  <c r="O72" i="2"/>
  <c r="F73" i="2" l="1"/>
  <c r="I73" i="2" s="1"/>
  <c r="G73" i="2"/>
  <c r="H73" i="2"/>
  <c r="N73" i="2" s="1"/>
  <c r="M73" i="2" l="1"/>
  <c r="B74" i="2"/>
  <c r="J73" i="2"/>
  <c r="K73" i="2" l="1"/>
  <c r="L73" i="2" s="1"/>
  <c r="C74" i="2" s="1"/>
  <c r="D74" i="2" s="1"/>
  <c r="O73" i="2"/>
  <c r="G74" i="2" l="1"/>
  <c r="F74" i="2"/>
  <c r="I74" i="2" s="1"/>
  <c r="H74" i="2"/>
  <c r="N74" i="2" s="1"/>
  <c r="J74" i="2" l="1"/>
  <c r="B75" i="2"/>
  <c r="M74" i="2"/>
  <c r="K74" i="2" l="1"/>
  <c r="L74" i="2" s="1"/>
  <c r="C75" i="2" s="1"/>
  <c r="D75" i="2" s="1"/>
  <c r="O74" i="2"/>
  <c r="F75" i="2" l="1"/>
  <c r="I75" i="2" s="1"/>
  <c r="G75" i="2"/>
  <c r="H75" i="2"/>
  <c r="N75" i="2" s="1"/>
  <c r="M75" i="2" l="1"/>
  <c r="B76" i="2"/>
  <c r="J75" i="2"/>
  <c r="K75" i="2" l="1"/>
  <c r="L75" i="2" s="1"/>
  <c r="C76" i="2" s="1"/>
  <c r="D76" i="2" s="1"/>
  <c r="O75" i="2"/>
  <c r="G76" i="2" l="1"/>
  <c r="F76" i="2"/>
  <c r="I76" i="2" s="1"/>
  <c r="H76" i="2"/>
  <c r="N76" i="2" s="1"/>
  <c r="J76" i="2" l="1"/>
  <c r="B77" i="2"/>
  <c r="M76" i="2"/>
  <c r="K76" i="2" l="1"/>
  <c r="L76" i="2" s="1"/>
  <c r="C77" i="2" s="1"/>
  <c r="D77" i="2" s="1"/>
  <c r="O76" i="2"/>
  <c r="F77" i="2" l="1"/>
  <c r="I77" i="2" s="1"/>
  <c r="G77" i="2"/>
  <c r="H77" i="2"/>
  <c r="N77" i="2" s="1"/>
  <c r="M77" i="2" l="1"/>
  <c r="B78" i="2"/>
  <c r="J77" i="2"/>
  <c r="K77" i="2" l="1"/>
  <c r="L77" i="2" s="1"/>
  <c r="C78" i="2" s="1"/>
  <c r="D78" i="2" s="1"/>
  <c r="O77" i="2"/>
  <c r="G78" i="2" l="1"/>
  <c r="F78" i="2"/>
  <c r="I78" i="2" s="1"/>
  <c r="H78" i="2"/>
  <c r="N78" i="2" s="1"/>
  <c r="J78" i="2" l="1"/>
  <c r="B79" i="2"/>
  <c r="M78" i="2"/>
  <c r="K78" i="2" l="1"/>
  <c r="L78" i="2" s="1"/>
  <c r="C79" i="2" s="1"/>
  <c r="D79" i="2" s="1"/>
  <c r="O78" i="2"/>
  <c r="F79" i="2" l="1"/>
  <c r="I79" i="2" s="1"/>
  <c r="G79" i="2"/>
  <c r="H79" i="2"/>
  <c r="N79" i="2" s="1"/>
  <c r="M79" i="2" l="1"/>
  <c r="B80" i="2"/>
  <c r="J79" i="2"/>
  <c r="K79" i="2" l="1"/>
  <c r="L79" i="2" s="1"/>
  <c r="C80" i="2" s="1"/>
  <c r="D80" i="2" s="1"/>
  <c r="O79" i="2"/>
  <c r="G80" i="2" l="1"/>
  <c r="F80" i="2"/>
  <c r="I80" i="2" s="1"/>
  <c r="H80" i="2"/>
  <c r="N80" i="2" s="1"/>
  <c r="J80" i="2" l="1"/>
  <c r="B81" i="2"/>
  <c r="M80" i="2"/>
  <c r="K80" i="2" l="1"/>
  <c r="L80" i="2" s="1"/>
  <c r="C81" i="2" s="1"/>
  <c r="D81" i="2" s="1"/>
  <c r="O80" i="2"/>
  <c r="F81" i="2" l="1"/>
  <c r="I81" i="2" s="1"/>
  <c r="G81" i="2"/>
  <c r="H81" i="2"/>
  <c r="N81" i="2" s="1"/>
  <c r="M81" i="2" l="1"/>
  <c r="B82" i="2"/>
  <c r="J81" i="2"/>
  <c r="K81" i="2" l="1"/>
  <c r="L81" i="2" s="1"/>
  <c r="C82" i="2" s="1"/>
  <c r="D82" i="2" s="1"/>
  <c r="O81" i="2"/>
  <c r="G82" i="2" l="1"/>
  <c r="F82" i="2"/>
  <c r="I82" i="2" s="1"/>
  <c r="H82" i="2"/>
  <c r="N82" i="2" s="1"/>
  <c r="J82" i="2" l="1"/>
  <c r="B83" i="2"/>
  <c r="M82" i="2"/>
  <c r="K82" i="2" l="1"/>
  <c r="L82" i="2" s="1"/>
  <c r="C83" i="2" s="1"/>
  <c r="D83" i="2" s="1"/>
  <c r="O82" i="2"/>
  <c r="F83" i="2" l="1"/>
  <c r="I83" i="2" s="1"/>
  <c r="G83" i="2"/>
  <c r="H83" i="2"/>
  <c r="N83" i="2" s="1"/>
  <c r="M83" i="2" l="1"/>
  <c r="B84" i="2"/>
  <c r="J83" i="2"/>
  <c r="K83" i="2" l="1"/>
  <c r="L83" i="2" s="1"/>
  <c r="C84" i="2" s="1"/>
  <c r="D84" i="2" s="1"/>
  <c r="O83" i="2"/>
  <c r="G84" i="2" l="1"/>
  <c r="F84" i="2"/>
  <c r="I84" i="2" s="1"/>
  <c r="H84" i="2"/>
  <c r="N84" i="2" s="1"/>
  <c r="J84" i="2" l="1"/>
  <c r="B85" i="2"/>
  <c r="M84" i="2"/>
  <c r="K84" i="2" l="1"/>
  <c r="L84" i="2" s="1"/>
  <c r="C85" i="2" s="1"/>
  <c r="D85" i="2" s="1"/>
  <c r="O84" i="2"/>
  <c r="F85" i="2" l="1"/>
  <c r="I85" i="2" s="1"/>
  <c r="G85" i="2"/>
  <c r="H85" i="2"/>
  <c r="N85" i="2" s="1"/>
  <c r="M85" i="2" l="1"/>
  <c r="B86" i="2"/>
  <c r="J85" i="2"/>
  <c r="O85" i="2" l="1"/>
  <c r="K85" i="2"/>
  <c r="L85" i="2" s="1"/>
  <c r="C86" i="2" s="1"/>
  <c r="D86" i="2" s="1"/>
  <c r="G86" i="2" l="1"/>
  <c r="F86" i="2"/>
  <c r="I86" i="2" s="1"/>
  <c r="H86" i="2"/>
  <c r="N86" i="2" s="1"/>
  <c r="J86" i="2" l="1"/>
  <c r="B87" i="2"/>
  <c r="M86" i="2"/>
  <c r="K86" i="2" l="1"/>
  <c r="L86" i="2" s="1"/>
  <c r="C87" i="2" s="1"/>
  <c r="D87" i="2" s="1"/>
  <c r="O86" i="2"/>
  <c r="F87" i="2" l="1"/>
  <c r="I87" i="2" s="1"/>
  <c r="H87" i="2"/>
  <c r="N87" i="2" s="1"/>
  <c r="G87" i="2"/>
  <c r="M87" i="2" l="1"/>
  <c r="B88" i="2"/>
  <c r="J87" i="2"/>
  <c r="K87" i="2" l="1"/>
  <c r="L87" i="2" s="1"/>
  <c r="C88" i="2" s="1"/>
  <c r="D88" i="2" s="1"/>
  <c r="O87" i="2"/>
  <c r="G88" i="2" l="1"/>
  <c r="F88" i="2"/>
  <c r="I88" i="2" s="1"/>
  <c r="H88" i="2"/>
  <c r="N88" i="2" s="1"/>
  <c r="J88" i="2" l="1"/>
  <c r="B89" i="2"/>
  <c r="M88" i="2"/>
  <c r="K88" i="2" l="1"/>
  <c r="L88" i="2" s="1"/>
  <c r="C89" i="2" s="1"/>
  <c r="D89" i="2" s="1"/>
  <c r="O88" i="2"/>
  <c r="F89" i="2" l="1"/>
  <c r="I89" i="2" s="1"/>
  <c r="G89" i="2"/>
  <c r="H89" i="2"/>
  <c r="N89" i="2" s="1"/>
  <c r="M89" i="2" l="1"/>
  <c r="B90" i="2"/>
  <c r="J89" i="2"/>
  <c r="K89" i="2" l="1"/>
  <c r="L89" i="2" s="1"/>
  <c r="C90" i="2" s="1"/>
  <c r="D90" i="2" s="1"/>
  <c r="O89" i="2"/>
  <c r="G90" i="2" l="1"/>
  <c r="F90" i="2"/>
  <c r="I90" i="2" s="1"/>
  <c r="H90" i="2"/>
  <c r="N90" i="2" s="1"/>
  <c r="J90" i="2" l="1"/>
  <c r="B91" i="2"/>
  <c r="M90" i="2"/>
  <c r="K90" i="2" l="1"/>
  <c r="L90" i="2" s="1"/>
  <c r="C91" i="2" s="1"/>
  <c r="D91" i="2" s="1"/>
  <c r="O90" i="2"/>
  <c r="F91" i="2" l="1"/>
  <c r="I91" i="2" s="1"/>
  <c r="G91" i="2"/>
  <c r="H91" i="2"/>
  <c r="N91" i="2" s="1"/>
  <c r="M91" i="2" l="1"/>
  <c r="B92" i="2"/>
  <c r="J91" i="2"/>
  <c r="O91" i="2" l="1"/>
  <c r="K91" i="2"/>
  <c r="L91" i="2" s="1"/>
  <c r="C92" i="2" s="1"/>
  <c r="D92" i="2" s="1"/>
  <c r="G92" i="2" l="1"/>
  <c r="F92" i="2"/>
  <c r="I92" i="2" s="1"/>
  <c r="H92" i="2"/>
  <c r="N92" i="2" s="1"/>
  <c r="J92" i="2" l="1"/>
  <c r="B93" i="2"/>
  <c r="M92" i="2"/>
  <c r="K92" i="2" l="1"/>
  <c r="L92" i="2" s="1"/>
  <c r="C93" i="2" s="1"/>
  <c r="D93" i="2" s="1"/>
  <c r="O92" i="2"/>
  <c r="F93" i="2" l="1"/>
  <c r="I93" i="2" s="1"/>
  <c r="G93" i="2"/>
  <c r="H93" i="2"/>
  <c r="N93" i="2" s="1"/>
  <c r="M93" i="2" l="1"/>
  <c r="B94" i="2"/>
  <c r="J93" i="2"/>
  <c r="O93" i="2" l="1"/>
  <c r="K93" i="2"/>
  <c r="L93" i="2" s="1"/>
  <c r="C94" i="2" s="1"/>
  <c r="D94" i="2" s="1"/>
  <c r="F94" i="2" l="1"/>
  <c r="I94" i="2" s="1"/>
  <c r="G94" i="2"/>
  <c r="H94" i="2"/>
  <c r="N94" i="2" s="1"/>
  <c r="B95" i="2" l="1"/>
  <c r="M94" i="2"/>
  <c r="J94" i="2"/>
  <c r="O94" i="2" l="1"/>
  <c r="K94" i="2"/>
  <c r="L94" i="2" s="1"/>
  <c r="C95" i="2" s="1"/>
  <c r="D95" i="2" s="1"/>
  <c r="F95" i="2" l="1"/>
  <c r="I95" i="2" s="1"/>
  <c r="G95" i="2"/>
  <c r="H95" i="2"/>
  <c r="N95" i="2" s="1"/>
  <c r="B96" i="2" l="1"/>
  <c r="M95" i="2"/>
  <c r="J95" i="2"/>
  <c r="K95" i="2" l="1"/>
  <c r="L95" i="2" s="1"/>
  <c r="C96" i="2" s="1"/>
  <c r="D96" i="2" s="1"/>
  <c r="O95" i="2"/>
  <c r="G96" i="2" l="1"/>
  <c r="F96" i="2"/>
  <c r="I96" i="2" s="1"/>
  <c r="H96" i="2"/>
  <c r="N96" i="2" s="1"/>
  <c r="J96" i="2" l="1"/>
  <c r="B97" i="2"/>
  <c r="M96" i="2"/>
  <c r="O96" i="2" l="1"/>
  <c r="K96" i="2"/>
  <c r="L96" i="2" s="1"/>
  <c r="C97" i="2" s="1"/>
  <c r="D97" i="2" s="1"/>
  <c r="F97" i="2" l="1"/>
  <c r="I97" i="2" s="1"/>
  <c r="G97" i="2"/>
  <c r="H97" i="2"/>
  <c r="N97" i="2" s="1"/>
  <c r="B98" i="2" l="1"/>
  <c r="M97" i="2"/>
  <c r="J97" i="2"/>
  <c r="O97" i="2" l="1"/>
  <c r="K97" i="2"/>
  <c r="L97" i="2" s="1"/>
  <c r="C98" i="2" s="1"/>
  <c r="D98" i="2" s="1"/>
  <c r="F98" i="2" l="1"/>
  <c r="I98" i="2" s="1"/>
  <c r="G98" i="2"/>
  <c r="H98" i="2"/>
  <c r="N98" i="2" s="1"/>
  <c r="B99" i="2" l="1"/>
  <c r="M98" i="2"/>
  <c r="J98" i="2"/>
  <c r="K98" i="2" l="1"/>
  <c r="L98" i="2" s="1"/>
  <c r="C99" i="2" s="1"/>
  <c r="D99" i="2" s="1"/>
  <c r="O98" i="2"/>
  <c r="F99" i="2" l="1"/>
  <c r="I99" i="2" s="1"/>
  <c r="G99" i="2"/>
  <c r="H99" i="2"/>
  <c r="N99" i="2" s="1"/>
  <c r="M99" i="2" l="1"/>
  <c r="B100" i="2"/>
  <c r="J99" i="2"/>
  <c r="O99" i="2" l="1"/>
  <c r="K99" i="2"/>
  <c r="L99" i="2" s="1"/>
  <c r="C100" i="2" s="1"/>
  <c r="D100" i="2" s="1"/>
  <c r="F100" i="2" l="1"/>
  <c r="I100" i="2" s="1"/>
  <c r="G100" i="2"/>
  <c r="H100" i="2"/>
  <c r="N100" i="2" s="1"/>
  <c r="B101" i="2" l="1"/>
  <c r="M100" i="2"/>
  <c r="J100" i="2"/>
  <c r="O100" i="2" l="1"/>
  <c r="K100" i="2"/>
  <c r="L100" i="2" s="1"/>
  <c r="C101" i="2" s="1"/>
  <c r="D101" i="2" s="1"/>
  <c r="F101" i="2" l="1"/>
  <c r="I101" i="2" s="1"/>
  <c r="G101" i="2"/>
  <c r="H101" i="2"/>
  <c r="N101" i="2" s="1"/>
  <c r="M101" i="2" l="1"/>
  <c r="B102" i="2"/>
  <c r="J101" i="2"/>
  <c r="O101" i="2" l="1"/>
  <c r="K101" i="2"/>
  <c r="L101" i="2" s="1"/>
  <c r="C102" i="2" s="1"/>
  <c r="D102" i="2" s="1"/>
  <c r="F102" i="2" l="1"/>
  <c r="I102" i="2" s="1"/>
  <c r="G102" i="2"/>
  <c r="H102" i="2"/>
  <c r="N102" i="2" s="1"/>
  <c r="B103" i="2" l="1"/>
  <c r="M102" i="2"/>
  <c r="J102" i="2"/>
  <c r="O102" i="2" l="1"/>
  <c r="K102" i="2"/>
  <c r="L102" i="2" s="1"/>
  <c r="C103" i="2" s="1"/>
  <c r="D103" i="2" s="1"/>
  <c r="F103" i="2" l="1"/>
  <c r="I103" i="2" s="1"/>
  <c r="G103" i="2"/>
  <c r="H103" i="2"/>
  <c r="N103" i="2" s="1"/>
  <c r="B104" i="2" l="1"/>
  <c r="M103" i="2"/>
  <c r="J103" i="2"/>
  <c r="K103" i="2" l="1"/>
  <c r="L103" i="2" s="1"/>
  <c r="C104" i="2" s="1"/>
  <c r="D104" i="2" s="1"/>
  <c r="O103" i="2"/>
  <c r="G104" i="2" l="1"/>
  <c r="F104" i="2"/>
  <c r="I104" i="2" s="1"/>
  <c r="H104" i="2"/>
  <c r="N104" i="2" s="1"/>
  <c r="J104" i="2" l="1"/>
  <c r="M104" i="2"/>
  <c r="B105" i="2"/>
  <c r="O104" i="2" l="1"/>
  <c r="K104" i="2"/>
  <c r="L104" i="2" s="1"/>
  <c r="C105" i="2" s="1"/>
  <c r="D105" i="2" s="1"/>
  <c r="G105" i="2" l="1"/>
  <c r="H105" i="2"/>
  <c r="N105" i="2" s="1"/>
  <c r="F105" i="2"/>
  <c r="I105" i="2" s="1"/>
  <c r="J105" i="2" l="1"/>
  <c r="B106" i="2"/>
  <c r="M105" i="2"/>
  <c r="K105" i="2" l="1"/>
  <c r="L105" i="2" s="1"/>
  <c r="C106" i="2" s="1"/>
  <c r="D106" i="2" s="1"/>
  <c r="O105" i="2"/>
  <c r="F106" i="2" l="1"/>
  <c r="I106" i="2" s="1"/>
  <c r="G106" i="2"/>
  <c r="H106" i="2"/>
  <c r="N106" i="2" s="1"/>
  <c r="M106" i="2" l="1"/>
  <c r="B107" i="2"/>
  <c r="J106" i="2"/>
  <c r="K106" i="2" l="1"/>
  <c r="L106" i="2" s="1"/>
  <c r="C107" i="2" s="1"/>
  <c r="D107" i="2" s="1"/>
  <c r="O106" i="2"/>
  <c r="G107" i="2" l="1"/>
  <c r="F107" i="2"/>
  <c r="I107" i="2" s="1"/>
  <c r="H107" i="2"/>
  <c r="N107" i="2" s="1"/>
  <c r="J107" i="2" l="1"/>
  <c r="B108" i="2"/>
  <c r="M107" i="2"/>
  <c r="K107" i="2" l="1"/>
  <c r="L107" i="2" s="1"/>
  <c r="C108" i="2" s="1"/>
  <c r="D108" i="2" s="1"/>
  <c r="O107" i="2"/>
  <c r="F108" i="2" l="1"/>
  <c r="I108" i="2" s="1"/>
  <c r="G108" i="2"/>
  <c r="H108" i="2"/>
  <c r="N108" i="2" s="1"/>
  <c r="M108" i="2" l="1"/>
  <c r="B109" i="2"/>
  <c r="J108" i="2"/>
  <c r="K108" i="2" l="1"/>
  <c r="L108" i="2" s="1"/>
  <c r="C109" i="2" s="1"/>
  <c r="D109" i="2" s="1"/>
  <c r="O108" i="2"/>
  <c r="G109" i="2" l="1"/>
  <c r="F109" i="2"/>
  <c r="I109" i="2" s="1"/>
  <c r="H109" i="2"/>
  <c r="N109" i="2" s="1"/>
  <c r="J109" i="2" l="1"/>
  <c r="B110" i="2"/>
  <c r="M109" i="2"/>
  <c r="K109" i="2" l="1"/>
  <c r="L109" i="2" s="1"/>
  <c r="C110" i="2" s="1"/>
  <c r="D110" i="2" s="1"/>
  <c r="O109" i="2"/>
  <c r="F110" i="2" l="1"/>
  <c r="I110" i="2" s="1"/>
  <c r="G110" i="2"/>
  <c r="H110" i="2"/>
  <c r="N110" i="2" s="1"/>
  <c r="M110" i="2" l="1"/>
  <c r="B111" i="2"/>
  <c r="J110" i="2"/>
  <c r="K110" i="2" l="1"/>
  <c r="L110" i="2" s="1"/>
  <c r="C111" i="2" s="1"/>
  <c r="D111" i="2" s="1"/>
  <c r="O110" i="2"/>
  <c r="G111" i="2" l="1"/>
  <c r="F111" i="2"/>
  <c r="I111" i="2" s="1"/>
  <c r="H111" i="2"/>
  <c r="N111" i="2" s="1"/>
  <c r="J111" i="2" l="1"/>
  <c r="B112" i="2"/>
  <c r="M111" i="2"/>
  <c r="K111" i="2" l="1"/>
  <c r="L111" i="2" s="1"/>
  <c r="C112" i="2" s="1"/>
  <c r="D112" i="2" s="1"/>
  <c r="O111" i="2"/>
  <c r="F112" i="2" l="1"/>
  <c r="I112" i="2" s="1"/>
  <c r="G112" i="2"/>
  <c r="H112" i="2"/>
  <c r="N112" i="2" s="1"/>
  <c r="M112" i="2" l="1"/>
  <c r="B113" i="2"/>
  <c r="J112" i="2"/>
  <c r="K112" i="2" l="1"/>
  <c r="L112" i="2" s="1"/>
  <c r="C113" i="2" s="1"/>
  <c r="D113" i="2" s="1"/>
  <c r="O112" i="2"/>
  <c r="G113" i="2" l="1"/>
  <c r="F113" i="2"/>
  <c r="I113" i="2" s="1"/>
  <c r="H113" i="2"/>
  <c r="N113" i="2" s="1"/>
  <c r="J113" i="2" l="1"/>
  <c r="B114" i="2"/>
  <c r="M113" i="2"/>
  <c r="K113" i="2" l="1"/>
  <c r="L113" i="2" s="1"/>
  <c r="C114" i="2" s="1"/>
  <c r="D114" i="2" s="1"/>
  <c r="O113" i="2"/>
  <c r="F114" i="2" l="1"/>
  <c r="I114" i="2" s="1"/>
  <c r="G114" i="2"/>
  <c r="H114" i="2"/>
  <c r="N114" i="2" s="1"/>
  <c r="M114" i="2" l="1"/>
  <c r="B115" i="2"/>
  <c r="J114" i="2"/>
  <c r="K114" i="2" l="1"/>
  <c r="L114" i="2" s="1"/>
  <c r="C115" i="2" s="1"/>
  <c r="D115" i="2" s="1"/>
  <c r="O114" i="2"/>
  <c r="G115" i="2" l="1"/>
  <c r="F115" i="2"/>
  <c r="I115" i="2" s="1"/>
  <c r="H115" i="2"/>
  <c r="N115" i="2" s="1"/>
  <c r="J115" i="2" l="1"/>
  <c r="B116" i="2"/>
  <c r="M115" i="2"/>
  <c r="K115" i="2" l="1"/>
  <c r="L115" i="2" s="1"/>
  <c r="C116" i="2" s="1"/>
  <c r="D116" i="2" s="1"/>
  <c r="O115" i="2"/>
  <c r="F116" i="2" l="1"/>
  <c r="I116" i="2" s="1"/>
  <c r="G116" i="2"/>
  <c r="H116" i="2"/>
  <c r="N116" i="2" s="1"/>
  <c r="M116" i="2" l="1"/>
  <c r="B117" i="2"/>
  <c r="J116" i="2"/>
  <c r="K116" i="2" l="1"/>
  <c r="L116" i="2" s="1"/>
  <c r="C117" i="2" s="1"/>
  <c r="D117" i="2" s="1"/>
  <c r="O116" i="2"/>
  <c r="G117" i="2" l="1"/>
  <c r="F117" i="2"/>
  <c r="I117" i="2" s="1"/>
  <c r="H117" i="2"/>
  <c r="N117" i="2" s="1"/>
  <c r="J117" i="2" l="1"/>
  <c r="B118" i="2"/>
  <c r="M117" i="2"/>
  <c r="K117" i="2" l="1"/>
  <c r="L117" i="2" s="1"/>
  <c r="C118" i="2" s="1"/>
  <c r="D118" i="2" s="1"/>
  <c r="O117" i="2"/>
  <c r="F118" i="2" l="1"/>
  <c r="I118" i="2" s="1"/>
  <c r="G118" i="2"/>
  <c r="H118" i="2"/>
  <c r="N118" i="2" s="1"/>
  <c r="M118" i="2" l="1"/>
  <c r="B119" i="2"/>
  <c r="J118" i="2"/>
  <c r="K118" i="2" l="1"/>
  <c r="L118" i="2" s="1"/>
  <c r="C119" i="2" s="1"/>
  <c r="D119" i="2" s="1"/>
  <c r="O118" i="2"/>
  <c r="G119" i="2" l="1"/>
  <c r="F119" i="2"/>
  <c r="I119" i="2" s="1"/>
  <c r="H119" i="2"/>
  <c r="N119" i="2" s="1"/>
  <c r="J119" i="2" l="1"/>
  <c r="B120" i="2"/>
  <c r="M119" i="2"/>
  <c r="K119" i="2" l="1"/>
  <c r="L119" i="2" s="1"/>
  <c r="C120" i="2" s="1"/>
  <c r="D120" i="2" s="1"/>
  <c r="O119" i="2"/>
  <c r="F120" i="2" l="1"/>
  <c r="I120" i="2" s="1"/>
  <c r="G120" i="2"/>
  <c r="H120" i="2"/>
  <c r="N120" i="2" s="1"/>
  <c r="M120" i="2" l="1"/>
  <c r="B121" i="2"/>
  <c r="J120" i="2"/>
  <c r="K120" i="2" l="1"/>
  <c r="L120" i="2" s="1"/>
  <c r="C121" i="2" s="1"/>
  <c r="D121" i="2" s="1"/>
  <c r="O120" i="2"/>
  <c r="G121" i="2" l="1"/>
  <c r="F121" i="2"/>
  <c r="I121" i="2" s="1"/>
  <c r="H121" i="2"/>
  <c r="N121" i="2" s="1"/>
  <c r="J121" i="2" l="1"/>
  <c r="B122" i="2"/>
  <c r="M121" i="2"/>
  <c r="K121" i="2" l="1"/>
  <c r="L121" i="2" s="1"/>
  <c r="C122" i="2" s="1"/>
  <c r="D122" i="2" s="1"/>
  <c r="O121" i="2"/>
  <c r="F122" i="2" l="1"/>
  <c r="I122" i="2" s="1"/>
  <c r="G122" i="2"/>
  <c r="H122" i="2"/>
  <c r="N122" i="2" s="1"/>
  <c r="M122" i="2" l="1"/>
  <c r="B123" i="2"/>
  <c r="J122" i="2"/>
  <c r="K122" i="2" l="1"/>
  <c r="L122" i="2" s="1"/>
  <c r="C123" i="2" s="1"/>
  <c r="D123" i="2" s="1"/>
  <c r="O122" i="2"/>
  <c r="G123" i="2" l="1"/>
  <c r="F123" i="2"/>
  <c r="I123" i="2" s="1"/>
  <c r="H123" i="2"/>
  <c r="N123" i="2" s="1"/>
  <c r="J123" i="2" l="1"/>
  <c r="B124" i="2"/>
  <c r="M123" i="2"/>
  <c r="K123" i="2" l="1"/>
  <c r="L123" i="2" s="1"/>
  <c r="C124" i="2" s="1"/>
  <c r="D124" i="2" s="1"/>
  <c r="O123" i="2"/>
  <c r="F124" i="2" l="1"/>
  <c r="I124" i="2" s="1"/>
  <c r="G124" i="2"/>
  <c r="H124" i="2"/>
  <c r="N124" i="2" s="1"/>
  <c r="M124" i="2" l="1"/>
  <c r="B125" i="2"/>
  <c r="J124" i="2"/>
  <c r="K124" i="2" l="1"/>
  <c r="L124" i="2" s="1"/>
  <c r="C125" i="2" s="1"/>
  <c r="D125" i="2" s="1"/>
  <c r="O124" i="2"/>
  <c r="G125" i="2" l="1"/>
  <c r="F125" i="2"/>
  <c r="I125" i="2" s="1"/>
  <c r="H125" i="2"/>
  <c r="N125" i="2" s="1"/>
  <c r="J125" i="2" l="1"/>
  <c r="B126" i="2"/>
  <c r="M125" i="2"/>
  <c r="K125" i="2" l="1"/>
  <c r="L125" i="2" s="1"/>
  <c r="C126" i="2" s="1"/>
  <c r="D126" i="2" s="1"/>
  <c r="O125" i="2"/>
  <c r="F126" i="2" l="1"/>
  <c r="I126" i="2" s="1"/>
  <c r="G126" i="2"/>
  <c r="H126" i="2"/>
  <c r="N126" i="2" s="1"/>
  <c r="M126" i="2" l="1"/>
  <c r="B127" i="2"/>
  <c r="J126" i="2"/>
  <c r="K126" i="2" l="1"/>
  <c r="L126" i="2" s="1"/>
  <c r="C127" i="2" s="1"/>
  <c r="D127" i="2" s="1"/>
  <c r="O126" i="2"/>
  <c r="G127" i="2" l="1"/>
  <c r="F127" i="2"/>
  <c r="I127" i="2" s="1"/>
  <c r="H127" i="2"/>
  <c r="N127" i="2" s="1"/>
  <c r="J127" i="2" l="1"/>
  <c r="B128" i="2"/>
  <c r="M127" i="2"/>
  <c r="K127" i="2" l="1"/>
  <c r="L127" i="2" s="1"/>
  <c r="C128" i="2" s="1"/>
  <c r="D128" i="2" s="1"/>
  <c r="O127" i="2"/>
  <c r="F128" i="2" l="1"/>
  <c r="I128" i="2" s="1"/>
  <c r="G128" i="2"/>
  <c r="H128" i="2"/>
  <c r="N128" i="2" s="1"/>
  <c r="M128" i="2" l="1"/>
  <c r="B129" i="2"/>
  <c r="J128" i="2"/>
  <c r="K128" i="2" l="1"/>
  <c r="L128" i="2" s="1"/>
  <c r="C129" i="2" s="1"/>
  <c r="D129" i="2" s="1"/>
  <c r="O128" i="2"/>
  <c r="G129" i="2" l="1"/>
  <c r="F129" i="2"/>
  <c r="I129" i="2" s="1"/>
  <c r="H129" i="2"/>
  <c r="N129" i="2" s="1"/>
  <c r="J129" i="2" l="1"/>
  <c r="B130" i="2"/>
  <c r="M129" i="2"/>
  <c r="K129" i="2" l="1"/>
  <c r="L129" i="2" s="1"/>
  <c r="C130" i="2" s="1"/>
  <c r="D130" i="2" s="1"/>
  <c r="O129" i="2"/>
  <c r="F130" i="2" l="1"/>
  <c r="I130" i="2" s="1"/>
  <c r="G130" i="2"/>
  <c r="H130" i="2"/>
  <c r="N130" i="2" s="1"/>
  <c r="M130" i="2" l="1"/>
  <c r="B131" i="2"/>
  <c r="J130" i="2"/>
  <c r="K130" i="2" l="1"/>
  <c r="L130" i="2" s="1"/>
  <c r="C131" i="2" s="1"/>
  <c r="D131" i="2" s="1"/>
  <c r="O130" i="2"/>
  <c r="G131" i="2" l="1"/>
  <c r="F131" i="2"/>
  <c r="I131" i="2" s="1"/>
  <c r="H131" i="2"/>
  <c r="N131" i="2" s="1"/>
  <c r="J131" i="2" l="1"/>
  <c r="B132" i="2"/>
  <c r="M131" i="2"/>
  <c r="K131" i="2" l="1"/>
  <c r="L131" i="2" s="1"/>
  <c r="C132" i="2" s="1"/>
  <c r="D132" i="2" s="1"/>
  <c r="O131" i="2"/>
  <c r="F132" i="2" l="1"/>
  <c r="I132" i="2" s="1"/>
  <c r="G132" i="2"/>
  <c r="H132" i="2"/>
  <c r="N132" i="2" s="1"/>
  <c r="M132" i="2" l="1"/>
  <c r="B133" i="2"/>
  <c r="J132" i="2"/>
  <c r="K132" i="2" l="1"/>
  <c r="L132" i="2" s="1"/>
  <c r="C133" i="2" s="1"/>
  <c r="D133" i="2" s="1"/>
  <c r="O132" i="2"/>
  <c r="G133" i="2" l="1"/>
  <c r="F133" i="2"/>
  <c r="I133" i="2" s="1"/>
  <c r="H133" i="2"/>
  <c r="N133" i="2" s="1"/>
  <c r="J133" i="2" l="1"/>
  <c r="B134" i="2"/>
  <c r="M133" i="2"/>
  <c r="K133" i="2" l="1"/>
  <c r="L133" i="2" s="1"/>
  <c r="C134" i="2" s="1"/>
  <c r="D134" i="2" s="1"/>
  <c r="O133" i="2"/>
  <c r="F134" i="2" l="1"/>
  <c r="I134" i="2" s="1"/>
  <c r="G134" i="2"/>
  <c r="H134" i="2"/>
  <c r="N134" i="2" s="1"/>
  <c r="M134" i="2" l="1"/>
  <c r="B135" i="2"/>
  <c r="J134" i="2"/>
  <c r="K134" i="2" l="1"/>
  <c r="L134" i="2" s="1"/>
  <c r="C135" i="2" s="1"/>
  <c r="D135" i="2" s="1"/>
  <c r="O134" i="2"/>
  <c r="G135" i="2" l="1"/>
  <c r="F135" i="2"/>
  <c r="I135" i="2" s="1"/>
  <c r="H135" i="2"/>
  <c r="N135" i="2" s="1"/>
  <c r="J135" i="2" l="1"/>
  <c r="B136" i="2"/>
  <c r="M135" i="2"/>
  <c r="K135" i="2" l="1"/>
  <c r="L135" i="2" s="1"/>
  <c r="C136" i="2" s="1"/>
  <c r="D136" i="2" s="1"/>
  <c r="O135" i="2"/>
  <c r="F136" i="2" l="1"/>
  <c r="I136" i="2" s="1"/>
  <c r="G136" i="2"/>
  <c r="H136" i="2"/>
  <c r="N136" i="2" s="1"/>
  <c r="M136" i="2" l="1"/>
  <c r="B137" i="2"/>
  <c r="J136" i="2"/>
  <c r="K136" i="2" l="1"/>
  <c r="L136" i="2" s="1"/>
  <c r="C137" i="2" s="1"/>
  <c r="D137" i="2" s="1"/>
  <c r="O136" i="2"/>
  <c r="F137" i="2" l="1"/>
  <c r="I137" i="2" s="1"/>
  <c r="G137" i="2"/>
  <c r="H137" i="2"/>
  <c r="N137" i="2" s="1"/>
  <c r="B138" i="2" l="1"/>
  <c r="M137" i="2"/>
  <c r="J137" i="2"/>
  <c r="K137" i="2" l="1"/>
  <c r="L137" i="2" s="1"/>
  <c r="C138" i="2" s="1"/>
  <c r="D138" i="2" s="1"/>
  <c r="O137" i="2"/>
  <c r="F138" i="2" l="1"/>
  <c r="I138" i="2" s="1"/>
  <c r="G138" i="2"/>
  <c r="H138" i="2"/>
  <c r="N138" i="2" s="1"/>
  <c r="B139" i="2" l="1"/>
  <c r="M138" i="2"/>
  <c r="J138" i="2"/>
  <c r="O138" i="2" l="1"/>
  <c r="K138" i="2"/>
  <c r="L138" i="2" s="1"/>
  <c r="C139" i="2" s="1"/>
  <c r="D139" i="2" s="1"/>
  <c r="F139" i="2" l="1"/>
  <c r="I139" i="2" s="1"/>
  <c r="G139" i="2"/>
  <c r="H139" i="2"/>
  <c r="N139" i="2" s="1"/>
  <c r="B140" i="2" l="1"/>
  <c r="M139" i="2"/>
  <c r="J139" i="2"/>
  <c r="K139" i="2" l="1"/>
  <c r="L139" i="2" s="1"/>
  <c r="C140" i="2" s="1"/>
  <c r="D140" i="2" s="1"/>
  <c r="O139" i="2"/>
  <c r="F140" i="2" l="1"/>
  <c r="I140" i="2" s="1"/>
  <c r="G140" i="2"/>
  <c r="H140" i="2"/>
  <c r="N140" i="2" s="1"/>
  <c r="M140" i="2" l="1"/>
  <c r="B141" i="2"/>
  <c r="J140" i="2"/>
  <c r="O140" i="2" l="1"/>
  <c r="K140" i="2"/>
  <c r="L140" i="2" s="1"/>
  <c r="C141" i="2" s="1"/>
  <c r="D141" i="2" s="1"/>
  <c r="F141" i="2" l="1"/>
  <c r="I141" i="2" s="1"/>
  <c r="G141" i="2"/>
  <c r="H141" i="2"/>
  <c r="N141" i="2" s="1"/>
  <c r="B142" i="2" l="1"/>
  <c r="M141" i="2"/>
  <c r="J141" i="2"/>
  <c r="O141" i="2" l="1"/>
  <c r="K141" i="2"/>
  <c r="L141" i="2" s="1"/>
  <c r="C142" i="2" s="1"/>
  <c r="D142" i="2" s="1"/>
  <c r="F142" i="2" l="1"/>
  <c r="I142" i="2" s="1"/>
  <c r="G142" i="2"/>
  <c r="H142" i="2"/>
  <c r="N142" i="2" s="1"/>
  <c r="M142" i="2" l="1"/>
  <c r="B143" i="2"/>
  <c r="J142" i="2"/>
  <c r="O142" i="2" l="1"/>
  <c r="K142" i="2"/>
  <c r="L142" i="2" s="1"/>
  <c r="C143" i="2" s="1"/>
  <c r="D143" i="2" s="1"/>
  <c r="F143" i="2" l="1"/>
  <c r="I143" i="2" s="1"/>
  <c r="G143" i="2"/>
  <c r="H143" i="2"/>
  <c r="N143" i="2" s="1"/>
  <c r="B144" i="2" l="1"/>
  <c r="M143" i="2"/>
  <c r="J143" i="2"/>
  <c r="O143" i="2" l="1"/>
  <c r="K143" i="2"/>
  <c r="L143" i="2" s="1"/>
  <c r="C144" i="2" s="1"/>
  <c r="D144" i="2" s="1"/>
  <c r="F144" i="2" l="1"/>
  <c r="I144" i="2" s="1"/>
  <c r="G144" i="2"/>
  <c r="H144" i="2"/>
  <c r="N144" i="2" s="1"/>
  <c r="B145" i="2" l="1"/>
  <c r="M144" i="2"/>
  <c r="J144" i="2"/>
  <c r="K144" i="2" l="1"/>
  <c r="L144" i="2" s="1"/>
  <c r="C145" i="2" s="1"/>
  <c r="D145" i="2" s="1"/>
  <c r="O144" i="2"/>
  <c r="G145" i="2" l="1"/>
  <c r="F145" i="2"/>
  <c r="I145" i="2" s="1"/>
  <c r="H145" i="2"/>
  <c r="N145" i="2" s="1"/>
  <c r="J145" i="2" l="1"/>
  <c r="B146" i="2"/>
  <c r="M145" i="2"/>
  <c r="O145" i="2" l="1"/>
  <c r="K145" i="2"/>
  <c r="L145" i="2" s="1"/>
  <c r="C146" i="2" s="1"/>
  <c r="D146" i="2" s="1"/>
  <c r="F146" i="2" l="1"/>
  <c r="I146" i="2" s="1"/>
  <c r="G146" i="2"/>
  <c r="H146" i="2"/>
  <c r="N146" i="2" s="1"/>
  <c r="B147" i="2" l="1"/>
  <c r="M146" i="2"/>
  <c r="J146" i="2"/>
  <c r="O146" i="2" l="1"/>
  <c r="K146" i="2"/>
  <c r="L146" i="2" s="1"/>
  <c r="C147" i="2" s="1"/>
  <c r="D147" i="2" s="1"/>
  <c r="F147" i="2" l="1"/>
  <c r="I147" i="2" s="1"/>
  <c r="G147" i="2"/>
  <c r="H147" i="2"/>
  <c r="N147" i="2" s="1"/>
  <c r="B148" i="2" l="1"/>
  <c r="M147" i="2"/>
  <c r="J147" i="2"/>
  <c r="K147" i="2" l="1"/>
  <c r="L147" i="2" s="1"/>
  <c r="C148" i="2" s="1"/>
  <c r="D148" i="2" s="1"/>
  <c r="O147" i="2"/>
  <c r="F148" i="2" l="1"/>
  <c r="I148" i="2" s="1"/>
  <c r="G148" i="2"/>
  <c r="H148" i="2"/>
  <c r="N148" i="2" s="1"/>
  <c r="M148" i="2" l="1"/>
  <c r="B149" i="2"/>
  <c r="J148" i="2"/>
  <c r="O148" i="2" l="1"/>
  <c r="K148" i="2"/>
  <c r="L148" i="2" s="1"/>
  <c r="C149" i="2" s="1"/>
  <c r="D149" i="2" s="1"/>
  <c r="F149" i="2" l="1"/>
  <c r="I149" i="2" s="1"/>
  <c r="G149" i="2"/>
  <c r="H149" i="2"/>
  <c r="N149" i="2" s="1"/>
  <c r="B150" i="2" l="1"/>
  <c r="M149" i="2"/>
  <c r="J149" i="2"/>
  <c r="O149" i="2" l="1"/>
  <c r="K149" i="2"/>
  <c r="L149" i="2" s="1"/>
  <c r="C150" i="2" s="1"/>
  <c r="D150" i="2" s="1"/>
  <c r="F150" i="2" l="1"/>
  <c r="I150" i="2" s="1"/>
  <c r="G150" i="2"/>
  <c r="H150" i="2"/>
  <c r="N150" i="2" s="1"/>
  <c r="M150" i="2" l="1"/>
  <c r="B151" i="2"/>
  <c r="J150" i="2"/>
  <c r="O150" i="2" l="1"/>
  <c r="K150" i="2"/>
  <c r="L150" i="2" s="1"/>
  <c r="C151" i="2" s="1"/>
  <c r="D151" i="2" s="1"/>
  <c r="F151" i="2" l="1"/>
  <c r="I151" i="2" s="1"/>
  <c r="G151" i="2"/>
  <c r="H151" i="2"/>
  <c r="N151" i="2" s="1"/>
  <c r="B152" i="2" l="1"/>
  <c r="M151" i="2"/>
  <c r="J151" i="2"/>
  <c r="O151" i="2" l="1"/>
  <c r="K151" i="2"/>
  <c r="L151" i="2" s="1"/>
  <c r="C152" i="2" s="1"/>
  <c r="D152" i="2" s="1"/>
  <c r="F152" i="2" l="1"/>
  <c r="I152" i="2" s="1"/>
  <c r="G152" i="2"/>
  <c r="H152" i="2"/>
  <c r="N152" i="2" s="1"/>
  <c r="B153" i="2" l="1"/>
  <c r="M152" i="2"/>
  <c r="J152" i="2"/>
  <c r="K152" i="2" l="1"/>
  <c r="L152" i="2" s="1"/>
  <c r="C153" i="2" s="1"/>
  <c r="D153" i="2" s="1"/>
  <c r="O152" i="2"/>
  <c r="G153" i="2" l="1"/>
  <c r="F153" i="2"/>
  <c r="I153" i="2" s="1"/>
  <c r="H153" i="2"/>
  <c r="N153" i="2" s="1"/>
  <c r="J153" i="2" l="1"/>
  <c r="B154" i="2"/>
  <c r="M153" i="2"/>
  <c r="O153" i="2" l="1"/>
  <c r="K153" i="2"/>
  <c r="L153" i="2" s="1"/>
  <c r="C154" i="2" s="1"/>
  <c r="D154" i="2" s="1"/>
  <c r="F154" i="2" l="1"/>
  <c r="I154" i="2" s="1"/>
  <c r="G154" i="2"/>
  <c r="H154" i="2"/>
  <c r="N154" i="2" s="1"/>
  <c r="B155" i="2" l="1"/>
  <c r="M154" i="2"/>
  <c r="J154" i="2"/>
  <c r="O154" i="2" l="1"/>
  <c r="K154" i="2"/>
  <c r="L154" i="2" s="1"/>
  <c r="C155" i="2" s="1"/>
  <c r="D155" i="2" s="1"/>
  <c r="F155" i="2" l="1"/>
  <c r="I155" i="2" s="1"/>
  <c r="G155" i="2"/>
  <c r="H155" i="2"/>
  <c r="N155" i="2" s="1"/>
  <c r="B156" i="2" l="1"/>
  <c r="M155" i="2"/>
  <c r="J155" i="2"/>
  <c r="K155" i="2" l="1"/>
  <c r="L155" i="2" s="1"/>
  <c r="C156" i="2" s="1"/>
  <c r="D156" i="2" s="1"/>
  <c r="O155" i="2"/>
  <c r="F156" i="2" l="1"/>
  <c r="I156" i="2" s="1"/>
  <c r="G156" i="2"/>
  <c r="H156" i="2"/>
  <c r="N156" i="2" s="1"/>
  <c r="M156" i="2" l="1"/>
  <c r="B157" i="2"/>
  <c r="J156" i="2"/>
  <c r="O156" i="2" l="1"/>
  <c r="K156" i="2"/>
  <c r="L156" i="2" s="1"/>
  <c r="C157" i="2" s="1"/>
  <c r="D157" i="2" s="1"/>
  <c r="F157" i="2" l="1"/>
  <c r="I157" i="2" s="1"/>
  <c r="G157" i="2"/>
  <c r="H157" i="2"/>
  <c r="N157" i="2" s="1"/>
  <c r="B158" i="2" l="1"/>
  <c r="M157" i="2"/>
  <c r="J157" i="2"/>
  <c r="K157" i="2" l="1"/>
  <c r="L157" i="2" s="1"/>
  <c r="C158" i="2" s="1"/>
  <c r="D158" i="2" s="1"/>
  <c r="O157" i="2"/>
  <c r="F158" i="2" l="1"/>
  <c r="I158" i="2" s="1"/>
  <c r="G158" i="2"/>
  <c r="H158" i="2"/>
  <c r="N158" i="2" s="1"/>
  <c r="B159" i="2" l="1"/>
  <c r="M158" i="2"/>
  <c r="J158" i="2"/>
  <c r="K158" i="2" l="1"/>
  <c r="L158" i="2" s="1"/>
  <c r="C159" i="2" s="1"/>
  <c r="D159" i="2" s="1"/>
  <c r="O158" i="2"/>
  <c r="F159" i="2" l="1"/>
  <c r="I159" i="2" s="1"/>
  <c r="G159" i="2"/>
  <c r="H159" i="2"/>
  <c r="N159" i="2" s="1"/>
  <c r="B160" i="2" l="1"/>
  <c r="M159" i="2"/>
  <c r="J159" i="2"/>
  <c r="K159" i="2" l="1"/>
  <c r="L159" i="2" s="1"/>
  <c r="C160" i="2" s="1"/>
  <c r="D160" i="2" s="1"/>
  <c r="O159" i="2"/>
  <c r="F160" i="2" l="1"/>
  <c r="I160" i="2" s="1"/>
  <c r="G160" i="2"/>
  <c r="H160" i="2"/>
  <c r="N160" i="2" s="1"/>
  <c r="B161" i="2" l="1"/>
  <c r="M160" i="2"/>
  <c r="J160" i="2"/>
  <c r="K160" i="2" l="1"/>
  <c r="L160" i="2" s="1"/>
  <c r="C161" i="2" s="1"/>
  <c r="D161" i="2" s="1"/>
  <c r="O160" i="2"/>
  <c r="F161" i="2" l="1"/>
  <c r="I161" i="2" s="1"/>
  <c r="G161" i="2"/>
  <c r="H161" i="2"/>
  <c r="N161" i="2" s="1"/>
  <c r="B162" i="2" l="1"/>
  <c r="M161" i="2"/>
  <c r="J161" i="2"/>
  <c r="K161" i="2" l="1"/>
  <c r="L161" i="2" s="1"/>
  <c r="C162" i="2" s="1"/>
  <c r="D162" i="2" s="1"/>
  <c r="O161" i="2"/>
  <c r="F162" i="2" l="1"/>
  <c r="I162" i="2" s="1"/>
  <c r="G162" i="2"/>
  <c r="H162" i="2"/>
  <c r="N162" i="2" s="1"/>
  <c r="B163" i="2" l="1"/>
  <c r="M162" i="2"/>
  <c r="J162" i="2"/>
  <c r="K162" i="2" l="1"/>
  <c r="L162" i="2" s="1"/>
  <c r="C163" i="2" s="1"/>
  <c r="D163" i="2" s="1"/>
  <c r="O162" i="2"/>
  <c r="F163" i="2" l="1"/>
  <c r="I163" i="2" s="1"/>
  <c r="G163" i="2"/>
  <c r="H163" i="2"/>
  <c r="N163" i="2" s="1"/>
  <c r="B164" i="2" l="1"/>
  <c r="M163" i="2"/>
  <c r="J163" i="2"/>
  <c r="K163" i="2" l="1"/>
  <c r="L163" i="2" s="1"/>
  <c r="C164" i="2" s="1"/>
  <c r="D164" i="2" s="1"/>
  <c r="O163" i="2"/>
  <c r="F164" i="2" l="1"/>
  <c r="I164" i="2" s="1"/>
  <c r="G164" i="2"/>
  <c r="H164" i="2"/>
  <c r="N164" i="2" s="1"/>
  <c r="M164" i="2" l="1"/>
  <c r="B165" i="2"/>
  <c r="J164" i="2"/>
  <c r="K164" i="2" l="1"/>
  <c r="L164" i="2" s="1"/>
  <c r="C165" i="2" s="1"/>
  <c r="D165" i="2" s="1"/>
  <c r="O164" i="2"/>
  <c r="F165" i="2" l="1"/>
  <c r="I165" i="2" s="1"/>
  <c r="G165" i="2"/>
  <c r="H165" i="2"/>
  <c r="N165" i="2" s="1"/>
  <c r="B166" i="2" l="1"/>
  <c r="M165" i="2"/>
  <c r="J165" i="2"/>
  <c r="K165" i="2" l="1"/>
  <c r="L165" i="2" s="1"/>
  <c r="C166" i="2" s="1"/>
  <c r="D166" i="2" s="1"/>
  <c r="O165" i="2"/>
  <c r="F166" i="2" l="1"/>
  <c r="I166" i="2" s="1"/>
  <c r="H166" i="2"/>
  <c r="N166" i="2" s="1"/>
  <c r="G166" i="2"/>
  <c r="B167" i="2" l="1"/>
  <c r="M166" i="2"/>
  <c r="J166" i="2"/>
  <c r="O166" i="2" l="1"/>
  <c r="K166" i="2"/>
  <c r="L166" i="2" s="1"/>
  <c r="C167" i="2" s="1"/>
  <c r="D167" i="2" s="1"/>
  <c r="F167" i="2" l="1"/>
  <c r="I167" i="2" s="1"/>
  <c r="G167" i="2"/>
  <c r="H167" i="2"/>
  <c r="N167" i="2" s="1"/>
  <c r="B168" i="2" l="1"/>
  <c r="M167" i="2"/>
  <c r="J167" i="2"/>
  <c r="K167" i="2" l="1"/>
  <c r="L167" i="2" s="1"/>
  <c r="C168" i="2" s="1"/>
  <c r="D168" i="2" s="1"/>
  <c r="O167" i="2"/>
  <c r="F168" i="2" l="1"/>
  <c r="I168" i="2" s="1"/>
  <c r="G168" i="2"/>
  <c r="H168" i="2"/>
  <c r="N168" i="2" s="1"/>
  <c r="J168" i="2" l="1"/>
  <c r="M168" i="2"/>
  <c r="B169" i="2"/>
  <c r="O168" i="2" l="1"/>
  <c r="K168" i="2"/>
  <c r="L168" i="2" s="1"/>
  <c r="C169" i="2" s="1"/>
  <c r="D169" i="2" s="1"/>
  <c r="F169" i="2" l="1"/>
  <c r="I169" i="2" s="1"/>
  <c r="G169" i="2"/>
  <c r="H169" i="2"/>
  <c r="N169" i="2" s="1"/>
  <c r="B170" i="2" l="1"/>
  <c r="M169" i="2"/>
  <c r="J169" i="2"/>
  <c r="O169" i="2" l="1"/>
  <c r="K169" i="2"/>
  <c r="L169" i="2" s="1"/>
  <c r="C170" i="2" s="1"/>
  <c r="D170" i="2" s="1"/>
  <c r="F170" i="2" l="1"/>
  <c r="I170" i="2" s="1"/>
  <c r="G170" i="2"/>
  <c r="H170" i="2"/>
  <c r="N170" i="2" s="1"/>
  <c r="M170" i="2" l="1"/>
  <c r="B171" i="2"/>
  <c r="J170" i="2"/>
  <c r="K170" i="2" l="1"/>
  <c r="L170" i="2" s="1"/>
  <c r="C171" i="2" s="1"/>
  <c r="D171" i="2" s="1"/>
  <c r="O170" i="2"/>
  <c r="G171" i="2" l="1"/>
  <c r="F171" i="2"/>
  <c r="I171" i="2" s="1"/>
  <c r="H171" i="2"/>
  <c r="N171" i="2" s="1"/>
  <c r="J171" i="2" l="1"/>
  <c r="B172" i="2"/>
  <c r="M171" i="2"/>
  <c r="O171" i="2" l="1"/>
  <c r="K171" i="2"/>
  <c r="L171" i="2" s="1"/>
  <c r="C172" i="2" s="1"/>
  <c r="D172" i="2" s="1"/>
  <c r="F172" i="2" l="1"/>
  <c r="I172" i="2" s="1"/>
  <c r="G172" i="2"/>
  <c r="H172" i="2"/>
  <c r="N172" i="2" s="1"/>
  <c r="B173" i="2" l="1"/>
  <c r="M172" i="2"/>
  <c r="J172" i="2"/>
  <c r="K172" i="2" l="1"/>
  <c r="L172" i="2" s="1"/>
  <c r="C173" i="2" s="1"/>
  <c r="D173" i="2" s="1"/>
  <c r="O172" i="2"/>
  <c r="G173" i="2" l="1"/>
  <c r="F173" i="2"/>
  <c r="I173" i="2" s="1"/>
  <c r="H173" i="2"/>
  <c r="N173" i="2" s="1"/>
  <c r="J173" i="2" l="1"/>
  <c r="B174" i="2"/>
  <c r="M173" i="2"/>
  <c r="K173" i="2" l="1"/>
  <c r="L173" i="2" s="1"/>
  <c r="C174" i="2" s="1"/>
  <c r="D174" i="2" s="1"/>
  <c r="O173" i="2"/>
  <c r="F174" i="2" l="1"/>
  <c r="I174" i="2" s="1"/>
  <c r="H174" i="2"/>
  <c r="N174" i="2" s="1"/>
  <c r="G174" i="2"/>
  <c r="B175" i="2" l="1"/>
  <c r="M174" i="2"/>
  <c r="J174" i="2"/>
  <c r="O174" i="2" l="1"/>
  <c r="K174" i="2"/>
  <c r="L174" i="2" s="1"/>
  <c r="C175" i="2" s="1"/>
  <c r="D175" i="2" s="1"/>
  <c r="F175" i="2" l="1"/>
  <c r="I175" i="2" s="1"/>
  <c r="G175" i="2"/>
  <c r="H175" i="2"/>
  <c r="N175" i="2" s="1"/>
  <c r="B176" i="2" l="1"/>
  <c r="M175" i="2"/>
  <c r="J175" i="2"/>
  <c r="K175" i="2" l="1"/>
  <c r="L175" i="2" s="1"/>
  <c r="C176" i="2" s="1"/>
  <c r="D176" i="2" s="1"/>
  <c r="O175" i="2"/>
  <c r="G176" i="2" l="1"/>
  <c r="H176" i="2"/>
  <c r="N176" i="2" s="1"/>
  <c r="F176" i="2"/>
  <c r="I176" i="2" s="1"/>
  <c r="J176" i="2" l="1"/>
  <c r="B177" i="2"/>
  <c r="M176" i="2"/>
  <c r="K176" i="2" l="1"/>
  <c r="L176" i="2" s="1"/>
  <c r="C177" i="2" s="1"/>
  <c r="D177" i="2" s="1"/>
  <c r="O176" i="2"/>
  <c r="F177" i="2" l="1"/>
  <c r="I177" i="2" s="1"/>
  <c r="H177" i="2"/>
  <c r="N177" i="2" s="1"/>
  <c r="G177" i="2"/>
  <c r="M177" i="2" l="1"/>
  <c r="B178" i="2"/>
  <c r="J177" i="2"/>
  <c r="K177" i="2" l="1"/>
  <c r="L177" i="2" s="1"/>
  <c r="C178" i="2" s="1"/>
  <c r="D178" i="2" s="1"/>
  <c r="O177" i="2"/>
  <c r="G178" i="2" l="1"/>
  <c r="F178" i="2"/>
  <c r="I178" i="2" s="1"/>
  <c r="H178" i="2"/>
  <c r="N178" i="2" s="1"/>
  <c r="J178" i="2" l="1"/>
  <c r="B179" i="2"/>
  <c r="M178" i="2"/>
  <c r="K178" i="2" l="1"/>
  <c r="L178" i="2" s="1"/>
  <c r="C179" i="2" s="1"/>
  <c r="D179" i="2" s="1"/>
  <c r="O178" i="2"/>
  <c r="F179" i="2" l="1"/>
  <c r="I179" i="2" s="1"/>
  <c r="H179" i="2"/>
  <c r="N179" i="2" s="1"/>
  <c r="G179" i="2"/>
  <c r="M179" i="2" l="1"/>
  <c r="B180" i="2"/>
  <c r="J179" i="2"/>
  <c r="K179" i="2" l="1"/>
  <c r="L179" i="2" s="1"/>
  <c r="C180" i="2" s="1"/>
  <c r="D180" i="2" s="1"/>
  <c r="O179" i="2"/>
  <c r="G180" i="2" l="1"/>
  <c r="F180" i="2"/>
  <c r="I180" i="2" s="1"/>
  <c r="H180" i="2"/>
  <c r="N180" i="2" s="1"/>
  <c r="J180" i="2" l="1"/>
  <c r="B181" i="2"/>
  <c r="M180" i="2"/>
  <c r="K180" i="2" l="1"/>
  <c r="L180" i="2" s="1"/>
  <c r="C181" i="2" s="1"/>
  <c r="D181" i="2" s="1"/>
  <c r="O180" i="2"/>
  <c r="F181" i="2" l="1"/>
  <c r="I181" i="2" s="1"/>
  <c r="G181" i="2"/>
  <c r="H181" i="2"/>
  <c r="N181" i="2" s="1"/>
  <c r="M181" i="2" l="1"/>
  <c r="B182" i="2"/>
  <c r="J181" i="2"/>
  <c r="K181" i="2" l="1"/>
  <c r="L181" i="2" s="1"/>
  <c r="C182" i="2" s="1"/>
  <c r="D182" i="2" s="1"/>
  <c r="O181" i="2"/>
  <c r="G182" i="2" l="1"/>
  <c r="F182" i="2"/>
  <c r="I182" i="2" s="1"/>
  <c r="H182" i="2"/>
  <c r="N182" i="2" s="1"/>
  <c r="J182" i="2" l="1"/>
  <c r="M182" i="2"/>
  <c r="B183" i="2"/>
  <c r="K182" i="2" l="1"/>
  <c r="L182" i="2" s="1"/>
  <c r="C183" i="2" s="1"/>
  <c r="D183" i="2" s="1"/>
  <c r="O182" i="2"/>
  <c r="G183" i="2" l="1"/>
  <c r="M183" i="2" s="1"/>
  <c r="F183" i="2"/>
  <c r="I183" i="2" s="1"/>
  <c r="J183" i="2" s="1"/>
  <c r="H183" i="2"/>
  <c r="N183" i="2" l="1"/>
  <c r="S28" i="2"/>
  <c r="X4" i="2" s="1"/>
  <c r="S32" i="2" s="1"/>
  <c r="O183" i="2"/>
  <c r="K183" i="2"/>
  <c r="L183" i="2" s="1"/>
  <c r="S27" i="2" l="1"/>
  <c r="W4" i="2" s="1"/>
  <c r="S31" i="2" s="1"/>
</calcChain>
</file>

<file path=xl/sharedStrings.xml><?xml version="1.0" encoding="utf-8"?>
<sst xmlns="http://schemas.openxmlformats.org/spreadsheetml/2006/main" count="92" uniqueCount="64">
  <si>
    <t>Input Data</t>
  </si>
  <si>
    <t>Operating Characteristics</t>
  </si>
  <si>
    <r>
      <t>Average server utilization (</t>
    </r>
    <r>
      <rPr>
        <sz val="10"/>
        <rFont val="Symbol"/>
        <family val="1"/>
        <charset val="2"/>
      </rPr>
      <t>r</t>
    </r>
    <r>
      <rPr>
        <sz val="10"/>
        <rFont val="Arial"/>
        <family val="2"/>
      </rPr>
      <t>)</t>
    </r>
  </si>
  <si>
    <r>
      <t>Average number of customers in the queue (L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>)</t>
    </r>
  </si>
  <si>
    <t>Average number of customers in the system (L)</t>
  </si>
  <si>
    <r>
      <t>Average waiting time in the queue (W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>)</t>
    </r>
  </si>
  <si>
    <t>Average time in the system (W)</t>
  </si>
  <si>
    <r>
      <t>Probability (% of time) system is empty (P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)</t>
    </r>
  </si>
  <si>
    <r>
      <t>Arrival rate (</t>
    </r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>)</t>
    </r>
  </si>
  <si>
    <r>
      <t>Service rate (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)</t>
    </r>
  </si>
  <si>
    <t>Number of servers (s)</t>
  </si>
  <si>
    <t>Lead Time Distribution</t>
  </si>
  <si>
    <t>Lead time</t>
  </si>
  <si>
    <t>Proba-bility</t>
  </si>
  <si>
    <t>RN intvl LL</t>
  </si>
  <si>
    <t>RN intvl UL</t>
  </si>
  <si>
    <t>Demand mean</t>
  </si>
  <si>
    <t>Demand std dev</t>
  </si>
  <si>
    <t>Order quantity</t>
  </si>
  <si>
    <t>Reorder point</t>
  </si>
  <si>
    <t>Inv cost</t>
  </si>
  <si>
    <t>(per unit per week)</t>
  </si>
  <si>
    <t>Stockout cost</t>
  </si>
  <si>
    <t>(per unit)</t>
  </si>
  <si>
    <t>Order cost</t>
  </si>
  <si>
    <t>(per order)</t>
  </si>
  <si>
    <t>Based on 1 replication:</t>
  </si>
  <si>
    <t>Total cost</t>
  </si>
  <si>
    <t xml:space="preserve">Percent stockout </t>
  </si>
  <si>
    <t>Begin Inv</t>
  </si>
  <si>
    <t>Units Rec</t>
  </si>
  <si>
    <t>Avail Inv</t>
  </si>
  <si>
    <t>Demand Filled</t>
  </si>
  <si>
    <t>End Inv</t>
  </si>
  <si>
    <t>Stockout</t>
  </si>
  <si>
    <t>End Inv + Order</t>
  </si>
  <si>
    <t>Place order?</t>
  </si>
  <si>
    <t>Day</t>
  </si>
  <si>
    <t>Arrive on day</t>
  </si>
  <si>
    <t>Run</t>
  </si>
  <si>
    <t>Based on 350 replications:</t>
  </si>
  <si>
    <t>$S$14</t>
  </si>
  <si>
    <t>$S$15</t>
  </si>
  <si>
    <t>$S$31</t>
  </si>
  <si>
    <t>$S$32</t>
  </si>
  <si>
    <t>Created by alexs on 2/26/2020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</si>
  <si>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</si>
  <si>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</si>
  <si>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</si>
  <si>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</si>
  <si>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</si>
  <si>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</si>
  <si>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</si>
  <si>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Demand</t>
  </si>
  <si>
    <t>q150,r50</t>
  </si>
  <si>
    <t>q200,r50</t>
  </si>
  <si>
    <t>q250,r50</t>
  </si>
  <si>
    <t>q300,r50</t>
  </si>
  <si>
    <t>q350,r50</t>
  </si>
  <si>
    <t>q350,r40</t>
  </si>
  <si>
    <t>q350,r60</t>
  </si>
  <si>
    <t>q350,r70</t>
  </si>
  <si>
    <t>q350,r80</t>
  </si>
  <si>
    <t>% stock-out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</si>
</sst>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21"/>
      </left>
      <right/>
      <top style="medium">
        <color indexed="21"/>
      </top>
      <bottom/>
      <diagonal/>
    </border>
    <border>
      <left style="medium">
        <color indexed="21"/>
      </left>
      <right/>
      <top/>
      <bottom/>
      <diagonal/>
    </border>
    <border>
      <left style="medium">
        <color indexed="21"/>
      </left>
      <right/>
      <top/>
      <bottom style="medium">
        <color indexed="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85">
    <xf numFmtId="0" fontId="0" fillId="0" borderId="0" xfId="0"/>
    <xf numFmtId="0" fontId="3" fillId="0" borderId="0" xfId="2" applyFont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6" fillId="0" borderId="0" xfId="0" applyFont="1"/>
    <xf numFmtId="0" fontId="2" fillId="0" borderId="1" xfId="2" applyBorder="1"/>
    <xf numFmtId="0" fontId="2" fillId="0" borderId="3" xfId="2" applyBorder="1"/>
    <xf numFmtId="0" fontId="2" fillId="0" borderId="5" xfId="2" applyBorder="1"/>
    <xf numFmtId="0" fontId="0" fillId="3" borderId="4" xfId="0" applyFill="1" applyBorder="1"/>
    <xf numFmtId="0" fontId="2" fillId="0" borderId="7" xfId="2" applyBorder="1"/>
    <xf numFmtId="0" fontId="2" fillId="0" borderId="8" xfId="2" applyBorder="1"/>
    <xf numFmtId="0" fontId="2" fillId="0" borderId="9" xfId="2" applyBorder="1"/>
    <xf numFmtId="9" fontId="0" fillId="3" borderId="2" xfId="1" applyFont="1" applyFill="1" applyBorder="1"/>
    <xf numFmtId="9" fontId="0" fillId="3" borderId="6" xfId="0" applyNumberFormat="1" applyFill="1" applyBorder="1"/>
    <xf numFmtId="0" fontId="7" fillId="0" borderId="12" xfId="3" applyFont="1" applyBorder="1" applyAlignment="1">
      <alignment horizontal="center"/>
    </xf>
    <xf numFmtId="0" fontId="7" fillId="0" borderId="13" xfId="3" applyFont="1" applyBorder="1" applyAlignment="1">
      <alignment horizontal="center" wrapText="1"/>
    </xf>
    <xf numFmtId="0" fontId="7" fillId="0" borderId="14" xfId="3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7" fillId="4" borderId="17" xfId="3" applyFont="1" applyFill="1" applyBorder="1" applyAlignment="1">
      <alignment horizontal="center"/>
    </xf>
    <xf numFmtId="2" fontId="7" fillId="4" borderId="0" xfId="3" applyNumberFormat="1" applyFont="1" applyFill="1" applyAlignment="1">
      <alignment horizontal="center"/>
    </xf>
    <xf numFmtId="2" fontId="7" fillId="0" borderId="0" xfId="3" applyNumberFormat="1" applyFont="1" applyAlignment="1">
      <alignment horizontal="center"/>
    </xf>
    <xf numFmtId="2" fontId="7" fillId="0" borderId="18" xfId="3" applyNumberFormat="1" applyFont="1" applyBorder="1" applyAlignment="1">
      <alignment horizontal="center"/>
    </xf>
    <xf numFmtId="2" fontId="7" fillId="0" borderId="19" xfId="3" applyNumberFormat="1" applyFont="1" applyBorder="1" applyAlignment="1">
      <alignment horizontal="center"/>
    </xf>
    <xf numFmtId="0" fontId="7" fillId="4" borderId="20" xfId="3" applyFont="1" applyFill="1" applyBorder="1" applyAlignment="1">
      <alignment horizontal="center"/>
    </xf>
    <xf numFmtId="2" fontId="7" fillId="4" borderId="21" xfId="3" applyNumberFormat="1" applyFont="1" applyFill="1" applyBorder="1" applyAlignment="1">
      <alignment horizontal="center"/>
    </xf>
    <xf numFmtId="2" fontId="7" fillId="0" borderId="21" xfId="3" applyNumberFormat="1" applyFont="1" applyBorder="1" applyAlignment="1">
      <alignment horizontal="center"/>
    </xf>
    <xf numFmtId="2" fontId="7" fillId="0" borderId="22" xfId="3" applyNumberFormat="1" applyFont="1" applyBorder="1" applyAlignment="1">
      <alignment horizontal="center"/>
    </xf>
    <xf numFmtId="0" fontId="7" fillId="0" borderId="0" xfId="3" applyFont="1" applyAlignment="1">
      <alignment horizontal="center" wrapText="1"/>
    </xf>
    <xf numFmtId="0" fontId="7" fillId="0" borderId="10" xfId="3" applyFont="1" applyBorder="1" applyAlignment="1">
      <alignment horizontal="left"/>
    </xf>
    <xf numFmtId="2" fontId="7" fillId="0" borderId="11" xfId="3" applyNumberFormat="1" applyFont="1" applyBorder="1" applyAlignment="1">
      <alignment horizontal="center"/>
    </xf>
    <xf numFmtId="0" fontId="7" fillId="4" borderId="23" xfId="3" applyFont="1" applyFill="1" applyBorder="1" applyAlignment="1">
      <alignment horizontal="center"/>
    </xf>
    <xf numFmtId="0" fontId="7" fillId="0" borderId="0" xfId="3" applyFont="1" applyAlignment="1">
      <alignment horizontal="center"/>
    </xf>
    <xf numFmtId="2" fontId="7" fillId="0" borderId="20" xfId="3" applyNumberFormat="1" applyFont="1" applyBorder="1" applyAlignment="1">
      <alignment horizontal="left"/>
    </xf>
    <xf numFmtId="0" fontId="7" fillId="4" borderId="24" xfId="3" applyFont="1" applyFill="1" applyBorder="1" applyAlignment="1">
      <alignment horizontal="center"/>
    </xf>
    <xf numFmtId="0" fontId="7" fillId="0" borderId="11" xfId="3" applyFont="1" applyBorder="1" applyAlignment="1">
      <alignment horizontal="centerContinuous"/>
    </xf>
    <xf numFmtId="0" fontId="7" fillId="0" borderId="20" xfId="3" applyFont="1" applyBorder="1" applyAlignment="1">
      <alignment horizontal="left"/>
    </xf>
    <xf numFmtId="0" fontId="7" fillId="0" borderId="21" xfId="3" applyFont="1" applyBorder="1" applyAlignment="1">
      <alignment horizontal="centerContinuous"/>
    </xf>
    <xf numFmtId="0" fontId="7" fillId="0" borderId="0" xfId="3" applyFont="1"/>
    <xf numFmtId="0" fontId="7" fillId="0" borderId="10" xfId="3" applyFont="1" applyBorder="1"/>
    <xf numFmtId="0" fontId="7" fillId="0" borderId="11" xfId="3" applyFont="1" applyBorder="1"/>
    <xf numFmtId="164" fontId="7" fillId="4" borderId="23" xfId="3" applyNumberFormat="1" applyFont="1" applyFill="1" applyBorder="1" applyAlignment="1">
      <alignment horizontal="center"/>
    </xf>
    <xf numFmtId="164" fontId="7" fillId="0" borderId="0" xfId="3" applyNumberFormat="1" applyFont="1" applyAlignment="1">
      <alignment horizontal="center"/>
    </xf>
    <xf numFmtId="0" fontId="7" fillId="0" borderId="20" xfId="3" applyFont="1" applyBorder="1"/>
    <xf numFmtId="0" fontId="7" fillId="0" borderId="21" xfId="3" applyFont="1" applyBorder="1"/>
    <xf numFmtId="0" fontId="7" fillId="0" borderId="24" xfId="3" applyFont="1" applyBorder="1" applyAlignment="1">
      <alignment horizontal="center"/>
    </xf>
    <xf numFmtId="165" fontId="7" fillId="4" borderId="23" xfId="3" applyNumberFormat="1" applyFont="1" applyFill="1" applyBorder="1" applyAlignment="1">
      <alignment horizontal="center"/>
    </xf>
    <xf numFmtId="165" fontId="7" fillId="0" borderId="0" xfId="3" applyNumberFormat="1" applyFont="1" applyAlignment="1">
      <alignment horizontal="center"/>
    </xf>
    <xf numFmtId="0" fontId="8" fillId="0" borderId="25" xfId="3" applyFont="1" applyBorder="1"/>
    <xf numFmtId="0" fontId="0" fillId="0" borderId="26" xfId="0" applyBorder="1"/>
    <xf numFmtId="0" fontId="0" fillId="0" borderId="27" xfId="0" applyBorder="1"/>
    <xf numFmtId="0" fontId="7" fillId="0" borderId="17" xfId="3" applyFont="1" applyBorder="1"/>
    <xf numFmtId="164" fontId="7" fillId="5" borderId="16" xfId="3" applyNumberFormat="1" applyFont="1" applyFill="1" applyBorder="1"/>
    <xf numFmtId="164" fontId="7" fillId="0" borderId="0" xfId="3" applyNumberFormat="1" applyFont="1"/>
    <xf numFmtId="10" fontId="7" fillId="5" borderId="24" xfId="1" applyNumberFormat="1" applyFont="1" applyFill="1" applyBorder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0" borderId="26" xfId="3" applyFont="1" applyBorder="1"/>
    <xf numFmtId="0" fontId="8" fillId="0" borderId="27" xfId="3" applyFont="1" applyBorder="1"/>
    <xf numFmtId="0" fontId="8" fillId="0" borderId="0" xfId="3" applyFont="1"/>
    <xf numFmtId="164" fontId="0" fillId="0" borderId="0" xfId="0" applyNumberFormat="1"/>
    <xf numFmtId="165" fontId="0" fillId="0" borderId="0" xfId="0" applyNumberFormat="1"/>
    <xf numFmtId="0" fontId="7" fillId="0" borderId="13" xfId="3" applyFont="1" applyBorder="1" applyAlignment="1">
      <alignment horizontal="center"/>
    </xf>
    <xf numFmtId="0" fontId="7" fillId="0" borderId="15" xfId="3" applyFont="1" applyBorder="1" applyAlignment="1">
      <alignment horizontal="center" wrapText="1"/>
    </xf>
    <xf numFmtId="0" fontId="7" fillId="0" borderId="17" xfId="3" applyFont="1" applyBorder="1" applyAlignment="1">
      <alignment horizontal="center"/>
    </xf>
    <xf numFmtId="165" fontId="7" fillId="5" borderId="0" xfId="3" applyNumberFormat="1" applyFont="1" applyFill="1"/>
    <xf numFmtId="10" fontId="7" fillId="5" borderId="16" xfId="3" applyNumberFormat="1" applyFont="1" applyFill="1" applyBorder="1" applyAlignment="1">
      <alignment wrapText="1"/>
    </xf>
    <xf numFmtId="10" fontId="7" fillId="5" borderId="16" xfId="1" applyNumberFormat="1" applyFont="1" applyFill="1" applyBorder="1"/>
    <xf numFmtId="0" fontId="7" fillId="0" borderId="0" xfId="3" applyFont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21" xfId="0" applyNumberFormat="1" applyFill="1" applyBorder="1" applyAlignment="1"/>
    <xf numFmtId="0" fontId="9" fillId="6" borderId="28" xfId="0" applyFont="1" applyFill="1" applyBorder="1" applyAlignment="1">
      <alignment horizontal="left"/>
    </xf>
    <xf numFmtId="0" fontId="9" fillId="6" borderId="11" xfId="0" applyFont="1" applyFill="1" applyBorder="1" applyAlignment="1">
      <alignment horizontal="left"/>
    </xf>
    <xf numFmtId="0" fontId="0" fillId="0" borderId="29" xfId="0" applyFill="1" applyBorder="1" applyAlignment="1"/>
    <xf numFmtId="0" fontId="10" fillId="7" borderId="0" xfId="0" applyFont="1" applyFill="1" applyBorder="1" applyAlignment="1">
      <alignment horizontal="left"/>
    </xf>
    <xf numFmtId="0" fontId="11" fillId="7" borderId="29" xfId="0" applyFont="1" applyFill="1" applyBorder="1" applyAlignment="1">
      <alignment horizontal="left"/>
    </xf>
    <xf numFmtId="0" fontId="10" fillId="7" borderId="21" xfId="0" applyFont="1" applyFill="1" applyBorder="1" applyAlignment="1">
      <alignment horizontal="left"/>
    </xf>
    <xf numFmtId="0" fontId="12" fillId="6" borderId="11" xfId="0" applyFont="1" applyFill="1" applyBorder="1" applyAlignment="1">
      <alignment horizontal="right"/>
    </xf>
    <xf numFmtId="0" fontId="12" fillId="6" borderId="28" xfId="0" applyFont="1" applyFill="1" applyBorder="1" applyAlignment="1">
      <alignment horizontal="right"/>
    </xf>
    <xf numFmtId="0" fontId="0" fillId="8" borderId="0" xfId="0" applyFill="1" applyBorder="1" applyAlignment="1"/>
    <xf numFmtId="0" fontId="13" fillId="0" borderId="0" xfId="0" applyFont="1" applyFill="1" applyBorder="1" applyAlignment="1">
      <alignment vertical="top" wrapText="1"/>
    </xf>
    <xf numFmtId="164" fontId="0" fillId="3" borderId="0" xfId="0" applyNumberFormat="1" applyFill="1" applyBorder="1" applyAlignment="1"/>
    <xf numFmtId="0" fontId="7" fillId="0" borderId="10" xfId="3" applyFont="1" applyBorder="1" applyAlignment="1">
      <alignment horizontal="center"/>
    </xf>
    <xf numFmtId="0" fontId="7" fillId="0" borderId="11" xfId="3" applyFont="1" applyBorder="1" applyAlignment="1">
      <alignment horizontal="center"/>
    </xf>
  </cellXfs>
  <cellStyles count="4">
    <cellStyle name="Normal" xfId="0" builtinId="0"/>
    <cellStyle name="Normal 2" xfId="2" xr:uid="{1F3A97B4-AC75-43E3-95C0-86EA9C0C605A}"/>
    <cellStyle name="Normal_Fig12-15" xfId="3" xr:uid="{B2C111CB-C98A-4FBB-BE3D-4B55BC33D2A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43D4-5D73-44BE-8DA2-AF8BBD027A58}">
  <dimension ref="A3:E9"/>
  <sheetViews>
    <sheetView tabSelected="1" workbookViewId="0"/>
  </sheetViews>
  <sheetFormatPr defaultRowHeight="14.4" x14ac:dyDescent="0.3"/>
  <cols>
    <col min="1" max="1" width="18.88671875" bestFit="1" customWidth="1"/>
    <col min="4" max="4" width="40.21875" bestFit="1" customWidth="1"/>
  </cols>
  <sheetData>
    <row r="3" spans="1:5" ht="15" thickBot="1" x14ac:dyDescent="0.35">
      <c r="A3" s="5" t="s">
        <v>0</v>
      </c>
      <c r="D3" s="1" t="s">
        <v>1</v>
      </c>
    </row>
    <row r="4" spans="1:5" x14ac:dyDescent="0.3">
      <c r="A4" s="10" t="s">
        <v>8</v>
      </c>
      <c r="B4" s="2">
        <v>20</v>
      </c>
      <c r="D4" s="6" t="s">
        <v>2</v>
      </c>
      <c r="E4" s="13">
        <f>B4/B5</f>
        <v>0.66666666666666663</v>
      </c>
    </row>
    <row r="5" spans="1:5" ht="15.6" x14ac:dyDescent="0.35">
      <c r="A5" s="11" t="s">
        <v>9</v>
      </c>
      <c r="B5" s="3">
        <v>30</v>
      </c>
      <c r="D5" s="7" t="s">
        <v>3</v>
      </c>
      <c r="E5" s="9">
        <f>B4^2/(B5*(B5-B4))</f>
        <v>1.3333333333333333</v>
      </c>
    </row>
    <row r="6" spans="1:5" ht="15" thickBot="1" x14ac:dyDescent="0.35">
      <c r="A6" s="12" t="s">
        <v>10</v>
      </c>
      <c r="B6" s="4">
        <v>1</v>
      </c>
      <c r="D6" s="7" t="s">
        <v>4</v>
      </c>
      <c r="E6" s="9">
        <f>E5+B4/B5</f>
        <v>2</v>
      </c>
    </row>
    <row r="7" spans="1:5" ht="15.6" x14ac:dyDescent="0.35">
      <c r="D7" s="7" t="s">
        <v>5</v>
      </c>
      <c r="E7" s="9">
        <f>B4/(B5*(B5-B4))</f>
        <v>6.6666666666666666E-2</v>
      </c>
    </row>
    <row r="8" spans="1:5" x14ac:dyDescent="0.3">
      <c r="D8" s="7" t="s">
        <v>6</v>
      </c>
      <c r="E8" s="9">
        <f>E7+1/B5</f>
        <v>0.1</v>
      </c>
    </row>
    <row r="9" spans="1:5" ht="15.6" x14ac:dyDescent="0.35">
      <c r="D9" s="8" t="s">
        <v>7</v>
      </c>
      <c r="E9" s="14">
        <f>1-E4</f>
        <v>0.33333333333333337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2190-76B9-4FD8-9274-2CC6AE409009}">
  <sheetPr>
    <outlinePr summaryBelow="0"/>
  </sheetPr>
  <dimension ref="B1:I13"/>
  <sheetViews>
    <sheetView showGridLines="0" workbookViewId="0">
      <selection activeCell="E9" sqref="E9"/>
    </sheetView>
  </sheetViews>
  <sheetFormatPr defaultRowHeight="14.4" outlineLevelRow="1" outlineLevelCol="1" x14ac:dyDescent="0.3"/>
  <cols>
    <col min="3" max="3" width="6" bestFit="1" customWidth="1"/>
    <col min="4" max="9" width="13.109375" bestFit="1" customWidth="1" outlineLevel="1"/>
  </cols>
  <sheetData>
    <row r="1" spans="2:9" ht="15" thickBot="1" x14ac:dyDescent="0.35"/>
    <row r="2" spans="2:9" ht="15.6" x14ac:dyDescent="0.3">
      <c r="B2" s="73" t="s">
        <v>46</v>
      </c>
      <c r="C2" s="73"/>
      <c r="D2" s="78"/>
      <c r="E2" s="78"/>
      <c r="F2" s="78"/>
      <c r="G2" s="78"/>
      <c r="H2" s="78"/>
      <c r="I2" s="78"/>
    </row>
    <row r="3" spans="2:9" ht="15.6" collapsed="1" x14ac:dyDescent="0.3">
      <c r="B3" s="72"/>
      <c r="C3" s="72"/>
      <c r="D3" s="79" t="s">
        <v>48</v>
      </c>
      <c r="E3" s="79" t="s">
        <v>54</v>
      </c>
      <c r="F3" s="79" t="s">
        <v>55</v>
      </c>
      <c r="G3" s="79" t="s">
        <v>56</v>
      </c>
      <c r="H3" s="79" t="s">
        <v>57</v>
      </c>
      <c r="I3" s="79" t="s">
        <v>58</v>
      </c>
    </row>
    <row r="4" spans="2:9" ht="20.399999999999999" hidden="1" outlineLevel="1" x14ac:dyDescent="0.3">
      <c r="B4" s="75"/>
      <c r="C4" s="75"/>
      <c r="D4" s="69"/>
      <c r="E4" s="81" t="s">
        <v>45</v>
      </c>
      <c r="F4" s="81" t="s">
        <v>45</v>
      </c>
      <c r="G4" s="81" t="s">
        <v>45</v>
      </c>
      <c r="H4" s="81" t="s">
        <v>45</v>
      </c>
      <c r="I4" s="81" t="s">
        <v>45</v>
      </c>
    </row>
    <row r="5" spans="2:9" x14ac:dyDescent="0.3">
      <c r="B5" s="76" t="s">
        <v>47</v>
      </c>
      <c r="C5" s="76"/>
      <c r="D5" s="74"/>
      <c r="E5" s="74"/>
      <c r="F5" s="74"/>
      <c r="G5" s="74"/>
      <c r="H5" s="74"/>
      <c r="I5" s="74"/>
    </row>
    <row r="6" spans="2:9" outlineLevel="1" x14ac:dyDescent="0.3">
      <c r="B6" s="75"/>
      <c r="C6" s="75" t="s">
        <v>41</v>
      </c>
      <c r="D6" s="69">
        <v>350</v>
      </c>
      <c r="E6" s="80">
        <v>150</v>
      </c>
      <c r="F6" s="80">
        <v>200</v>
      </c>
      <c r="G6" s="80">
        <v>250</v>
      </c>
      <c r="H6" s="80">
        <v>300</v>
      </c>
      <c r="I6" s="80">
        <v>350</v>
      </c>
    </row>
    <row r="7" spans="2:9" outlineLevel="1" x14ac:dyDescent="0.3">
      <c r="B7" s="75"/>
      <c r="C7" s="75" t="s">
        <v>42</v>
      </c>
      <c r="D7" s="69">
        <v>50</v>
      </c>
      <c r="E7" s="80">
        <v>50</v>
      </c>
      <c r="F7" s="80">
        <v>50</v>
      </c>
      <c r="G7" s="80">
        <v>50</v>
      </c>
      <c r="H7" s="80">
        <v>50</v>
      </c>
      <c r="I7" s="80">
        <v>50</v>
      </c>
    </row>
    <row r="8" spans="2:9" x14ac:dyDescent="0.3">
      <c r="B8" s="76" t="s">
        <v>49</v>
      </c>
      <c r="C8" s="76"/>
      <c r="D8" s="74"/>
      <c r="E8" s="74"/>
      <c r="F8" s="74"/>
      <c r="G8" s="74"/>
      <c r="H8" s="74"/>
      <c r="I8" s="74"/>
    </row>
    <row r="9" spans="2:9" outlineLevel="1" x14ac:dyDescent="0.3">
      <c r="B9" s="75"/>
      <c r="C9" s="75" t="s">
        <v>43</v>
      </c>
      <c r="D9" s="70">
        <v>9154.5735714285693</v>
      </c>
      <c r="E9" s="82">
        <v>6626.2550000000001</v>
      </c>
      <c r="F9" s="70">
        <v>6891.4228571428603</v>
      </c>
      <c r="G9" s="70">
        <v>7550.26</v>
      </c>
      <c r="H9" s="70">
        <v>8285.2657142857206</v>
      </c>
      <c r="I9" s="70">
        <v>9162.8814285714307</v>
      </c>
    </row>
    <row r="10" spans="2:9" ht="15" outlineLevel="1" thickBot="1" x14ac:dyDescent="0.35">
      <c r="B10" s="77"/>
      <c r="C10" s="77" t="s">
        <v>44</v>
      </c>
      <c r="D10" s="71">
        <v>3.4915646463982798E-2</v>
      </c>
      <c r="E10" s="71">
        <v>7.6788772069974004E-2</v>
      </c>
      <c r="F10" s="71">
        <v>5.6715356257883098E-2</v>
      </c>
      <c r="G10" s="71">
        <v>5.0484902091563699E-2</v>
      </c>
      <c r="H10" s="71">
        <v>4.08160669727217E-2</v>
      </c>
      <c r="I10" s="71">
        <v>3.2888353038420602E-2</v>
      </c>
    </row>
    <row r="11" spans="2:9" x14ac:dyDescent="0.3">
      <c r="B11" t="s">
        <v>50</v>
      </c>
    </row>
    <row r="12" spans="2:9" x14ac:dyDescent="0.3">
      <c r="B12" t="s">
        <v>51</v>
      </c>
    </row>
    <row r="13" spans="2:9" x14ac:dyDescent="0.3">
      <c r="B1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8B7E-D57B-48C8-9174-33678AE17C1D}">
  <sheetPr>
    <outlinePr summaryBelow="0"/>
  </sheetPr>
  <dimension ref="B1:I13"/>
  <sheetViews>
    <sheetView showGridLines="0" workbookViewId="0">
      <selection activeCell="G9" sqref="G9"/>
    </sheetView>
  </sheetViews>
  <sheetFormatPr defaultRowHeight="14.4" outlineLevelRow="1" outlineLevelCol="1" x14ac:dyDescent="0.3"/>
  <cols>
    <col min="3" max="3" width="6" bestFit="1" customWidth="1"/>
    <col min="4" max="9" width="13.109375" bestFit="1" customWidth="1" outlineLevel="1"/>
  </cols>
  <sheetData>
    <row r="1" spans="2:9" ht="15" thickBot="1" x14ac:dyDescent="0.35"/>
    <row r="2" spans="2:9" ht="15.6" x14ac:dyDescent="0.3">
      <c r="B2" s="73" t="s">
        <v>46</v>
      </c>
      <c r="C2" s="73"/>
      <c r="D2" s="78"/>
      <c r="E2" s="78"/>
      <c r="F2" s="78"/>
      <c r="G2" s="78"/>
      <c r="H2" s="78"/>
      <c r="I2" s="78"/>
    </row>
    <row r="3" spans="2:9" ht="15.6" collapsed="1" x14ac:dyDescent="0.3">
      <c r="B3" s="72"/>
      <c r="C3" s="72"/>
      <c r="D3" s="79" t="s">
        <v>48</v>
      </c>
      <c r="E3" s="79" t="s">
        <v>59</v>
      </c>
      <c r="F3" s="79" t="s">
        <v>58</v>
      </c>
      <c r="G3" s="79" t="s">
        <v>60</v>
      </c>
      <c r="H3" s="79" t="s">
        <v>61</v>
      </c>
      <c r="I3" s="79" t="s">
        <v>62</v>
      </c>
    </row>
    <row r="4" spans="2:9" ht="20.399999999999999" hidden="1" outlineLevel="1" x14ac:dyDescent="0.3">
      <c r="B4" s="75"/>
      <c r="C4" s="75"/>
      <c r="D4" s="69"/>
      <c r="E4" s="81" t="s">
        <v>45</v>
      </c>
      <c r="F4" s="81" t="s">
        <v>45</v>
      </c>
      <c r="G4" s="81" t="s">
        <v>45</v>
      </c>
      <c r="H4" s="81" t="s">
        <v>45</v>
      </c>
      <c r="I4" s="81" t="s">
        <v>45</v>
      </c>
    </row>
    <row r="5" spans="2:9" x14ac:dyDescent="0.3">
      <c r="B5" s="76" t="s">
        <v>47</v>
      </c>
      <c r="C5" s="76"/>
      <c r="D5" s="74"/>
      <c r="E5" s="74"/>
      <c r="F5" s="74"/>
      <c r="G5" s="74"/>
      <c r="H5" s="74"/>
      <c r="I5" s="74"/>
    </row>
    <row r="6" spans="2:9" outlineLevel="1" x14ac:dyDescent="0.3">
      <c r="B6" s="75"/>
      <c r="C6" s="75" t="s">
        <v>41</v>
      </c>
      <c r="D6" s="69">
        <v>350</v>
      </c>
      <c r="E6" s="80">
        <v>350</v>
      </c>
      <c r="F6" s="80">
        <v>350</v>
      </c>
      <c r="G6" s="80">
        <v>350</v>
      </c>
      <c r="H6" s="80">
        <v>350</v>
      </c>
      <c r="I6" s="80">
        <v>350</v>
      </c>
    </row>
    <row r="7" spans="2:9" outlineLevel="1" x14ac:dyDescent="0.3">
      <c r="B7" s="75"/>
      <c r="C7" s="75" t="s">
        <v>42</v>
      </c>
      <c r="D7" s="69">
        <v>50</v>
      </c>
      <c r="E7" s="80">
        <v>40</v>
      </c>
      <c r="F7" s="80">
        <v>50</v>
      </c>
      <c r="G7" s="80">
        <v>60</v>
      </c>
      <c r="H7" s="80">
        <v>70</v>
      </c>
      <c r="I7" s="80">
        <v>80</v>
      </c>
    </row>
    <row r="8" spans="2:9" x14ac:dyDescent="0.3">
      <c r="B8" s="76" t="s">
        <v>49</v>
      </c>
      <c r="C8" s="76"/>
      <c r="D8" s="74"/>
      <c r="E8" s="74"/>
      <c r="F8" s="74"/>
      <c r="G8" s="74"/>
      <c r="H8" s="74"/>
      <c r="I8" s="74"/>
    </row>
    <row r="9" spans="2:9" outlineLevel="1" x14ac:dyDescent="0.3">
      <c r="B9" s="75"/>
      <c r="C9" s="75" t="s">
        <v>43</v>
      </c>
      <c r="D9" s="70">
        <v>9151.4728571428604</v>
      </c>
      <c r="E9" s="70">
        <v>9316.9964285714304</v>
      </c>
      <c r="F9" s="70">
        <v>9146.29714285714</v>
      </c>
      <c r="G9" s="82">
        <v>9132.1221428571407</v>
      </c>
      <c r="H9" s="70">
        <v>9276.9485714285693</v>
      </c>
      <c r="I9" s="70">
        <v>9565.4992857142897</v>
      </c>
    </row>
    <row r="10" spans="2:9" ht="15" outlineLevel="1" thickBot="1" x14ac:dyDescent="0.35">
      <c r="B10" s="77"/>
      <c r="C10" s="77" t="s">
        <v>44</v>
      </c>
      <c r="D10" s="71">
        <v>3.3846197028740699E-2</v>
      </c>
      <c r="E10" s="71">
        <v>5.1515282148739398E-2</v>
      </c>
      <c r="F10" s="71">
        <v>3.4083279177688303E-2</v>
      </c>
      <c r="G10" s="71">
        <v>2.1312417575562102E-2</v>
      </c>
      <c r="H10" s="71">
        <v>1.2481270365901499E-2</v>
      </c>
      <c r="I10" s="71">
        <v>6.2406580475568704E-3</v>
      </c>
    </row>
    <row r="11" spans="2:9" x14ac:dyDescent="0.3">
      <c r="B11" t="s">
        <v>50</v>
      </c>
    </row>
    <row r="12" spans="2:9" x14ac:dyDescent="0.3">
      <c r="B12" t="s">
        <v>51</v>
      </c>
    </row>
    <row r="13" spans="2:9" x14ac:dyDescent="0.3">
      <c r="B1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698A-5294-431F-B5C9-F2128A0A6E5A}">
  <dimension ref="A1:X384"/>
  <sheetViews>
    <sheetView topLeftCell="J1" workbookViewId="0">
      <selection activeCell="X3" sqref="X3"/>
    </sheetView>
  </sheetViews>
  <sheetFormatPr defaultRowHeight="14.4" x14ac:dyDescent="0.3"/>
  <cols>
    <col min="19" max="19" width="9.88671875" bestFit="1" customWidth="1"/>
  </cols>
  <sheetData>
    <row r="1" spans="1:24" ht="15" thickBot="1" x14ac:dyDescent="0.35"/>
    <row r="2" spans="1:24" ht="15" thickBot="1" x14ac:dyDescent="0.35">
      <c r="Q2" s="83" t="s">
        <v>11</v>
      </c>
      <c r="R2" s="84"/>
      <c r="S2" s="84"/>
      <c r="T2" s="15"/>
    </row>
    <row r="3" spans="1:24" ht="28.8" thickBot="1" x14ac:dyDescent="0.35">
      <c r="A3" s="62" t="s">
        <v>37</v>
      </c>
      <c r="B3" s="17" t="s">
        <v>29</v>
      </c>
      <c r="C3" s="17" t="s">
        <v>30</v>
      </c>
      <c r="D3" s="17" t="s">
        <v>31</v>
      </c>
      <c r="E3" s="17" t="s">
        <v>53</v>
      </c>
      <c r="F3" s="17" t="s">
        <v>32</v>
      </c>
      <c r="G3" s="17" t="s">
        <v>33</v>
      </c>
      <c r="H3" s="17" t="s">
        <v>34</v>
      </c>
      <c r="I3" s="17" t="s">
        <v>35</v>
      </c>
      <c r="J3" s="17" t="s">
        <v>36</v>
      </c>
      <c r="K3" s="17" t="s">
        <v>12</v>
      </c>
      <c r="L3" s="63" t="s">
        <v>38</v>
      </c>
      <c r="M3" s="17" t="s">
        <v>20</v>
      </c>
      <c r="N3" s="17" t="s">
        <v>22</v>
      </c>
      <c r="O3" s="63" t="s">
        <v>24</v>
      </c>
      <c r="Q3" s="16" t="s">
        <v>12</v>
      </c>
      <c r="R3" s="17" t="s">
        <v>13</v>
      </c>
      <c r="S3" s="18" t="s">
        <v>14</v>
      </c>
      <c r="T3" s="19" t="s">
        <v>15</v>
      </c>
      <c r="V3" s="16" t="s">
        <v>39</v>
      </c>
      <c r="W3" s="17" t="s">
        <v>27</v>
      </c>
      <c r="X3" s="63" t="s">
        <v>63</v>
      </c>
    </row>
    <row r="4" spans="1:24" x14ac:dyDescent="0.3">
      <c r="A4">
        <v>1</v>
      </c>
      <c r="B4">
        <v>90</v>
      </c>
      <c r="C4">
        <v>0</v>
      </c>
      <c r="D4">
        <f>B4+C4</f>
        <v>90</v>
      </c>
      <c r="E4">
        <f ca="1">INT(NORMINV(RAND(),$S$11,$S$12))</f>
        <v>12</v>
      </c>
      <c r="F4">
        <f ca="1">MIN(D4,E4)</f>
        <v>12</v>
      </c>
      <c r="G4">
        <f ca="1">MAX(D4-E4,0)</f>
        <v>78</v>
      </c>
      <c r="H4">
        <f ca="1">MAX(E4-D4,0)</f>
        <v>0</v>
      </c>
      <c r="I4">
        <f ca="1">G4</f>
        <v>78</v>
      </c>
      <c r="J4">
        <f ca="1">IF(I4&lt;=$S$15,1,0)</f>
        <v>0</v>
      </c>
      <c r="K4">
        <f ca="1">IF(J4=1,LOOKUP(RAND(),$S$4:$S$9,$Q$4:$Q$9),0)</f>
        <v>0</v>
      </c>
      <c r="L4">
        <f ca="1">IF(J4=1,A4+K4+1,0)</f>
        <v>0</v>
      </c>
      <c r="M4" s="60">
        <f ca="1">G4*$S$17</f>
        <v>19.5</v>
      </c>
      <c r="N4" s="61">
        <f ca="1">H4*$S$20</f>
        <v>0</v>
      </c>
      <c r="O4">
        <f ca="1">IF(J4=1,$S$23,0)</f>
        <v>0</v>
      </c>
      <c r="Q4" s="20">
        <v>1</v>
      </c>
      <c r="R4" s="21">
        <v>0.1</v>
      </c>
      <c r="S4" s="22">
        <v>0</v>
      </c>
      <c r="T4" s="23">
        <f>S4+R4</f>
        <v>0.1</v>
      </c>
      <c r="V4" s="64">
        <v>1</v>
      </c>
      <c r="W4" s="65">
        <f ca="1">S27</f>
        <v>8959.75</v>
      </c>
      <c r="X4" s="66">
        <f ca="1">S28</f>
        <v>1.5779092702169626E-2</v>
      </c>
    </row>
    <row r="5" spans="1:24" x14ac:dyDescent="0.3">
      <c r="A5">
        <v>2</v>
      </c>
      <c r="B5">
        <f ca="1">G4</f>
        <v>78</v>
      </c>
      <c r="C5">
        <f ca="1">COUNTIF($L$4:L4,A5)*$S$14</f>
        <v>0</v>
      </c>
      <c r="D5">
        <f ca="1">B5+C5</f>
        <v>78</v>
      </c>
      <c r="E5">
        <f ca="1">INT(NORMINV(RAND(),$S$11,$S$12))</f>
        <v>18</v>
      </c>
      <c r="F5">
        <f ca="1">MIN(D5,E5)</f>
        <v>18</v>
      </c>
      <c r="G5">
        <f ca="1">MAX(D5-E5,0)</f>
        <v>60</v>
      </c>
      <c r="H5">
        <f ca="1">MAX(E5-D5,0)</f>
        <v>0</v>
      </c>
      <c r="I5">
        <f ca="1">I4-F5+IF(J4=1,$S$14,0)</f>
        <v>60</v>
      </c>
      <c r="J5">
        <f ca="1">IF(I5&lt;=$S$15,1,0)</f>
        <v>0</v>
      </c>
      <c r="K5">
        <f ca="1">IF(J5=1,LOOKUP(RAND(),$S$4:$S$9,$Q$4:$Q$9),0)</f>
        <v>0</v>
      </c>
      <c r="L5">
        <f ca="1">IF(J5=1,A5+K5+1,0)</f>
        <v>0</v>
      </c>
      <c r="M5" s="60">
        <f ca="1">G5*$S$17</f>
        <v>15</v>
      </c>
      <c r="N5" s="61">
        <f ca="1">H5*$S$20</f>
        <v>0</v>
      </c>
      <c r="O5">
        <f ca="1">IF(J5=1,$S$23,0)</f>
        <v>0</v>
      </c>
      <c r="Q5" s="20">
        <v>2</v>
      </c>
      <c r="R5" s="21">
        <v>0.22</v>
      </c>
      <c r="S5" s="22">
        <f>T4</f>
        <v>0.1</v>
      </c>
      <c r="T5" s="24">
        <f>S5+R5</f>
        <v>0.32</v>
      </c>
      <c r="V5" s="64">
        <v>2</v>
      </c>
      <c r="W5" s="65">
        <f t="dataTable" ref="W5:X353" dt2D="0" dtr="0" r1="Z4" ca="1"/>
        <v>9262.25</v>
      </c>
      <c r="X5" s="67">
        <v>3.834355828220859E-2</v>
      </c>
    </row>
    <row r="6" spans="1:24" x14ac:dyDescent="0.3">
      <c r="A6">
        <v>3</v>
      </c>
      <c r="B6">
        <f t="shared" ref="B6:B69" ca="1" si="0">G5</f>
        <v>60</v>
      </c>
      <c r="C6">
        <f ca="1">COUNTIF($L$4:L5,A6)*$S$14</f>
        <v>0</v>
      </c>
      <c r="D6">
        <f t="shared" ref="D6:D69" ca="1" si="1">B6+C6</f>
        <v>60</v>
      </c>
      <c r="E6">
        <f t="shared" ref="E6:E69" ca="1" si="2">INT(NORMINV(RAND(),$S$11,$S$12))</f>
        <v>10</v>
      </c>
      <c r="F6">
        <f t="shared" ref="F6:F69" ca="1" si="3">MIN(D6,E6)</f>
        <v>10</v>
      </c>
      <c r="G6">
        <f t="shared" ref="G6:G69" ca="1" si="4">MAX(D6-E6,0)</f>
        <v>50</v>
      </c>
      <c r="H6">
        <f t="shared" ref="H6:H69" ca="1" si="5">MAX(E6-D6,0)</f>
        <v>0</v>
      </c>
      <c r="I6">
        <f t="shared" ref="I6:I69" ca="1" si="6">I5-F6+IF(J5=1,$S$14,0)</f>
        <v>50</v>
      </c>
      <c r="J6">
        <f t="shared" ref="J6:J69" ca="1" si="7">IF(I6&lt;=$S$15,1,0)</f>
        <v>1</v>
      </c>
      <c r="K6">
        <f t="shared" ref="K6:K69" ca="1" si="8">IF(J6=1,LOOKUP(RAND(),$S$4:$S$9,$Q$4:$Q$9),0)</f>
        <v>2</v>
      </c>
      <c r="L6">
        <f t="shared" ref="L6:L69" ca="1" si="9">IF(J6=1,A6+K6+1,0)</f>
        <v>6</v>
      </c>
      <c r="M6" s="60">
        <f t="shared" ref="M6:M69" ca="1" si="10">G6*$S$17</f>
        <v>12.5</v>
      </c>
      <c r="N6" s="61">
        <f t="shared" ref="N6:N69" ca="1" si="11">H6*$S$20</f>
        <v>0</v>
      </c>
      <c r="O6">
        <f t="shared" ref="O6:O69" ca="1" si="12">IF(J6=1,$S$23,0)</f>
        <v>80</v>
      </c>
      <c r="Q6" s="20">
        <v>3</v>
      </c>
      <c r="R6" s="21">
        <v>0.28000000000000003</v>
      </c>
      <c r="S6" s="22">
        <f t="shared" ref="S6:S9" si="13">T5</f>
        <v>0.32</v>
      </c>
      <c r="T6" s="24">
        <f t="shared" ref="T6:T9" si="14">S6+R6</f>
        <v>0.60000000000000009</v>
      </c>
      <c r="V6" s="64">
        <v>3</v>
      </c>
      <c r="W6" s="65">
        <v>9421.25</v>
      </c>
      <c r="X6" s="67">
        <v>5.0334250884781752E-2</v>
      </c>
    </row>
    <row r="7" spans="1:24" x14ac:dyDescent="0.3">
      <c r="A7">
        <v>4</v>
      </c>
      <c r="B7">
        <f t="shared" ca="1" si="0"/>
        <v>50</v>
      </c>
      <c r="C7">
        <f ca="1">COUNTIF($L$4:L6,A7)*$S$14</f>
        <v>0</v>
      </c>
      <c r="D7">
        <f t="shared" ca="1" si="1"/>
        <v>50</v>
      </c>
      <c r="E7">
        <f t="shared" ca="1" si="2"/>
        <v>12</v>
      </c>
      <c r="F7">
        <f t="shared" ca="1" si="3"/>
        <v>12</v>
      </c>
      <c r="G7">
        <f t="shared" ca="1" si="4"/>
        <v>38</v>
      </c>
      <c r="H7">
        <f t="shared" ca="1" si="5"/>
        <v>0</v>
      </c>
      <c r="I7">
        <f t="shared" ca="1" si="6"/>
        <v>388</v>
      </c>
      <c r="J7">
        <f t="shared" ca="1" si="7"/>
        <v>0</v>
      </c>
      <c r="K7">
        <f t="shared" ca="1" si="8"/>
        <v>0</v>
      </c>
      <c r="L7">
        <f t="shared" ca="1" si="9"/>
        <v>0</v>
      </c>
      <c r="M7" s="60">
        <f t="shared" ca="1" si="10"/>
        <v>9.5</v>
      </c>
      <c r="N7" s="61">
        <f t="shared" ca="1" si="11"/>
        <v>0</v>
      </c>
      <c r="O7">
        <f t="shared" ca="1" si="12"/>
        <v>0</v>
      </c>
      <c r="Q7" s="20">
        <v>4</v>
      </c>
      <c r="R7" s="21">
        <v>0.15</v>
      </c>
      <c r="S7" s="22">
        <f t="shared" si="13"/>
        <v>0.60000000000000009</v>
      </c>
      <c r="T7" s="24">
        <f t="shared" si="14"/>
        <v>0.75000000000000011</v>
      </c>
      <c r="V7" s="64">
        <v>4</v>
      </c>
      <c r="W7" s="65">
        <v>9027.25</v>
      </c>
      <c r="X7" s="67">
        <v>2.9699248120300753E-2</v>
      </c>
    </row>
    <row r="8" spans="1:24" x14ac:dyDescent="0.3">
      <c r="A8">
        <v>5</v>
      </c>
      <c r="B8">
        <f t="shared" ca="1" si="0"/>
        <v>38</v>
      </c>
      <c r="C8">
        <f ca="1">COUNTIF($L$4:L7,A8)*$S$14</f>
        <v>0</v>
      </c>
      <c r="D8">
        <f t="shared" ca="1" si="1"/>
        <v>38</v>
      </c>
      <c r="E8">
        <f t="shared" ca="1" si="2"/>
        <v>15</v>
      </c>
      <c r="F8">
        <f t="shared" ca="1" si="3"/>
        <v>15</v>
      </c>
      <c r="G8">
        <f t="shared" ca="1" si="4"/>
        <v>23</v>
      </c>
      <c r="H8">
        <f t="shared" ca="1" si="5"/>
        <v>0</v>
      </c>
      <c r="I8">
        <f t="shared" ca="1" si="6"/>
        <v>373</v>
      </c>
      <c r="J8">
        <f t="shared" ca="1" si="7"/>
        <v>0</v>
      </c>
      <c r="K8">
        <f t="shared" ca="1" si="8"/>
        <v>0</v>
      </c>
      <c r="L8">
        <f t="shared" ca="1" si="9"/>
        <v>0</v>
      </c>
      <c r="M8" s="60">
        <f t="shared" ca="1" si="10"/>
        <v>5.75</v>
      </c>
      <c r="N8" s="61">
        <f t="shared" ca="1" si="11"/>
        <v>0</v>
      </c>
      <c r="O8">
        <f t="shared" ca="1" si="12"/>
        <v>0</v>
      </c>
      <c r="Q8" s="20">
        <v>5</v>
      </c>
      <c r="R8" s="21">
        <v>0.15</v>
      </c>
      <c r="S8" s="22">
        <f t="shared" si="13"/>
        <v>0.75000000000000011</v>
      </c>
      <c r="T8" s="24">
        <f t="shared" si="14"/>
        <v>0.90000000000000013</v>
      </c>
      <c r="V8" s="64">
        <v>5</v>
      </c>
      <c r="W8" s="65">
        <v>8703</v>
      </c>
      <c r="X8" s="67">
        <v>1.8460329929300863E-2</v>
      </c>
    </row>
    <row r="9" spans="1:24" ht="15" thickBot="1" x14ac:dyDescent="0.35">
      <c r="A9">
        <v>6</v>
      </c>
      <c r="B9">
        <f t="shared" ca="1" si="0"/>
        <v>23</v>
      </c>
      <c r="C9">
        <f ca="1">COUNTIF($L$4:L8,A9)*$S$14</f>
        <v>350</v>
      </c>
      <c r="D9">
        <f t="shared" ca="1" si="1"/>
        <v>373</v>
      </c>
      <c r="E9">
        <f t="shared" ca="1" si="2"/>
        <v>5</v>
      </c>
      <c r="F9">
        <f t="shared" ca="1" si="3"/>
        <v>5</v>
      </c>
      <c r="G9">
        <f t="shared" ca="1" si="4"/>
        <v>368</v>
      </c>
      <c r="H9">
        <f t="shared" ca="1" si="5"/>
        <v>0</v>
      </c>
      <c r="I9">
        <f t="shared" ca="1" si="6"/>
        <v>368</v>
      </c>
      <c r="J9">
        <f t="shared" ca="1" si="7"/>
        <v>0</v>
      </c>
      <c r="K9">
        <f t="shared" ca="1" si="8"/>
        <v>0</v>
      </c>
      <c r="L9">
        <f t="shared" ca="1" si="9"/>
        <v>0</v>
      </c>
      <c r="M9" s="60">
        <f t="shared" ca="1" si="10"/>
        <v>92</v>
      </c>
      <c r="N9" s="61">
        <f t="shared" ca="1" si="11"/>
        <v>0</v>
      </c>
      <c r="O9">
        <f t="shared" ca="1" si="12"/>
        <v>0</v>
      </c>
      <c r="Q9" s="25">
        <v>6</v>
      </c>
      <c r="R9" s="26">
        <v>0.1</v>
      </c>
      <c r="S9" s="27">
        <f t="shared" si="13"/>
        <v>0.90000000000000013</v>
      </c>
      <c r="T9" s="28">
        <f t="shared" si="14"/>
        <v>1.0000000000000002</v>
      </c>
      <c r="V9" s="64">
        <v>6</v>
      </c>
      <c r="W9" s="65">
        <v>9450.25</v>
      </c>
      <c r="X9" s="67">
        <v>4.6072507552870089E-2</v>
      </c>
    </row>
    <row r="10" spans="1:24" ht="15" thickBot="1" x14ac:dyDescent="0.35">
      <c r="A10">
        <v>7</v>
      </c>
      <c r="B10">
        <f t="shared" ca="1" si="0"/>
        <v>368</v>
      </c>
      <c r="C10">
        <f ca="1">COUNTIF($L$4:L9,A10)*$S$14</f>
        <v>0</v>
      </c>
      <c r="D10">
        <f t="shared" ca="1" si="1"/>
        <v>368</v>
      </c>
      <c r="E10">
        <f t="shared" ca="1" si="2"/>
        <v>13</v>
      </c>
      <c r="F10">
        <f t="shared" ca="1" si="3"/>
        <v>13</v>
      </c>
      <c r="G10">
        <f t="shared" ca="1" si="4"/>
        <v>355</v>
      </c>
      <c r="H10">
        <f t="shared" ca="1" si="5"/>
        <v>0</v>
      </c>
      <c r="I10">
        <f t="shared" ca="1" si="6"/>
        <v>355</v>
      </c>
      <c r="J10">
        <f t="shared" ca="1" si="7"/>
        <v>0</v>
      </c>
      <c r="K10">
        <f t="shared" ca="1" si="8"/>
        <v>0</v>
      </c>
      <c r="L10">
        <f t="shared" ca="1" si="9"/>
        <v>0</v>
      </c>
      <c r="M10" s="60">
        <f t="shared" ca="1" si="10"/>
        <v>88.75</v>
      </c>
      <c r="N10" s="61">
        <f t="shared" ca="1" si="11"/>
        <v>0</v>
      </c>
      <c r="O10">
        <f t="shared" ca="1" si="12"/>
        <v>0</v>
      </c>
      <c r="Q10" s="29"/>
      <c r="R10" s="29"/>
      <c r="S10" s="29"/>
      <c r="T10" s="29"/>
      <c r="V10" s="64">
        <v>7</v>
      </c>
      <c r="W10" s="65">
        <v>9177.25</v>
      </c>
      <c r="X10" s="67">
        <v>3.2233883058470768E-2</v>
      </c>
    </row>
    <row r="11" spans="1:24" x14ac:dyDescent="0.3">
      <c r="A11">
        <v>8</v>
      </c>
      <c r="B11">
        <f t="shared" ca="1" si="0"/>
        <v>355</v>
      </c>
      <c r="C11">
        <f ca="1">COUNTIF($L$4:L10,A11)*$S$14</f>
        <v>0</v>
      </c>
      <c r="D11">
        <f t="shared" ca="1" si="1"/>
        <v>355</v>
      </c>
      <c r="E11">
        <f t="shared" ca="1" si="2"/>
        <v>15</v>
      </c>
      <c r="F11">
        <f t="shared" ca="1" si="3"/>
        <v>15</v>
      </c>
      <c r="G11">
        <f t="shared" ca="1" si="4"/>
        <v>340</v>
      </c>
      <c r="H11">
        <f t="shared" ca="1" si="5"/>
        <v>0</v>
      </c>
      <c r="I11">
        <f t="shared" ca="1" si="6"/>
        <v>340</v>
      </c>
      <c r="J11">
        <f t="shared" ca="1" si="7"/>
        <v>0</v>
      </c>
      <c r="K11">
        <f t="shared" ca="1" si="8"/>
        <v>0</v>
      </c>
      <c r="L11">
        <f t="shared" ca="1" si="9"/>
        <v>0</v>
      </c>
      <c r="M11" s="60">
        <f t="shared" ca="1" si="10"/>
        <v>85</v>
      </c>
      <c r="N11" s="61">
        <f t="shared" ca="1" si="11"/>
        <v>0</v>
      </c>
      <c r="O11">
        <f t="shared" ca="1" si="12"/>
        <v>0</v>
      </c>
      <c r="Q11" s="30" t="s">
        <v>16</v>
      </c>
      <c r="R11" s="31"/>
      <c r="S11" s="32">
        <v>15</v>
      </c>
      <c r="T11" s="33"/>
      <c r="V11" s="64">
        <v>8</v>
      </c>
      <c r="W11" s="65">
        <v>9493</v>
      </c>
      <c r="X11" s="67">
        <v>4.8355899419729204E-2</v>
      </c>
    </row>
    <row r="12" spans="1:24" ht="15" thickBot="1" x14ac:dyDescent="0.35">
      <c r="A12">
        <v>9</v>
      </c>
      <c r="B12">
        <f t="shared" ca="1" si="0"/>
        <v>340</v>
      </c>
      <c r="C12">
        <f ca="1">COUNTIF($L$4:L11,A12)*$S$14</f>
        <v>0</v>
      </c>
      <c r="D12">
        <f t="shared" ca="1" si="1"/>
        <v>340</v>
      </c>
      <c r="E12">
        <f t="shared" ca="1" si="2"/>
        <v>18</v>
      </c>
      <c r="F12">
        <f t="shared" ca="1" si="3"/>
        <v>18</v>
      </c>
      <c r="G12">
        <f t="shared" ca="1" si="4"/>
        <v>322</v>
      </c>
      <c r="H12">
        <f t="shared" ca="1" si="5"/>
        <v>0</v>
      </c>
      <c r="I12">
        <f t="shared" ca="1" si="6"/>
        <v>322</v>
      </c>
      <c r="J12">
        <f t="shared" ca="1" si="7"/>
        <v>0</v>
      </c>
      <c r="K12">
        <f t="shared" ca="1" si="8"/>
        <v>0</v>
      </c>
      <c r="L12">
        <f t="shared" ca="1" si="9"/>
        <v>0</v>
      </c>
      <c r="M12" s="60">
        <f t="shared" ca="1" si="10"/>
        <v>80.5</v>
      </c>
      <c r="N12" s="61">
        <f t="shared" ca="1" si="11"/>
        <v>0</v>
      </c>
      <c r="O12">
        <f t="shared" ca="1" si="12"/>
        <v>0</v>
      </c>
      <c r="Q12" s="34" t="s">
        <v>17</v>
      </c>
      <c r="R12" s="27"/>
      <c r="S12" s="35">
        <v>4</v>
      </c>
      <c r="T12" s="33"/>
      <c r="V12" s="64">
        <v>9</v>
      </c>
      <c r="W12" s="65">
        <v>8744.5</v>
      </c>
      <c r="X12" s="67">
        <v>2.7733755942947703E-3</v>
      </c>
    </row>
    <row r="13" spans="1:24" ht="15" thickBot="1" x14ac:dyDescent="0.35">
      <c r="A13">
        <v>10</v>
      </c>
      <c r="B13">
        <f t="shared" ca="1" si="0"/>
        <v>322</v>
      </c>
      <c r="C13">
        <f ca="1">COUNTIF($L$4:L12,A13)*$S$14</f>
        <v>0</v>
      </c>
      <c r="D13">
        <f t="shared" ca="1" si="1"/>
        <v>322</v>
      </c>
      <c r="E13">
        <f t="shared" ca="1" si="2"/>
        <v>16</v>
      </c>
      <c r="F13">
        <f t="shared" ca="1" si="3"/>
        <v>16</v>
      </c>
      <c r="G13">
        <f t="shared" ca="1" si="4"/>
        <v>306</v>
      </c>
      <c r="H13">
        <f t="shared" ca="1" si="5"/>
        <v>0</v>
      </c>
      <c r="I13">
        <f t="shared" ca="1" si="6"/>
        <v>306</v>
      </c>
      <c r="J13">
        <f t="shared" ca="1" si="7"/>
        <v>0</v>
      </c>
      <c r="K13">
        <f t="shared" ca="1" si="8"/>
        <v>0</v>
      </c>
      <c r="L13">
        <f t="shared" ca="1" si="9"/>
        <v>0</v>
      </c>
      <c r="M13" s="60">
        <f t="shared" ca="1" si="10"/>
        <v>76.5</v>
      </c>
      <c r="N13" s="61">
        <f t="shared" ca="1" si="11"/>
        <v>0</v>
      </c>
      <c r="O13">
        <f t="shared" ca="1" si="12"/>
        <v>0</v>
      </c>
      <c r="Q13" s="33"/>
      <c r="R13" s="22"/>
      <c r="S13" s="33"/>
      <c r="T13" s="33"/>
      <c r="V13" s="64">
        <v>10</v>
      </c>
      <c r="W13" s="65">
        <v>9519.5</v>
      </c>
      <c r="X13" s="67">
        <v>5.5555555555555552E-2</v>
      </c>
    </row>
    <row r="14" spans="1:24" x14ac:dyDescent="0.3">
      <c r="A14">
        <v>11</v>
      </c>
      <c r="B14">
        <f t="shared" ca="1" si="0"/>
        <v>306</v>
      </c>
      <c r="C14">
        <f ca="1">COUNTIF($L$4:L13,A14)*$S$14</f>
        <v>0</v>
      </c>
      <c r="D14">
        <f t="shared" ca="1" si="1"/>
        <v>306</v>
      </c>
      <c r="E14">
        <f t="shared" ca="1" si="2"/>
        <v>13</v>
      </c>
      <c r="F14">
        <f t="shared" ca="1" si="3"/>
        <v>13</v>
      </c>
      <c r="G14">
        <f t="shared" ca="1" si="4"/>
        <v>293</v>
      </c>
      <c r="H14">
        <f t="shared" ca="1" si="5"/>
        <v>0</v>
      </c>
      <c r="I14">
        <f t="shared" ca="1" si="6"/>
        <v>293</v>
      </c>
      <c r="J14">
        <f t="shared" ca="1" si="7"/>
        <v>0</v>
      </c>
      <c r="K14">
        <f t="shared" ca="1" si="8"/>
        <v>0</v>
      </c>
      <c r="L14">
        <f t="shared" ca="1" si="9"/>
        <v>0</v>
      </c>
      <c r="M14" s="60">
        <f t="shared" ca="1" si="10"/>
        <v>73.25</v>
      </c>
      <c r="N14" s="61">
        <f t="shared" ca="1" si="11"/>
        <v>0</v>
      </c>
      <c r="O14">
        <f t="shared" ca="1" si="12"/>
        <v>0</v>
      </c>
      <c r="Q14" s="30" t="s">
        <v>18</v>
      </c>
      <c r="R14" s="36"/>
      <c r="S14" s="32">
        <v>350</v>
      </c>
      <c r="T14" s="33"/>
      <c r="V14" s="64">
        <v>11</v>
      </c>
      <c r="W14" s="65">
        <v>8754.25</v>
      </c>
      <c r="X14" s="67">
        <v>3.4052213393870601E-3</v>
      </c>
    </row>
    <row r="15" spans="1:24" ht="15" thickBot="1" x14ac:dyDescent="0.35">
      <c r="A15">
        <v>12</v>
      </c>
      <c r="B15">
        <f t="shared" ca="1" si="0"/>
        <v>293</v>
      </c>
      <c r="C15">
        <f ca="1">COUNTIF($L$4:L14,A15)*$S$14</f>
        <v>0</v>
      </c>
      <c r="D15">
        <f t="shared" ca="1" si="1"/>
        <v>293</v>
      </c>
      <c r="E15">
        <f t="shared" ca="1" si="2"/>
        <v>18</v>
      </c>
      <c r="F15">
        <f t="shared" ca="1" si="3"/>
        <v>18</v>
      </c>
      <c r="G15">
        <f t="shared" ca="1" si="4"/>
        <v>275</v>
      </c>
      <c r="H15">
        <f t="shared" ca="1" si="5"/>
        <v>0</v>
      </c>
      <c r="I15">
        <f t="shared" ca="1" si="6"/>
        <v>275</v>
      </c>
      <c r="J15">
        <f t="shared" ca="1" si="7"/>
        <v>0</v>
      </c>
      <c r="K15">
        <f t="shared" ca="1" si="8"/>
        <v>0</v>
      </c>
      <c r="L15">
        <f t="shared" ca="1" si="9"/>
        <v>0</v>
      </c>
      <c r="M15" s="60">
        <f t="shared" ca="1" si="10"/>
        <v>68.75</v>
      </c>
      <c r="N15" s="61">
        <f t="shared" ca="1" si="11"/>
        <v>0</v>
      </c>
      <c r="O15">
        <f t="shared" ca="1" si="12"/>
        <v>0</v>
      </c>
      <c r="Q15" s="37" t="s">
        <v>19</v>
      </c>
      <c r="R15" s="38"/>
      <c r="S15" s="35">
        <v>50</v>
      </c>
      <c r="T15" s="33"/>
      <c r="V15" s="64">
        <v>12</v>
      </c>
      <c r="W15" s="65">
        <v>8942.25</v>
      </c>
      <c r="X15" s="67">
        <v>1.680672268907563E-2</v>
      </c>
    </row>
    <row r="16" spans="1:24" ht="15" thickBot="1" x14ac:dyDescent="0.35">
      <c r="A16">
        <v>13</v>
      </c>
      <c r="B16">
        <f t="shared" ca="1" si="0"/>
        <v>275</v>
      </c>
      <c r="C16">
        <f ca="1">COUNTIF($L$4:L15,A16)*$S$14</f>
        <v>0</v>
      </c>
      <c r="D16">
        <f t="shared" ca="1" si="1"/>
        <v>275</v>
      </c>
      <c r="E16">
        <f t="shared" ca="1" si="2"/>
        <v>16</v>
      </c>
      <c r="F16">
        <f t="shared" ca="1" si="3"/>
        <v>16</v>
      </c>
      <c r="G16">
        <f t="shared" ca="1" si="4"/>
        <v>259</v>
      </c>
      <c r="H16">
        <f t="shared" ca="1" si="5"/>
        <v>0</v>
      </c>
      <c r="I16">
        <f t="shared" ca="1" si="6"/>
        <v>259</v>
      </c>
      <c r="J16">
        <f t="shared" ca="1" si="7"/>
        <v>0</v>
      </c>
      <c r="K16">
        <f t="shared" ca="1" si="8"/>
        <v>0</v>
      </c>
      <c r="L16">
        <f t="shared" ca="1" si="9"/>
        <v>0</v>
      </c>
      <c r="M16" s="60">
        <f t="shared" ca="1" si="10"/>
        <v>64.75</v>
      </c>
      <c r="N16" s="61">
        <f t="shared" ca="1" si="11"/>
        <v>0</v>
      </c>
      <c r="O16">
        <f t="shared" ca="1" si="12"/>
        <v>0</v>
      </c>
      <c r="Q16" s="39"/>
      <c r="R16" s="39"/>
      <c r="S16" s="39"/>
      <c r="T16" s="39"/>
      <c r="V16" s="64">
        <v>13</v>
      </c>
      <c r="W16" s="65">
        <v>9415.25</v>
      </c>
      <c r="X16" s="67">
        <v>2.9264536003080478E-2</v>
      </c>
    </row>
    <row r="17" spans="1:24" x14ac:dyDescent="0.3">
      <c r="A17">
        <v>14</v>
      </c>
      <c r="B17">
        <f t="shared" ca="1" si="0"/>
        <v>259</v>
      </c>
      <c r="C17">
        <f ca="1">COUNTIF($L$4:L16,A17)*$S$14</f>
        <v>0</v>
      </c>
      <c r="D17">
        <f t="shared" ca="1" si="1"/>
        <v>259</v>
      </c>
      <c r="E17">
        <f t="shared" ca="1" si="2"/>
        <v>8</v>
      </c>
      <c r="F17">
        <f t="shared" ca="1" si="3"/>
        <v>8</v>
      </c>
      <c r="G17">
        <f t="shared" ca="1" si="4"/>
        <v>251</v>
      </c>
      <c r="H17">
        <f t="shared" ca="1" si="5"/>
        <v>0</v>
      </c>
      <c r="I17">
        <f t="shared" ca="1" si="6"/>
        <v>251</v>
      </c>
      <c r="J17">
        <f t="shared" ca="1" si="7"/>
        <v>0</v>
      </c>
      <c r="K17">
        <f t="shared" ca="1" si="8"/>
        <v>0</v>
      </c>
      <c r="L17">
        <f t="shared" ca="1" si="9"/>
        <v>0</v>
      </c>
      <c r="M17" s="60">
        <f t="shared" ca="1" si="10"/>
        <v>62.75</v>
      </c>
      <c r="N17" s="61">
        <f t="shared" ca="1" si="11"/>
        <v>0</v>
      </c>
      <c r="O17">
        <f t="shared" ca="1" si="12"/>
        <v>0</v>
      </c>
      <c r="Q17" s="40" t="s">
        <v>20</v>
      </c>
      <c r="R17" s="41"/>
      <c r="S17" s="42">
        <v>0.25</v>
      </c>
      <c r="T17" s="43"/>
      <c r="V17" s="64">
        <v>14</v>
      </c>
      <c r="W17" s="65">
        <v>9821</v>
      </c>
      <c r="X17" s="67">
        <v>5.7662538699690402E-2</v>
      </c>
    </row>
    <row r="18" spans="1:24" ht="15" thickBot="1" x14ac:dyDescent="0.35">
      <c r="A18">
        <v>15</v>
      </c>
      <c r="B18">
        <f t="shared" ca="1" si="0"/>
        <v>251</v>
      </c>
      <c r="C18">
        <f ca="1">COUNTIF($L$4:L17,A18)*$S$14</f>
        <v>0</v>
      </c>
      <c r="D18">
        <f t="shared" ca="1" si="1"/>
        <v>251</v>
      </c>
      <c r="E18">
        <f t="shared" ca="1" si="2"/>
        <v>21</v>
      </c>
      <c r="F18">
        <f t="shared" ca="1" si="3"/>
        <v>21</v>
      </c>
      <c r="G18">
        <f t="shared" ca="1" si="4"/>
        <v>230</v>
      </c>
      <c r="H18">
        <f t="shared" ca="1" si="5"/>
        <v>0</v>
      </c>
      <c r="I18">
        <f t="shared" ca="1" si="6"/>
        <v>230</v>
      </c>
      <c r="J18">
        <f t="shared" ca="1" si="7"/>
        <v>0</v>
      </c>
      <c r="K18">
        <f t="shared" ca="1" si="8"/>
        <v>0</v>
      </c>
      <c r="L18">
        <f t="shared" ca="1" si="9"/>
        <v>0</v>
      </c>
      <c r="M18" s="60">
        <f t="shared" ca="1" si="10"/>
        <v>57.5</v>
      </c>
      <c r="N18" s="61">
        <f t="shared" ca="1" si="11"/>
        <v>0</v>
      </c>
      <c r="O18">
        <f t="shared" ca="1" si="12"/>
        <v>0</v>
      </c>
      <c r="Q18" s="44" t="s">
        <v>21</v>
      </c>
      <c r="R18" s="45"/>
      <c r="S18" s="46"/>
      <c r="T18" s="33"/>
      <c r="V18" s="64">
        <v>15</v>
      </c>
      <c r="W18" s="65">
        <v>9055.5</v>
      </c>
      <c r="X18" s="67">
        <v>2.4952015355086371E-2</v>
      </c>
    </row>
    <row r="19" spans="1:24" ht="15" thickBot="1" x14ac:dyDescent="0.35">
      <c r="A19">
        <v>16</v>
      </c>
      <c r="B19">
        <f t="shared" ca="1" si="0"/>
        <v>230</v>
      </c>
      <c r="C19">
        <f ca="1">COUNTIF($L$4:L18,A19)*$S$14</f>
        <v>0</v>
      </c>
      <c r="D19">
        <f t="shared" ca="1" si="1"/>
        <v>230</v>
      </c>
      <c r="E19">
        <f t="shared" ca="1" si="2"/>
        <v>11</v>
      </c>
      <c r="F19">
        <f t="shared" ca="1" si="3"/>
        <v>11</v>
      </c>
      <c r="G19">
        <f t="shared" ca="1" si="4"/>
        <v>219</v>
      </c>
      <c r="H19">
        <f t="shared" ca="1" si="5"/>
        <v>0</v>
      </c>
      <c r="I19">
        <f t="shared" ca="1" si="6"/>
        <v>219</v>
      </c>
      <c r="J19">
        <f t="shared" ca="1" si="7"/>
        <v>0</v>
      </c>
      <c r="K19">
        <f t="shared" ca="1" si="8"/>
        <v>0</v>
      </c>
      <c r="L19">
        <f t="shared" ca="1" si="9"/>
        <v>0</v>
      </c>
      <c r="M19" s="60">
        <f t="shared" ca="1" si="10"/>
        <v>54.75</v>
      </c>
      <c r="N19" s="61">
        <f t="shared" ca="1" si="11"/>
        <v>0</v>
      </c>
      <c r="O19">
        <f t="shared" ca="1" si="12"/>
        <v>0</v>
      </c>
      <c r="Q19" s="39"/>
      <c r="R19" s="39"/>
      <c r="S19" s="33"/>
      <c r="T19" s="33"/>
      <c r="V19" s="64">
        <v>16</v>
      </c>
      <c r="W19" s="65">
        <v>9411.5</v>
      </c>
      <c r="X19" s="67">
        <v>4.5277127244340361E-2</v>
      </c>
    </row>
    <row r="20" spans="1:24" x14ac:dyDescent="0.3">
      <c r="A20">
        <v>17</v>
      </c>
      <c r="B20">
        <f t="shared" ca="1" si="0"/>
        <v>219</v>
      </c>
      <c r="C20">
        <f ca="1">COUNTIF($L$4:L19,A20)*$S$14</f>
        <v>0</v>
      </c>
      <c r="D20">
        <f t="shared" ca="1" si="1"/>
        <v>219</v>
      </c>
      <c r="E20">
        <f t="shared" ca="1" si="2"/>
        <v>15</v>
      </c>
      <c r="F20">
        <f t="shared" ca="1" si="3"/>
        <v>15</v>
      </c>
      <c r="G20">
        <f t="shared" ca="1" si="4"/>
        <v>204</v>
      </c>
      <c r="H20">
        <f t="shared" ca="1" si="5"/>
        <v>0</v>
      </c>
      <c r="I20">
        <f t="shared" ca="1" si="6"/>
        <v>204</v>
      </c>
      <c r="J20">
        <f t="shared" ca="1" si="7"/>
        <v>0</v>
      </c>
      <c r="K20">
        <f t="shared" ca="1" si="8"/>
        <v>0</v>
      </c>
      <c r="L20">
        <f t="shared" ca="1" si="9"/>
        <v>0</v>
      </c>
      <c r="M20" s="60">
        <f t="shared" ca="1" si="10"/>
        <v>51</v>
      </c>
      <c r="N20" s="61">
        <f t="shared" ca="1" si="11"/>
        <v>0</v>
      </c>
      <c r="O20">
        <f t="shared" ca="1" si="12"/>
        <v>0</v>
      </c>
      <c r="Q20" s="40" t="s">
        <v>22</v>
      </c>
      <c r="R20" s="41"/>
      <c r="S20" s="47">
        <v>11</v>
      </c>
      <c r="T20" s="48"/>
      <c r="V20" s="64">
        <v>17</v>
      </c>
      <c r="W20" s="65">
        <v>9130</v>
      </c>
      <c r="X20" s="67">
        <v>3.2378116858950499E-2</v>
      </c>
    </row>
    <row r="21" spans="1:24" ht="15" thickBot="1" x14ac:dyDescent="0.35">
      <c r="A21">
        <v>18</v>
      </c>
      <c r="B21">
        <f t="shared" ca="1" si="0"/>
        <v>204</v>
      </c>
      <c r="C21">
        <f ca="1">COUNTIF($L$4:L20,A21)*$S$14</f>
        <v>0</v>
      </c>
      <c r="D21">
        <f t="shared" ca="1" si="1"/>
        <v>204</v>
      </c>
      <c r="E21">
        <f t="shared" ca="1" si="2"/>
        <v>18</v>
      </c>
      <c r="F21">
        <f t="shared" ca="1" si="3"/>
        <v>18</v>
      </c>
      <c r="G21">
        <f t="shared" ca="1" si="4"/>
        <v>186</v>
      </c>
      <c r="H21">
        <f t="shared" ca="1" si="5"/>
        <v>0</v>
      </c>
      <c r="I21">
        <f t="shared" ca="1" si="6"/>
        <v>186</v>
      </c>
      <c r="J21">
        <f t="shared" ca="1" si="7"/>
        <v>0</v>
      </c>
      <c r="K21">
        <f t="shared" ca="1" si="8"/>
        <v>0</v>
      </c>
      <c r="L21">
        <f t="shared" ca="1" si="9"/>
        <v>0</v>
      </c>
      <c r="M21" s="60">
        <f t="shared" ca="1" si="10"/>
        <v>46.5</v>
      </c>
      <c r="N21" s="61">
        <f t="shared" ca="1" si="11"/>
        <v>0</v>
      </c>
      <c r="O21">
        <f t="shared" ca="1" si="12"/>
        <v>0</v>
      </c>
      <c r="Q21" s="44" t="s">
        <v>23</v>
      </c>
      <c r="R21" s="45"/>
      <c r="S21" s="46"/>
      <c r="T21" s="33"/>
      <c r="V21" s="64">
        <v>18</v>
      </c>
      <c r="W21" s="65">
        <v>8906.75</v>
      </c>
      <c r="X21" s="67">
        <v>2.5009619084263177E-2</v>
      </c>
    </row>
    <row r="22" spans="1:24" ht="15" thickBot="1" x14ac:dyDescent="0.35">
      <c r="A22">
        <v>19</v>
      </c>
      <c r="B22">
        <f t="shared" ca="1" si="0"/>
        <v>186</v>
      </c>
      <c r="C22">
        <f ca="1">COUNTIF($L$4:L21,A22)*$S$14</f>
        <v>0</v>
      </c>
      <c r="D22">
        <f t="shared" ca="1" si="1"/>
        <v>186</v>
      </c>
      <c r="E22">
        <f t="shared" ca="1" si="2"/>
        <v>17</v>
      </c>
      <c r="F22">
        <f t="shared" ca="1" si="3"/>
        <v>17</v>
      </c>
      <c r="G22">
        <f t="shared" ca="1" si="4"/>
        <v>169</v>
      </c>
      <c r="H22">
        <f t="shared" ca="1" si="5"/>
        <v>0</v>
      </c>
      <c r="I22">
        <f t="shared" ca="1" si="6"/>
        <v>169</v>
      </c>
      <c r="J22">
        <f t="shared" ca="1" si="7"/>
        <v>0</v>
      </c>
      <c r="K22">
        <f t="shared" ca="1" si="8"/>
        <v>0</v>
      </c>
      <c r="L22">
        <f t="shared" ca="1" si="9"/>
        <v>0</v>
      </c>
      <c r="M22" s="60">
        <f t="shared" ca="1" si="10"/>
        <v>42.25</v>
      </c>
      <c r="N22" s="61">
        <f t="shared" ca="1" si="11"/>
        <v>0</v>
      </c>
      <c r="O22">
        <f t="shared" ca="1" si="12"/>
        <v>0</v>
      </c>
      <c r="Q22" s="39"/>
      <c r="R22" s="39"/>
      <c r="S22" s="33"/>
      <c r="T22" s="33"/>
      <c r="V22" s="64">
        <v>19</v>
      </c>
      <c r="W22" s="65">
        <v>8766.25</v>
      </c>
      <c r="X22" s="67">
        <v>2.6964560862865947E-2</v>
      </c>
    </row>
    <row r="23" spans="1:24" x14ac:dyDescent="0.3">
      <c r="A23">
        <v>20</v>
      </c>
      <c r="B23">
        <f t="shared" ca="1" si="0"/>
        <v>169</v>
      </c>
      <c r="C23">
        <f ca="1">COUNTIF($L$4:L22,A23)*$S$14</f>
        <v>0</v>
      </c>
      <c r="D23">
        <f t="shared" ca="1" si="1"/>
        <v>169</v>
      </c>
      <c r="E23">
        <f t="shared" ca="1" si="2"/>
        <v>10</v>
      </c>
      <c r="F23">
        <f t="shared" ca="1" si="3"/>
        <v>10</v>
      </c>
      <c r="G23">
        <f t="shared" ca="1" si="4"/>
        <v>159</v>
      </c>
      <c r="H23">
        <f t="shared" ca="1" si="5"/>
        <v>0</v>
      </c>
      <c r="I23">
        <f t="shared" ca="1" si="6"/>
        <v>159</v>
      </c>
      <c r="J23">
        <f t="shared" ca="1" si="7"/>
        <v>0</v>
      </c>
      <c r="K23">
        <f t="shared" ca="1" si="8"/>
        <v>0</v>
      </c>
      <c r="L23">
        <f t="shared" ca="1" si="9"/>
        <v>0</v>
      </c>
      <c r="M23" s="60">
        <f t="shared" ca="1" si="10"/>
        <v>39.75</v>
      </c>
      <c r="N23" s="61">
        <f t="shared" ca="1" si="11"/>
        <v>0</v>
      </c>
      <c r="O23">
        <f t="shared" ca="1" si="12"/>
        <v>0</v>
      </c>
      <c r="Q23" s="40" t="s">
        <v>24</v>
      </c>
      <c r="R23" s="41"/>
      <c r="S23" s="47">
        <v>80</v>
      </c>
      <c r="T23" s="48"/>
      <c r="V23" s="64">
        <v>20</v>
      </c>
      <c r="W23" s="65">
        <v>8582</v>
      </c>
      <c r="X23" s="67">
        <v>7.4016361511492013E-3</v>
      </c>
    </row>
    <row r="24" spans="1:24" ht="15" thickBot="1" x14ac:dyDescent="0.35">
      <c r="A24">
        <v>21</v>
      </c>
      <c r="B24">
        <f t="shared" ca="1" si="0"/>
        <v>159</v>
      </c>
      <c r="C24">
        <f ca="1">COUNTIF($L$4:L23,A24)*$S$14</f>
        <v>0</v>
      </c>
      <c r="D24">
        <f t="shared" ca="1" si="1"/>
        <v>159</v>
      </c>
      <c r="E24">
        <f t="shared" ca="1" si="2"/>
        <v>17</v>
      </c>
      <c r="F24">
        <f t="shared" ca="1" si="3"/>
        <v>17</v>
      </c>
      <c r="G24">
        <f t="shared" ca="1" si="4"/>
        <v>142</v>
      </c>
      <c r="H24">
        <f t="shared" ca="1" si="5"/>
        <v>0</v>
      </c>
      <c r="I24">
        <f t="shared" ca="1" si="6"/>
        <v>142</v>
      </c>
      <c r="J24">
        <f t="shared" ca="1" si="7"/>
        <v>0</v>
      </c>
      <c r="K24">
        <f t="shared" ca="1" si="8"/>
        <v>0</v>
      </c>
      <c r="L24">
        <f t="shared" ca="1" si="9"/>
        <v>0</v>
      </c>
      <c r="M24" s="60">
        <f t="shared" ca="1" si="10"/>
        <v>35.5</v>
      </c>
      <c r="N24" s="61">
        <f t="shared" ca="1" si="11"/>
        <v>0</v>
      </c>
      <c r="O24">
        <f t="shared" ca="1" si="12"/>
        <v>0</v>
      </c>
      <c r="Q24" s="44" t="s">
        <v>25</v>
      </c>
      <c r="R24" s="45"/>
      <c r="S24" s="46"/>
      <c r="T24" s="33"/>
      <c r="V24" s="64">
        <v>21</v>
      </c>
      <c r="W24" s="65">
        <v>8846.75</v>
      </c>
      <c r="X24" s="67">
        <v>2.7057926829268292E-2</v>
      </c>
    </row>
    <row r="25" spans="1:24" ht="15" thickBot="1" x14ac:dyDescent="0.35">
      <c r="A25">
        <v>22</v>
      </c>
      <c r="B25">
        <f t="shared" ca="1" si="0"/>
        <v>142</v>
      </c>
      <c r="C25">
        <f ca="1">COUNTIF($L$4:L24,A25)*$S$14</f>
        <v>0</v>
      </c>
      <c r="D25">
        <f t="shared" ca="1" si="1"/>
        <v>142</v>
      </c>
      <c r="E25">
        <f t="shared" ca="1" si="2"/>
        <v>13</v>
      </c>
      <c r="F25">
        <f t="shared" ca="1" si="3"/>
        <v>13</v>
      </c>
      <c r="G25">
        <f t="shared" ca="1" si="4"/>
        <v>129</v>
      </c>
      <c r="H25">
        <f t="shared" ca="1" si="5"/>
        <v>0</v>
      </c>
      <c r="I25">
        <f t="shared" ca="1" si="6"/>
        <v>129</v>
      </c>
      <c r="J25">
        <f t="shared" ca="1" si="7"/>
        <v>0</v>
      </c>
      <c r="K25">
        <f t="shared" ca="1" si="8"/>
        <v>0</v>
      </c>
      <c r="L25">
        <f t="shared" ca="1" si="9"/>
        <v>0</v>
      </c>
      <c r="M25" s="60">
        <f t="shared" ca="1" si="10"/>
        <v>32.25</v>
      </c>
      <c r="N25" s="61">
        <f t="shared" ca="1" si="11"/>
        <v>0</v>
      </c>
      <c r="O25">
        <f t="shared" ca="1" si="12"/>
        <v>0</v>
      </c>
      <c r="V25" s="64">
        <v>22</v>
      </c>
      <c r="W25" s="65">
        <v>8883.25</v>
      </c>
      <c r="X25" s="67">
        <v>2.0590520590520592E-2</v>
      </c>
    </row>
    <row r="26" spans="1:24" x14ac:dyDescent="0.3">
      <c r="A26">
        <v>23</v>
      </c>
      <c r="B26">
        <f t="shared" ca="1" si="0"/>
        <v>129</v>
      </c>
      <c r="C26">
        <f ca="1">COUNTIF($L$4:L25,A26)*$S$14</f>
        <v>0</v>
      </c>
      <c r="D26">
        <f t="shared" ca="1" si="1"/>
        <v>129</v>
      </c>
      <c r="E26">
        <f t="shared" ca="1" si="2"/>
        <v>13</v>
      </c>
      <c r="F26">
        <f t="shared" ca="1" si="3"/>
        <v>13</v>
      </c>
      <c r="G26">
        <f t="shared" ca="1" si="4"/>
        <v>116</v>
      </c>
      <c r="H26">
        <f t="shared" ca="1" si="5"/>
        <v>0</v>
      </c>
      <c r="I26">
        <f t="shared" ca="1" si="6"/>
        <v>116</v>
      </c>
      <c r="J26">
        <f t="shared" ca="1" si="7"/>
        <v>0</v>
      </c>
      <c r="K26">
        <f t="shared" ca="1" si="8"/>
        <v>0</v>
      </c>
      <c r="L26">
        <f t="shared" ca="1" si="9"/>
        <v>0</v>
      </c>
      <c r="M26" s="60">
        <f t="shared" ca="1" si="10"/>
        <v>29</v>
      </c>
      <c r="N26" s="61">
        <f t="shared" ca="1" si="11"/>
        <v>0</v>
      </c>
      <c r="O26">
        <f t="shared" ca="1" si="12"/>
        <v>0</v>
      </c>
      <c r="Q26" s="49" t="s">
        <v>26</v>
      </c>
      <c r="R26" s="50"/>
      <c r="S26" s="51"/>
      <c r="V26" s="64">
        <v>23</v>
      </c>
      <c r="W26" s="65">
        <v>8930</v>
      </c>
      <c r="X26" s="67">
        <v>9.8934550989345504E-3</v>
      </c>
    </row>
    <row r="27" spans="1:24" x14ac:dyDescent="0.3">
      <c r="A27">
        <v>24</v>
      </c>
      <c r="B27">
        <f t="shared" ca="1" si="0"/>
        <v>116</v>
      </c>
      <c r="C27">
        <f ca="1">COUNTIF($L$4:L26,A27)*$S$14</f>
        <v>0</v>
      </c>
      <c r="D27">
        <f t="shared" ca="1" si="1"/>
        <v>116</v>
      </c>
      <c r="E27">
        <f t="shared" ca="1" si="2"/>
        <v>16</v>
      </c>
      <c r="F27">
        <f t="shared" ca="1" si="3"/>
        <v>16</v>
      </c>
      <c r="G27">
        <f t="shared" ca="1" si="4"/>
        <v>100</v>
      </c>
      <c r="H27">
        <f t="shared" ca="1" si="5"/>
        <v>0</v>
      </c>
      <c r="I27">
        <f t="shared" ca="1" si="6"/>
        <v>100</v>
      </c>
      <c r="J27">
        <f t="shared" ca="1" si="7"/>
        <v>0</v>
      </c>
      <c r="K27">
        <f t="shared" ca="1" si="8"/>
        <v>0</v>
      </c>
      <c r="L27">
        <f t="shared" ca="1" si="9"/>
        <v>0</v>
      </c>
      <c r="M27" s="60">
        <f t="shared" ca="1" si="10"/>
        <v>25</v>
      </c>
      <c r="N27" s="61">
        <f t="shared" ca="1" si="11"/>
        <v>0</v>
      </c>
      <c r="O27">
        <f t="shared" ca="1" si="12"/>
        <v>0</v>
      </c>
      <c r="Q27" s="52" t="s">
        <v>27</v>
      </c>
      <c r="R27" s="39"/>
      <c r="S27" s="53">
        <f ca="1">SUM(M4:O183)</f>
        <v>8959.75</v>
      </c>
      <c r="T27" s="54"/>
      <c r="V27" s="64">
        <v>24</v>
      </c>
      <c r="W27" s="65">
        <v>8830.25</v>
      </c>
      <c r="X27" s="67">
        <v>2.7937236892460773E-2</v>
      </c>
    </row>
    <row r="28" spans="1:24" ht="15" thickBot="1" x14ac:dyDescent="0.35">
      <c r="A28">
        <v>25</v>
      </c>
      <c r="B28">
        <f t="shared" ca="1" si="0"/>
        <v>100</v>
      </c>
      <c r="C28">
        <f ca="1">COUNTIF($L$4:L27,A28)*$S$14</f>
        <v>0</v>
      </c>
      <c r="D28">
        <f t="shared" ca="1" si="1"/>
        <v>100</v>
      </c>
      <c r="E28">
        <f t="shared" ca="1" si="2"/>
        <v>20</v>
      </c>
      <c r="F28">
        <f t="shared" ca="1" si="3"/>
        <v>20</v>
      </c>
      <c r="G28">
        <f t="shared" ca="1" si="4"/>
        <v>80</v>
      </c>
      <c r="H28">
        <f t="shared" ca="1" si="5"/>
        <v>0</v>
      </c>
      <c r="I28">
        <f t="shared" ca="1" si="6"/>
        <v>80</v>
      </c>
      <c r="J28">
        <f t="shared" ca="1" si="7"/>
        <v>0</v>
      </c>
      <c r="K28">
        <f t="shared" ca="1" si="8"/>
        <v>0</v>
      </c>
      <c r="L28">
        <f t="shared" ca="1" si="9"/>
        <v>0</v>
      </c>
      <c r="M28" s="60">
        <f t="shared" ca="1" si="10"/>
        <v>20</v>
      </c>
      <c r="N28" s="61">
        <f t="shared" ca="1" si="11"/>
        <v>0</v>
      </c>
      <c r="O28">
        <f t="shared" ca="1" si="12"/>
        <v>0</v>
      </c>
      <c r="Q28" s="44" t="s">
        <v>28</v>
      </c>
      <c r="R28" s="45"/>
      <c r="S28" s="55">
        <f ca="1">SUM(H4:H183)/SUM(E4:E183)</f>
        <v>1.5779092702169626E-2</v>
      </c>
      <c r="T28" s="56"/>
      <c r="V28" s="64">
        <v>25</v>
      </c>
      <c r="W28" s="65">
        <v>9211.25</v>
      </c>
      <c r="X28" s="67">
        <v>2.1475985942991018E-2</v>
      </c>
    </row>
    <row r="29" spans="1:24" ht="15" thickBot="1" x14ac:dyDescent="0.35">
      <c r="A29">
        <v>26</v>
      </c>
      <c r="B29">
        <f t="shared" ca="1" si="0"/>
        <v>80</v>
      </c>
      <c r="C29">
        <f ca="1">COUNTIF($L$4:L28,A29)*$S$14</f>
        <v>0</v>
      </c>
      <c r="D29">
        <f t="shared" ca="1" si="1"/>
        <v>80</v>
      </c>
      <c r="E29">
        <f t="shared" ca="1" si="2"/>
        <v>20</v>
      </c>
      <c r="F29">
        <f t="shared" ca="1" si="3"/>
        <v>20</v>
      </c>
      <c r="G29">
        <f t="shared" ca="1" si="4"/>
        <v>60</v>
      </c>
      <c r="H29">
        <f t="shared" ca="1" si="5"/>
        <v>0</v>
      </c>
      <c r="I29">
        <f t="shared" ca="1" si="6"/>
        <v>60</v>
      </c>
      <c r="J29">
        <f t="shared" ca="1" si="7"/>
        <v>0</v>
      </c>
      <c r="K29">
        <f t="shared" ca="1" si="8"/>
        <v>0</v>
      </c>
      <c r="L29">
        <f t="shared" ca="1" si="9"/>
        <v>0</v>
      </c>
      <c r="M29" s="60">
        <f t="shared" ca="1" si="10"/>
        <v>15</v>
      </c>
      <c r="N29" s="61">
        <f t="shared" ca="1" si="11"/>
        <v>0</v>
      </c>
      <c r="O29">
        <f t="shared" ca="1" si="12"/>
        <v>0</v>
      </c>
      <c r="Q29" s="39"/>
      <c r="R29" s="39"/>
      <c r="S29" s="39"/>
      <c r="T29" s="39"/>
      <c r="V29" s="64">
        <v>26</v>
      </c>
      <c r="W29" s="65">
        <v>8840.75</v>
      </c>
      <c r="X29" s="67">
        <v>2.681992337164751E-2</v>
      </c>
    </row>
    <row r="30" spans="1:24" x14ac:dyDescent="0.3">
      <c r="A30">
        <v>27</v>
      </c>
      <c r="B30">
        <f t="shared" ca="1" si="0"/>
        <v>60</v>
      </c>
      <c r="C30">
        <f ca="1">COUNTIF($L$4:L29,A30)*$S$14</f>
        <v>0</v>
      </c>
      <c r="D30">
        <f t="shared" ca="1" si="1"/>
        <v>60</v>
      </c>
      <c r="E30">
        <f t="shared" ca="1" si="2"/>
        <v>18</v>
      </c>
      <c r="F30">
        <f t="shared" ca="1" si="3"/>
        <v>18</v>
      </c>
      <c r="G30">
        <f t="shared" ca="1" si="4"/>
        <v>42</v>
      </c>
      <c r="H30">
        <f t="shared" ca="1" si="5"/>
        <v>0</v>
      </c>
      <c r="I30">
        <f t="shared" ca="1" si="6"/>
        <v>42</v>
      </c>
      <c r="J30">
        <f t="shared" ca="1" si="7"/>
        <v>1</v>
      </c>
      <c r="K30">
        <f t="shared" ca="1" si="8"/>
        <v>3</v>
      </c>
      <c r="L30">
        <f t="shared" ca="1" si="9"/>
        <v>31</v>
      </c>
      <c r="M30" s="60">
        <f t="shared" ca="1" si="10"/>
        <v>10.5</v>
      </c>
      <c r="N30" s="61">
        <f t="shared" ca="1" si="11"/>
        <v>0</v>
      </c>
      <c r="O30">
        <f t="shared" ca="1" si="12"/>
        <v>80</v>
      </c>
      <c r="Q30" s="49" t="s">
        <v>40</v>
      </c>
      <c r="R30" s="57"/>
      <c r="S30" s="58"/>
      <c r="T30" s="59"/>
      <c r="V30" s="64">
        <v>27</v>
      </c>
      <c r="W30" s="65">
        <v>8918</v>
      </c>
      <c r="X30" s="67">
        <v>1.7338861666038447E-2</v>
      </c>
    </row>
    <row r="31" spans="1:24" x14ac:dyDescent="0.3">
      <c r="A31">
        <v>28</v>
      </c>
      <c r="B31">
        <f t="shared" ca="1" si="0"/>
        <v>42</v>
      </c>
      <c r="C31">
        <f ca="1">COUNTIF($L$4:L30,A31)*$S$14</f>
        <v>0</v>
      </c>
      <c r="D31">
        <f t="shared" ca="1" si="1"/>
        <v>42</v>
      </c>
      <c r="E31">
        <f t="shared" ca="1" si="2"/>
        <v>16</v>
      </c>
      <c r="F31">
        <f t="shared" ca="1" si="3"/>
        <v>16</v>
      </c>
      <c r="G31">
        <f t="shared" ca="1" si="4"/>
        <v>26</v>
      </c>
      <c r="H31">
        <f t="shared" ca="1" si="5"/>
        <v>0</v>
      </c>
      <c r="I31">
        <f t="shared" ca="1" si="6"/>
        <v>376</v>
      </c>
      <c r="J31">
        <f t="shared" ca="1" si="7"/>
        <v>0</v>
      </c>
      <c r="K31">
        <f t="shared" ca="1" si="8"/>
        <v>0</v>
      </c>
      <c r="L31">
        <f t="shared" ca="1" si="9"/>
        <v>0</v>
      </c>
      <c r="M31" s="60">
        <f t="shared" ca="1" si="10"/>
        <v>6.5</v>
      </c>
      <c r="N31" s="61">
        <f t="shared" ca="1" si="11"/>
        <v>0</v>
      </c>
      <c r="O31">
        <f t="shared" ca="1" si="12"/>
        <v>0</v>
      </c>
      <c r="Q31" s="52" t="s">
        <v>27</v>
      </c>
      <c r="R31" s="39"/>
      <c r="S31" s="53">
        <f ca="1">AVERAGE(W4:W353)</f>
        <v>9141.278571428571</v>
      </c>
      <c r="T31" s="54"/>
      <c r="V31" s="64">
        <v>28</v>
      </c>
      <c r="W31" s="65">
        <v>8975</v>
      </c>
      <c r="X31" s="67">
        <v>2.4202842873607376E-2</v>
      </c>
    </row>
    <row r="32" spans="1:24" ht="15" thickBot="1" x14ac:dyDescent="0.35">
      <c r="A32">
        <v>29</v>
      </c>
      <c r="B32">
        <f t="shared" ca="1" si="0"/>
        <v>26</v>
      </c>
      <c r="C32">
        <f ca="1">COUNTIF($L$4:L31,A32)*$S$14</f>
        <v>0</v>
      </c>
      <c r="D32">
        <f t="shared" ca="1" si="1"/>
        <v>26</v>
      </c>
      <c r="E32">
        <f t="shared" ca="1" si="2"/>
        <v>18</v>
      </c>
      <c r="F32">
        <f t="shared" ca="1" si="3"/>
        <v>18</v>
      </c>
      <c r="G32">
        <f t="shared" ca="1" si="4"/>
        <v>8</v>
      </c>
      <c r="H32">
        <f t="shared" ca="1" si="5"/>
        <v>0</v>
      </c>
      <c r="I32">
        <f t="shared" ca="1" si="6"/>
        <v>358</v>
      </c>
      <c r="J32">
        <f t="shared" ca="1" si="7"/>
        <v>0</v>
      </c>
      <c r="K32">
        <f t="shared" ca="1" si="8"/>
        <v>0</v>
      </c>
      <c r="L32">
        <f t="shared" ca="1" si="9"/>
        <v>0</v>
      </c>
      <c r="M32" s="60">
        <f t="shared" ca="1" si="10"/>
        <v>2</v>
      </c>
      <c r="N32" s="61">
        <f t="shared" ca="1" si="11"/>
        <v>0</v>
      </c>
      <c r="O32">
        <f t="shared" ca="1" si="12"/>
        <v>0</v>
      </c>
      <c r="Q32" s="44" t="s">
        <v>28</v>
      </c>
      <c r="R32" s="45"/>
      <c r="S32" s="55">
        <f ca="1">AVERAGE(X4:X353)</f>
        <v>3.4119789402145856E-2</v>
      </c>
      <c r="T32" s="56"/>
      <c r="V32" s="64">
        <v>29</v>
      </c>
      <c r="W32" s="65">
        <v>9115</v>
      </c>
      <c r="X32" s="67">
        <v>3.4759358288770054E-2</v>
      </c>
    </row>
    <row r="33" spans="1:24" x14ac:dyDescent="0.3">
      <c r="A33">
        <v>30</v>
      </c>
      <c r="B33">
        <f t="shared" ca="1" si="0"/>
        <v>8</v>
      </c>
      <c r="C33">
        <f ca="1">COUNTIF($L$4:L32,A33)*$S$14</f>
        <v>0</v>
      </c>
      <c r="D33">
        <f t="shared" ca="1" si="1"/>
        <v>8</v>
      </c>
      <c r="E33">
        <f t="shared" ca="1" si="2"/>
        <v>18</v>
      </c>
      <c r="F33">
        <f t="shared" ca="1" si="3"/>
        <v>8</v>
      </c>
      <c r="G33">
        <f t="shared" ca="1" si="4"/>
        <v>0</v>
      </c>
      <c r="H33">
        <f t="shared" ca="1" si="5"/>
        <v>10</v>
      </c>
      <c r="I33">
        <f t="shared" ca="1" si="6"/>
        <v>350</v>
      </c>
      <c r="J33">
        <f t="shared" ca="1" si="7"/>
        <v>0</v>
      </c>
      <c r="K33">
        <f t="shared" ca="1" si="8"/>
        <v>0</v>
      </c>
      <c r="L33">
        <f t="shared" ca="1" si="9"/>
        <v>0</v>
      </c>
      <c r="M33" s="60">
        <f t="shared" ca="1" si="10"/>
        <v>0</v>
      </c>
      <c r="N33" s="61">
        <f t="shared" ca="1" si="11"/>
        <v>110</v>
      </c>
      <c r="O33">
        <f t="shared" ca="1" si="12"/>
        <v>0</v>
      </c>
      <c r="V33" s="64">
        <v>30</v>
      </c>
      <c r="W33" s="65">
        <v>8968.25</v>
      </c>
      <c r="X33" s="67">
        <v>2.119460500963391E-2</v>
      </c>
    </row>
    <row r="34" spans="1:24" x14ac:dyDescent="0.3">
      <c r="A34">
        <v>31</v>
      </c>
      <c r="B34">
        <f t="shared" ca="1" si="0"/>
        <v>0</v>
      </c>
      <c r="C34">
        <f ca="1">COUNTIF($L$4:L33,A34)*$S$14</f>
        <v>350</v>
      </c>
      <c r="D34">
        <f t="shared" ca="1" si="1"/>
        <v>350</v>
      </c>
      <c r="E34">
        <f t="shared" ca="1" si="2"/>
        <v>11</v>
      </c>
      <c r="F34">
        <f t="shared" ca="1" si="3"/>
        <v>11</v>
      </c>
      <c r="G34">
        <f t="shared" ca="1" si="4"/>
        <v>339</v>
      </c>
      <c r="H34">
        <f t="shared" ca="1" si="5"/>
        <v>0</v>
      </c>
      <c r="I34">
        <f t="shared" ca="1" si="6"/>
        <v>339</v>
      </c>
      <c r="J34">
        <f t="shared" ca="1" si="7"/>
        <v>0</v>
      </c>
      <c r="K34">
        <f t="shared" ca="1" si="8"/>
        <v>0</v>
      </c>
      <c r="L34">
        <f t="shared" ca="1" si="9"/>
        <v>0</v>
      </c>
      <c r="M34" s="60">
        <f t="shared" ca="1" si="10"/>
        <v>84.75</v>
      </c>
      <c r="N34" s="61">
        <f t="shared" ca="1" si="11"/>
        <v>0</v>
      </c>
      <c r="O34">
        <f t="shared" ca="1" si="12"/>
        <v>0</v>
      </c>
      <c r="V34" s="64">
        <v>31</v>
      </c>
      <c r="W34" s="65">
        <v>9076.5</v>
      </c>
      <c r="X34" s="67">
        <v>2.5000000000000001E-2</v>
      </c>
    </row>
    <row r="35" spans="1:24" x14ac:dyDescent="0.3">
      <c r="A35">
        <v>32</v>
      </c>
      <c r="B35">
        <f t="shared" ca="1" si="0"/>
        <v>339</v>
      </c>
      <c r="C35">
        <f ca="1">COUNTIF($L$4:L34,A35)*$S$14</f>
        <v>0</v>
      </c>
      <c r="D35">
        <f t="shared" ca="1" si="1"/>
        <v>339</v>
      </c>
      <c r="E35">
        <f t="shared" ca="1" si="2"/>
        <v>16</v>
      </c>
      <c r="F35">
        <f t="shared" ca="1" si="3"/>
        <v>16</v>
      </c>
      <c r="G35">
        <f t="shared" ca="1" si="4"/>
        <v>323</v>
      </c>
      <c r="H35">
        <f t="shared" ca="1" si="5"/>
        <v>0</v>
      </c>
      <c r="I35">
        <f t="shared" ca="1" si="6"/>
        <v>323</v>
      </c>
      <c r="J35">
        <f t="shared" ca="1" si="7"/>
        <v>0</v>
      </c>
      <c r="K35">
        <f t="shared" ca="1" si="8"/>
        <v>0</v>
      </c>
      <c r="L35">
        <f t="shared" ca="1" si="9"/>
        <v>0</v>
      </c>
      <c r="M35" s="60">
        <f t="shared" ca="1" si="10"/>
        <v>80.75</v>
      </c>
      <c r="N35" s="61">
        <f t="shared" ca="1" si="11"/>
        <v>0</v>
      </c>
      <c r="O35">
        <f t="shared" ca="1" si="12"/>
        <v>0</v>
      </c>
      <c r="V35" s="64">
        <v>32</v>
      </c>
      <c r="W35" s="65">
        <v>9573.75</v>
      </c>
      <c r="X35" s="67">
        <v>5.6888544891640865E-2</v>
      </c>
    </row>
    <row r="36" spans="1:24" x14ac:dyDescent="0.3">
      <c r="A36">
        <v>33</v>
      </c>
      <c r="B36">
        <f t="shared" ca="1" si="0"/>
        <v>323</v>
      </c>
      <c r="C36">
        <f ca="1">COUNTIF($L$4:L35,A36)*$S$14</f>
        <v>0</v>
      </c>
      <c r="D36">
        <f t="shared" ca="1" si="1"/>
        <v>323</v>
      </c>
      <c r="E36">
        <f t="shared" ca="1" si="2"/>
        <v>18</v>
      </c>
      <c r="F36">
        <f t="shared" ca="1" si="3"/>
        <v>18</v>
      </c>
      <c r="G36">
        <f t="shared" ca="1" si="4"/>
        <v>305</v>
      </c>
      <c r="H36">
        <f t="shared" ca="1" si="5"/>
        <v>0</v>
      </c>
      <c r="I36">
        <f t="shared" ca="1" si="6"/>
        <v>305</v>
      </c>
      <c r="J36">
        <f t="shared" ca="1" si="7"/>
        <v>0</v>
      </c>
      <c r="K36">
        <f t="shared" ca="1" si="8"/>
        <v>0</v>
      </c>
      <c r="L36">
        <f t="shared" ca="1" si="9"/>
        <v>0</v>
      </c>
      <c r="M36" s="60">
        <f t="shared" ca="1" si="10"/>
        <v>76.25</v>
      </c>
      <c r="N36" s="61">
        <f t="shared" ca="1" si="11"/>
        <v>0</v>
      </c>
      <c r="O36">
        <f t="shared" ca="1" si="12"/>
        <v>0</v>
      </c>
      <c r="V36" s="64">
        <v>33</v>
      </c>
      <c r="W36" s="65">
        <v>9684.25</v>
      </c>
      <c r="X36" s="67">
        <v>6.2376628503750496E-2</v>
      </c>
    </row>
    <row r="37" spans="1:24" x14ac:dyDescent="0.3">
      <c r="A37">
        <v>34</v>
      </c>
      <c r="B37">
        <f t="shared" ca="1" si="0"/>
        <v>305</v>
      </c>
      <c r="C37">
        <f ca="1">COUNTIF($L$4:L36,A37)*$S$14</f>
        <v>0</v>
      </c>
      <c r="D37">
        <f t="shared" ca="1" si="1"/>
        <v>305</v>
      </c>
      <c r="E37">
        <f t="shared" ca="1" si="2"/>
        <v>8</v>
      </c>
      <c r="F37">
        <f t="shared" ca="1" si="3"/>
        <v>8</v>
      </c>
      <c r="G37">
        <f t="shared" ca="1" si="4"/>
        <v>297</v>
      </c>
      <c r="H37">
        <f t="shared" ca="1" si="5"/>
        <v>0</v>
      </c>
      <c r="I37">
        <f t="shared" ca="1" si="6"/>
        <v>297</v>
      </c>
      <c r="J37">
        <f t="shared" ca="1" si="7"/>
        <v>0</v>
      </c>
      <c r="K37">
        <f t="shared" ca="1" si="8"/>
        <v>0</v>
      </c>
      <c r="L37">
        <f t="shared" ca="1" si="9"/>
        <v>0</v>
      </c>
      <c r="M37" s="60">
        <f t="shared" ca="1" si="10"/>
        <v>74.25</v>
      </c>
      <c r="N37" s="61">
        <f t="shared" ca="1" si="11"/>
        <v>0</v>
      </c>
      <c r="O37">
        <f t="shared" ca="1" si="12"/>
        <v>0</v>
      </c>
      <c r="V37" s="64">
        <v>34</v>
      </c>
      <c r="W37" s="65">
        <v>9495</v>
      </c>
      <c r="X37" s="67">
        <v>2.9735682819383259E-2</v>
      </c>
    </row>
    <row r="38" spans="1:24" x14ac:dyDescent="0.3">
      <c r="A38">
        <v>35</v>
      </c>
      <c r="B38">
        <f t="shared" ca="1" si="0"/>
        <v>297</v>
      </c>
      <c r="C38">
        <f ca="1">COUNTIF($L$4:L37,A38)*$S$14</f>
        <v>0</v>
      </c>
      <c r="D38">
        <f t="shared" ca="1" si="1"/>
        <v>297</v>
      </c>
      <c r="E38">
        <f t="shared" ca="1" si="2"/>
        <v>15</v>
      </c>
      <c r="F38">
        <f t="shared" ca="1" si="3"/>
        <v>15</v>
      </c>
      <c r="G38">
        <f t="shared" ca="1" si="4"/>
        <v>282</v>
      </c>
      <c r="H38">
        <f t="shared" ca="1" si="5"/>
        <v>0</v>
      </c>
      <c r="I38">
        <f t="shared" ca="1" si="6"/>
        <v>282</v>
      </c>
      <c r="J38">
        <f t="shared" ca="1" si="7"/>
        <v>0</v>
      </c>
      <c r="K38">
        <f t="shared" ca="1" si="8"/>
        <v>0</v>
      </c>
      <c r="L38">
        <f t="shared" ca="1" si="9"/>
        <v>0</v>
      </c>
      <c r="M38" s="60">
        <f t="shared" ca="1" si="10"/>
        <v>70.5</v>
      </c>
      <c r="N38" s="61">
        <f t="shared" ca="1" si="11"/>
        <v>0</v>
      </c>
      <c r="O38">
        <f t="shared" ca="1" si="12"/>
        <v>0</v>
      </c>
      <c r="V38" s="64">
        <v>35</v>
      </c>
      <c r="W38" s="65">
        <v>8829.5</v>
      </c>
      <c r="X38" s="67">
        <v>3.0003947887879984E-2</v>
      </c>
    </row>
    <row r="39" spans="1:24" x14ac:dyDescent="0.3">
      <c r="A39">
        <v>36</v>
      </c>
      <c r="B39">
        <f t="shared" ca="1" si="0"/>
        <v>282</v>
      </c>
      <c r="C39">
        <f ca="1">COUNTIF($L$4:L38,A39)*$S$14</f>
        <v>0</v>
      </c>
      <c r="D39">
        <f t="shared" ca="1" si="1"/>
        <v>282</v>
      </c>
      <c r="E39">
        <f t="shared" ca="1" si="2"/>
        <v>7</v>
      </c>
      <c r="F39">
        <f t="shared" ca="1" si="3"/>
        <v>7</v>
      </c>
      <c r="G39">
        <f t="shared" ca="1" si="4"/>
        <v>275</v>
      </c>
      <c r="H39">
        <f t="shared" ca="1" si="5"/>
        <v>0</v>
      </c>
      <c r="I39">
        <f t="shared" ca="1" si="6"/>
        <v>275</v>
      </c>
      <c r="J39">
        <f t="shared" ca="1" si="7"/>
        <v>0</v>
      </c>
      <c r="K39">
        <f t="shared" ca="1" si="8"/>
        <v>0</v>
      </c>
      <c r="L39">
        <f t="shared" ca="1" si="9"/>
        <v>0</v>
      </c>
      <c r="M39" s="60">
        <f t="shared" ca="1" si="10"/>
        <v>68.75</v>
      </c>
      <c r="N39" s="61">
        <f t="shared" ca="1" si="11"/>
        <v>0</v>
      </c>
      <c r="O39">
        <f t="shared" ca="1" si="12"/>
        <v>0</v>
      </c>
      <c r="V39" s="64">
        <v>36</v>
      </c>
      <c r="W39" s="65">
        <v>9405.25</v>
      </c>
      <c r="X39" s="67">
        <v>3.2950191570881228E-2</v>
      </c>
    </row>
    <row r="40" spans="1:24" x14ac:dyDescent="0.3">
      <c r="A40">
        <v>37</v>
      </c>
      <c r="B40">
        <f t="shared" ca="1" si="0"/>
        <v>275</v>
      </c>
      <c r="C40">
        <f ca="1">COUNTIF($L$4:L39,A40)*$S$14</f>
        <v>0</v>
      </c>
      <c r="D40">
        <f t="shared" ca="1" si="1"/>
        <v>275</v>
      </c>
      <c r="E40">
        <f t="shared" ca="1" si="2"/>
        <v>20</v>
      </c>
      <c r="F40">
        <f t="shared" ca="1" si="3"/>
        <v>20</v>
      </c>
      <c r="G40">
        <f t="shared" ca="1" si="4"/>
        <v>255</v>
      </c>
      <c r="H40">
        <f t="shared" ca="1" si="5"/>
        <v>0</v>
      </c>
      <c r="I40">
        <f t="shared" ca="1" si="6"/>
        <v>255</v>
      </c>
      <c r="J40">
        <f t="shared" ca="1" si="7"/>
        <v>0</v>
      </c>
      <c r="K40">
        <f t="shared" ca="1" si="8"/>
        <v>0</v>
      </c>
      <c r="L40">
        <f t="shared" ca="1" si="9"/>
        <v>0</v>
      </c>
      <c r="M40" s="60">
        <f t="shared" ca="1" si="10"/>
        <v>63.75</v>
      </c>
      <c r="N40" s="61">
        <f t="shared" ca="1" si="11"/>
        <v>0</v>
      </c>
      <c r="O40">
        <f t="shared" ca="1" si="12"/>
        <v>0</v>
      </c>
      <c r="V40" s="64">
        <v>37</v>
      </c>
      <c r="W40" s="65">
        <v>9337.75</v>
      </c>
      <c r="X40" s="67">
        <v>4.4247787610619468E-2</v>
      </c>
    </row>
    <row r="41" spans="1:24" x14ac:dyDescent="0.3">
      <c r="A41">
        <v>38</v>
      </c>
      <c r="B41">
        <f t="shared" ca="1" si="0"/>
        <v>255</v>
      </c>
      <c r="C41">
        <f ca="1">COUNTIF($L$4:L40,A41)*$S$14</f>
        <v>0</v>
      </c>
      <c r="D41">
        <f t="shared" ca="1" si="1"/>
        <v>255</v>
      </c>
      <c r="E41">
        <f t="shared" ca="1" si="2"/>
        <v>13</v>
      </c>
      <c r="F41">
        <f t="shared" ca="1" si="3"/>
        <v>13</v>
      </c>
      <c r="G41">
        <f t="shared" ca="1" si="4"/>
        <v>242</v>
      </c>
      <c r="H41">
        <f t="shared" ca="1" si="5"/>
        <v>0</v>
      </c>
      <c r="I41">
        <f t="shared" ca="1" si="6"/>
        <v>242</v>
      </c>
      <c r="J41">
        <f t="shared" ca="1" si="7"/>
        <v>0</v>
      </c>
      <c r="K41">
        <f t="shared" ca="1" si="8"/>
        <v>0</v>
      </c>
      <c r="L41">
        <f t="shared" ca="1" si="9"/>
        <v>0</v>
      </c>
      <c r="M41" s="60">
        <f t="shared" ca="1" si="10"/>
        <v>60.5</v>
      </c>
      <c r="N41" s="61">
        <f t="shared" ca="1" si="11"/>
        <v>0</v>
      </c>
      <c r="O41">
        <f t="shared" ca="1" si="12"/>
        <v>0</v>
      </c>
      <c r="V41" s="64">
        <v>38</v>
      </c>
      <c r="W41" s="65">
        <v>8850.5</v>
      </c>
      <c r="X41" s="67">
        <v>2.3088569265707796E-2</v>
      </c>
    </row>
    <row r="42" spans="1:24" x14ac:dyDescent="0.3">
      <c r="A42">
        <v>39</v>
      </c>
      <c r="B42">
        <f t="shared" ca="1" si="0"/>
        <v>242</v>
      </c>
      <c r="C42">
        <f ca="1">COUNTIF($L$4:L41,A42)*$S$14</f>
        <v>0</v>
      </c>
      <c r="D42">
        <f t="shared" ca="1" si="1"/>
        <v>242</v>
      </c>
      <c r="E42">
        <f t="shared" ca="1" si="2"/>
        <v>15</v>
      </c>
      <c r="F42">
        <f t="shared" ca="1" si="3"/>
        <v>15</v>
      </c>
      <c r="G42">
        <f t="shared" ca="1" si="4"/>
        <v>227</v>
      </c>
      <c r="H42">
        <f t="shared" ca="1" si="5"/>
        <v>0</v>
      </c>
      <c r="I42">
        <f t="shared" ca="1" si="6"/>
        <v>227</v>
      </c>
      <c r="J42">
        <f t="shared" ca="1" si="7"/>
        <v>0</v>
      </c>
      <c r="K42">
        <f t="shared" ca="1" si="8"/>
        <v>0</v>
      </c>
      <c r="L42">
        <f t="shared" ca="1" si="9"/>
        <v>0</v>
      </c>
      <c r="M42" s="60">
        <f t="shared" ca="1" si="10"/>
        <v>56.75</v>
      </c>
      <c r="N42" s="61">
        <f t="shared" ca="1" si="11"/>
        <v>0</v>
      </c>
      <c r="O42">
        <f t="shared" ca="1" si="12"/>
        <v>0</v>
      </c>
      <c r="V42" s="64">
        <v>39</v>
      </c>
      <c r="W42" s="65">
        <v>9362.5</v>
      </c>
      <c r="X42" s="67">
        <v>5.7066258138644195E-2</v>
      </c>
    </row>
    <row r="43" spans="1:24" x14ac:dyDescent="0.3">
      <c r="A43">
        <v>40</v>
      </c>
      <c r="B43">
        <f t="shared" ca="1" si="0"/>
        <v>227</v>
      </c>
      <c r="C43">
        <f ca="1">COUNTIF($L$4:L42,A43)*$S$14</f>
        <v>0</v>
      </c>
      <c r="D43">
        <f t="shared" ca="1" si="1"/>
        <v>227</v>
      </c>
      <c r="E43">
        <f t="shared" ca="1" si="2"/>
        <v>21</v>
      </c>
      <c r="F43">
        <f t="shared" ca="1" si="3"/>
        <v>21</v>
      </c>
      <c r="G43">
        <f t="shared" ca="1" si="4"/>
        <v>206</v>
      </c>
      <c r="H43">
        <f t="shared" ca="1" si="5"/>
        <v>0</v>
      </c>
      <c r="I43">
        <f t="shared" ca="1" si="6"/>
        <v>206</v>
      </c>
      <c r="J43">
        <f t="shared" ca="1" si="7"/>
        <v>0</v>
      </c>
      <c r="K43">
        <f t="shared" ca="1" si="8"/>
        <v>0</v>
      </c>
      <c r="L43">
        <f t="shared" ca="1" si="9"/>
        <v>0</v>
      </c>
      <c r="M43" s="60">
        <f t="shared" ca="1" si="10"/>
        <v>51.5</v>
      </c>
      <c r="N43" s="61">
        <f t="shared" ca="1" si="11"/>
        <v>0</v>
      </c>
      <c r="O43">
        <f t="shared" ca="1" si="12"/>
        <v>0</v>
      </c>
      <c r="V43" s="64">
        <v>40</v>
      </c>
      <c r="W43" s="65">
        <v>9253</v>
      </c>
      <c r="X43" s="67">
        <v>4.4070512820512824E-2</v>
      </c>
    </row>
    <row r="44" spans="1:24" x14ac:dyDescent="0.3">
      <c r="A44">
        <v>41</v>
      </c>
      <c r="B44">
        <f t="shared" ca="1" si="0"/>
        <v>206</v>
      </c>
      <c r="C44">
        <f ca="1">COUNTIF($L$4:L43,A44)*$S$14</f>
        <v>0</v>
      </c>
      <c r="D44">
        <f t="shared" ca="1" si="1"/>
        <v>206</v>
      </c>
      <c r="E44">
        <f t="shared" ca="1" si="2"/>
        <v>12</v>
      </c>
      <c r="F44">
        <f t="shared" ca="1" si="3"/>
        <v>12</v>
      </c>
      <c r="G44">
        <f t="shared" ca="1" si="4"/>
        <v>194</v>
      </c>
      <c r="H44">
        <f t="shared" ca="1" si="5"/>
        <v>0</v>
      </c>
      <c r="I44">
        <f t="shared" ca="1" si="6"/>
        <v>194</v>
      </c>
      <c r="J44">
        <f t="shared" ca="1" si="7"/>
        <v>0</v>
      </c>
      <c r="K44">
        <f t="shared" ca="1" si="8"/>
        <v>0</v>
      </c>
      <c r="L44">
        <f t="shared" ca="1" si="9"/>
        <v>0</v>
      </c>
      <c r="M44" s="60">
        <f t="shared" ca="1" si="10"/>
        <v>48.5</v>
      </c>
      <c r="N44" s="61">
        <f t="shared" ca="1" si="11"/>
        <v>0</v>
      </c>
      <c r="O44">
        <f t="shared" ca="1" si="12"/>
        <v>0</v>
      </c>
      <c r="V44" s="64">
        <v>41</v>
      </c>
      <c r="W44" s="65">
        <v>8969</v>
      </c>
      <c r="X44" s="67">
        <v>3.2588101553618798E-2</v>
      </c>
    </row>
    <row r="45" spans="1:24" x14ac:dyDescent="0.3">
      <c r="A45">
        <v>42</v>
      </c>
      <c r="B45">
        <f t="shared" ca="1" si="0"/>
        <v>194</v>
      </c>
      <c r="C45">
        <f ca="1">COUNTIF($L$4:L44,A45)*$S$14</f>
        <v>0</v>
      </c>
      <c r="D45">
        <f t="shared" ca="1" si="1"/>
        <v>194</v>
      </c>
      <c r="E45">
        <f t="shared" ca="1" si="2"/>
        <v>11</v>
      </c>
      <c r="F45">
        <f t="shared" ca="1" si="3"/>
        <v>11</v>
      </c>
      <c r="G45">
        <f t="shared" ca="1" si="4"/>
        <v>183</v>
      </c>
      <c r="H45">
        <f t="shared" ca="1" si="5"/>
        <v>0</v>
      </c>
      <c r="I45">
        <f t="shared" ca="1" si="6"/>
        <v>183</v>
      </c>
      <c r="J45">
        <f t="shared" ca="1" si="7"/>
        <v>0</v>
      </c>
      <c r="K45">
        <f t="shared" ca="1" si="8"/>
        <v>0</v>
      </c>
      <c r="L45">
        <f t="shared" ca="1" si="9"/>
        <v>0</v>
      </c>
      <c r="M45" s="60">
        <f t="shared" ca="1" si="10"/>
        <v>45.75</v>
      </c>
      <c r="N45" s="61">
        <f t="shared" ca="1" si="11"/>
        <v>0</v>
      </c>
      <c r="O45">
        <f t="shared" ca="1" si="12"/>
        <v>0</v>
      </c>
      <c r="V45" s="64">
        <v>42</v>
      </c>
      <c r="W45" s="65">
        <v>8746.75</v>
      </c>
      <c r="X45" s="67">
        <v>2.081727062451812E-2</v>
      </c>
    </row>
    <row r="46" spans="1:24" x14ac:dyDescent="0.3">
      <c r="A46">
        <v>43</v>
      </c>
      <c r="B46">
        <f t="shared" ca="1" si="0"/>
        <v>183</v>
      </c>
      <c r="C46">
        <f ca="1">COUNTIF($L$4:L45,A46)*$S$14</f>
        <v>0</v>
      </c>
      <c r="D46">
        <f t="shared" ca="1" si="1"/>
        <v>183</v>
      </c>
      <c r="E46">
        <f t="shared" ca="1" si="2"/>
        <v>15</v>
      </c>
      <c r="F46">
        <f t="shared" ca="1" si="3"/>
        <v>15</v>
      </c>
      <c r="G46">
        <f t="shared" ca="1" si="4"/>
        <v>168</v>
      </c>
      <c r="H46">
        <f t="shared" ca="1" si="5"/>
        <v>0</v>
      </c>
      <c r="I46">
        <f t="shared" ca="1" si="6"/>
        <v>168</v>
      </c>
      <c r="J46">
        <f t="shared" ca="1" si="7"/>
        <v>0</v>
      </c>
      <c r="K46">
        <f t="shared" ca="1" si="8"/>
        <v>0</v>
      </c>
      <c r="L46">
        <f t="shared" ca="1" si="9"/>
        <v>0</v>
      </c>
      <c r="M46" s="60">
        <f t="shared" ca="1" si="10"/>
        <v>42</v>
      </c>
      <c r="N46" s="61">
        <f t="shared" ca="1" si="11"/>
        <v>0</v>
      </c>
      <c r="O46">
        <f t="shared" ca="1" si="12"/>
        <v>0</v>
      </c>
      <c r="V46" s="64">
        <v>43</v>
      </c>
      <c r="W46" s="65">
        <v>8955.25</v>
      </c>
      <c r="X46" s="67">
        <v>1.6823161189358372E-2</v>
      </c>
    </row>
    <row r="47" spans="1:24" x14ac:dyDescent="0.3">
      <c r="A47">
        <v>44</v>
      </c>
      <c r="B47">
        <f t="shared" ca="1" si="0"/>
        <v>168</v>
      </c>
      <c r="C47">
        <f ca="1">COUNTIF($L$4:L46,A47)*$S$14</f>
        <v>0</v>
      </c>
      <c r="D47">
        <f t="shared" ca="1" si="1"/>
        <v>168</v>
      </c>
      <c r="E47">
        <f t="shared" ca="1" si="2"/>
        <v>9</v>
      </c>
      <c r="F47">
        <f t="shared" ca="1" si="3"/>
        <v>9</v>
      </c>
      <c r="G47">
        <f t="shared" ca="1" si="4"/>
        <v>159</v>
      </c>
      <c r="H47">
        <f t="shared" ca="1" si="5"/>
        <v>0</v>
      </c>
      <c r="I47">
        <f t="shared" ca="1" si="6"/>
        <v>159</v>
      </c>
      <c r="J47">
        <f t="shared" ca="1" si="7"/>
        <v>0</v>
      </c>
      <c r="K47">
        <f t="shared" ca="1" si="8"/>
        <v>0</v>
      </c>
      <c r="L47">
        <f t="shared" ca="1" si="9"/>
        <v>0</v>
      </c>
      <c r="M47" s="60">
        <f t="shared" ca="1" si="10"/>
        <v>39.75</v>
      </c>
      <c r="N47" s="61">
        <f t="shared" ca="1" si="11"/>
        <v>0</v>
      </c>
      <c r="O47">
        <f t="shared" ca="1" si="12"/>
        <v>0</v>
      </c>
      <c r="V47" s="64">
        <v>44</v>
      </c>
      <c r="W47" s="65">
        <v>9433.75</v>
      </c>
      <c r="X47" s="67">
        <v>5.3449583017437449E-2</v>
      </c>
    </row>
    <row r="48" spans="1:24" x14ac:dyDescent="0.3">
      <c r="A48">
        <v>45</v>
      </c>
      <c r="B48">
        <f t="shared" ca="1" si="0"/>
        <v>159</v>
      </c>
      <c r="C48">
        <f ca="1">COUNTIF($L$4:L47,A48)*$S$14</f>
        <v>0</v>
      </c>
      <c r="D48">
        <f t="shared" ca="1" si="1"/>
        <v>159</v>
      </c>
      <c r="E48">
        <f t="shared" ca="1" si="2"/>
        <v>20</v>
      </c>
      <c r="F48">
        <f t="shared" ca="1" si="3"/>
        <v>20</v>
      </c>
      <c r="G48">
        <f t="shared" ca="1" si="4"/>
        <v>139</v>
      </c>
      <c r="H48">
        <f t="shared" ca="1" si="5"/>
        <v>0</v>
      </c>
      <c r="I48">
        <f t="shared" ca="1" si="6"/>
        <v>139</v>
      </c>
      <c r="J48">
        <f t="shared" ca="1" si="7"/>
        <v>0</v>
      </c>
      <c r="K48">
        <f t="shared" ca="1" si="8"/>
        <v>0</v>
      </c>
      <c r="L48">
        <f t="shared" ca="1" si="9"/>
        <v>0</v>
      </c>
      <c r="M48" s="60">
        <f t="shared" ca="1" si="10"/>
        <v>34.75</v>
      </c>
      <c r="N48" s="61">
        <f t="shared" ca="1" si="11"/>
        <v>0</v>
      </c>
      <c r="O48">
        <f t="shared" ca="1" si="12"/>
        <v>0</v>
      </c>
      <c r="V48" s="64">
        <v>45</v>
      </c>
      <c r="W48" s="65">
        <v>8752.75</v>
      </c>
      <c r="X48" s="67">
        <v>1.5842349304482226E-2</v>
      </c>
    </row>
    <row r="49" spans="1:24" x14ac:dyDescent="0.3">
      <c r="A49">
        <v>46</v>
      </c>
      <c r="B49">
        <f t="shared" ca="1" si="0"/>
        <v>139</v>
      </c>
      <c r="C49">
        <f ca="1">COUNTIF($L$4:L48,A49)*$S$14</f>
        <v>0</v>
      </c>
      <c r="D49">
        <f t="shared" ca="1" si="1"/>
        <v>139</v>
      </c>
      <c r="E49">
        <f t="shared" ca="1" si="2"/>
        <v>12</v>
      </c>
      <c r="F49">
        <f t="shared" ca="1" si="3"/>
        <v>12</v>
      </c>
      <c r="G49">
        <f t="shared" ca="1" si="4"/>
        <v>127</v>
      </c>
      <c r="H49">
        <f t="shared" ca="1" si="5"/>
        <v>0</v>
      </c>
      <c r="I49">
        <f t="shared" ca="1" si="6"/>
        <v>127</v>
      </c>
      <c r="J49">
        <f t="shared" ca="1" si="7"/>
        <v>0</v>
      </c>
      <c r="K49">
        <f t="shared" ca="1" si="8"/>
        <v>0</v>
      </c>
      <c r="L49">
        <f t="shared" ca="1" si="9"/>
        <v>0</v>
      </c>
      <c r="M49" s="60">
        <f t="shared" ca="1" si="10"/>
        <v>31.75</v>
      </c>
      <c r="N49" s="61">
        <f t="shared" ca="1" si="11"/>
        <v>0</v>
      </c>
      <c r="O49">
        <f t="shared" ca="1" si="12"/>
        <v>0</v>
      </c>
      <c r="V49" s="64">
        <v>46</v>
      </c>
      <c r="W49" s="65">
        <v>9112</v>
      </c>
      <c r="X49" s="67">
        <v>4.40251572327044E-2</v>
      </c>
    </row>
    <row r="50" spans="1:24" x14ac:dyDescent="0.3">
      <c r="A50">
        <v>47</v>
      </c>
      <c r="B50">
        <f t="shared" ca="1" si="0"/>
        <v>127</v>
      </c>
      <c r="C50">
        <f ca="1">COUNTIF($L$4:L49,A50)*$S$14</f>
        <v>0</v>
      </c>
      <c r="D50">
        <f t="shared" ca="1" si="1"/>
        <v>127</v>
      </c>
      <c r="E50">
        <f t="shared" ca="1" si="2"/>
        <v>21</v>
      </c>
      <c r="F50">
        <f t="shared" ca="1" si="3"/>
        <v>21</v>
      </c>
      <c r="G50">
        <f t="shared" ca="1" si="4"/>
        <v>106</v>
      </c>
      <c r="H50">
        <f t="shared" ca="1" si="5"/>
        <v>0</v>
      </c>
      <c r="I50">
        <f t="shared" ca="1" si="6"/>
        <v>106</v>
      </c>
      <c r="J50">
        <f t="shared" ca="1" si="7"/>
        <v>0</v>
      </c>
      <c r="K50">
        <f t="shared" ca="1" si="8"/>
        <v>0</v>
      </c>
      <c r="L50">
        <f t="shared" ca="1" si="9"/>
        <v>0</v>
      </c>
      <c r="M50" s="60">
        <f t="shared" ca="1" si="10"/>
        <v>26.5</v>
      </c>
      <c r="N50" s="61">
        <f t="shared" ca="1" si="11"/>
        <v>0</v>
      </c>
      <c r="O50">
        <f t="shared" ca="1" si="12"/>
        <v>0</v>
      </c>
      <c r="V50" s="64">
        <v>47</v>
      </c>
      <c r="W50" s="65">
        <v>9504.75</v>
      </c>
      <c r="X50" s="67">
        <v>4.5023696682464455E-2</v>
      </c>
    </row>
    <row r="51" spans="1:24" x14ac:dyDescent="0.3">
      <c r="A51">
        <v>48</v>
      </c>
      <c r="B51">
        <f t="shared" ca="1" si="0"/>
        <v>106</v>
      </c>
      <c r="C51">
        <f ca="1">COUNTIF($L$4:L50,A51)*$S$14</f>
        <v>0</v>
      </c>
      <c r="D51">
        <f t="shared" ca="1" si="1"/>
        <v>106</v>
      </c>
      <c r="E51">
        <f t="shared" ca="1" si="2"/>
        <v>17</v>
      </c>
      <c r="F51">
        <f t="shared" ca="1" si="3"/>
        <v>17</v>
      </c>
      <c r="G51">
        <f t="shared" ca="1" si="4"/>
        <v>89</v>
      </c>
      <c r="H51">
        <f t="shared" ca="1" si="5"/>
        <v>0</v>
      </c>
      <c r="I51">
        <f t="shared" ca="1" si="6"/>
        <v>89</v>
      </c>
      <c r="J51">
        <f t="shared" ca="1" si="7"/>
        <v>0</v>
      </c>
      <c r="K51">
        <f t="shared" ca="1" si="8"/>
        <v>0</v>
      </c>
      <c r="L51">
        <f t="shared" ca="1" si="9"/>
        <v>0</v>
      </c>
      <c r="M51" s="60">
        <f t="shared" ca="1" si="10"/>
        <v>22.25</v>
      </c>
      <c r="N51" s="61">
        <f t="shared" ca="1" si="11"/>
        <v>0</v>
      </c>
      <c r="O51">
        <f t="shared" ca="1" si="12"/>
        <v>0</v>
      </c>
      <c r="V51" s="64">
        <v>48</v>
      </c>
      <c r="W51" s="65">
        <v>9408.25</v>
      </c>
      <c r="X51" s="67">
        <v>4.4566067240031274E-2</v>
      </c>
    </row>
    <row r="52" spans="1:24" x14ac:dyDescent="0.3">
      <c r="A52">
        <v>49</v>
      </c>
      <c r="B52">
        <f t="shared" ca="1" si="0"/>
        <v>89</v>
      </c>
      <c r="C52">
        <f ca="1">COUNTIF($L$4:L51,A52)*$S$14</f>
        <v>0</v>
      </c>
      <c r="D52">
        <f t="shared" ca="1" si="1"/>
        <v>89</v>
      </c>
      <c r="E52">
        <f t="shared" ca="1" si="2"/>
        <v>18</v>
      </c>
      <c r="F52">
        <f t="shared" ca="1" si="3"/>
        <v>18</v>
      </c>
      <c r="G52">
        <f t="shared" ca="1" si="4"/>
        <v>71</v>
      </c>
      <c r="H52">
        <f t="shared" ca="1" si="5"/>
        <v>0</v>
      </c>
      <c r="I52">
        <f t="shared" ca="1" si="6"/>
        <v>71</v>
      </c>
      <c r="J52">
        <f t="shared" ca="1" si="7"/>
        <v>0</v>
      </c>
      <c r="K52">
        <f t="shared" ca="1" si="8"/>
        <v>0</v>
      </c>
      <c r="L52">
        <f t="shared" ca="1" si="9"/>
        <v>0</v>
      </c>
      <c r="M52" s="60">
        <f t="shared" ca="1" si="10"/>
        <v>17.75</v>
      </c>
      <c r="N52" s="61">
        <f t="shared" ca="1" si="11"/>
        <v>0</v>
      </c>
      <c r="O52">
        <f t="shared" ca="1" si="12"/>
        <v>0</v>
      </c>
      <c r="V52" s="64">
        <v>49</v>
      </c>
      <c r="W52" s="65">
        <v>9017.25</v>
      </c>
      <c r="X52" s="67">
        <v>4.419047619047619E-2</v>
      </c>
    </row>
    <row r="53" spans="1:24" x14ac:dyDescent="0.3">
      <c r="A53">
        <v>50</v>
      </c>
      <c r="B53">
        <f t="shared" ca="1" si="0"/>
        <v>71</v>
      </c>
      <c r="C53">
        <f ca="1">COUNTIF($L$4:L52,A53)*$S$14</f>
        <v>0</v>
      </c>
      <c r="D53">
        <f t="shared" ca="1" si="1"/>
        <v>71</v>
      </c>
      <c r="E53">
        <f t="shared" ca="1" si="2"/>
        <v>15</v>
      </c>
      <c r="F53">
        <f t="shared" ca="1" si="3"/>
        <v>15</v>
      </c>
      <c r="G53">
        <f t="shared" ca="1" si="4"/>
        <v>56</v>
      </c>
      <c r="H53">
        <f t="shared" ca="1" si="5"/>
        <v>0</v>
      </c>
      <c r="I53">
        <f t="shared" ca="1" si="6"/>
        <v>56</v>
      </c>
      <c r="J53">
        <f t="shared" ca="1" si="7"/>
        <v>0</v>
      </c>
      <c r="K53">
        <f t="shared" ca="1" si="8"/>
        <v>0</v>
      </c>
      <c r="L53">
        <f t="shared" ca="1" si="9"/>
        <v>0</v>
      </c>
      <c r="M53" s="60">
        <f t="shared" ca="1" si="10"/>
        <v>14</v>
      </c>
      <c r="N53" s="61">
        <f t="shared" ca="1" si="11"/>
        <v>0</v>
      </c>
      <c r="O53">
        <f t="shared" ca="1" si="12"/>
        <v>0</v>
      </c>
      <c r="V53" s="64">
        <v>50</v>
      </c>
      <c r="W53" s="65">
        <v>9678.5</v>
      </c>
      <c r="X53" s="67">
        <v>6.7710371819960855E-2</v>
      </c>
    </row>
    <row r="54" spans="1:24" x14ac:dyDescent="0.3">
      <c r="A54">
        <v>51</v>
      </c>
      <c r="B54">
        <f t="shared" ca="1" si="0"/>
        <v>56</v>
      </c>
      <c r="C54">
        <f ca="1">COUNTIF($L$4:L53,A54)*$S$14</f>
        <v>0</v>
      </c>
      <c r="D54">
        <f t="shared" ca="1" si="1"/>
        <v>56</v>
      </c>
      <c r="E54">
        <f t="shared" ca="1" si="2"/>
        <v>14</v>
      </c>
      <c r="F54">
        <f t="shared" ca="1" si="3"/>
        <v>14</v>
      </c>
      <c r="G54">
        <f t="shared" ca="1" si="4"/>
        <v>42</v>
      </c>
      <c r="H54">
        <f t="shared" ca="1" si="5"/>
        <v>0</v>
      </c>
      <c r="I54">
        <f t="shared" ca="1" si="6"/>
        <v>42</v>
      </c>
      <c r="J54">
        <f t="shared" ca="1" si="7"/>
        <v>1</v>
      </c>
      <c r="K54">
        <f t="shared" ca="1" si="8"/>
        <v>5</v>
      </c>
      <c r="L54">
        <f t="shared" ca="1" si="9"/>
        <v>57</v>
      </c>
      <c r="M54" s="60">
        <f t="shared" ca="1" si="10"/>
        <v>10.5</v>
      </c>
      <c r="N54" s="61">
        <f t="shared" ca="1" si="11"/>
        <v>0</v>
      </c>
      <c r="O54">
        <f t="shared" ca="1" si="12"/>
        <v>80</v>
      </c>
      <c r="V54" s="64">
        <v>51</v>
      </c>
      <c r="W54" s="65">
        <v>9252</v>
      </c>
      <c r="X54" s="67">
        <v>3.8729666924864445E-2</v>
      </c>
    </row>
    <row r="55" spans="1:24" x14ac:dyDescent="0.3">
      <c r="A55">
        <v>52</v>
      </c>
      <c r="B55">
        <f t="shared" ca="1" si="0"/>
        <v>42</v>
      </c>
      <c r="C55">
        <f ca="1">COUNTIF($L$4:L54,A55)*$S$14</f>
        <v>0</v>
      </c>
      <c r="D55">
        <f t="shared" ca="1" si="1"/>
        <v>42</v>
      </c>
      <c r="E55">
        <f t="shared" ca="1" si="2"/>
        <v>16</v>
      </c>
      <c r="F55">
        <f t="shared" ca="1" si="3"/>
        <v>16</v>
      </c>
      <c r="G55">
        <f t="shared" ca="1" si="4"/>
        <v>26</v>
      </c>
      <c r="H55">
        <f t="shared" ca="1" si="5"/>
        <v>0</v>
      </c>
      <c r="I55">
        <f t="shared" ca="1" si="6"/>
        <v>376</v>
      </c>
      <c r="J55">
        <f t="shared" ca="1" si="7"/>
        <v>0</v>
      </c>
      <c r="K55">
        <f t="shared" ca="1" si="8"/>
        <v>0</v>
      </c>
      <c r="L55">
        <f t="shared" ca="1" si="9"/>
        <v>0</v>
      </c>
      <c r="M55" s="60">
        <f t="shared" ca="1" si="10"/>
        <v>6.5</v>
      </c>
      <c r="N55" s="61">
        <f t="shared" ca="1" si="11"/>
        <v>0</v>
      </c>
      <c r="O55">
        <f t="shared" ca="1" si="12"/>
        <v>0</v>
      </c>
      <c r="V55" s="64">
        <v>52</v>
      </c>
      <c r="W55" s="65">
        <v>9073</v>
      </c>
      <c r="X55" s="67">
        <v>4.3100039541320682E-2</v>
      </c>
    </row>
    <row r="56" spans="1:24" x14ac:dyDescent="0.3">
      <c r="A56">
        <v>53</v>
      </c>
      <c r="B56">
        <f t="shared" ca="1" si="0"/>
        <v>26</v>
      </c>
      <c r="C56">
        <f ca="1">COUNTIF($L$4:L55,A56)*$S$14</f>
        <v>0</v>
      </c>
      <c r="D56">
        <f t="shared" ca="1" si="1"/>
        <v>26</v>
      </c>
      <c r="E56">
        <f t="shared" ca="1" si="2"/>
        <v>18</v>
      </c>
      <c r="F56">
        <f t="shared" ca="1" si="3"/>
        <v>18</v>
      </c>
      <c r="G56">
        <f t="shared" ca="1" si="4"/>
        <v>8</v>
      </c>
      <c r="H56">
        <f t="shared" ca="1" si="5"/>
        <v>0</v>
      </c>
      <c r="I56">
        <f t="shared" ca="1" si="6"/>
        <v>358</v>
      </c>
      <c r="J56">
        <f t="shared" ca="1" si="7"/>
        <v>0</v>
      </c>
      <c r="K56">
        <f t="shared" ca="1" si="8"/>
        <v>0</v>
      </c>
      <c r="L56">
        <f t="shared" ca="1" si="9"/>
        <v>0</v>
      </c>
      <c r="M56" s="60">
        <f t="shared" ca="1" si="10"/>
        <v>2</v>
      </c>
      <c r="N56" s="61">
        <f t="shared" ca="1" si="11"/>
        <v>0</v>
      </c>
      <c r="O56">
        <f t="shared" ca="1" si="12"/>
        <v>0</v>
      </c>
      <c r="V56" s="64">
        <v>53</v>
      </c>
      <c r="W56" s="65">
        <v>8436</v>
      </c>
      <c r="X56" s="67">
        <v>1.3975155279503106E-2</v>
      </c>
    </row>
    <row r="57" spans="1:24" x14ac:dyDescent="0.3">
      <c r="A57">
        <v>54</v>
      </c>
      <c r="B57">
        <f t="shared" ca="1" si="0"/>
        <v>8</v>
      </c>
      <c r="C57">
        <f ca="1">COUNTIF($L$4:L56,A57)*$S$14</f>
        <v>0</v>
      </c>
      <c r="D57">
        <f t="shared" ca="1" si="1"/>
        <v>8</v>
      </c>
      <c r="E57">
        <f t="shared" ca="1" si="2"/>
        <v>12</v>
      </c>
      <c r="F57">
        <f t="shared" ca="1" si="3"/>
        <v>8</v>
      </c>
      <c r="G57">
        <f t="shared" ca="1" si="4"/>
        <v>0</v>
      </c>
      <c r="H57">
        <f t="shared" ca="1" si="5"/>
        <v>4</v>
      </c>
      <c r="I57">
        <f t="shared" ca="1" si="6"/>
        <v>350</v>
      </c>
      <c r="J57">
        <f t="shared" ca="1" si="7"/>
        <v>0</v>
      </c>
      <c r="K57">
        <f t="shared" ca="1" si="8"/>
        <v>0</v>
      </c>
      <c r="L57">
        <f t="shared" ca="1" si="9"/>
        <v>0</v>
      </c>
      <c r="M57" s="60">
        <f t="shared" ca="1" si="10"/>
        <v>0</v>
      </c>
      <c r="N57" s="61">
        <f t="shared" ca="1" si="11"/>
        <v>44</v>
      </c>
      <c r="O57">
        <f t="shared" ca="1" si="12"/>
        <v>0</v>
      </c>
      <c r="V57" s="64">
        <v>54</v>
      </c>
      <c r="W57" s="65">
        <v>8796.25</v>
      </c>
      <c r="X57" s="67">
        <v>3.4082106893880713E-2</v>
      </c>
    </row>
    <row r="58" spans="1:24" x14ac:dyDescent="0.3">
      <c r="A58">
        <v>55</v>
      </c>
      <c r="B58">
        <f t="shared" ca="1" si="0"/>
        <v>0</v>
      </c>
      <c r="C58">
        <f ca="1">COUNTIF($L$4:L57,A58)*$S$14</f>
        <v>0</v>
      </c>
      <c r="D58">
        <f t="shared" ca="1" si="1"/>
        <v>0</v>
      </c>
      <c r="E58">
        <f t="shared" ca="1" si="2"/>
        <v>13</v>
      </c>
      <c r="F58">
        <f t="shared" ca="1" si="3"/>
        <v>0</v>
      </c>
      <c r="G58">
        <f t="shared" ca="1" si="4"/>
        <v>0</v>
      </c>
      <c r="H58">
        <f t="shared" ca="1" si="5"/>
        <v>13</v>
      </c>
      <c r="I58">
        <f t="shared" ca="1" si="6"/>
        <v>350</v>
      </c>
      <c r="J58">
        <f t="shared" ca="1" si="7"/>
        <v>0</v>
      </c>
      <c r="K58">
        <f t="shared" ca="1" si="8"/>
        <v>0</v>
      </c>
      <c r="L58">
        <f t="shared" ca="1" si="9"/>
        <v>0</v>
      </c>
      <c r="M58" s="60">
        <f t="shared" ca="1" si="10"/>
        <v>0</v>
      </c>
      <c r="N58" s="61">
        <f t="shared" ca="1" si="11"/>
        <v>143</v>
      </c>
      <c r="O58">
        <f t="shared" ca="1" si="12"/>
        <v>0</v>
      </c>
      <c r="V58" s="64">
        <v>55</v>
      </c>
      <c r="W58" s="65">
        <v>9198</v>
      </c>
      <c r="X58" s="67">
        <v>3.0188679245283019E-2</v>
      </c>
    </row>
    <row r="59" spans="1:24" x14ac:dyDescent="0.3">
      <c r="A59">
        <v>56</v>
      </c>
      <c r="B59">
        <f t="shared" ca="1" si="0"/>
        <v>0</v>
      </c>
      <c r="C59">
        <f ca="1">COUNTIF($L$4:L58,A59)*$S$14</f>
        <v>0</v>
      </c>
      <c r="D59">
        <f t="shared" ca="1" si="1"/>
        <v>0</v>
      </c>
      <c r="E59">
        <f t="shared" ca="1" si="2"/>
        <v>13</v>
      </c>
      <c r="F59">
        <f t="shared" ca="1" si="3"/>
        <v>0</v>
      </c>
      <c r="G59">
        <f t="shared" ca="1" si="4"/>
        <v>0</v>
      </c>
      <c r="H59">
        <f t="shared" ca="1" si="5"/>
        <v>13</v>
      </c>
      <c r="I59">
        <f t="shared" ca="1" si="6"/>
        <v>350</v>
      </c>
      <c r="J59">
        <f t="shared" ca="1" si="7"/>
        <v>0</v>
      </c>
      <c r="K59">
        <f t="shared" ca="1" si="8"/>
        <v>0</v>
      </c>
      <c r="L59">
        <f t="shared" ca="1" si="9"/>
        <v>0</v>
      </c>
      <c r="M59" s="60">
        <f t="shared" ca="1" si="10"/>
        <v>0</v>
      </c>
      <c r="N59" s="61">
        <f t="shared" ca="1" si="11"/>
        <v>143</v>
      </c>
      <c r="O59">
        <f t="shared" ca="1" si="12"/>
        <v>0</v>
      </c>
      <c r="V59" s="64">
        <v>56</v>
      </c>
      <c r="W59" s="65">
        <v>9103.75</v>
      </c>
      <c r="X59" s="67">
        <v>2.3158694001518602E-2</v>
      </c>
    </row>
    <row r="60" spans="1:24" x14ac:dyDescent="0.3">
      <c r="A60">
        <v>57</v>
      </c>
      <c r="B60">
        <f t="shared" ca="1" si="0"/>
        <v>0</v>
      </c>
      <c r="C60">
        <f ca="1">COUNTIF($L$4:L59,A60)*$S$14</f>
        <v>350</v>
      </c>
      <c r="D60">
        <f t="shared" ca="1" si="1"/>
        <v>350</v>
      </c>
      <c r="E60">
        <f t="shared" ca="1" si="2"/>
        <v>8</v>
      </c>
      <c r="F60">
        <f t="shared" ca="1" si="3"/>
        <v>8</v>
      </c>
      <c r="G60">
        <f t="shared" ca="1" si="4"/>
        <v>342</v>
      </c>
      <c r="H60">
        <f t="shared" ca="1" si="5"/>
        <v>0</v>
      </c>
      <c r="I60">
        <f t="shared" ca="1" si="6"/>
        <v>342</v>
      </c>
      <c r="J60">
        <f t="shared" ca="1" si="7"/>
        <v>0</v>
      </c>
      <c r="K60">
        <f t="shared" ca="1" si="8"/>
        <v>0</v>
      </c>
      <c r="L60">
        <f t="shared" ca="1" si="9"/>
        <v>0</v>
      </c>
      <c r="M60" s="60">
        <f t="shared" ca="1" si="10"/>
        <v>85.5</v>
      </c>
      <c r="N60" s="61">
        <f t="shared" ca="1" si="11"/>
        <v>0</v>
      </c>
      <c r="O60">
        <f t="shared" ca="1" si="12"/>
        <v>0</v>
      </c>
      <c r="V60" s="64">
        <v>57</v>
      </c>
      <c r="W60" s="65">
        <v>8806</v>
      </c>
      <c r="X60" s="67">
        <v>2.464381979206777E-2</v>
      </c>
    </row>
    <row r="61" spans="1:24" x14ac:dyDescent="0.3">
      <c r="A61">
        <v>58</v>
      </c>
      <c r="B61">
        <f t="shared" ca="1" si="0"/>
        <v>342</v>
      </c>
      <c r="C61">
        <f ca="1">COUNTIF($L$4:L60,A61)*$S$14</f>
        <v>0</v>
      </c>
      <c r="D61">
        <f t="shared" ca="1" si="1"/>
        <v>342</v>
      </c>
      <c r="E61">
        <f t="shared" ca="1" si="2"/>
        <v>20</v>
      </c>
      <c r="F61">
        <f t="shared" ca="1" si="3"/>
        <v>20</v>
      </c>
      <c r="G61">
        <f t="shared" ca="1" si="4"/>
        <v>322</v>
      </c>
      <c r="H61">
        <f t="shared" ca="1" si="5"/>
        <v>0</v>
      </c>
      <c r="I61">
        <f t="shared" ca="1" si="6"/>
        <v>322</v>
      </c>
      <c r="J61">
        <f t="shared" ca="1" si="7"/>
        <v>0</v>
      </c>
      <c r="K61">
        <f t="shared" ca="1" si="8"/>
        <v>0</v>
      </c>
      <c r="L61">
        <f t="shared" ca="1" si="9"/>
        <v>0</v>
      </c>
      <c r="M61" s="60">
        <f t="shared" ca="1" si="10"/>
        <v>80.5</v>
      </c>
      <c r="N61" s="61">
        <f t="shared" ca="1" si="11"/>
        <v>0</v>
      </c>
      <c r="O61">
        <f t="shared" ca="1" si="12"/>
        <v>0</v>
      </c>
      <c r="V61" s="64">
        <v>58</v>
      </c>
      <c r="W61" s="65">
        <v>8556.75</v>
      </c>
      <c r="X61" s="67">
        <v>7.4239049740163323E-3</v>
      </c>
    </row>
    <row r="62" spans="1:24" x14ac:dyDescent="0.3">
      <c r="A62">
        <v>59</v>
      </c>
      <c r="B62">
        <f t="shared" ca="1" si="0"/>
        <v>322</v>
      </c>
      <c r="C62">
        <f ca="1">COUNTIF($L$4:L61,A62)*$S$14</f>
        <v>0</v>
      </c>
      <c r="D62">
        <f t="shared" ca="1" si="1"/>
        <v>322</v>
      </c>
      <c r="E62">
        <f t="shared" ca="1" si="2"/>
        <v>15</v>
      </c>
      <c r="F62">
        <f t="shared" ca="1" si="3"/>
        <v>15</v>
      </c>
      <c r="G62">
        <f t="shared" ca="1" si="4"/>
        <v>307</v>
      </c>
      <c r="H62">
        <f t="shared" ca="1" si="5"/>
        <v>0</v>
      </c>
      <c r="I62">
        <f t="shared" ca="1" si="6"/>
        <v>307</v>
      </c>
      <c r="J62">
        <f t="shared" ca="1" si="7"/>
        <v>0</v>
      </c>
      <c r="K62">
        <f t="shared" ca="1" si="8"/>
        <v>0</v>
      </c>
      <c r="L62">
        <f t="shared" ca="1" si="9"/>
        <v>0</v>
      </c>
      <c r="M62" s="60">
        <f t="shared" ca="1" si="10"/>
        <v>76.75</v>
      </c>
      <c r="N62" s="61">
        <f t="shared" ca="1" si="11"/>
        <v>0</v>
      </c>
      <c r="O62">
        <f t="shared" ca="1" si="12"/>
        <v>0</v>
      </c>
      <c r="V62" s="64">
        <v>59</v>
      </c>
      <c r="W62" s="65">
        <v>8940</v>
      </c>
      <c r="X62" s="67">
        <v>2.2324865280985373E-2</v>
      </c>
    </row>
    <row r="63" spans="1:24" x14ac:dyDescent="0.3">
      <c r="A63">
        <v>60</v>
      </c>
      <c r="B63">
        <f t="shared" ca="1" si="0"/>
        <v>307</v>
      </c>
      <c r="C63">
        <f ca="1">COUNTIF($L$4:L62,A63)*$S$14</f>
        <v>0</v>
      </c>
      <c r="D63">
        <f t="shared" ca="1" si="1"/>
        <v>307</v>
      </c>
      <c r="E63">
        <f t="shared" ca="1" si="2"/>
        <v>3</v>
      </c>
      <c r="F63">
        <f t="shared" ca="1" si="3"/>
        <v>3</v>
      </c>
      <c r="G63">
        <f t="shared" ca="1" si="4"/>
        <v>304</v>
      </c>
      <c r="H63">
        <f t="shared" ca="1" si="5"/>
        <v>0</v>
      </c>
      <c r="I63">
        <f t="shared" ca="1" si="6"/>
        <v>304</v>
      </c>
      <c r="J63">
        <f t="shared" ca="1" si="7"/>
        <v>0</v>
      </c>
      <c r="K63">
        <f t="shared" ca="1" si="8"/>
        <v>0</v>
      </c>
      <c r="L63">
        <f t="shared" ca="1" si="9"/>
        <v>0</v>
      </c>
      <c r="M63" s="60">
        <f t="shared" ca="1" si="10"/>
        <v>76</v>
      </c>
      <c r="N63" s="61">
        <f t="shared" ca="1" si="11"/>
        <v>0</v>
      </c>
      <c r="O63">
        <f t="shared" ca="1" si="12"/>
        <v>0</v>
      </c>
      <c r="V63" s="64">
        <v>60</v>
      </c>
      <c r="W63" s="65">
        <v>9110.5</v>
      </c>
      <c r="X63" s="67">
        <v>3.678422449753508E-2</v>
      </c>
    </row>
    <row r="64" spans="1:24" x14ac:dyDescent="0.3">
      <c r="A64">
        <v>61</v>
      </c>
      <c r="B64">
        <f t="shared" ca="1" si="0"/>
        <v>304</v>
      </c>
      <c r="C64">
        <f ca="1">COUNTIF($L$4:L63,A64)*$S$14</f>
        <v>0</v>
      </c>
      <c r="D64">
        <f t="shared" ca="1" si="1"/>
        <v>304</v>
      </c>
      <c r="E64">
        <f t="shared" ca="1" si="2"/>
        <v>12</v>
      </c>
      <c r="F64">
        <f t="shared" ca="1" si="3"/>
        <v>12</v>
      </c>
      <c r="G64">
        <f t="shared" ca="1" si="4"/>
        <v>292</v>
      </c>
      <c r="H64">
        <f t="shared" ca="1" si="5"/>
        <v>0</v>
      </c>
      <c r="I64">
        <f t="shared" ca="1" si="6"/>
        <v>292</v>
      </c>
      <c r="J64">
        <f t="shared" ca="1" si="7"/>
        <v>0</v>
      </c>
      <c r="K64">
        <f t="shared" ca="1" si="8"/>
        <v>0</v>
      </c>
      <c r="L64">
        <f t="shared" ca="1" si="9"/>
        <v>0</v>
      </c>
      <c r="M64" s="60">
        <f t="shared" ca="1" si="10"/>
        <v>73</v>
      </c>
      <c r="N64" s="61">
        <f t="shared" ca="1" si="11"/>
        <v>0</v>
      </c>
      <c r="O64">
        <f t="shared" ca="1" si="12"/>
        <v>0</v>
      </c>
      <c r="V64" s="64">
        <v>61</v>
      </c>
      <c r="W64" s="65">
        <v>9116.75</v>
      </c>
      <c r="X64" s="67">
        <v>1.2898330804248861E-2</v>
      </c>
    </row>
    <row r="65" spans="1:24" x14ac:dyDescent="0.3">
      <c r="A65">
        <v>62</v>
      </c>
      <c r="B65">
        <f t="shared" ca="1" si="0"/>
        <v>292</v>
      </c>
      <c r="C65">
        <f ca="1">COUNTIF($L$4:L64,A65)*$S$14</f>
        <v>0</v>
      </c>
      <c r="D65">
        <f t="shared" ca="1" si="1"/>
        <v>292</v>
      </c>
      <c r="E65">
        <f t="shared" ca="1" si="2"/>
        <v>12</v>
      </c>
      <c r="F65">
        <f t="shared" ca="1" si="3"/>
        <v>12</v>
      </c>
      <c r="G65">
        <f t="shared" ca="1" si="4"/>
        <v>280</v>
      </c>
      <c r="H65">
        <f t="shared" ca="1" si="5"/>
        <v>0</v>
      </c>
      <c r="I65">
        <f t="shared" ca="1" si="6"/>
        <v>280</v>
      </c>
      <c r="J65">
        <f t="shared" ca="1" si="7"/>
        <v>0</v>
      </c>
      <c r="K65">
        <f t="shared" ca="1" si="8"/>
        <v>0</v>
      </c>
      <c r="L65">
        <f t="shared" ca="1" si="9"/>
        <v>0</v>
      </c>
      <c r="M65" s="60">
        <f t="shared" ca="1" si="10"/>
        <v>70</v>
      </c>
      <c r="N65" s="61">
        <f t="shared" ca="1" si="11"/>
        <v>0</v>
      </c>
      <c r="O65">
        <f t="shared" ca="1" si="12"/>
        <v>0</v>
      </c>
      <c r="V65" s="64">
        <v>62</v>
      </c>
      <c r="W65" s="65">
        <v>9792.5</v>
      </c>
      <c r="X65" s="67">
        <v>6.0756591517004202E-2</v>
      </c>
    </row>
    <row r="66" spans="1:24" x14ac:dyDescent="0.3">
      <c r="A66">
        <v>63</v>
      </c>
      <c r="B66">
        <f t="shared" ca="1" si="0"/>
        <v>280</v>
      </c>
      <c r="C66">
        <f ca="1">COUNTIF($L$4:L65,A66)*$S$14</f>
        <v>0</v>
      </c>
      <c r="D66">
        <f t="shared" ca="1" si="1"/>
        <v>280</v>
      </c>
      <c r="E66">
        <f t="shared" ca="1" si="2"/>
        <v>15</v>
      </c>
      <c r="F66">
        <f t="shared" ca="1" si="3"/>
        <v>15</v>
      </c>
      <c r="G66">
        <f t="shared" ca="1" si="4"/>
        <v>265</v>
      </c>
      <c r="H66">
        <f t="shared" ca="1" si="5"/>
        <v>0</v>
      </c>
      <c r="I66">
        <f t="shared" ca="1" si="6"/>
        <v>265</v>
      </c>
      <c r="J66">
        <f t="shared" ca="1" si="7"/>
        <v>0</v>
      </c>
      <c r="K66">
        <f t="shared" ca="1" si="8"/>
        <v>0</v>
      </c>
      <c r="L66">
        <f t="shared" ca="1" si="9"/>
        <v>0</v>
      </c>
      <c r="M66" s="60">
        <f t="shared" ca="1" si="10"/>
        <v>66.25</v>
      </c>
      <c r="N66" s="61">
        <f t="shared" ca="1" si="11"/>
        <v>0</v>
      </c>
      <c r="O66">
        <f t="shared" ca="1" si="12"/>
        <v>0</v>
      </c>
      <c r="V66" s="64">
        <v>63</v>
      </c>
      <c r="W66" s="65">
        <v>9141</v>
      </c>
      <c r="X66" s="67">
        <v>3.2294832826747721E-2</v>
      </c>
    </row>
    <row r="67" spans="1:24" x14ac:dyDescent="0.3">
      <c r="A67">
        <v>64</v>
      </c>
      <c r="B67">
        <f t="shared" ca="1" si="0"/>
        <v>265</v>
      </c>
      <c r="C67">
        <f ca="1">COUNTIF($L$4:L66,A67)*$S$14</f>
        <v>0</v>
      </c>
      <c r="D67">
        <f t="shared" ca="1" si="1"/>
        <v>265</v>
      </c>
      <c r="E67">
        <f t="shared" ca="1" si="2"/>
        <v>13</v>
      </c>
      <c r="F67">
        <f t="shared" ca="1" si="3"/>
        <v>13</v>
      </c>
      <c r="G67">
        <f t="shared" ca="1" si="4"/>
        <v>252</v>
      </c>
      <c r="H67">
        <f t="shared" ca="1" si="5"/>
        <v>0</v>
      </c>
      <c r="I67">
        <f t="shared" ca="1" si="6"/>
        <v>252</v>
      </c>
      <c r="J67">
        <f t="shared" ca="1" si="7"/>
        <v>0</v>
      </c>
      <c r="K67">
        <f t="shared" ca="1" si="8"/>
        <v>0</v>
      </c>
      <c r="L67">
        <f t="shared" ca="1" si="9"/>
        <v>0</v>
      </c>
      <c r="M67" s="60">
        <f t="shared" ca="1" si="10"/>
        <v>63</v>
      </c>
      <c r="N67" s="61">
        <f t="shared" ca="1" si="11"/>
        <v>0</v>
      </c>
      <c r="O67">
        <f t="shared" ca="1" si="12"/>
        <v>0</v>
      </c>
      <c r="V67" s="64">
        <v>64</v>
      </c>
      <c r="W67" s="65">
        <v>9248.5</v>
      </c>
      <c r="X67" s="67">
        <v>3.9390561129691568E-2</v>
      </c>
    </row>
    <row r="68" spans="1:24" x14ac:dyDescent="0.3">
      <c r="A68">
        <v>65</v>
      </c>
      <c r="B68">
        <f t="shared" ca="1" si="0"/>
        <v>252</v>
      </c>
      <c r="C68">
        <f ca="1">COUNTIF($L$4:L67,A68)*$S$14</f>
        <v>0</v>
      </c>
      <c r="D68">
        <f t="shared" ca="1" si="1"/>
        <v>252</v>
      </c>
      <c r="E68">
        <f t="shared" ca="1" si="2"/>
        <v>15</v>
      </c>
      <c r="F68">
        <f t="shared" ca="1" si="3"/>
        <v>15</v>
      </c>
      <c r="G68">
        <f t="shared" ca="1" si="4"/>
        <v>237</v>
      </c>
      <c r="H68">
        <f t="shared" ca="1" si="5"/>
        <v>0</v>
      </c>
      <c r="I68">
        <f t="shared" ca="1" si="6"/>
        <v>237</v>
      </c>
      <c r="J68">
        <f t="shared" ca="1" si="7"/>
        <v>0</v>
      </c>
      <c r="K68">
        <f t="shared" ca="1" si="8"/>
        <v>0</v>
      </c>
      <c r="L68">
        <f t="shared" ca="1" si="9"/>
        <v>0</v>
      </c>
      <c r="M68" s="60">
        <f t="shared" ca="1" si="10"/>
        <v>59.25</v>
      </c>
      <c r="N68" s="61">
        <f t="shared" ca="1" si="11"/>
        <v>0</v>
      </c>
      <c r="O68">
        <f t="shared" ca="1" si="12"/>
        <v>0</v>
      </c>
      <c r="V68" s="64">
        <v>65</v>
      </c>
      <c r="W68" s="65">
        <v>9081.25</v>
      </c>
      <c r="X68" s="67">
        <v>5.2868391451068614E-2</v>
      </c>
    </row>
    <row r="69" spans="1:24" x14ac:dyDescent="0.3">
      <c r="A69">
        <v>66</v>
      </c>
      <c r="B69">
        <f t="shared" ca="1" si="0"/>
        <v>237</v>
      </c>
      <c r="C69">
        <f ca="1">COUNTIF($L$4:L68,A69)*$S$14</f>
        <v>0</v>
      </c>
      <c r="D69">
        <f t="shared" ca="1" si="1"/>
        <v>237</v>
      </c>
      <c r="E69">
        <f t="shared" ca="1" si="2"/>
        <v>14</v>
      </c>
      <c r="F69">
        <f t="shared" ca="1" si="3"/>
        <v>14</v>
      </c>
      <c r="G69">
        <f t="shared" ca="1" si="4"/>
        <v>223</v>
      </c>
      <c r="H69">
        <f t="shared" ca="1" si="5"/>
        <v>0</v>
      </c>
      <c r="I69">
        <f t="shared" ca="1" si="6"/>
        <v>223</v>
      </c>
      <c r="J69">
        <f t="shared" ca="1" si="7"/>
        <v>0</v>
      </c>
      <c r="K69">
        <f t="shared" ca="1" si="8"/>
        <v>0</v>
      </c>
      <c r="L69">
        <f t="shared" ca="1" si="9"/>
        <v>0</v>
      </c>
      <c r="M69" s="60">
        <f t="shared" ca="1" si="10"/>
        <v>55.75</v>
      </c>
      <c r="N69" s="61">
        <f t="shared" ca="1" si="11"/>
        <v>0</v>
      </c>
      <c r="O69">
        <f t="shared" ca="1" si="12"/>
        <v>0</v>
      </c>
      <c r="V69" s="64">
        <v>66</v>
      </c>
      <c r="W69" s="65">
        <v>9210.25</v>
      </c>
      <c r="X69" s="67">
        <v>2.6207412953949832E-2</v>
      </c>
    </row>
    <row r="70" spans="1:24" x14ac:dyDescent="0.3">
      <c r="A70">
        <v>67</v>
      </c>
      <c r="B70">
        <f t="shared" ref="B70:B133" ca="1" si="15">G69</f>
        <v>223</v>
      </c>
      <c r="C70">
        <f ca="1">COUNTIF($L$4:L69,A70)*$S$14</f>
        <v>0</v>
      </c>
      <c r="D70">
        <f t="shared" ref="D70:D133" ca="1" si="16">B70+C70</f>
        <v>223</v>
      </c>
      <c r="E70">
        <f t="shared" ref="E70:E133" ca="1" si="17">INT(NORMINV(RAND(),$S$11,$S$12))</f>
        <v>15</v>
      </c>
      <c r="F70">
        <f t="shared" ref="F70:F133" ca="1" si="18">MIN(D70,E70)</f>
        <v>15</v>
      </c>
      <c r="G70">
        <f t="shared" ref="G70:G133" ca="1" si="19">MAX(D70-E70,0)</f>
        <v>208</v>
      </c>
      <c r="H70">
        <f t="shared" ref="H70:H133" ca="1" si="20">MAX(E70-D70,0)</f>
        <v>0</v>
      </c>
      <c r="I70">
        <f t="shared" ref="I70:I133" ca="1" si="21">I69-F70+IF(J69=1,$S$14,0)</f>
        <v>208</v>
      </c>
      <c r="J70">
        <f t="shared" ref="J70:J133" ca="1" si="22">IF(I70&lt;=$S$15,1,0)</f>
        <v>0</v>
      </c>
      <c r="K70">
        <f t="shared" ref="K70:K133" ca="1" si="23">IF(J70=1,LOOKUP(RAND(),$S$4:$S$9,$Q$4:$Q$9),0)</f>
        <v>0</v>
      </c>
      <c r="L70">
        <f t="shared" ref="L70:L133" ca="1" si="24">IF(J70=1,A70+K70+1,0)</f>
        <v>0</v>
      </c>
      <c r="M70" s="60">
        <f t="shared" ref="M70:M133" ca="1" si="25">G70*$S$17</f>
        <v>52</v>
      </c>
      <c r="N70" s="61">
        <f t="shared" ref="N70:N133" ca="1" si="26">H70*$S$20</f>
        <v>0</v>
      </c>
      <c r="O70">
        <f t="shared" ref="O70:O133" ca="1" si="27">IF(J70=1,$S$23,0)</f>
        <v>0</v>
      </c>
      <c r="V70" s="64">
        <v>67</v>
      </c>
      <c r="W70" s="65">
        <v>9490.5</v>
      </c>
      <c r="X70" s="67">
        <v>4.1257367387033402E-2</v>
      </c>
    </row>
    <row r="71" spans="1:24" x14ac:dyDescent="0.3">
      <c r="A71">
        <v>68</v>
      </c>
      <c r="B71">
        <f t="shared" ca="1" si="15"/>
        <v>208</v>
      </c>
      <c r="C71">
        <f ca="1">COUNTIF($L$4:L70,A71)*$S$14</f>
        <v>0</v>
      </c>
      <c r="D71">
        <f t="shared" ca="1" si="16"/>
        <v>208</v>
      </c>
      <c r="E71">
        <f t="shared" ca="1" si="17"/>
        <v>9</v>
      </c>
      <c r="F71">
        <f t="shared" ca="1" si="18"/>
        <v>9</v>
      </c>
      <c r="G71">
        <f t="shared" ca="1" si="19"/>
        <v>199</v>
      </c>
      <c r="H71">
        <f t="shared" ca="1" si="20"/>
        <v>0</v>
      </c>
      <c r="I71">
        <f t="shared" ca="1" si="21"/>
        <v>199</v>
      </c>
      <c r="J71">
        <f t="shared" ca="1" si="22"/>
        <v>0</v>
      </c>
      <c r="K71">
        <f t="shared" ca="1" si="23"/>
        <v>0</v>
      </c>
      <c r="L71">
        <f t="shared" ca="1" si="24"/>
        <v>0</v>
      </c>
      <c r="M71" s="60">
        <f t="shared" ca="1" si="25"/>
        <v>49.75</v>
      </c>
      <c r="N71" s="61">
        <f t="shared" ca="1" si="26"/>
        <v>0</v>
      </c>
      <c r="O71">
        <f t="shared" ca="1" si="27"/>
        <v>0</v>
      </c>
      <c r="V71" s="64">
        <v>68</v>
      </c>
      <c r="W71" s="65">
        <v>8625.75</v>
      </c>
      <c r="X71" s="67">
        <v>1.9577735124760076E-2</v>
      </c>
    </row>
    <row r="72" spans="1:24" x14ac:dyDescent="0.3">
      <c r="A72">
        <v>69</v>
      </c>
      <c r="B72">
        <f t="shared" ca="1" si="15"/>
        <v>199</v>
      </c>
      <c r="C72">
        <f ca="1">COUNTIF($L$4:L71,A72)*$S$14</f>
        <v>0</v>
      </c>
      <c r="D72">
        <f t="shared" ca="1" si="16"/>
        <v>199</v>
      </c>
      <c r="E72">
        <f t="shared" ca="1" si="17"/>
        <v>11</v>
      </c>
      <c r="F72">
        <f t="shared" ca="1" si="18"/>
        <v>11</v>
      </c>
      <c r="G72">
        <f t="shared" ca="1" si="19"/>
        <v>188</v>
      </c>
      <c r="H72">
        <f t="shared" ca="1" si="20"/>
        <v>0</v>
      </c>
      <c r="I72">
        <f t="shared" ca="1" si="21"/>
        <v>188</v>
      </c>
      <c r="J72">
        <f t="shared" ca="1" si="22"/>
        <v>0</v>
      </c>
      <c r="K72">
        <f t="shared" ca="1" si="23"/>
        <v>0</v>
      </c>
      <c r="L72">
        <f t="shared" ca="1" si="24"/>
        <v>0</v>
      </c>
      <c r="M72" s="60">
        <f t="shared" ca="1" si="25"/>
        <v>47</v>
      </c>
      <c r="N72" s="61">
        <f t="shared" ca="1" si="26"/>
        <v>0</v>
      </c>
      <c r="O72">
        <f t="shared" ca="1" si="27"/>
        <v>0</v>
      </c>
      <c r="V72" s="64">
        <v>69</v>
      </c>
      <c r="W72" s="65">
        <v>9107.5</v>
      </c>
      <c r="X72" s="67">
        <v>4.5163718479488142E-2</v>
      </c>
    </row>
    <row r="73" spans="1:24" x14ac:dyDescent="0.3">
      <c r="A73">
        <v>70</v>
      </c>
      <c r="B73">
        <f t="shared" ca="1" si="15"/>
        <v>188</v>
      </c>
      <c r="C73">
        <f ca="1">COUNTIF($L$4:L72,A73)*$S$14</f>
        <v>0</v>
      </c>
      <c r="D73">
        <f t="shared" ca="1" si="16"/>
        <v>188</v>
      </c>
      <c r="E73">
        <f t="shared" ca="1" si="17"/>
        <v>10</v>
      </c>
      <c r="F73">
        <f t="shared" ca="1" si="18"/>
        <v>10</v>
      </c>
      <c r="G73">
        <f t="shared" ca="1" si="19"/>
        <v>178</v>
      </c>
      <c r="H73">
        <f t="shared" ca="1" si="20"/>
        <v>0</v>
      </c>
      <c r="I73">
        <f t="shared" ca="1" si="21"/>
        <v>178</v>
      </c>
      <c r="J73">
        <f t="shared" ca="1" si="22"/>
        <v>0</v>
      </c>
      <c r="K73">
        <f t="shared" ca="1" si="23"/>
        <v>0</v>
      </c>
      <c r="L73">
        <f t="shared" ca="1" si="24"/>
        <v>0</v>
      </c>
      <c r="M73" s="60">
        <f t="shared" ca="1" si="25"/>
        <v>44.5</v>
      </c>
      <c r="N73" s="61">
        <f t="shared" ca="1" si="26"/>
        <v>0</v>
      </c>
      <c r="O73">
        <f t="shared" ca="1" si="27"/>
        <v>0</v>
      </c>
      <c r="V73" s="64">
        <v>70</v>
      </c>
      <c r="W73" s="65">
        <v>8873.25</v>
      </c>
      <c r="X73" s="67">
        <v>2.4577572964669739E-2</v>
      </c>
    </row>
    <row r="74" spans="1:24" x14ac:dyDescent="0.3">
      <c r="A74">
        <v>71</v>
      </c>
      <c r="B74">
        <f t="shared" ca="1" si="15"/>
        <v>178</v>
      </c>
      <c r="C74">
        <f ca="1">COUNTIF($L$4:L73,A74)*$S$14</f>
        <v>0</v>
      </c>
      <c r="D74">
        <f t="shared" ca="1" si="16"/>
        <v>178</v>
      </c>
      <c r="E74">
        <f t="shared" ca="1" si="17"/>
        <v>18</v>
      </c>
      <c r="F74">
        <f t="shared" ca="1" si="18"/>
        <v>18</v>
      </c>
      <c r="G74">
        <f t="shared" ca="1" si="19"/>
        <v>160</v>
      </c>
      <c r="H74">
        <f t="shared" ca="1" si="20"/>
        <v>0</v>
      </c>
      <c r="I74">
        <f t="shared" ca="1" si="21"/>
        <v>160</v>
      </c>
      <c r="J74">
        <f t="shared" ca="1" si="22"/>
        <v>0</v>
      </c>
      <c r="K74">
        <f t="shared" ca="1" si="23"/>
        <v>0</v>
      </c>
      <c r="L74">
        <f t="shared" ca="1" si="24"/>
        <v>0</v>
      </c>
      <c r="M74" s="60">
        <f t="shared" ca="1" si="25"/>
        <v>40</v>
      </c>
      <c r="N74" s="61">
        <f t="shared" ca="1" si="26"/>
        <v>0</v>
      </c>
      <c r="O74">
        <f t="shared" ca="1" si="27"/>
        <v>0</v>
      </c>
      <c r="V74" s="64">
        <v>71</v>
      </c>
      <c r="W74" s="65">
        <v>8254.5</v>
      </c>
      <c r="X74" s="67">
        <v>8.5870413739266207E-3</v>
      </c>
    </row>
    <row r="75" spans="1:24" x14ac:dyDescent="0.3">
      <c r="A75">
        <v>72</v>
      </c>
      <c r="B75">
        <f t="shared" ca="1" si="15"/>
        <v>160</v>
      </c>
      <c r="C75">
        <f ca="1">COUNTIF($L$4:L74,A75)*$S$14</f>
        <v>0</v>
      </c>
      <c r="D75">
        <f t="shared" ca="1" si="16"/>
        <v>160</v>
      </c>
      <c r="E75">
        <f t="shared" ca="1" si="17"/>
        <v>11</v>
      </c>
      <c r="F75">
        <f t="shared" ca="1" si="18"/>
        <v>11</v>
      </c>
      <c r="G75">
        <f t="shared" ca="1" si="19"/>
        <v>149</v>
      </c>
      <c r="H75">
        <f t="shared" ca="1" si="20"/>
        <v>0</v>
      </c>
      <c r="I75">
        <f t="shared" ca="1" si="21"/>
        <v>149</v>
      </c>
      <c r="J75">
        <f t="shared" ca="1" si="22"/>
        <v>0</v>
      </c>
      <c r="K75">
        <f t="shared" ca="1" si="23"/>
        <v>0</v>
      </c>
      <c r="L75">
        <f t="shared" ca="1" si="24"/>
        <v>0</v>
      </c>
      <c r="M75" s="60">
        <f t="shared" ca="1" si="25"/>
        <v>37.25</v>
      </c>
      <c r="N75" s="61">
        <f t="shared" ca="1" si="26"/>
        <v>0</v>
      </c>
      <c r="O75">
        <f t="shared" ca="1" si="27"/>
        <v>0</v>
      </c>
      <c r="V75" s="64">
        <v>72</v>
      </c>
      <c r="W75" s="65">
        <v>8883.25</v>
      </c>
      <c r="X75" s="67">
        <v>2.0061728395061727E-2</v>
      </c>
    </row>
    <row r="76" spans="1:24" x14ac:dyDescent="0.3">
      <c r="A76">
        <v>73</v>
      </c>
      <c r="B76">
        <f t="shared" ca="1" si="15"/>
        <v>149</v>
      </c>
      <c r="C76">
        <f ca="1">COUNTIF($L$4:L75,A76)*$S$14</f>
        <v>0</v>
      </c>
      <c r="D76">
        <f t="shared" ca="1" si="16"/>
        <v>149</v>
      </c>
      <c r="E76">
        <f t="shared" ca="1" si="17"/>
        <v>16</v>
      </c>
      <c r="F76">
        <f t="shared" ca="1" si="18"/>
        <v>16</v>
      </c>
      <c r="G76">
        <f t="shared" ca="1" si="19"/>
        <v>133</v>
      </c>
      <c r="H76">
        <f t="shared" ca="1" si="20"/>
        <v>0</v>
      </c>
      <c r="I76">
        <f t="shared" ca="1" si="21"/>
        <v>133</v>
      </c>
      <c r="J76">
        <f t="shared" ca="1" si="22"/>
        <v>0</v>
      </c>
      <c r="K76">
        <f t="shared" ca="1" si="23"/>
        <v>0</v>
      </c>
      <c r="L76">
        <f t="shared" ca="1" si="24"/>
        <v>0</v>
      </c>
      <c r="M76" s="60">
        <f t="shared" ca="1" si="25"/>
        <v>33.25</v>
      </c>
      <c r="N76" s="61">
        <f t="shared" ca="1" si="26"/>
        <v>0</v>
      </c>
      <c r="O76">
        <f t="shared" ca="1" si="27"/>
        <v>0</v>
      </c>
      <c r="V76" s="64">
        <v>73</v>
      </c>
      <c r="W76" s="65">
        <v>9266.5</v>
      </c>
      <c r="X76" s="67">
        <v>5.6813962124025251E-2</v>
      </c>
    </row>
    <row r="77" spans="1:24" x14ac:dyDescent="0.3">
      <c r="A77">
        <v>74</v>
      </c>
      <c r="B77">
        <f t="shared" ca="1" si="15"/>
        <v>133</v>
      </c>
      <c r="C77">
        <f ca="1">COUNTIF($L$4:L76,A77)*$S$14</f>
        <v>0</v>
      </c>
      <c r="D77">
        <f t="shared" ca="1" si="16"/>
        <v>133</v>
      </c>
      <c r="E77">
        <f t="shared" ca="1" si="17"/>
        <v>12</v>
      </c>
      <c r="F77">
        <f t="shared" ca="1" si="18"/>
        <v>12</v>
      </c>
      <c r="G77">
        <f t="shared" ca="1" si="19"/>
        <v>121</v>
      </c>
      <c r="H77">
        <f t="shared" ca="1" si="20"/>
        <v>0</v>
      </c>
      <c r="I77">
        <f t="shared" ca="1" si="21"/>
        <v>121</v>
      </c>
      <c r="J77">
        <f t="shared" ca="1" si="22"/>
        <v>0</v>
      </c>
      <c r="K77">
        <f t="shared" ca="1" si="23"/>
        <v>0</v>
      </c>
      <c r="L77">
        <f t="shared" ca="1" si="24"/>
        <v>0</v>
      </c>
      <c r="M77" s="60">
        <f t="shared" ca="1" si="25"/>
        <v>30.25</v>
      </c>
      <c r="N77" s="61">
        <f t="shared" ca="1" si="26"/>
        <v>0</v>
      </c>
      <c r="O77">
        <f t="shared" ca="1" si="27"/>
        <v>0</v>
      </c>
      <c r="V77" s="64">
        <v>74</v>
      </c>
      <c r="W77" s="65">
        <v>9009.5</v>
      </c>
      <c r="X77" s="67">
        <v>1.9259818731117824E-2</v>
      </c>
    </row>
    <row r="78" spans="1:24" x14ac:dyDescent="0.3">
      <c r="A78">
        <v>75</v>
      </c>
      <c r="B78">
        <f t="shared" ca="1" si="15"/>
        <v>121</v>
      </c>
      <c r="C78">
        <f ca="1">COUNTIF($L$4:L77,A78)*$S$14</f>
        <v>0</v>
      </c>
      <c r="D78">
        <f t="shared" ca="1" si="16"/>
        <v>121</v>
      </c>
      <c r="E78">
        <f t="shared" ca="1" si="17"/>
        <v>19</v>
      </c>
      <c r="F78">
        <f t="shared" ca="1" si="18"/>
        <v>19</v>
      </c>
      <c r="G78">
        <f t="shared" ca="1" si="19"/>
        <v>102</v>
      </c>
      <c r="H78">
        <f t="shared" ca="1" si="20"/>
        <v>0</v>
      </c>
      <c r="I78">
        <f t="shared" ca="1" si="21"/>
        <v>102</v>
      </c>
      <c r="J78">
        <f t="shared" ca="1" si="22"/>
        <v>0</v>
      </c>
      <c r="K78">
        <f t="shared" ca="1" si="23"/>
        <v>0</v>
      </c>
      <c r="L78">
        <f t="shared" ca="1" si="24"/>
        <v>0</v>
      </c>
      <c r="M78" s="60">
        <f t="shared" ca="1" si="25"/>
        <v>25.5</v>
      </c>
      <c r="N78" s="61">
        <f t="shared" ca="1" si="26"/>
        <v>0</v>
      </c>
      <c r="O78">
        <f t="shared" ca="1" si="27"/>
        <v>0</v>
      </c>
      <c r="V78" s="64">
        <v>75</v>
      </c>
      <c r="W78" s="65">
        <v>9175.75</v>
      </c>
      <c r="X78" s="67">
        <v>3.2144257154057235E-2</v>
      </c>
    </row>
    <row r="79" spans="1:24" x14ac:dyDescent="0.3">
      <c r="A79">
        <v>76</v>
      </c>
      <c r="B79">
        <f t="shared" ca="1" si="15"/>
        <v>102</v>
      </c>
      <c r="C79">
        <f ca="1">COUNTIF($L$4:L78,A79)*$S$14</f>
        <v>0</v>
      </c>
      <c r="D79">
        <f t="shared" ca="1" si="16"/>
        <v>102</v>
      </c>
      <c r="E79">
        <f t="shared" ca="1" si="17"/>
        <v>12</v>
      </c>
      <c r="F79">
        <f t="shared" ca="1" si="18"/>
        <v>12</v>
      </c>
      <c r="G79">
        <f t="shared" ca="1" si="19"/>
        <v>90</v>
      </c>
      <c r="H79">
        <f t="shared" ca="1" si="20"/>
        <v>0</v>
      </c>
      <c r="I79">
        <f t="shared" ca="1" si="21"/>
        <v>90</v>
      </c>
      <c r="J79">
        <f t="shared" ca="1" si="22"/>
        <v>0</v>
      </c>
      <c r="K79">
        <f t="shared" ca="1" si="23"/>
        <v>0</v>
      </c>
      <c r="L79">
        <f t="shared" ca="1" si="24"/>
        <v>0</v>
      </c>
      <c r="M79" s="60">
        <f t="shared" ca="1" si="25"/>
        <v>22.5</v>
      </c>
      <c r="N79" s="61">
        <f t="shared" ca="1" si="26"/>
        <v>0</v>
      </c>
      <c r="O79">
        <f t="shared" ca="1" si="27"/>
        <v>0</v>
      </c>
      <c r="V79" s="64">
        <v>76</v>
      </c>
      <c r="W79" s="65">
        <v>9181.5</v>
      </c>
      <c r="X79" s="67">
        <v>2.4132730015082957E-2</v>
      </c>
    </row>
    <row r="80" spans="1:24" x14ac:dyDescent="0.3">
      <c r="A80">
        <v>77</v>
      </c>
      <c r="B80">
        <f t="shared" ca="1" si="15"/>
        <v>90</v>
      </c>
      <c r="C80">
        <f ca="1">COUNTIF($L$4:L79,A80)*$S$14</f>
        <v>0</v>
      </c>
      <c r="D80">
        <f t="shared" ca="1" si="16"/>
        <v>90</v>
      </c>
      <c r="E80">
        <f t="shared" ca="1" si="17"/>
        <v>14</v>
      </c>
      <c r="F80">
        <f t="shared" ca="1" si="18"/>
        <v>14</v>
      </c>
      <c r="G80">
        <f t="shared" ca="1" si="19"/>
        <v>76</v>
      </c>
      <c r="H80">
        <f t="shared" ca="1" si="20"/>
        <v>0</v>
      </c>
      <c r="I80">
        <f t="shared" ca="1" si="21"/>
        <v>76</v>
      </c>
      <c r="J80">
        <f t="shared" ca="1" si="22"/>
        <v>0</v>
      </c>
      <c r="K80">
        <f t="shared" ca="1" si="23"/>
        <v>0</v>
      </c>
      <c r="L80">
        <f t="shared" ca="1" si="24"/>
        <v>0</v>
      </c>
      <c r="M80" s="60">
        <f t="shared" ca="1" si="25"/>
        <v>19</v>
      </c>
      <c r="N80" s="61">
        <f t="shared" ca="1" si="26"/>
        <v>0</v>
      </c>
      <c r="O80">
        <f t="shared" ca="1" si="27"/>
        <v>0</v>
      </c>
      <c r="V80" s="64">
        <v>77</v>
      </c>
      <c r="W80" s="65">
        <v>8829.25</v>
      </c>
      <c r="X80" s="67">
        <v>3.201219512195122E-2</v>
      </c>
    </row>
    <row r="81" spans="1:24" x14ac:dyDescent="0.3">
      <c r="A81">
        <v>78</v>
      </c>
      <c r="B81">
        <f t="shared" ca="1" si="15"/>
        <v>76</v>
      </c>
      <c r="C81">
        <f ca="1">COUNTIF($L$4:L80,A81)*$S$14</f>
        <v>0</v>
      </c>
      <c r="D81">
        <f t="shared" ca="1" si="16"/>
        <v>76</v>
      </c>
      <c r="E81">
        <f t="shared" ca="1" si="17"/>
        <v>12</v>
      </c>
      <c r="F81">
        <f t="shared" ca="1" si="18"/>
        <v>12</v>
      </c>
      <c r="G81">
        <f t="shared" ca="1" si="19"/>
        <v>64</v>
      </c>
      <c r="H81">
        <f t="shared" ca="1" si="20"/>
        <v>0</v>
      </c>
      <c r="I81">
        <f t="shared" ca="1" si="21"/>
        <v>64</v>
      </c>
      <c r="J81">
        <f t="shared" ca="1" si="22"/>
        <v>0</v>
      </c>
      <c r="K81">
        <f t="shared" ca="1" si="23"/>
        <v>0</v>
      </c>
      <c r="L81">
        <f t="shared" ca="1" si="24"/>
        <v>0</v>
      </c>
      <c r="M81" s="60">
        <f t="shared" ca="1" si="25"/>
        <v>16</v>
      </c>
      <c r="N81" s="61">
        <f t="shared" ca="1" si="26"/>
        <v>0</v>
      </c>
      <c r="O81">
        <f t="shared" ca="1" si="27"/>
        <v>0</v>
      </c>
      <c r="V81" s="64">
        <v>78</v>
      </c>
      <c r="W81" s="65">
        <v>9004.75</v>
      </c>
      <c r="X81" s="67">
        <v>3.6425084491175368E-2</v>
      </c>
    </row>
    <row r="82" spans="1:24" x14ac:dyDescent="0.3">
      <c r="A82">
        <v>79</v>
      </c>
      <c r="B82">
        <f t="shared" ca="1" si="15"/>
        <v>64</v>
      </c>
      <c r="C82">
        <f ca="1">COUNTIF($L$4:L81,A82)*$S$14</f>
        <v>0</v>
      </c>
      <c r="D82">
        <f t="shared" ca="1" si="16"/>
        <v>64</v>
      </c>
      <c r="E82">
        <f t="shared" ca="1" si="17"/>
        <v>11</v>
      </c>
      <c r="F82">
        <f t="shared" ca="1" si="18"/>
        <v>11</v>
      </c>
      <c r="G82">
        <f t="shared" ca="1" si="19"/>
        <v>53</v>
      </c>
      <c r="H82">
        <f t="shared" ca="1" si="20"/>
        <v>0</v>
      </c>
      <c r="I82">
        <f t="shared" ca="1" si="21"/>
        <v>53</v>
      </c>
      <c r="J82">
        <f t="shared" ca="1" si="22"/>
        <v>0</v>
      </c>
      <c r="K82">
        <f t="shared" ca="1" si="23"/>
        <v>0</v>
      </c>
      <c r="L82">
        <f t="shared" ca="1" si="24"/>
        <v>0</v>
      </c>
      <c r="M82" s="60">
        <f t="shared" ca="1" si="25"/>
        <v>13.25</v>
      </c>
      <c r="N82" s="61">
        <f t="shared" ca="1" si="26"/>
        <v>0</v>
      </c>
      <c r="O82">
        <f t="shared" ca="1" si="27"/>
        <v>0</v>
      </c>
      <c r="V82" s="64">
        <v>79</v>
      </c>
      <c r="W82" s="65">
        <v>8622</v>
      </c>
      <c r="X82" s="67">
        <v>9.9206349206349201E-3</v>
      </c>
    </row>
    <row r="83" spans="1:24" x14ac:dyDescent="0.3">
      <c r="A83">
        <v>80</v>
      </c>
      <c r="B83">
        <f t="shared" ca="1" si="15"/>
        <v>53</v>
      </c>
      <c r="C83">
        <f ca="1">COUNTIF($L$4:L82,A83)*$S$14</f>
        <v>0</v>
      </c>
      <c r="D83">
        <f t="shared" ca="1" si="16"/>
        <v>53</v>
      </c>
      <c r="E83">
        <f t="shared" ca="1" si="17"/>
        <v>23</v>
      </c>
      <c r="F83">
        <f t="shared" ca="1" si="18"/>
        <v>23</v>
      </c>
      <c r="G83">
        <f t="shared" ca="1" si="19"/>
        <v>30</v>
      </c>
      <c r="H83">
        <f t="shared" ca="1" si="20"/>
        <v>0</v>
      </c>
      <c r="I83">
        <f t="shared" ca="1" si="21"/>
        <v>30</v>
      </c>
      <c r="J83">
        <f t="shared" ca="1" si="22"/>
        <v>1</v>
      </c>
      <c r="K83">
        <f t="shared" ca="1" si="23"/>
        <v>2</v>
      </c>
      <c r="L83">
        <f t="shared" ca="1" si="24"/>
        <v>83</v>
      </c>
      <c r="M83" s="60">
        <f t="shared" ca="1" si="25"/>
        <v>7.5</v>
      </c>
      <c r="N83" s="61">
        <f t="shared" ca="1" si="26"/>
        <v>0</v>
      </c>
      <c r="O83">
        <f t="shared" ca="1" si="27"/>
        <v>80</v>
      </c>
      <c r="V83" s="64">
        <v>80</v>
      </c>
      <c r="W83" s="65">
        <v>9109.25</v>
      </c>
      <c r="X83" s="67">
        <v>3.2346063912704601E-2</v>
      </c>
    </row>
    <row r="84" spans="1:24" x14ac:dyDescent="0.3">
      <c r="A84">
        <v>81</v>
      </c>
      <c r="B84">
        <f t="shared" ca="1" si="15"/>
        <v>30</v>
      </c>
      <c r="C84">
        <f ca="1">COUNTIF($L$4:L83,A84)*$S$14</f>
        <v>0</v>
      </c>
      <c r="D84">
        <f t="shared" ca="1" si="16"/>
        <v>30</v>
      </c>
      <c r="E84">
        <f t="shared" ca="1" si="17"/>
        <v>15</v>
      </c>
      <c r="F84">
        <f t="shared" ca="1" si="18"/>
        <v>15</v>
      </c>
      <c r="G84">
        <f t="shared" ca="1" si="19"/>
        <v>15</v>
      </c>
      <c r="H84">
        <f t="shared" ca="1" si="20"/>
        <v>0</v>
      </c>
      <c r="I84">
        <f t="shared" ca="1" si="21"/>
        <v>365</v>
      </c>
      <c r="J84">
        <f t="shared" ca="1" si="22"/>
        <v>0</v>
      </c>
      <c r="K84">
        <f t="shared" ca="1" si="23"/>
        <v>0</v>
      </c>
      <c r="L84">
        <f t="shared" ca="1" si="24"/>
        <v>0</v>
      </c>
      <c r="M84" s="60">
        <f t="shared" ca="1" si="25"/>
        <v>3.75</v>
      </c>
      <c r="N84" s="61">
        <f t="shared" ca="1" si="26"/>
        <v>0</v>
      </c>
      <c r="O84">
        <f t="shared" ca="1" si="27"/>
        <v>0</v>
      </c>
      <c r="V84" s="64">
        <v>81</v>
      </c>
      <c r="W84" s="65">
        <v>9775.5</v>
      </c>
      <c r="X84" s="67">
        <v>6.5934065934065936E-2</v>
      </c>
    </row>
    <row r="85" spans="1:24" x14ac:dyDescent="0.3">
      <c r="A85">
        <v>82</v>
      </c>
      <c r="B85">
        <f t="shared" ca="1" si="15"/>
        <v>15</v>
      </c>
      <c r="C85">
        <f ca="1">COUNTIF($L$4:L84,A85)*$S$14</f>
        <v>0</v>
      </c>
      <c r="D85">
        <f t="shared" ca="1" si="16"/>
        <v>15</v>
      </c>
      <c r="E85">
        <f t="shared" ca="1" si="17"/>
        <v>15</v>
      </c>
      <c r="F85">
        <f t="shared" ca="1" si="18"/>
        <v>15</v>
      </c>
      <c r="G85">
        <f t="shared" ca="1" si="19"/>
        <v>0</v>
      </c>
      <c r="H85">
        <f t="shared" ca="1" si="20"/>
        <v>0</v>
      </c>
      <c r="I85">
        <f t="shared" ca="1" si="21"/>
        <v>350</v>
      </c>
      <c r="J85">
        <f t="shared" ca="1" si="22"/>
        <v>0</v>
      </c>
      <c r="K85">
        <f t="shared" ca="1" si="23"/>
        <v>0</v>
      </c>
      <c r="L85">
        <f t="shared" ca="1" si="24"/>
        <v>0</v>
      </c>
      <c r="M85" s="60">
        <f t="shared" ca="1" si="25"/>
        <v>0</v>
      </c>
      <c r="N85" s="61">
        <f t="shared" ca="1" si="26"/>
        <v>0</v>
      </c>
      <c r="O85">
        <f t="shared" ca="1" si="27"/>
        <v>0</v>
      </c>
      <c r="V85" s="64">
        <v>82</v>
      </c>
      <c r="W85" s="65">
        <v>8836.75</v>
      </c>
      <c r="X85" s="67">
        <v>2.5420414548298787E-2</v>
      </c>
    </row>
    <row r="86" spans="1:24" x14ac:dyDescent="0.3">
      <c r="A86">
        <v>83</v>
      </c>
      <c r="B86">
        <f t="shared" ca="1" si="15"/>
        <v>0</v>
      </c>
      <c r="C86">
        <f ca="1">COUNTIF($L$4:L85,A86)*$S$14</f>
        <v>350</v>
      </c>
      <c r="D86">
        <f t="shared" ca="1" si="16"/>
        <v>350</v>
      </c>
      <c r="E86">
        <f t="shared" ca="1" si="17"/>
        <v>19</v>
      </c>
      <c r="F86">
        <f t="shared" ca="1" si="18"/>
        <v>19</v>
      </c>
      <c r="G86">
        <f t="shared" ca="1" si="19"/>
        <v>331</v>
      </c>
      <c r="H86">
        <f t="shared" ca="1" si="20"/>
        <v>0</v>
      </c>
      <c r="I86">
        <f t="shared" ca="1" si="21"/>
        <v>331</v>
      </c>
      <c r="J86">
        <f t="shared" ca="1" si="22"/>
        <v>0</v>
      </c>
      <c r="K86">
        <f t="shared" ca="1" si="23"/>
        <v>0</v>
      </c>
      <c r="L86">
        <f t="shared" ca="1" si="24"/>
        <v>0</v>
      </c>
      <c r="M86" s="60">
        <f t="shared" ca="1" si="25"/>
        <v>82.75</v>
      </c>
      <c r="N86" s="61">
        <f t="shared" ca="1" si="26"/>
        <v>0</v>
      </c>
      <c r="O86">
        <f t="shared" ca="1" si="27"/>
        <v>0</v>
      </c>
      <c r="V86" s="64">
        <v>83</v>
      </c>
      <c r="W86" s="65">
        <v>9176</v>
      </c>
      <c r="X86" s="67">
        <v>4.752778842468379E-2</v>
      </c>
    </row>
    <row r="87" spans="1:24" x14ac:dyDescent="0.3">
      <c r="A87">
        <v>84</v>
      </c>
      <c r="B87">
        <f t="shared" ca="1" si="15"/>
        <v>331</v>
      </c>
      <c r="C87">
        <f ca="1">COUNTIF($L$4:L86,A87)*$S$14</f>
        <v>0</v>
      </c>
      <c r="D87">
        <f t="shared" ca="1" si="16"/>
        <v>331</v>
      </c>
      <c r="E87">
        <f t="shared" ca="1" si="17"/>
        <v>8</v>
      </c>
      <c r="F87">
        <f t="shared" ca="1" si="18"/>
        <v>8</v>
      </c>
      <c r="G87">
        <f t="shared" ca="1" si="19"/>
        <v>323</v>
      </c>
      <c r="H87">
        <f t="shared" ca="1" si="20"/>
        <v>0</v>
      </c>
      <c r="I87">
        <f t="shared" ca="1" si="21"/>
        <v>323</v>
      </c>
      <c r="J87">
        <f t="shared" ca="1" si="22"/>
        <v>0</v>
      </c>
      <c r="K87">
        <f t="shared" ca="1" si="23"/>
        <v>0</v>
      </c>
      <c r="L87">
        <f t="shared" ca="1" si="24"/>
        <v>0</v>
      </c>
      <c r="M87" s="60">
        <f t="shared" ca="1" si="25"/>
        <v>80.75</v>
      </c>
      <c r="N87" s="61">
        <f t="shared" ca="1" si="26"/>
        <v>0</v>
      </c>
      <c r="O87">
        <f t="shared" ca="1" si="27"/>
        <v>0</v>
      </c>
      <c r="V87" s="64">
        <v>84</v>
      </c>
      <c r="W87" s="65">
        <v>9392.5</v>
      </c>
      <c r="X87" s="67">
        <v>4.5828437132784956E-2</v>
      </c>
    </row>
    <row r="88" spans="1:24" x14ac:dyDescent="0.3">
      <c r="A88">
        <v>85</v>
      </c>
      <c r="B88">
        <f t="shared" ca="1" si="15"/>
        <v>323</v>
      </c>
      <c r="C88">
        <f ca="1">COUNTIF($L$4:L87,A88)*$S$14</f>
        <v>0</v>
      </c>
      <c r="D88">
        <f t="shared" ca="1" si="16"/>
        <v>323</v>
      </c>
      <c r="E88">
        <f t="shared" ca="1" si="17"/>
        <v>21</v>
      </c>
      <c r="F88">
        <f t="shared" ca="1" si="18"/>
        <v>21</v>
      </c>
      <c r="G88">
        <f t="shared" ca="1" si="19"/>
        <v>302</v>
      </c>
      <c r="H88">
        <f t="shared" ca="1" si="20"/>
        <v>0</v>
      </c>
      <c r="I88">
        <f t="shared" ca="1" si="21"/>
        <v>302</v>
      </c>
      <c r="J88">
        <f t="shared" ca="1" si="22"/>
        <v>0</v>
      </c>
      <c r="K88">
        <f t="shared" ca="1" si="23"/>
        <v>0</v>
      </c>
      <c r="L88">
        <f t="shared" ca="1" si="24"/>
        <v>0</v>
      </c>
      <c r="M88" s="60">
        <f t="shared" ca="1" si="25"/>
        <v>75.5</v>
      </c>
      <c r="N88" s="61">
        <f t="shared" ca="1" si="26"/>
        <v>0</v>
      </c>
      <c r="O88">
        <f t="shared" ca="1" si="27"/>
        <v>0</v>
      </c>
      <c r="V88" s="64">
        <v>85</v>
      </c>
      <c r="W88" s="65">
        <v>8840.25</v>
      </c>
      <c r="X88" s="67">
        <v>1.5278838808250574E-2</v>
      </c>
    </row>
    <row r="89" spans="1:24" x14ac:dyDescent="0.3">
      <c r="A89">
        <v>86</v>
      </c>
      <c r="B89">
        <f t="shared" ca="1" si="15"/>
        <v>302</v>
      </c>
      <c r="C89">
        <f ca="1">COUNTIF($L$4:L88,A89)*$S$14</f>
        <v>0</v>
      </c>
      <c r="D89">
        <f t="shared" ca="1" si="16"/>
        <v>302</v>
      </c>
      <c r="E89">
        <f t="shared" ca="1" si="17"/>
        <v>18</v>
      </c>
      <c r="F89">
        <f t="shared" ca="1" si="18"/>
        <v>18</v>
      </c>
      <c r="G89">
        <f t="shared" ca="1" si="19"/>
        <v>284</v>
      </c>
      <c r="H89">
        <f t="shared" ca="1" si="20"/>
        <v>0</v>
      </c>
      <c r="I89">
        <f t="shared" ca="1" si="21"/>
        <v>284</v>
      </c>
      <c r="J89">
        <f t="shared" ca="1" si="22"/>
        <v>0</v>
      </c>
      <c r="K89">
        <f t="shared" ca="1" si="23"/>
        <v>0</v>
      </c>
      <c r="L89">
        <f t="shared" ca="1" si="24"/>
        <v>0</v>
      </c>
      <c r="M89" s="60">
        <f t="shared" ca="1" si="25"/>
        <v>71</v>
      </c>
      <c r="N89" s="61">
        <f t="shared" ca="1" si="26"/>
        <v>0</v>
      </c>
      <c r="O89">
        <f t="shared" ca="1" si="27"/>
        <v>0</v>
      </c>
      <c r="V89" s="64">
        <v>86</v>
      </c>
      <c r="W89" s="65">
        <v>9024.25</v>
      </c>
      <c r="X89" s="67">
        <v>2.2188217291507269E-2</v>
      </c>
    </row>
    <row r="90" spans="1:24" x14ac:dyDescent="0.3">
      <c r="A90">
        <v>87</v>
      </c>
      <c r="B90">
        <f t="shared" ca="1" si="15"/>
        <v>284</v>
      </c>
      <c r="C90">
        <f ca="1">COUNTIF($L$4:L89,A90)*$S$14</f>
        <v>0</v>
      </c>
      <c r="D90">
        <f t="shared" ca="1" si="16"/>
        <v>284</v>
      </c>
      <c r="E90">
        <f t="shared" ca="1" si="17"/>
        <v>8</v>
      </c>
      <c r="F90">
        <f t="shared" ca="1" si="18"/>
        <v>8</v>
      </c>
      <c r="G90">
        <f t="shared" ca="1" si="19"/>
        <v>276</v>
      </c>
      <c r="H90">
        <f t="shared" ca="1" si="20"/>
        <v>0</v>
      </c>
      <c r="I90">
        <f t="shared" ca="1" si="21"/>
        <v>276</v>
      </c>
      <c r="J90">
        <f t="shared" ca="1" si="22"/>
        <v>0</v>
      </c>
      <c r="K90">
        <f t="shared" ca="1" si="23"/>
        <v>0</v>
      </c>
      <c r="L90">
        <f t="shared" ca="1" si="24"/>
        <v>0</v>
      </c>
      <c r="M90" s="60">
        <f t="shared" ca="1" si="25"/>
        <v>69</v>
      </c>
      <c r="N90" s="61">
        <f t="shared" ca="1" si="26"/>
        <v>0</v>
      </c>
      <c r="O90">
        <f t="shared" ca="1" si="27"/>
        <v>0</v>
      </c>
      <c r="V90" s="64">
        <v>87</v>
      </c>
      <c r="W90" s="65">
        <v>9300</v>
      </c>
      <c r="X90" s="67">
        <v>5.2611800075159712E-2</v>
      </c>
    </row>
    <row r="91" spans="1:24" x14ac:dyDescent="0.3">
      <c r="A91">
        <v>88</v>
      </c>
      <c r="B91">
        <f t="shared" ca="1" si="15"/>
        <v>276</v>
      </c>
      <c r="C91">
        <f ca="1">COUNTIF($L$4:L90,A91)*$S$14</f>
        <v>0</v>
      </c>
      <c r="D91">
        <f t="shared" ca="1" si="16"/>
        <v>276</v>
      </c>
      <c r="E91">
        <f t="shared" ca="1" si="17"/>
        <v>19</v>
      </c>
      <c r="F91">
        <f t="shared" ca="1" si="18"/>
        <v>19</v>
      </c>
      <c r="G91">
        <f t="shared" ca="1" si="19"/>
        <v>257</v>
      </c>
      <c r="H91">
        <f t="shared" ca="1" si="20"/>
        <v>0</v>
      </c>
      <c r="I91">
        <f t="shared" ca="1" si="21"/>
        <v>257</v>
      </c>
      <c r="J91">
        <f t="shared" ca="1" si="22"/>
        <v>0</v>
      </c>
      <c r="K91">
        <f t="shared" ca="1" si="23"/>
        <v>0</v>
      </c>
      <c r="L91">
        <f t="shared" ca="1" si="24"/>
        <v>0</v>
      </c>
      <c r="M91" s="60">
        <f t="shared" ca="1" si="25"/>
        <v>64.25</v>
      </c>
      <c r="N91" s="61">
        <f t="shared" ca="1" si="26"/>
        <v>0</v>
      </c>
      <c r="O91">
        <f t="shared" ca="1" si="27"/>
        <v>0</v>
      </c>
      <c r="V91" s="64">
        <v>88</v>
      </c>
      <c r="W91" s="65">
        <v>8959.25</v>
      </c>
      <c r="X91" s="67">
        <v>3.4026465028355389E-3</v>
      </c>
    </row>
    <row r="92" spans="1:24" x14ac:dyDescent="0.3">
      <c r="A92">
        <v>89</v>
      </c>
      <c r="B92">
        <f t="shared" ca="1" si="15"/>
        <v>257</v>
      </c>
      <c r="C92">
        <f ca="1">COUNTIF($L$4:L91,A92)*$S$14</f>
        <v>0</v>
      </c>
      <c r="D92">
        <f t="shared" ca="1" si="16"/>
        <v>257</v>
      </c>
      <c r="E92">
        <f t="shared" ca="1" si="17"/>
        <v>21</v>
      </c>
      <c r="F92">
        <f t="shared" ca="1" si="18"/>
        <v>21</v>
      </c>
      <c r="G92">
        <f t="shared" ca="1" si="19"/>
        <v>236</v>
      </c>
      <c r="H92">
        <f t="shared" ca="1" si="20"/>
        <v>0</v>
      </c>
      <c r="I92">
        <f t="shared" ca="1" si="21"/>
        <v>236</v>
      </c>
      <c r="J92">
        <f t="shared" ca="1" si="22"/>
        <v>0</v>
      </c>
      <c r="K92">
        <f t="shared" ca="1" si="23"/>
        <v>0</v>
      </c>
      <c r="L92">
        <f t="shared" ca="1" si="24"/>
        <v>0</v>
      </c>
      <c r="M92" s="60">
        <f t="shared" ca="1" si="25"/>
        <v>59</v>
      </c>
      <c r="N92" s="61">
        <f t="shared" ca="1" si="26"/>
        <v>0</v>
      </c>
      <c r="O92">
        <f t="shared" ca="1" si="27"/>
        <v>0</v>
      </c>
      <c r="V92" s="64">
        <v>89</v>
      </c>
      <c r="W92" s="65">
        <v>9220</v>
      </c>
      <c r="X92" s="67">
        <v>3.811659192825112E-2</v>
      </c>
    </row>
    <row r="93" spans="1:24" x14ac:dyDescent="0.3">
      <c r="A93">
        <v>90</v>
      </c>
      <c r="B93">
        <f t="shared" ca="1" si="15"/>
        <v>236</v>
      </c>
      <c r="C93">
        <f ca="1">COUNTIF($L$4:L92,A93)*$S$14</f>
        <v>0</v>
      </c>
      <c r="D93">
        <f t="shared" ca="1" si="16"/>
        <v>236</v>
      </c>
      <c r="E93">
        <f t="shared" ca="1" si="17"/>
        <v>12</v>
      </c>
      <c r="F93">
        <f t="shared" ca="1" si="18"/>
        <v>12</v>
      </c>
      <c r="G93">
        <f t="shared" ca="1" si="19"/>
        <v>224</v>
      </c>
      <c r="H93">
        <f t="shared" ca="1" si="20"/>
        <v>0</v>
      </c>
      <c r="I93">
        <f t="shared" ca="1" si="21"/>
        <v>224</v>
      </c>
      <c r="J93">
        <f t="shared" ca="1" si="22"/>
        <v>0</v>
      </c>
      <c r="K93">
        <f t="shared" ca="1" si="23"/>
        <v>0</v>
      </c>
      <c r="L93">
        <f t="shared" ca="1" si="24"/>
        <v>0</v>
      </c>
      <c r="M93" s="60">
        <f t="shared" ca="1" si="25"/>
        <v>56</v>
      </c>
      <c r="N93" s="61">
        <f t="shared" ca="1" si="26"/>
        <v>0</v>
      </c>
      <c r="O93">
        <f t="shared" ca="1" si="27"/>
        <v>0</v>
      </c>
      <c r="V93" s="64">
        <v>90</v>
      </c>
      <c r="W93" s="65">
        <v>9504.25</v>
      </c>
      <c r="X93" s="67">
        <v>4.5665634674922601E-2</v>
      </c>
    </row>
    <row r="94" spans="1:24" x14ac:dyDescent="0.3">
      <c r="A94">
        <v>91</v>
      </c>
      <c r="B94">
        <f t="shared" ca="1" si="15"/>
        <v>224</v>
      </c>
      <c r="C94">
        <f ca="1">COUNTIF($L$4:L93,A94)*$S$14</f>
        <v>0</v>
      </c>
      <c r="D94">
        <f t="shared" ca="1" si="16"/>
        <v>224</v>
      </c>
      <c r="E94">
        <f t="shared" ca="1" si="17"/>
        <v>11</v>
      </c>
      <c r="F94">
        <f t="shared" ca="1" si="18"/>
        <v>11</v>
      </c>
      <c r="G94">
        <f t="shared" ca="1" si="19"/>
        <v>213</v>
      </c>
      <c r="H94">
        <f t="shared" ca="1" si="20"/>
        <v>0</v>
      </c>
      <c r="I94">
        <f t="shared" ca="1" si="21"/>
        <v>213</v>
      </c>
      <c r="J94">
        <f t="shared" ca="1" si="22"/>
        <v>0</v>
      </c>
      <c r="K94">
        <f t="shared" ca="1" si="23"/>
        <v>0</v>
      </c>
      <c r="L94">
        <f t="shared" ca="1" si="24"/>
        <v>0</v>
      </c>
      <c r="M94" s="60">
        <f t="shared" ca="1" si="25"/>
        <v>53.25</v>
      </c>
      <c r="N94" s="61">
        <f t="shared" ca="1" si="26"/>
        <v>0</v>
      </c>
      <c r="O94">
        <f t="shared" ca="1" si="27"/>
        <v>0</v>
      </c>
      <c r="V94" s="64">
        <v>91</v>
      </c>
      <c r="W94" s="65">
        <v>9456.5</v>
      </c>
      <c r="X94" s="67">
        <v>2.391629297458894E-2</v>
      </c>
    </row>
    <row r="95" spans="1:24" x14ac:dyDescent="0.3">
      <c r="A95">
        <v>92</v>
      </c>
      <c r="B95">
        <f t="shared" ca="1" si="15"/>
        <v>213</v>
      </c>
      <c r="C95">
        <f ca="1">COUNTIF($L$4:L94,A95)*$S$14</f>
        <v>0</v>
      </c>
      <c r="D95">
        <f t="shared" ca="1" si="16"/>
        <v>213</v>
      </c>
      <c r="E95">
        <f t="shared" ca="1" si="17"/>
        <v>13</v>
      </c>
      <c r="F95">
        <f t="shared" ca="1" si="18"/>
        <v>13</v>
      </c>
      <c r="G95">
        <f t="shared" ca="1" si="19"/>
        <v>200</v>
      </c>
      <c r="H95">
        <f t="shared" ca="1" si="20"/>
        <v>0</v>
      </c>
      <c r="I95">
        <f t="shared" ca="1" si="21"/>
        <v>200</v>
      </c>
      <c r="J95">
        <f t="shared" ca="1" si="22"/>
        <v>0</v>
      </c>
      <c r="K95">
        <f t="shared" ca="1" si="23"/>
        <v>0</v>
      </c>
      <c r="L95">
        <f t="shared" ca="1" si="24"/>
        <v>0</v>
      </c>
      <c r="M95" s="60">
        <f t="shared" ca="1" si="25"/>
        <v>50</v>
      </c>
      <c r="N95" s="61">
        <f t="shared" ca="1" si="26"/>
        <v>0</v>
      </c>
      <c r="O95">
        <f t="shared" ca="1" si="27"/>
        <v>0</v>
      </c>
      <c r="V95" s="64">
        <v>92</v>
      </c>
      <c r="W95" s="65">
        <v>9650.75</v>
      </c>
      <c r="X95" s="67">
        <v>6.4366033346258233E-2</v>
      </c>
    </row>
    <row r="96" spans="1:24" x14ac:dyDescent="0.3">
      <c r="A96">
        <v>93</v>
      </c>
      <c r="B96">
        <f t="shared" ca="1" si="15"/>
        <v>200</v>
      </c>
      <c r="C96">
        <f ca="1">COUNTIF($L$4:L95,A96)*$S$14</f>
        <v>0</v>
      </c>
      <c r="D96">
        <f t="shared" ca="1" si="16"/>
        <v>200</v>
      </c>
      <c r="E96">
        <f t="shared" ca="1" si="17"/>
        <v>16</v>
      </c>
      <c r="F96">
        <f t="shared" ca="1" si="18"/>
        <v>16</v>
      </c>
      <c r="G96">
        <f t="shared" ca="1" si="19"/>
        <v>184</v>
      </c>
      <c r="H96">
        <f t="shared" ca="1" si="20"/>
        <v>0</v>
      </c>
      <c r="I96">
        <f t="shared" ca="1" si="21"/>
        <v>184</v>
      </c>
      <c r="J96">
        <f t="shared" ca="1" si="22"/>
        <v>0</v>
      </c>
      <c r="K96">
        <f t="shared" ca="1" si="23"/>
        <v>0</v>
      </c>
      <c r="L96">
        <f t="shared" ca="1" si="24"/>
        <v>0</v>
      </c>
      <c r="M96" s="60">
        <f t="shared" ca="1" si="25"/>
        <v>46</v>
      </c>
      <c r="N96" s="61">
        <f t="shared" ca="1" si="26"/>
        <v>0</v>
      </c>
      <c r="O96">
        <f t="shared" ca="1" si="27"/>
        <v>0</v>
      </c>
      <c r="V96" s="64">
        <v>93</v>
      </c>
      <c r="W96" s="65">
        <v>8989</v>
      </c>
      <c r="X96" s="67">
        <v>3.1802120141342753E-2</v>
      </c>
    </row>
    <row r="97" spans="1:24" x14ac:dyDescent="0.3">
      <c r="A97">
        <v>94</v>
      </c>
      <c r="B97">
        <f t="shared" ca="1" si="15"/>
        <v>184</v>
      </c>
      <c r="C97">
        <f ca="1">COUNTIF($L$4:L96,A97)*$S$14</f>
        <v>0</v>
      </c>
      <c r="D97">
        <f t="shared" ca="1" si="16"/>
        <v>184</v>
      </c>
      <c r="E97">
        <f t="shared" ca="1" si="17"/>
        <v>17</v>
      </c>
      <c r="F97">
        <f t="shared" ca="1" si="18"/>
        <v>17</v>
      </c>
      <c r="G97">
        <f t="shared" ca="1" si="19"/>
        <v>167</v>
      </c>
      <c r="H97">
        <f t="shared" ca="1" si="20"/>
        <v>0</v>
      </c>
      <c r="I97">
        <f t="shared" ca="1" si="21"/>
        <v>167</v>
      </c>
      <c r="J97">
        <f t="shared" ca="1" si="22"/>
        <v>0</v>
      </c>
      <c r="K97">
        <f t="shared" ca="1" si="23"/>
        <v>0</v>
      </c>
      <c r="L97">
        <f t="shared" ca="1" si="24"/>
        <v>0</v>
      </c>
      <c r="M97" s="60">
        <f t="shared" ca="1" si="25"/>
        <v>41.75</v>
      </c>
      <c r="N97" s="61">
        <f t="shared" ca="1" si="26"/>
        <v>0</v>
      </c>
      <c r="O97">
        <f t="shared" ca="1" si="27"/>
        <v>0</v>
      </c>
      <c r="V97" s="64">
        <v>94</v>
      </c>
      <c r="W97" s="65">
        <v>8639</v>
      </c>
      <c r="X97" s="67">
        <v>2.768166089965398E-2</v>
      </c>
    </row>
    <row r="98" spans="1:24" x14ac:dyDescent="0.3">
      <c r="A98">
        <v>95</v>
      </c>
      <c r="B98">
        <f t="shared" ca="1" si="15"/>
        <v>167</v>
      </c>
      <c r="C98">
        <f ca="1">COUNTIF($L$4:L97,A98)*$S$14</f>
        <v>0</v>
      </c>
      <c r="D98">
        <f t="shared" ca="1" si="16"/>
        <v>167</v>
      </c>
      <c r="E98">
        <f t="shared" ca="1" si="17"/>
        <v>12</v>
      </c>
      <c r="F98">
        <f t="shared" ca="1" si="18"/>
        <v>12</v>
      </c>
      <c r="G98">
        <f t="shared" ca="1" si="19"/>
        <v>155</v>
      </c>
      <c r="H98">
        <f t="shared" ca="1" si="20"/>
        <v>0</v>
      </c>
      <c r="I98">
        <f t="shared" ca="1" si="21"/>
        <v>155</v>
      </c>
      <c r="J98">
        <f t="shared" ca="1" si="22"/>
        <v>0</v>
      </c>
      <c r="K98">
        <f t="shared" ca="1" si="23"/>
        <v>0</v>
      </c>
      <c r="L98">
        <f t="shared" ca="1" si="24"/>
        <v>0</v>
      </c>
      <c r="M98" s="60">
        <f t="shared" ca="1" si="25"/>
        <v>38.75</v>
      </c>
      <c r="N98" s="61">
        <f t="shared" ca="1" si="26"/>
        <v>0</v>
      </c>
      <c r="O98">
        <f t="shared" ca="1" si="27"/>
        <v>0</v>
      </c>
      <c r="V98" s="64">
        <v>95</v>
      </c>
      <c r="W98" s="65">
        <v>9459.25</v>
      </c>
      <c r="X98" s="67">
        <v>3.687196110210697E-2</v>
      </c>
    </row>
    <row r="99" spans="1:24" x14ac:dyDescent="0.3">
      <c r="A99">
        <v>96</v>
      </c>
      <c r="B99">
        <f t="shared" ca="1" si="15"/>
        <v>155</v>
      </c>
      <c r="C99">
        <f ca="1">COUNTIF($L$4:L98,A99)*$S$14</f>
        <v>0</v>
      </c>
      <c r="D99">
        <f t="shared" ca="1" si="16"/>
        <v>155</v>
      </c>
      <c r="E99">
        <f t="shared" ca="1" si="17"/>
        <v>16</v>
      </c>
      <c r="F99">
        <f t="shared" ca="1" si="18"/>
        <v>16</v>
      </c>
      <c r="G99">
        <f t="shared" ca="1" si="19"/>
        <v>139</v>
      </c>
      <c r="H99">
        <f t="shared" ca="1" si="20"/>
        <v>0</v>
      </c>
      <c r="I99">
        <f t="shared" ca="1" si="21"/>
        <v>139</v>
      </c>
      <c r="J99">
        <f t="shared" ca="1" si="22"/>
        <v>0</v>
      </c>
      <c r="K99">
        <f t="shared" ca="1" si="23"/>
        <v>0</v>
      </c>
      <c r="L99">
        <f t="shared" ca="1" si="24"/>
        <v>0</v>
      </c>
      <c r="M99" s="60">
        <f t="shared" ca="1" si="25"/>
        <v>34.75</v>
      </c>
      <c r="N99" s="61">
        <f t="shared" ca="1" si="26"/>
        <v>0</v>
      </c>
      <c r="O99">
        <f t="shared" ca="1" si="27"/>
        <v>0</v>
      </c>
      <c r="V99" s="64">
        <v>96</v>
      </c>
      <c r="W99" s="65">
        <v>8876.5</v>
      </c>
      <c r="X99" s="67">
        <v>1.7214397496087636E-2</v>
      </c>
    </row>
    <row r="100" spans="1:24" x14ac:dyDescent="0.3">
      <c r="A100">
        <v>97</v>
      </c>
      <c r="B100">
        <f t="shared" ca="1" si="15"/>
        <v>139</v>
      </c>
      <c r="C100">
        <f ca="1">COUNTIF($L$4:L99,A100)*$S$14</f>
        <v>0</v>
      </c>
      <c r="D100">
        <f t="shared" ca="1" si="16"/>
        <v>139</v>
      </c>
      <c r="E100">
        <f t="shared" ca="1" si="17"/>
        <v>22</v>
      </c>
      <c r="F100">
        <f t="shared" ca="1" si="18"/>
        <v>22</v>
      </c>
      <c r="G100">
        <f t="shared" ca="1" si="19"/>
        <v>117</v>
      </c>
      <c r="H100">
        <f t="shared" ca="1" si="20"/>
        <v>0</v>
      </c>
      <c r="I100">
        <f t="shared" ca="1" si="21"/>
        <v>117</v>
      </c>
      <c r="J100">
        <f t="shared" ca="1" si="22"/>
        <v>0</v>
      </c>
      <c r="K100">
        <f t="shared" ca="1" si="23"/>
        <v>0</v>
      </c>
      <c r="L100">
        <f t="shared" ca="1" si="24"/>
        <v>0</v>
      </c>
      <c r="M100" s="60">
        <f t="shared" ca="1" si="25"/>
        <v>29.25</v>
      </c>
      <c r="N100" s="61">
        <f t="shared" ca="1" si="26"/>
        <v>0</v>
      </c>
      <c r="O100">
        <f t="shared" ca="1" si="27"/>
        <v>0</v>
      </c>
      <c r="V100" s="64">
        <v>97</v>
      </c>
      <c r="W100" s="65">
        <v>9251.25</v>
      </c>
      <c r="X100" s="67">
        <v>4.4264819091608933E-2</v>
      </c>
    </row>
    <row r="101" spans="1:24" x14ac:dyDescent="0.3">
      <c r="A101">
        <v>98</v>
      </c>
      <c r="B101">
        <f t="shared" ca="1" si="15"/>
        <v>117</v>
      </c>
      <c r="C101">
        <f ca="1">COUNTIF($L$4:L100,A101)*$S$14</f>
        <v>0</v>
      </c>
      <c r="D101">
        <f t="shared" ca="1" si="16"/>
        <v>117</v>
      </c>
      <c r="E101">
        <f t="shared" ca="1" si="17"/>
        <v>13</v>
      </c>
      <c r="F101">
        <f t="shared" ca="1" si="18"/>
        <v>13</v>
      </c>
      <c r="G101">
        <f t="shared" ca="1" si="19"/>
        <v>104</v>
      </c>
      <c r="H101">
        <f t="shared" ca="1" si="20"/>
        <v>0</v>
      </c>
      <c r="I101">
        <f t="shared" ca="1" si="21"/>
        <v>104</v>
      </c>
      <c r="J101">
        <f t="shared" ca="1" si="22"/>
        <v>0</v>
      </c>
      <c r="K101">
        <f t="shared" ca="1" si="23"/>
        <v>0</v>
      </c>
      <c r="L101">
        <f t="shared" ca="1" si="24"/>
        <v>0</v>
      </c>
      <c r="M101" s="60">
        <f t="shared" ca="1" si="25"/>
        <v>26</v>
      </c>
      <c r="N101" s="61">
        <f t="shared" ca="1" si="26"/>
        <v>0</v>
      </c>
      <c r="O101">
        <f t="shared" ca="1" si="27"/>
        <v>0</v>
      </c>
      <c r="V101" s="64">
        <v>98</v>
      </c>
      <c r="W101" s="65">
        <v>8791</v>
      </c>
      <c r="X101" s="67">
        <v>3.0895580758701604E-2</v>
      </c>
    </row>
    <row r="102" spans="1:24" x14ac:dyDescent="0.3">
      <c r="A102">
        <v>99</v>
      </c>
      <c r="B102">
        <f t="shared" ca="1" si="15"/>
        <v>104</v>
      </c>
      <c r="C102">
        <f ca="1">COUNTIF($L$4:L101,A102)*$S$14</f>
        <v>0</v>
      </c>
      <c r="D102">
        <f t="shared" ca="1" si="16"/>
        <v>104</v>
      </c>
      <c r="E102">
        <f t="shared" ca="1" si="17"/>
        <v>13</v>
      </c>
      <c r="F102">
        <f t="shared" ca="1" si="18"/>
        <v>13</v>
      </c>
      <c r="G102">
        <f t="shared" ca="1" si="19"/>
        <v>91</v>
      </c>
      <c r="H102">
        <f t="shared" ca="1" si="20"/>
        <v>0</v>
      </c>
      <c r="I102">
        <f t="shared" ca="1" si="21"/>
        <v>91</v>
      </c>
      <c r="J102">
        <f t="shared" ca="1" si="22"/>
        <v>0</v>
      </c>
      <c r="K102">
        <f t="shared" ca="1" si="23"/>
        <v>0</v>
      </c>
      <c r="L102">
        <f t="shared" ca="1" si="24"/>
        <v>0</v>
      </c>
      <c r="M102" s="60">
        <f t="shared" ca="1" si="25"/>
        <v>22.75</v>
      </c>
      <c r="N102" s="61">
        <f t="shared" ca="1" si="26"/>
        <v>0</v>
      </c>
      <c r="O102">
        <f t="shared" ca="1" si="27"/>
        <v>0</v>
      </c>
      <c r="V102" s="64">
        <v>99</v>
      </c>
      <c r="W102" s="65">
        <v>8860</v>
      </c>
      <c r="X102" s="67">
        <v>2.5749423520368946E-2</v>
      </c>
    </row>
    <row r="103" spans="1:24" x14ac:dyDescent="0.3">
      <c r="A103">
        <v>100</v>
      </c>
      <c r="B103">
        <f t="shared" ca="1" si="15"/>
        <v>91</v>
      </c>
      <c r="C103">
        <f ca="1">COUNTIF($L$4:L102,A103)*$S$14</f>
        <v>0</v>
      </c>
      <c r="D103">
        <f t="shared" ca="1" si="16"/>
        <v>91</v>
      </c>
      <c r="E103">
        <f t="shared" ca="1" si="17"/>
        <v>14</v>
      </c>
      <c r="F103">
        <f t="shared" ca="1" si="18"/>
        <v>14</v>
      </c>
      <c r="G103">
        <f t="shared" ca="1" si="19"/>
        <v>77</v>
      </c>
      <c r="H103">
        <f t="shared" ca="1" si="20"/>
        <v>0</v>
      </c>
      <c r="I103">
        <f t="shared" ca="1" si="21"/>
        <v>77</v>
      </c>
      <c r="J103">
        <f t="shared" ca="1" si="22"/>
        <v>0</v>
      </c>
      <c r="K103">
        <f t="shared" ca="1" si="23"/>
        <v>0</v>
      </c>
      <c r="L103">
        <f t="shared" ca="1" si="24"/>
        <v>0</v>
      </c>
      <c r="M103" s="60">
        <f t="shared" ca="1" si="25"/>
        <v>19.25</v>
      </c>
      <c r="N103" s="61">
        <f t="shared" ca="1" si="26"/>
        <v>0</v>
      </c>
      <c r="O103">
        <f t="shared" ca="1" si="27"/>
        <v>0</v>
      </c>
      <c r="V103" s="64">
        <v>100</v>
      </c>
      <c r="W103" s="65">
        <v>8765.25</v>
      </c>
      <c r="X103" s="67">
        <v>2.3827824750192159E-2</v>
      </c>
    </row>
    <row r="104" spans="1:24" x14ac:dyDescent="0.3">
      <c r="A104">
        <v>101</v>
      </c>
      <c r="B104">
        <f t="shared" ca="1" si="15"/>
        <v>77</v>
      </c>
      <c r="C104">
        <f ca="1">COUNTIF($L$4:L103,A104)*$S$14</f>
        <v>0</v>
      </c>
      <c r="D104">
        <f t="shared" ca="1" si="16"/>
        <v>77</v>
      </c>
      <c r="E104">
        <f t="shared" ca="1" si="17"/>
        <v>17</v>
      </c>
      <c r="F104">
        <f t="shared" ca="1" si="18"/>
        <v>17</v>
      </c>
      <c r="G104">
        <f t="shared" ca="1" si="19"/>
        <v>60</v>
      </c>
      <c r="H104">
        <f t="shared" ca="1" si="20"/>
        <v>0</v>
      </c>
      <c r="I104">
        <f t="shared" ca="1" si="21"/>
        <v>60</v>
      </c>
      <c r="J104">
        <f t="shared" ca="1" si="22"/>
        <v>0</v>
      </c>
      <c r="K104">
        <f t="shared" ca="1" si="23"/>
        <v>0</v>
      </c>
      <c r="L104">
        <f t="shared" ca="1" si="24"/>
        <v>0</v>
      </c>
      <c r="M104" s="60">
        <f t="shared" ca="1" si="25"/>
        <v>15</v>
      </c>
      <c r="N104" s="61">
        <f t="shared" ca="1" si="26"/>
        <v>0</v>
      </c>
      <c r="O104">
        <f t="shared" ca="1" si="27"/>
        <v>0</v>
      </c>
      <c r="V104" s="64">
        <v>101</v>
      </c>
      <c r="W104" s="65">
        <v>8832.75</v>
      </c>
      <c r="X104" s="67">
        <v>2.1840873634945399E-2</v>
      </c>
    </row>
    <row r="105" spans="1:24" x14ac:dyDescent="0.3">
      <c r="A105">
        <v>102</v>
      </c>
      <c r="B105">
        <f t="shared" ca="1" si="15"/>
        <v>60</v>
      </c>
      <c r="C105">
        <f ca="1">COUNTIF($L$4:L104,A105)*$S$14</f>
        <v>0</v>
      </c>
      <c r="D105">
        <f t="shared" ca="1" si="16"/>
        <v>60</v>
      </c>
      <c r="E105">
        <f t="shared" ca="1" si="17"/>
        <v>9</v>
      </c>
      <c r="F105">
        <f t="shared" ca="1" si="18"/>
        <v>9</v>
      </c>
      <c r="G105">
        <f t="shared" ca="1" si="19"/>
        <v>51</v>
      </c>
      <c r="H105">
        <f t="shared" ca="1" si="20"/>
        <v>0</v>
      </c>
      <c r="I105">
        <f t="shared" ca="1" si="21"/>
        <v>51</v>
      </c>
      <c r="J105">
        <f t="shared" ca="1" si="22"/>
        <v>0</v>
      </c>
      <c r="K105">
        <f t="shared" ca="1" si="23"/>
        <v>0</v>
      </c>
      <c r="L105">
        <f t="shared" ca="1" si="24"/>
        <v>0</v>
      </c>
      <c r="M105" s="60">
        <f t="shared" ca="1" si="25"/>
        <v>12.75</v>
      </c>
      <c r="N105" s="61">
        <f t="shared" ca="1" si="26"/>
        <v>0</v>
      </c>
      <c r="O105">
        <f t="shared" ca="1" si="27"/>
        <v>0</v>
      </c>
      <c r="V105" s="64">
        <v>102</v>
      </c>
      <c r="W105" s="65">
        <v>9040</v>
      </c>
      <c r="X105" s="67">
        <v>3.4897246994959287E-3</v>
      </c>
    </row>
    <row r="106" spans="1:24" x14ac:dyDescent="0.3">
      <c r="A106">
        <v>103</v>
      </c>
      <c r="B106">
        <f t="shared" ca="1" si="15"/>
        <v>51</v>
      </c>
      <c r="C106">
        <f ca="1">COUNTIF($L$4:L105,A106)*$S$14</f>
        <v>0</v>
      </c>
      <c r="D106">
        <f t="shared" ca="1" si="16"/>
        <v>51</v>
      </c>
      <c r="E106">
        <f t="shared" ca="1" si="17"/>
        <v>10</v>
      </c>
      <c r="F106">
        <f t="shared" ca="1" si="18"/>
        <v>10</v>
      </c>
      <c r="G106">
        <f t="shared" ca="1" si="19"/>
        <v>41</v>
      </c>
      <c r="H106">
        <f t="shared" ca="1" si="20"/>
        <v>0</v>
      </c>
      <c r="I106">
        <f t="shared" ca="1" si="21"/>
        <v>41</v>
      </c>
      <c r="J106">
        <f t="shared" ca="1" si="22"/>
        <v>1</v>
      </c>
      <c r="K106">
        <f t="shared" ca="1" si="23"/>
        <v>2</v>
      </c>
      <c r="L106">
        <f t="shared" ca="1" si="24"/>
        <v>106</v>
      </c>
      <c r="M106" s="60">
        <f t="shared" ca="1" si="25"/>
        <v>10.25</v>
      </c>
      <c r="N106" s="61">
        <f t="shared" ca="1" si="26"/>
        <v>0</v>
      </c>
      <c r="O106">
        <f t="shared" ca="1" si="27"/>
        <v>80</v>
      </c>
      <c r="V106" s="64">
        <v>103</v>
      </c>
      <c r="W106" s="65">
        <v>9259.75</v>
      </c>
      <c r="X106" s="67">
        <v>3.1733746130030958E-2</v>
      </c>
    </row>
    <row r="107" spans="1:24" x14ac:dyDescent="0.3">
      <c r="A107">
        <v>104</v>
      </c>
      <c r="B107">
        <f t="shared" ca="1" si="15"/>
        <v>41</v>
      </c>
      <c r="C107">
        <f ca="1">COUNTIF($L$4:L106,A107)*$S$14</f>
        <v>0</v>
      </c>
      <c r="D107">
        <f t="shared" ca="1" si="16"/>
        <v>41</v>
      </c>
      <c r="E107">
        <f t="shared" ca="1" si="17"/>
        <v>15</v>
      </c>
      <c r="F107">
        <f t="shared" ca="1" si="18"/>
        <v>15</v>
      </c>
      <c r="G107">
        <f t="shared" ca="1" si="19"/>
        <v>26</v>
      </c>
      <c r="H107">
        <f t="shared" ca="1" si="20"/>
        <v>0</v>
      </c>
      <c r="I107">
        <f t="shared" ca="1" si="21"/>
        <v>376</v>
      </c>
      <c r="J107">
        <f t="shared" ca="1" si="22"/>
        <v>0</v>
      </c>
      <c r="K107">
        <f t="shared" ca="1" si="23"/>
        <v>0</v>
      </c>
      <c r="L107">
        <f t="shared" ca="1" si="24"/>
        <v>0</v>
      </c>
      <c r="M107" s="60">
        <f t="shared" ca="1" si="25"/>
        <v>6.5</v>
      </c>
      <c r="N107" s="61">
        <f t="shared" ca="1" si="26"/>
        <v>0</v>
      </c>
      <c r="O107">
        <f t="shared" ca="1" si="27"/>
        <v>0</v>
      </c>
      <c r="V107" s="64">
        <v>104</v>
      </c>
      <c r="W107" s="65">
        <v>9011.25</v>
      </c>
      <c r="X107" s="67">
        <v>3.7008481110254433E-2</v>
      </c>
    </row>
    <row r="108" spans="1:24" x14ac:dyDescent="0.3">
      <c r="A108">
        <v>105</v>
      </c>
      <c r="B108">
        <f t="shared" ca="1" si="15"/>
        <v>26</v>
      </c>
      <c r="C108">
        <f ca="1">COUNTIF($L$4:L107,A108)*$S$14</f>
        <v>0</v>
      </c>
      <c r="D108">
        <f t="shared" ca="1" si="16"/>
        <v>26</v>
      </c>
      <c r="E108">
        <f t="shared" ca="1" si="17"/>
        <v>17</v>
      </c>
      <c r="F108">
        <f t="shared" ca="1" si="18"/>
        <v>17</v>
      </c>
      <c r="G108">
        <f t="shared" ca="1" si="19"/>
        <v>9</v>
      </c>
      <c r="H108">
        <f t="shared" ca="1" si="20"/>
        <v>0</v>
      </c>
      <c r="I108">
        <f t="shared" ca="1" si="21"/>
        <v>359</v>
      </c>
      <c r="J108">
        <f t="shared" ca="1" si="22"/>
        <v>0</v>
      </c>
      <c r="K108">
        <f t="shared" ca="1" si="23"/>
        <v>0</v>
      </c>
      <c r="L108">
        <f t="shared" ca="1" si="24"/>
        <v>0</v>
      </c>
      <c r="M108" s="60">
        <f t="shared" ca="1" si="25"/>
        <v>2.25</v>
      </c>
      <c r="N108" s="61">
        <f t="shared" ca="1" si="26"/>
        <v>0</v>
      </c>
      <c r="O108">
        <f t="shared" ca="1" si="27"/>
        <v>0</v>
      </c>
      <c r="V108" s="64">
        <v>105</v>
      </c>
      <c r="W108" s="65">
        <v>8877</v>
      </c>
      <c r="X108" s="67">
        <v>1.794392523364486E-2</v>
      </c>
    </row>
    <row r="109" spans="1:24" x14ac:dyDescent="0.3">
      <c r="A109">
        <v>106</v>
      </c>
      <c r="B109">
        <f t="shared" ca="1" si="15"/>
        <v>9</v>
      </c>
      <c r="C109">
        <f ca="1">COUNTIF($L$4:L108,A109)*$S$14</f>
        <v>350</v>
      </c>
      <c r="D109">
        <f t="shared" ca="1" si="16"/>
        <v>359</v>
      </c>
      <c r="E109">
        <f t="shared" ca="1" si="17"/>
        <v>7</v>
      </c>
      <c r="F109">
        <f t="shared" ca="1" si="18"/>
        <v>7</v>
      </c>
      <c r="G109">
        <f t="shared" ca="1" si="19"/>
        <v>352</v>
      </c>
      <c r="H109">
        <f t="shared" ca="1" si="20"/>
        <v>0</v>
      </c>
      <c r="I109">
        <f t="shared" ca="1" si="21"/>
        <v>352</v>
      </c>
      <c r="J109">
        <f t="shared" ca="1" si="22"/>
        <v>0</v>
      </c>
      <c r="K109">
        <f t="shared" ca="1" si="23"/>
        <v>0</v>
      </c>
      <c r="L109">
        <f t="shared" ca="1" si="24"/>
        <v>0</v>
      </c>
      <c r="M109" s="60">
        <f t="shared" ca="1" si="25"/>
        <v>88</v>
      </c>
      <c r="N109" s="61">
        <f t="shared" ca="1" si="26"/>
        <v>0</v>
      </c>
      <c r="O109">
        <f t="shared" ca="1" si="27"/>
        <v>0</v>
      </c>
      <c r="V109" s="64">
        <v>106</v>
      </c>
      <c r="W109" s="65">
        <v>9774.5</v>
      </c>
      <c r="X109" s="67">
        <v>6.4973861090365945E-2</v>
      </c>
    </row>
    <row r="110" spans="1:24" x14ac:dyDescent="0.3">
      <c r="A110">
        <v>107</v>
      </c>
      <c r="B110">
        <f t="shared" ca="1" si="15"/>
        <v>352</v>
      </c>
      <c r="C110">
        <f ca="1">COUNTIF($L$4:L109,A110)*$S$14</f>
        <v>0</v>
      </c>
      <c r="D110">
        <f t="shared" ca="1" si="16"/>
        <v>352</v>
      </c>
      <c r="E110">
        <f t="shared" ca="1" si="17"/>
        <v>16</v>
      </c>
      <c r="F110">
        <f t="shared" ca="1" si="18"/>
        <v>16</v>
      </c>
      <c r="G110">
        <f t="shared" ca="1" si="19"/>
        <v>336</v>
      </c>
      <c r="H110">
        <f t="shared" ca="1" si="20"/>
        <v>0</v>
      </c>
      <c r="I110">
        <f t="shared" ca="1" si="21"/>
        <v>336</v>
      </c>
      <c r="J110">
        <f t="shared" ca="1" si="22"/>
        <v>0</v>
      </c>
      <c r="K110">
        <f t="shared" ca="1" si="23"/>
        <v>0</v>
      </c>
      <c r="L110">
        <f t="shared" ca="1" si="24"/>
        <v>0</v>
      </c>
      <c r="M110" s="60">
        <f t="shared" ca="1" si="25"/>
        <v>84</v>
      </c>
      <c r="N110" s="61">
        <f t="shared" ca="1" si="26"/>
        <v>0</v>
      </c>
      <c r="O110">
        <f t="shared" ca="1" si="27"/>
        <v>0</v>
      </c>
      <c r="V110" s="64">
        <v>107</v>
      </c>
      <c r="W110" s="65">
        <v>9172.25</v>
      </c>
      <c r="X110" s="67">
        <v>3.6307454615681731E-2</v>
      </c>
    </row>
    <row r="111" spans="1:24" x14ac:dyDescent="0.3">
      <c r="A111">
        <v>108</v>
      </c>
      <c r="B111">
        <f t="shared" ca="1" si="15"/>
        <v>336</v>
      </c>
      <c r="C111">
        <f ca="1">COUNTIF($L$4:L110,A111)*$S$14</f>
        <v>0</v>
      </c>
      <c r="D111">
        <f t="shared" ca="1" si="16"/>
        <v>336</v>
      </c>
      <c r="E111">
        <f t="shared" ca="1" si="17"/>
        <v>17</v>
      </c>
      <c r="F111">
        <f t="shared" ca="1" si="18"/>
        <v>17</v>
      </c>
      <c r="G111">
        <f t="shared" ca="1" si="19"/>
        <v>319</v>
      </c>
      <c r="H111">
        <f t="shared" ca="1" si="20"/>
        <v>0</v>
      </c>
      <c r="I111">
        <f t="shared" ca="1" si="21"/>
        <v>319</v>
      </c>
      <c r="J111">
        <f t="shared" ca="1" si="22"/>
        <v>0</v>
      </c>
      <c r="K111">
        <f t="shared" ca="1" si="23"/>
        <v>0</v>
      </c>
      <c r="L111">
        <f t="shared" ca="1" si="24"/>
        <v>0</v>
      </c>
      <c r="M111" s="60">
        <f t="shared" ca="1" si="25"/>
        <v>79.75</v>
      </c>
      <c r="N111" s="61">
        <f t="shared" ca="1" si="26"/>
        <v>0</v>
      </c>
      <c r="O111">
        <f t="shared" ca="1" si="27"/>
        <v>0</v>
      </c>
      <c r="V111" s="64">
        <v>108</v>
      </c>
      <c r="W111" s="65">
        <v>9566.75</v>
      </c>
      <c r="X111" s="67">
        <v>5.2851711026615969E-2</v>
      </c>
    </row>
    <row r="112" spans="1:24" x14ac:dyDescent="0.3">
      <c r="A112">
        <v>109</v>
      </c>
      <c r="B112">
        <f t="shared" ca="1" si="15"/>
        <v>319</v>
      </c>
      <c r="C112">
        <f ca="1">COUNTIF($L$4:L111,A112)*$S$14</f>
        <v>0</v>
      </c>
      <c r="D112">
        <f t="shared" ca="1" si="16"/>
        <v>319</v>
      </c>
      <c r="E112">
        <f t="shared" ca="1" si="17"/>
        <v>14</v>
      </c>
      <c r="F112">
        <f t="shared" ca="1" si="18"/>
        <v>14</v>
      </c>
      <c r="G112">
        <f t="shared" ca="1" si="19"/>
        <v>305</v>
      </c>
      <c r="H112">
        <f t="shared" ca="1" si="20"/>
        <v>0</v>
      </c>
      <c r="I112">
        <f t="shared" ca="1" si="21"/>
        <v>305</v>
      </c>
      <c r="J112">
        <f t="shared" ca="1" si="22"/>
        <v>0</v>
      </c>
      <c r="K112">
        <f t="shared" ca="1" si="23"/>
        <v>0</v>
      </c>
      <c r="L112">
        <f t="shared" ca="1" si="24"/>
        <v>0</v>
      </c>
      <c r="M112" s="60">
        <f t="shared" ca="1" si="25"/>
        <v>76.25</v>
      </c>
      <c r="N112" s="61">
        <f t="shared" ca="1" si="26"/>
        <v>0</v>
      </c>
      <c r="O112">
        <f t="shared" ca="1" si="27"/>
        <v>0</v>
      </c>
      <c r="V112" s="64">
        <v>109</v>
      </c>
      <c r="W112" s="65">
        <v>9053</v>
      </c>
      <c r="X112" s="67">
        <v>2.5906735751295335E-2</v>
      </c>
    </row>
    <row r="113" spans="1:24" x14ac:dyDescent="0.3">
      <c r="A113">
        <v>110</v>
      </c>
      <c r="B113">
        <f t="shared" ca="1" si="15"/>
        <v>305</v>
      </c>
      <c r="C113">
        <f ca="1">COUNTIF($L$4:L112,A113)*$S$14</f>
        <v>0</v>
      </c>
      <c r="D113">
        <f t="shared" ca="1" si="16"/>
        <v>305</v>
      </c>
      <c r="E113">
        <f t="shared" ca="1" si="17"/>
        <v>13</v>
      </c>
      <c r="F113">
        <f t="shared" ca="1" si="18"/>
        <v>13</v>
      </c>
      <c r="G113">
        <f t="shared" ca="1" si="19"/>
        <v>292</v>
      </c>
      <c r="H113">
        <f t="shared" ca="1" si="20"/>
        <v>0</v>
      </c>
      <c r="I113">
        <f t="shared" ca="1" si="21"/>
        <v>292</v>
      </c>
      <c r="J113">
        <f t="shared" ca="1" si="22"/>
        <v>0</v>
      </c>
      <c r="K113">
        <f t="shared" ca="1" si="23"/>
        <v>0</v>
      </c>
      <c r="L113">
        <f t="shared" ca="1" si="24"/>
        <v>0</v>
      </c>
      <c r="M113" s="60">
        <f t="shared" ca="1" si="25"/>
        <v>73</v>
      </c>
      <c r="N113" s="61">
        <f t="shared" ca="1" si="26"/>
        <v>0</v>
      </c>
      <c r="O113">
        <f t="shared" ca="1" si="27"/>
        <v>0</v>
      </c>
      <c r="V113" s="64">
        <v>110</v>
      </c>
      <c r="W113" s="65">
        <v>9128.5</v>
      </c>
      <c r="X113" s="67">
        <v>4.3461829176114887E-2</v>
      </c>
    </row>
    <row r="114" spans="1:24" x14ac:dyDescent="0.3">
      <c r="A114">
        <v>111</v>
      </c>
      <c r="B114">
        <f t="shared" ca="1" si="15"/>
        <v>292</v>
      </c>
      <c r="C114">
        <f ca="1">COUNTIF($L$4:L113,A114)*$S$14</f>
        <v>0</v>
      </c>
      <c r="D114">
        <f t="shared" ca="1" si="16"/>
        <v>292</v>
      </c>
      <c r="E114">
        <f t="shared" ca="1" si="17"/>
        <v>13</v>
      </c>
      <c r="F114">
        <f t="shared" ca="1" si="18"/>
        <v>13</v>
      </c>
      <c r="G114">
        <f t="shared" ca="1" si="19"/>
        <v>279</v>
      </c>
      <c r="H114">
        <f t="shared" ca="1" si="20"/>
        <v>0</v>
      </c>
      <c r="I114">
        <f t="shared" ca="1" si="21"/>
        <v>279</v>
      </c>
      <c r="J114">
        <f t="shared" ca="1" si="22"/>
        <v>0</v>
      </c>
      <c r="K114">
        <f t="shared" ca="1" si="23"/>
        <v>0</v>
      </c>
      <c r="L114">
        <f t="shared" ca="1" si="24"/>
        <v>0</v>
      </c>
      <c r="M114" s="60">
        <f t="shared" ca="1" si="25"/>
        <v>69.75</v>
      </c>
      <c r="N114" s="61">
        <f t="shared" ca="1" si="26"/>
        <v>0</v>
      </c>
      <c r="O114">
        <f t="shared" ca="1" si="27"/>
        <v>0</v>
      </c>
      <c r="V114" s="64">
        <v>111</v>
      </c>
      <c r="W114" s="65">
        <v>9011.5</v>
      </c>
      <c r="X114" s="67">
        <v>1.5360983102918587E-3</v>
      </c>
    </row>
    <row r="115" spans="1:24" x14ac:dyDescent="0.3">
      <c r="A115">
        <v>112</v>
      </c>
      <c r="B115">
        <f t="shared" ca="1" si="15"/>
        <v>279</v>
      </c>
      <c r="C115">
        <f ca="1">COUNTIF($L$4:L114,A115)*$S$14</f>
        <v>0</v>
      </c>
      <c r="D115">
        <f t="shared" ca="1" si="16"/>
        <v>279</v>
      </c>
      <c r="E115">
        <f t="shared" ca="1" si="17"/>
        <v>16</v>
      </c>
      <c r="F115">
        <f t="shared" ca="1" si="18"/>
        <v>16</v>
      </c>
      <c r="G115">
        <f t="shared" ca="1" si="19"/>
        <v>263</v>
      </c>
      <c r="H115">
        <f t="shared" ca="1" si="20"/>
        <v>0</v>
      </c>
      <c r="I115">
        <f t="shared" ca="1" si="21"/>
        <v>263</v>
      </c>
      <c r="J115">
        <f t="shared" ca="1" si="22"/>
        <v>0</v>
      </c>
      <c r="K115">
        <f t="shared" ca="1" si="23"/>
        <v>0</v>
      </c>
      <c r="L115">
        <f t="shared" ca="1" si="24"/>
        <v>0</v>
      </c>
      <c r="M115" s="60">
        <f t="shared" ca="1" si="25"/>
        <v>65.75</v>
      </c>
      <c r="N115" s="61">
        <f t="shared" ca="1" si="26"/>
        <v>0</v>
      </c>
      <c r="O115">
        <f t="shared" ca="1" si="27"/>
        <v>0</v>
      </c>
      <c r="V115" s="64">
        <v>112</v>
      </c>
      <c r="W115" s="65">
        <v>9179.75</v>
      </c>
      <c r="X115" s="67">
        <v>3.1897926634768738E-2</v>
      </c>
    </row>
    <row r="116" spans="1:24" x14ac:dyDescent="0.3">
      <c r="A116">
        <v>113</v>
      </c>
      <c r="B116">
        <f t="shared" ca="1" si="15"/>
        <v>263</v>
      </c>
      <c r="C116">
        <f ca="1">COUNTIF($L$4:L115,A116)*$S$14</f>
        <v>0</v>
      </c>
      <c r="D116">
        <f t="shared" ca="1" si="16"/>
        <v>263</v>
      </c>
      <c r="E116">
        <f t="shared" ca="1" si="17"/>
        <v>11</v>
      </c>
      <c r="F116">
        <f t="shared" ca="1" si="18"/>
        <v>11</v>
      </c>
      <c r="G116">
        <f t="shared" ca="1" si="19"/>
        <v>252</v>
      </c>
      <c r="H116">
        <f t="shared" ca="1" si="20"/>
        <v>0</v>
      </c>
      <c r="I116">
        <f t="shared" ca="1" si="21"/>
        <v>252</v>
      </c>
      <c r="J116">
        <f t="shared" ca="1" si="22"/>
        <v>0</v>
      </c>
      <c r="K116">
        <f t="shared" ca="1" si="23"/>
        <v>0</v>
      </c>
      <c r="L116">
        <f t="shared" ca="1" si="24"/>
        <v>0</v>
      </c>
      <c r="M116" s="60">
        <f t="shared" ca="1" si="25"/>
        <v>63</v>
      </c>
      <c r="N116" s="61">
        <f t="shared" ca="1" si="26"/>
        <v>0</v>
      </c>
      <c r="O116">
        <f t="shared" ca="1" si="27"/>
        <v>0</v>
      </c>
      <c r="V116" s="64">
        <v>113</v>
      </c>
      <c r="W116" s="65">
        <v>10213.75</v>
      </c>
      <c r="X116" s="67">
        <v>7.7164120642381512E-2</v>
      </c>
    </row>
    <row r="117" spans="1:24" x14ac:dyDescent="0.3">
      <c r="A117">
        <v>114</v>
      </c>
      <c r="B117">
        <f t="shared" ca="1" si="15"/>
        <v>252</v>
      </c>
      <c r="C117">
        <f ca="1">COUNTIF($L$4:L116,A117)*$S$14</f>
        <v>0</v>
      </c>
      <c r="D117">
        <f t="shared" ca="1" si="16"/>
        <v>252</v>
      </c>
      <c r="E117">
        <f t="shared" ca="1" si="17"/>
        <v>17</v>
      </c>
      <c r="F117">
        <f t="shared" ca="1" si="18"/>
        <v>17</v>
      </c>
      <c r="G117">
        <f t="shared" ca="1" si="19"/>
        <v>235</v>
      </c>
      <c r="H117">
        <f t="shared" ca="1" si="20"/>
        <v>0</v>
      </c>
      <c r="I117">
        <f t="shared" ca="1" si="21"/>
        <v>235</v>
      </c>
      <c r="J117">
        <f t="shared" ca="1" si="22"/>
        <v>0</v>
      </c>
      <c r="K117">
        <f t="shared" ca="1" si="23"/>
        <v>0</v>
      </c>
      <c r="L117">
        <f t="shared" ca="1" si="24"/>
        <v>0</v>
      </c>
      <c r="M117" s="60">
        <f t="shared" ca="1" si="25"/>
        <v>58.75</v>
      </c>
      <c r="N117" s="61">
        <f t="shared" ca="1" si="26"/>
        <v>0</v>
      </c>
      <c r="O117">
        <f t="shared" ca="1" si="27"/>
        <v>0</v>
      </c>
      <c r="V117" s="64">
        <v>114</v>
      </c>
      <c r="W117" s="65">
        <v>8832.25</v>
      </c>
      <c r="X117" s="67">
        <v>1.1503067484662576E-2</v>
      </c>
    </row>
    <row r="118" spans="1:24" x14ac:dyDescent="0.3">
      <c r="A118">
        <v>115</v>
      </c>
      <c r="B118">
        <f t="shared" ca="1" si="15"/>
        <v>235</v>
      </c>
      <c r="C118">
        <f ca="1">COUNTIF($L$4:L117,A118)*$S$14</f>
        <v>0</v>
      </c>
      <c r="D118">
        <f t="shared" ca="1" si="16"/>
        <v>235</v>
      </c>
      <c r="E118">
        <f t="shared" ca="1" si="17"/>
        <v>15</v>
      </c>
      <c r="F118">
        <f t="shared" ca="1" si="18"/>
        <v>15</v>
      </c>
      <c r="G118">
        <f t="shared" ca="1" si="19"/>
        <v>220</v>
      </c>
      <c r="H118">
        <f t="shared" ca="1" si="20"/>
        <v>0</v>
      </c>
      <c r="I118">
        <f t="shared" ca="1" si="21"/>
        <v>220</v>
      </c>
      <c r="J118">
        <f t="shared" ca="1" si="22"/>
        <v>0</v>
      </c>
      <c r="K118">
        <f t="shared" ca="1" si="23"/>
        <v>0</v>
      </c>
      <c r="L118">
        <f t="shared" ca="1" si="24"/>
        <v>0</v>
      </c>
      <c r="M118" s="60">
        <f t="shared" ca="1" si="25"/>
        <v>55</v>
      </c>
      <c r="N118" s="61">
        <f t="shared" ca="1" si="26"/>
        <v>0</v>
      </c>
      <c r="O118">
        <f t="shared" ca="1" si="27"/>
        <v>0</v>
      </c>
      <c r="V118" s="64">
        <v>115</v>
      </c>
      <c r="W118" s="65">
        <v>8423.75</v>
      </c>
      <c r="X118" s="67">
        <v>9.8077677520596318E-3</v>
      </c>
    </row>
    <row r="119" spans="1:24" x14ac:dyDescent="0.3">
      <c r="A119">
        <v>116</v>
      </c>
      <c r="B119">
        <f t="shared" ca="1" si="15"/>
        <v>220</v>
      </c>
      <c r="C119">
        <f ca="1">COUNTIF($L$4:L118,A119)*$S$14</f>
        <v>0</v>
      </c>
      <c r="D119">
        <f t="shared" ca="1" si="16"/>
        <v>220</v>
      </c>
      <c r="E119">
        <f t="shared" ca="1" si="17"/>
        <v>11</v>
      </c>
      <c r="F119">
        <f t="shared" ca="1" si="18"/>
        <v>11</v>
      </c>
      <c r="G119">
        <f t="shared" ca="1" si="19"/>
        <v>209</v>
      </c>
      <c r="H119">
        <f t="shared" ca="1" si="20"/>
        <v>0</v>
      </c>
      <c r="I119">
        <f t="shared" ca="1" si="21"/>
        <v>209</v>
      </c>
      <c r="J119">
        <f t="shared" ca="1" si="22"/>
        <v>0</v>
      </c>
      <c r="K119">
        <f t="shared" ca="1" si="23"/>
        <v>0</v>
      </c>
      <c r="L119">
        <f t="shared" ca="1" si="24"/>
        <v>0</v>
      </c>
      <c r="M119" s="60">
        <f t="shared" ca="1" si="25"/>
        <v>52.25</v>
      </c>
      <c r="N119" s="61">
        <f t="shared" ca="1" si="26"/>
        <v>0</v>
      </c>
      <c r="O119">
        <f t="shared" ca="1" si="27"/>
        <v>0</v>
      </c>
      <c r="V119" s="64">
        <v>116</v>
      </c>
      <c r="W119" s="65">
        <v>8770.75</v>
      </c>
      <c r="X119" s="67">
        <v>7.6452599388379203E-3</v>
      </c>
    </row>
    <row r="120" spans="1:24" x14ac:dyDescent="0.3">
      <c r="A120">
        <v>117</v>
      </c>
      <c r="B120">
        <f t="shared" ca="1" si="15"/>
        <v>209</v>
      </c>
      <c r="C120">
        <f ca="1">COUNTIF($L$4:L119,A120)*$S$14</f>
        <v>0</v>
      </c>
      <c r="D120">
        <f t="shared" ca="1" si="16"/>
        <v>209</v>
      </c>
      <c r="E120">
        <f t="shared" ca="1" si="17"/>
        <v>16</v>
      </c>
      <c r="F120">
        <f t="shared" ca="1" si="18"/>
        <v>16</v>
      </c>
      <c r="G120">
        <f t="shared" ca="1" si="19"/>
        <v>193</v>
      </c>
      <c r="H120">
        <f t="shared" ca="1" si="20"/>
        <v>0</v>
      </c>
      <c r="I120">
        <f t="shared" ca="1" si="21"/>
        <v>193</v>
      </c>
      <c r="J120">
        <f t="shared" ca="1" si="22"/>
        <v>0</v>
      </c>
      <c r="K120">
        <f t="shared" ca="1" si="23"/>
        <v>0</v>
      </c>
      <c r="L120">
        <f t="shared" ca="1" si="24"/>
        <v>0</v>
      </c>
      <c r="M120" s="60">
        <f t="shared" ca="1" si="25"/>
        <v>48.25</v>
      </c>
      <c r="N120" s="61">
        <f t="shared" ca="1" si="26"/>
        <v>0</v>
      </c>
      <c r="O120">
        <f t="shared" ca="1" si="27"/>
        <v>0</v>
      </c>
      <c r="V120" s="64">
        <v>117</v>
      </c>
      <c r="W120" s="65">
        <v>8992.5</v>
      </c>
      <c r="X120" s="67">
        <v>2.1870286576168928E-2</v>
      </c>
    </row>
    <row r="121" spans="1:24" x14ac:dyDescent="0.3">
      <c r="A121">
        <v>118</v>
      </c>
      <c r="B121">
        <f t="shared" ca="1" si="15"/>
        <v>193</v>
      </c>
      <c r="C121">
        <f ca="1">COUNTIF($L$4:L120,A121)*$S$14</f>
        <v>0</v>
      </c>
      <c r="D121">
        <f t="shared" ca="1" si="16"/>
        <v>193</v>
      </c>
      <c r="E121">
        <f t="shared" ca="1" si="17"/>
        <v>15</v>
      </c>
      <c r="F121">
        <f t="shared" ca="1" si="18"/>
        <v>15</v>
      </c>
      <c r="G121">
        <f t="shared" ca="1" si="19"/>
        <v>178</v>
      </c>
      <c r="H121">
        <f t="shared" ca="1" si="20"/>
        <v>0</v>
      </c>
      <c r="I121">
        <f t="shared" ca="1" si="21"/>
        <v>178</v>
      </c>
      <c r="J121">
        <f t="shared" ca="1" si="22"/>
        <v>0</v>
      </c>
      <c r="K121">
        <f t="shared" ca="1" si="23"/>
        <v>0</v>
      </c>
      <c r="L121">
        <f t="shared" ca="1" si="24"/>
        <v>0</v>
      </c>
      <c r="M121" s="60">
        <f t="shared" ca="1" si="25"/>
        <v>44.5</v>
      </c>
      <c r="N121" s="61">
        <f t="shared" ca="1" si="26"/>
        <v>0</v>
      </c>
      <c r="O121">
        <f t="shared" ca="1" si="27"/>
        <v>0</v>
      </c>
      <c r="V121" s="64">
        <v>118</v>
      </c>
      <c r="W121" s="65">
        <v>8484.75</v>
      </c>
      <c r="X121" s="67">
        <v>4.0064102564102561E-3</v>
      </c>
    </row>
    <row r="122" spans="1:24" x14ac:dyDescent="0.3">
      <c r="A122">
        <v>119</v>
      </c>
      <c r="B122">
        <f t="shared" ca="1" si="15"/>
        <v>178</v>
      </c>
      <c r="C122">
        <f ca="1">COUNTIF($L$4:L121,A122)*$S$14</f>
        <v>0</v>
      </c>
      <c r="D122">
        <f t="shared" ca="1" si="16"/>
        <v>178</v>
      </c>
      <c r="E122">
        <f t="shared" ca="1" si="17"/>
        <v>17</v>
      </c>
      <c r="F122">
        <f t="shared" ca="1" si="18"/>
        <v>17</v>
      </c>
      <c r="G122">
        <f t="shared" ca="1" si="19"/>
        <v>161</v>
      </c>
      <c r="H122">
        <f t="shared" ca="1" si="20"/>
        <v>0</v>
      </c>
      <c r="I122">
        <f t="shared" ca="1" si="21"/>
        <v>161</v>
      </c>
      <c r="J122">
        <f t="shared" ca="1" si="22"/>
        <v>0</v>
      </c>
      <c r="K122">
        <f t="shared" ca="1" si="23"/>
        <v>0</v>
      </c>
      <c r="L122">
        <f t="shared" ca="1" si="24"/>
        <v>0</v>
      </c>
      <c r="M122" s="60">
        <f t="shared" ca="1" si="25"/>
        <v>40.25</v>
      </c>
      <c r="N122" s="61">
        <f t="shared" ca="1" si="26"/>
        <v>0</v>
      </c>
      <c r="O122">
        <f t="shared" ca="1" si="27"/>
        <v>0</v>
      </c>
      <c r="V122" s="64">
        <v>119</v>
      </c>
      <c r="W122" s="65">
        <v>8991.5</v>
      </c>
      <c r="X122" s="67">
        <v>2.413515687851971E-2</v>
      </c>
    </row>
    <row r="123" spans="1:24" x14ac:dyDescent="0.3">
      <c r="A123">
        <v>120</v>
      </c>
      <c r="B123">
        <f t="shared" ca="1" si="15"/>
        <v>161</v>
      </c>
      <c r="C123">
        <f ca="1">COUNTIF($L$4:L122,A123)*$S$14</f>
        <v>0</v>
      </c>
      <c r="D123">
        <f t="shared" ca="1" si="16"/>
        <v>161</v>
      </c>
      <c r="E123">
        <f t="shared" ca="1" si="17"/>
        <v>12</v>
      </c>
      <c r="F123">
        <f t="shared" ca="1" si="18"/>
        <v>12</v>
      </c>
      <c r="G123">
        <f t="shared" ca="1" si="19"/>
        <v>149</v>
      </c>
      <c r="H123">
        <f t="shared" ca="1" si="20"/>
        <v>0</v>
      </c>
      <c r="I123">
        <f t="shared" ca="1" si="21"/>
        <v>149</v>
      </c>
      <c r="J123">
        <f t="shared" ca="1" si="22"/>
        <v>0</v>
      </c>
      <c r="K123">
        <f t="shared" ca="1" si="23"/>
        <v>0</v>
      </c>
      <c r="L123">
        <f t="shared" ca="1" si="24"/>
        <v>0</v>
      </c>
      <c r="M123" s="60">
        <f t="shared" ca="1" si="25"/>
        <v>37.25</v>
      </c>
      <c r="N123" s="61">
        <f t="shared" ca="1" si="26"/>
        <v>0</v>
      </c>
      <c r="O123">
        <f t="shared" ca="1" si="27"/>
        <v>0</v>
      </c>
      <c r="V123" s="64">
        <v>120</v>
      </c>
      <c r="W123" s="65">
        <v>9424.75</v>
      </c>
      <c r="X123" s="67">
        <v>5.2708638360175697E-2</v>
      </c>
    </row>
    <row r="124" spans="1:24" x14ac:dyDescent="0.3">
      <c r="A124">
        <v>121</v>
      </c>
      <c r="B124">
        <f t="shared" ca="1" si="15"/>
        <v>149</v>
      </c>
      <c r="C124">
        <f ca="1">COUNTIF($L$4:L123,A124)*$S$14</f>
        <v>0</v>
      </c>
      <c r="D124">
        <f t="shared" ca="1" si="16"/>
        <v>149</v>
      </c>
      <c r="E124">
        <f t="shared" ca="1" si="17"/>
        <v>11</v>
      </c>
      <c r="F124">
        <f t="shared" ca="1" si="18"/>
        <v>11</v>
      </c>
      <c r="G124">
        <f t="shared" ca="1" si="19"/>
        <v>138</v>
      </c>
      <c r="H124">
        <f t="shared" ca="1" si="20"/>
        <v>0</v>
      </c>
      <c r="I124">
        <f t="shared" ca="1" si="21"/>
        <v>138</v>
      </c>
      <c r="J124">
        <f t="shared" ca="1" si="22"/>
        <v>0</v>
      </c>
      <c r="K124">
        <f t="shared" ca="1" si="23"/>
        <v>0</v>
      </c>
      <c r="L124">
        <f t="shared" ca="1" si="24"/>
        <v>0</v>
      </c>
      <c r="M124" s="60">
        <f t="shared" ca="1" si="25"/>
        <v>34.5</v>
      </c>
      <c r="N124" s="61">
        <f t="shared" ca="1" si="26"/>
        <v>0</v>
      </c>
      <c r="O124">
        <f t="shared" ca="1" si="27"/>
        <v>0</v>
      </c>
      <c r="V124" s="64">
        <v>121</v>
      </c>
      <c r="W124" s="65">
        <v>8725</v>
      </c>
      <c r="X124" s="67">
        <v>1.8795550441120062E-2</v>
      </c>
    </row>
    <row r="125" spans="1:24" x14ac:dyDescent="0.3">
      <c r="A125">
        <v>122</v>
      </c>
      <c r="B125">
        <f t="shared" ca="1" si="15"/>
        <v>138</v>
      </c>
      <c r="C125">
        <f ca="1">COUNTIF($L$4:L124,A125)*$S$14</f>
        <v>0</v>
      </c>
      <c r="D125">
        <f t="shared" ca="1" si="16"/>
        <v>138</v>
      </c>
      <c r="E125">
        <f t="shared" ca="1" si="17"/>
        <v>15</v>
      </c>
      <c r="F125">
        <f t="shared" ca="1" si="18"/>
        <v>15</v>
      </c>
      <c r="G125">
        <f t="shared" ca="1" si="19"/>
        <v>123</v>
      </c>
      <c r="H125">
        <f t="shared" ca="1" si="20"/>
        <v>0</v>
      </c>
      <c r="I125">
        <f t="shared" ca="1" si="21"/>
        <v>123</v>
      </c>
      <c r="J125">
        <f t="shared" ca="1" si="22"/>
        <v>0</v>
      </c>
      <c r="K125">
        <f t="shared" ca="1" si="23"/>
        <v>0</v>
      </c>
      <c r="L125">
        <f t="shared" ca="1" si="24"/>
        <v>0</v>
      </c>
      <c r="M125" s="60">
        <f t="shared" ca="1" si="25"/>
        <v>30.75</v>
      </c>
      <c r="N125" s="61">
        <f t="shared" ca="1" si="26"/>
        <v>0</v>
      </c>
      <c r="O125">
        <f t="shared" ca="1" si="27"/>
        <v>0</v>
      </c>
      <c r="V125" s="64">
        <v>122</v>
      </c>
      <c r="W125" s="65">
        <v>9155.5</v>
      </c>
      <c r="X125" s="67">
        <v>5.1459293394777263E-2</v>
      </c>
    </row>
    <row r="126" spans="1:24" x14ac:dyDescent="0.3">
      <c r="A126">
        <v>123</v>
      </c>
      <c r="B126">
        <f t="shared" ca="1" si="15"/>
        <v>123</v>
      </c>
      <c r="C126">
        <f ca="1">COUNTIF($L$4:L125,A126)*$S$14</f>
        <v>0</v>
      </c>
      <c r="D126">
        <f t="shared" ca="1" si="16"/>
        <v>123</v>
      </c>
      <c r="E126">
        <f t="shared" ca="1" si="17"/>
        <v>17</v>
      </c>
      <c r="F126">
        <f t="shared" ca="1" si="18"/>
        <v>17</v>
      </c>
      <c r="G126">
        <f t="shared" ca="1" si="19"/>
        <v>106</v>
      </c>
      <c r="H126">
        <f t="shared" ca="1" si="20"/>
        <v>0</v>
      </c>
      <c r="I126">
        <f t="shared" ca="1" si="21"/>
        <v>106</v>
      </c>
      <c r="J126">
        <f t="shared" ca="1" si="22"/>
        <v>0</v>
      </c>
      <c r="K126">
        <f t="shared" ca="1" si="23"/>
        <v>0</v>
      </c>
      <c r="L126">
        <f t="shared" ca="1" si="24"/>
        <v>0</v>
      </c>
      <c r="M126" s="60">
        <f t="shared" ca="1" si="25"/>
        <v>26.5</v>
      </c>
      <c r="N126" s="61">
        <f t="shared" ca="1" si="26"/>
        <v>0</v>
      </c>
      <c r="O126">
        <f t="shared" ca="1" si="27"/>
        <v>0</v>
      </c>
      <c r="V126" s="64">
        <v>123</v>
      </c>
      <c r="W126" s="65">
        <v>8986.5</v>
      </c>
      <c r="X126" s="67">
        <v>2.5139664804469275E-2</v>
      </c>
    </row>
    <row r="127" spans="1:24" x14ac:dyDescent="0.3">
      <c r="A127">
        <v>124</v>
      </c>
      <c r="B127">
        <f t="shared" ca="1" si="15"/>
        <v>106</v>
      </c>
      <c r="C127">
        <f ca="1">COUNTIF($L$4:L126,A127)*$S$14</f>
        <v>0</v>
      </c>
      <c r="D127">
        <f t="shared" ca="1" si="16"/>
        <v>106</v>
      </c>
      <c r="E127">
        <f t="shared" ca="1" si="17"/>
        <v>14</v>
      </c>
      <c r="F127">
        <f t="shared" ca="1" si="18"/>
        <v>14</v>
      </c>
      <c r="G127">
        <f t="shared" ca="1" si="19"/>
        <v>92</v>
      </c>
      <c r="H127">
        <f t="shared" ca="1" si="20"/>
        <v>0</v>
      </c>
      <c r="I127">
        <f t="shared" ca="1" si="21"/>
        <v>92</v>
      </c>
      <c r="J127">
        <f t="shared" ca="1" si="22"/>
        <v>0</v>
      </c>
      <c r="K127">
        <f t="shared" ca="1" si="23"/>
        <v>0</v>
      </c>
      <c r="L127">
        <f t="shared" ca="1" si="24"/>
        <v>0</v>
      </c>
      <c r="M127" s="60">
        <f t="shared" ca="1" si="25"/>
        <v>23</v>
      </c>
      <c r="N127" s="61">
        <f t="shared" ca="1" si="26"/>
        <v>0</v>
      </c>
      <c r="O127">
        <f t="shared" ca="1" si="27"/>
        <v>0</v>
      </c>
      <c r="V127" s="64">
        <v>124</v>
      </c>
      <c r="W127" s="65">
        <v>8629</v>
      </c>
      <c r="X127" s="67">
        <v>2.3968565815324167E-2</v>
      </c>
    </row>
    <row r="128" spans="1:24" x14ac:dyDescent="0.3">
      <c r="A128">
        <v>125</v>
      </c>
      <c r="B128">
        <f t="shared" ca="1" si="15"/>
        <v>92</v>
      </c>
      <c r="C128">
        <f ca="1">COUNTIF($L$4:L127,A128)*$S$14</f>
        <v>0</v>
      </c>
      <c r="D128">
        <f t="shared" ca="1" si="16"/>
        <v>92</v>
      </c>
      <c r="E128">
        <f t="shared" ca="1" si="17"/>
        <v>16</v>
      </c>
      <c r="F128">
        <f t="shared" ca="1" si="18"/>
        <v>16</v>
      </c>
      <c r="G128">
        <f t="shared" ca="1" si="19"/>
        <v>76</v>
      </c>
      <c r="H128">
        <f t="shared" ca="1" si="20"/>
        <v>0</v>
      </c>
      <c r="I128">
        <f t="shared" ca="1" si="21"/>
        <v>76</v>
      </c>
      <c r="J128">
        <f t="shared" ca="1" si="22"/>
        <v>0</v>
      </c>
      <c r="K128">
        <f t="shared" ca="1" si="23"/>
        <v>0</v>
      </c>
      <c r="L128">
        <f t="shared" ca="1" si="24"/>
        <v>0</v>
      </c>
      <c r="M128" s="60">
        <f t="shared" ca="1" si="25"/>
        <v>19</v>
      </c>
      <c r="N128" s="61">
        <f t="shared" ca="1" si="26"/>
        <v>0</v>
      </c>
      <c r="O128">
        <f t="shared" ca="1" si="27"/>
        <v>0</v>
      </c>
      <c r="V128" s="64">
        <v>125</v>
      </c>
      <c r="W128" s="65">
        <v>9288.75</v>
      </c>
      <c r="X128" s="67">
        <v>4.341427520235467E-2</v>
      </c>
    </row>
    <row r="129" spans="1:24" x14ac:dyDescent="0.3">
      <c r="A129">
        <v>126</v>
      </c>
      <c r="B129">
        <f t="shared" ca="1" si="15"/>
        <v>76</v>
      </c>
      <c r="C129">
        <f ca="1">COUNTIF($L$4:L128,A129)*$S$14</f>
        <v>0</v>
      </c>
      <c r="D129">
        <f t="shared" ca="1" si="16"/>
        <v>76</v>
      </c>
      <c r="E129">
        <f t="shared" ca="1" si="17"/>
        <v>8</v>
      </c>
      <c r="F129">
        <f t="shared" ca="1" si="18"/>
        <v>8</v>
      </c>
      <c r="G129">
        <f t="shared" ca="1" si="19"/>
        <v>68</v>
      </c>
      <c r="H129">
        <f t="shared" ca="1" si="20"/>
        <v>0</v>
      </c>
      <c r="I129">
        <f t="shared" ca="1" si="21"/>
        <v>68</v>
      </c>
      <c r="J129">
        <f t="shared" ca="1" si="22"/>
        <v>0</v>
      </c>
      <c r="K129">
        <f t="shared" ca="1" si="23"/>
        <v>0</v>
      </c>
      <c r="L129">
        <f t="shared" ca="1" si="24"/>
        <v>0</v>
      </c>
      <c r="M129" s="60">
        <f t="shared" ca="1" si="25"/>
        <v>17</v>
      </c>
      <c r="N129" s="61">
        <f t="shared" ca="1" si="26"/>
        <v>0</v>
      </c>
      <c r="O129">
        <f t="shared" ca="1" si="27"/>
        <v>0</v>
      </c>
      <c r="V129" s="64">
        <v>126</v>
      </c>
      <c r="W129" s="65">
        <v>8632.5</v>
      </c>
      <c r="X129" s="67">
        <v>4.6728971962616819E-3</v>
      </c>
    </row>
    <row r="130" spans="1:24" x14ac:dyDescent="0.3">
      <c r="A130">
        <v>127</v>
      </c>
      <c r="B130">
        <f t="shared" ca="1" si="15"/>
        <v>68</v>
      </c>
      <c r="C130">
        <f ca="1">COUNTIF($L$4:L129,A130)*$S$14</f>
        <v>0</v>
      </c>
      <c r="D130">
        <f t="shared" ca="1" si="16"/>
        <v>68</v>
      </c>
      <c r="E130">
        <f t="shared" ca="1" si="17"/>
        <v>11</v>
      </c>
      <c r="F130">
        <f t="shared" ca="1" si="18"/>
        <v>11</v>
      </c>
      <c r="G130">
        <f t="shared" ca="1" si="19"/>
        <v>57</v>
      </c>
      <c r="H130">
        <f t="shared" ca="1" si="20"/>
        <v>0</v>
      </c>
      <c r="I130">
        <f t="shared" ca="1" si="21"/>
        <v>57</v>
      </c>
      <c r="J130">
        <f t="shared" ca="1" si="22"/>
        <v>0</v>
      </c>
      <c r="K130">
        <f t="shared" ca="1" si="23"/>
        <v>0</v>
      </c>
      <c r="L130">
        <f t="shared" ca="1" si="24"/>
        <v>0</v>
      </c>
      <c r="M130" s="60">
        <f t="shared" ca="1" si="25"/>
        <v>14.25</v>
      </c>
      <c r="N130" s="61">
        <f t="shared" ca="1" si="26"/>
        <v>0</v>
      </c>
      <c r="O130">
        <f t="shared" ca="1" si="27"/>
        <v>0</v>
      </c>
      <c r="V130" s="64">
        <v>127</v>
      </c>
      <c r="W130" s="65">
        <v>9029.75</v>
      </c>
      <c r="X130" s="67">
        <v>3.463855421686747E-2</v>
      </c>
    </row>
    <row r="131" spans="1:24" x14ac:dyDescent="0.3">
      <c r="A131">
        <v>128</v>
      </c>
      <c r="B131">
        <f t="shared" ca="1" si="15"/>
        <v>57</v>
      </c>
      <c r="C131">
        <f ca="1">COUNTIF($L$4:L130,A131)*$S$14</f>
        <v>0</v>
      </c>
      <c r="D131">
        <f t="shared" ca="1" si="16"/>
        <v>57</v>
      </c>
      <c r="E131">
        <f t="shared" ca="1" si="17"/>
        <v>13</v>
      </c>
      <c r="F131">
        <f t="shared" ca="1" si="18"/>
        <v>13</v>
      </c>
      <c r="G131">
        <f t="shared" ca="1" si="19"/>
        <v>44</v>
      </c>
      <c r="H131">
        <f t="shared" ca="1" si="20"/>
        <v>0</v>
      </c>
      <c r="I131">
        <f t="shared" ca="1" si="21"/>
        <v>44</v>
      </c>
      <c r="J131">
        <f t="shared" ca="1" si="22"/>
        <v>1</v>
      </c>
      <c r="K131">
        <f t="shared" ca="1" si="23"/>
        <v>1</v>
      </c>
      <c r="L131">
        <f t="shared" ca="1" si="24"/>
        <v>130</v>
      </c>
      <c r="M131" s="60">
        <f t="shared" ca="1" si="25"/>
        <v>11</v>
      </c>
      <c r="N131" s="61">
        <f t="shared" ca="1" si="26"/>
        <v>0</v>
      </c>
      <c r="O131">
        <f t="shared" ca="1" si="27"/>
        <v>80</v>
      </c>
      <c r="V131" s="64">
        <v>128</v>
      </c>
      <c r="W131" s="65">
        <v>9354.25</v>
      </c>
      <c r="X131" s="67">
        <v>3.4016235021260145E-2</v>
      </c>
    </row>
    <row r="132" spans="1:24" x14ac:dyDescent="0.3">
      <c r="A132">
        <v>129</v>
      </c>
      <c r="B132">
        <f t="shared" ca="1" si="15"/>
        <v>44</v>
      </c>
      <c r="C132">
        <f ca="1">COUNTIF($L$4:L131,A132)*$S$14</f>
        <v>0</v>
      </c>
      <c r="D132">
        <f t="shared" ca="1" si="16"/>
        <v>44</v>
      </c>
      <c r="E132">
        <f t="shared" ca="1" si="17"/>
        <v>11</v>
      </c>
      <c r="F132">
        <f t="shared" ca="1" si="18"/>
        <v>11</v>
      </c>
      <c r="G132">
        <f t="shared" ca="1" si="19"/>
        <v>33</v>
      </c>
      <c r="H132">
        <f t="shared" ca="1" si="20"/>
        <v>0</v>
      </c>
      <c r="I132">
        <f t="shared" ca="1" si="21"/>
        <v>383</v>
      </c>
      <c r="J132">
        <f t="shared" ca="1" si="22"/>
        <v>0</v>
      </c>
      <c r="K132">
        <f t="shared" ca="1" si="23"/>
        <v>0</v>
      </c>
      <c r="L132">
        <f t="shared" ca="1" si="24"/>
        <v>0</v>
      </c>
      <c r="M132" s="60">
        <f t="shared" ca="1" si="25"/>
        <v>8.25</v>
      </c>
      <c r="N132" s="61">
        <f t="shared" ca="1" si="26"/>
        <v>0</v>
      </c>
      <c r="O132">
        <f t="shared" ca="1" si="27"/>
        <v>0</v>
      </c>
      <c r="V132" s="64">
        <v>129</v>
      </c>
      <c r="W132" s="65">
        <v>9311.5</v>
      </c>
      <c r="X132" s="67">
        <v>3.6112178255858628E-2</v>
      </c>
    </row>
    <row r="133" spans="1:24" x14ac:dyDescent="0.3">
      <c r="A133">
        <v>130</v>
      </c>
      <c r="B133">
        <f t="shared" ca="1" si="15"/>
        <v>33</v>
      </c>
      <c r="C133">
        <f ca="1">COUNTIF($L$4:L132,A133)*$S$14</f>
        <v>350</v>
      </c>
      <c r="D133">
        <f t="shared" ca="1" si="16"/>
        <v>383</v>
      </c>
      <c r="E133">
        <f t="shared" ca="1" si="17"/>
        <v>18</v>
      </c>
      <c r="F133">
        <f t="shared" ca="1" si="18"/>
        <v>18</v>
      </c>
      <c r="G133">
        <f t="shared" ca="1" si="19"/>
        <v>365</v>
      </c>
      <c r="H133">
        <f t="shared" ca="1" si="20"/>
        <v>0</v>
      </c>
      <c r="I133">
        <f t="shared" ca="1" si="21"/>
        <v>365</v>
      </c>
      <c r="J133">
        <f t="shared" ca="1" si="22"/>
        <v>0</v>
      </c>
      <c r="K133">
        <f t="shared" ca="1" si="23"/>
        <v>0</v>
      </c>
      <c r="L133">
        <f t="shared" ca="1" si="24"/>
        <v>0</v>
      </c>
      <c r="M133" s="60">
        <f t="shared" ca="1" si="25"/>
        <v>91.25</v>
      </c>
      <c r="N133" s="61">
        <f t="shared" ca="1" si="26"/>
        <v>0</v>
      </c>
      <c r="O133">
        <f t="shared" ca="1" si="27"/>
        <v>0</v>
      </c>
      <c r="V133" s="64">
        <v>130</v>
      </c>
      <c r="W133" s="65">
        <v>9299.75</v>
      </c>
      <c r="X133" s="67">
        <v>2.5563909774436091E-2</v>
      </c>
    </row>
    <row r="134" spans="1:24" x14ac:dyDescent="0.3">
      <c r="A134">
        <v>131</v>
      </c>
      <c r="B134">
        <f t="shared" ref="B134:B183" ca="1" si="28">G133</f>
        <v>365</v>
      </c>
      <c r="C134">
        <f ca="1">COUNTIF($L$4:L133,A134)*$S$14</f>
        <v>0</v>
      </c>
      <c r="D134">
        <f t="shared" ref="D134:D183" ca="1" si="29">B134+C134</f>
        <v>365</v>
      </c>
      <c r="E134">
        <f t="shared" ref="E134:E183" ca="1" si="30">INT(NORMINV(RAND(),$S$11,$S$12))</f>
        <v>10</v>
      </c>
      <c r="F134">
        <f t="shared" ref="F134:F183" ca="1" si="31">MIN(D134,E134)</f>
        <v>10</v>
      </c>
      <c r="G134">
        <f t="shared" ref="G134:G183" ca="1" si="32">MAX(D134-E134,0)</f>
        <v>355</v>
      </c>
      <c r="H134">
        <f t="shared" ref="H134:H183" ca="1" si="33">MAX(E134-D134,0)</f>
        <v>0</v>
      </c>
      <c r="I134">
        <f t="shared" ref="I134:I183" ca="1" si="34">I133-F134+IF(J133=1,$S$14,0)</f>
        <v>355</v>
      </c>
      <c r="J134">
        <f t="shared" ref="J134:J183" ca="1" si="35">IF(I134&lt;=$S$15,1,0)</f>
        <v>0</v>
      </c>
      <c r="K134">
        <f t="shared" ref="K134:K183" ca="1" si="36">IF(J134=1,LOOKUP(RAND(),$S$4:$S$9,$Q$4:$Q$9),0)</f>
        <v>0</v>
      </c>
      <c r="L134">
        <f t="shared" ref="L134:L183" ca="1" si="37">IF(J134=1,A134+K134+1,0)</f>
        <v>0</v>
      </c>
      <c r="M134" s="60">
        <f t="shared" ref="M134:M183" ca="1" si="38">G134*$S$17</f>
        <v>88.75</v>
      </c>
      <c r="N134" s="61">
        <f t="shared" ref="N134:N183" ca="1" si="39">H134*$S$20</f>
        <v>0</v>
      </c>
      <c r="O134">
        <f t="shared" ref="O134:O183" ca="1" si="40">IF(J134=1,$S$23,0)</f>
        <v>0</v>
      </c>
      <c r="V134" s="64">
        <v>131</v>
      </c>
      <c r="W134" s="65">
        <v>8666.25</v>
      </c>
      <c r="X134" s="67">
        <v>9.7465886939571145E-3</v>
      </c>
    </row>
    <row r="135" spans="1:24" x14ac:dyDescent="0.3">
      <c r="A135">
        <v>132</v>
      </c>
      <c r="B135">
        <f t="shared" ca="1" si="28"/>
        <v>355</v>
      </c>
      <c r="C135">
        <f ca="1">COUNTIF($L$4:L134,A135)*$S$14</f>
        <v>0</v>
      </c>
      <c r="D135">
        <f t="shared" ca="1" si="29"/>
        <v>355</v>
      </c>
      <c r="E135">
        <f t="shared" ca="1" si="30"/>
        <v>15</v>
      </c>
      <c r="F135">
        <f t="shared" ca="1" si="31"/>
        <v>15</v>
      </c>
      <c r="G135">
        <f t="shared" ca="1" si="32"/>
        <v>340</v>
      </c>
      <c r="H135">
        <f t="shared" ca="1" si="33"/>
        <v>0</v>
      </c>
      <c r="I135">
        <f t="shared" ca="1" si="34"/>
        <v>340</v>
      </c>
      <c r="J135">
        <f t="shared" ca="1" si="35"/>
        <v>0</v>
      </c>
      <c r="K135">
        <f t="shared" ca="1" si="36"/>
        <v>0</v>
      </c>
      <c r="L135">
        <f t="shared" ca="1" si="37"/>
        <v>0</v>
      </c>
      <c r="M135" s="60">
        <f t="shared" ca="1" si="38"/>
        <v>85</v>
      </c>
      <c r="N135" s="61">
        <f t="shared" ca="1" si="39"/>
        <v>0</v>
      </c>
      <c r="O135">
        <f t="shared" ca="1" si="40"/>
        <v>0</v>
      </c>
      <c r="V135" s="64">
        <v>132</v>
      </c>
      <c r="W135" s="65">
        <v>9113</v>
      </c>
      <c r="X135" s="67">
        <v>2.0689655172413793E-2</v>
      </c>
    </row>
    <row r="136" spans="1:24" x14ac:dyDescent="0.3">
      <c r="A136">
        <v>133</v>
      </c>
      <c r="B136">
        <f t="shared" ca="1" si="28"/>
        <v>340</v>
      </c>
      <c r="C136">
        <f ca="1">COUNTIF($L$4:L135,A136)*$S$14</f>
        <v>0</v>
      </c>
      <c r="D136">
        <f t="shared" ca="1" si="29"/>
        <v>340</v>
      </c>
      <c r="E136">
        <f t="shared" ca="1" si="30"/>
        <v>8</v>
      </c>
      <c r="F136">
        <f t="shared" ca="1" si="31"/>
        <v>8</v>
      </c>
      <c r="G136">
        <f t="shared" ca="1" si="32"/>
        <v>332</v>
      </c>
      <c r="H136">
        <f t="shared" ca="1" si="33"/>
        <v>0</v>
      </c>
      <c r="I136">
        <f t="shared" ca="1" si="34"/>
        <v>332</v>
      </c>
      <c r="J136">
        <f t="shared" ca="1" si="35"/>
        <v>0</v>
      </c>
      <c r="K136">
        <f t="shared" ca="1" si="36"/>
        <v>0</v>
      </c>
      <c r="L136">
        <f t="shared" ca="1" si="37"/>
        <v>0</v>
      </c>
      <c r="M136" s="60">
        <f t="shared" ca="1" si="38"/>
        <v>83</v>
      </c>
      <c r="N136" s="61">
        <f t="shared" ca="1" si="39"/>
        <v>0</v>
      </c>
      <c r="O136">
        <f t="shared" ca="1" si="40"/>
        <v>0</v>
      </c>
      <c r="V136" s="64">
        <v>133</v>
      </c>
      <c r="W136" s="65">
        <v>9086.75</v>
      </c>
      <c r="X136" s="67">
        <v>4.2609351432880846E-2</v>
      </c>
    </row>
    <row r="137" spans="1:24" x14ac:dyDescent="0.3">
      <c r="A137">
        <v>134</v>
      </c>
      <c r="B137">
        <f t="shared" ca="1" si="28"/>
        <v>332</v>
      </c>
      <c r="C137">
        <f ca="1">COUNTIF($L$4:L136,A137)*$S$14</f>
        <v>0</v>
      </c>
      <c r="D137">
        <f t="shared" ca="1" si="29"/>
        <v>332</v>
      </c>
      <c r="E137">
        <f t="shared" ca="1" si="30"/>
        <v>16</v>
      </c>
      <c r="F137">
        <f t="shared" ca="1" si="31"/>
        <v>16</v>
      </c>
      <c r="G137">
        <f t="shared" ca="1" si="32"/>
        <v>316</v>
      </c>
      <c r="H137">
        <f t="shared" ca="1" si="33"/>
        <v>0</v>
      </c>
      <c r="I137">
        <f t="shared" ca="1" si="34"/>
        <v>316</v>
      </c>
      <c r="J137">
        <f t="shared" ca="1" si="35"/>
        <v>0</v>
      </c>
      <c r="K137">
        <f t="shared" ca="1" si="36"/>
        <v>0</v>
      </c>
      <c r="L137">
        <f t="shared" ca="1" si="37"/>
        <v>0</v>
      </c>
      <c r="M137" s="60">
        <f t="shared" ca="1" si="38"/>
        <v>79</v>
      </c>
      <c r="N137" s="61">
        <f t="shared" ca="1" si="39"/>
        <v>0</v>
      </c>
      <c r="O137">
        <f t="shared" ca="1" si="40"/>
        <v>0</v>
      </c>
      <c r="V137" s="64">
        <v>134</v>
      </c>
      <c r="W137" s="65">
        <v>9436</v>
      </c>
      <c r="X137" s="67">
        <v>4.1002277904328019E-2</v>
      </c>
    </row>
    <row r="138" spans="1:24" x14ac:dyDescent="0.3">
      <c r="A138">
        <v>135</v>
      </c>
      <c r="B138">
        <f t="shared" ca="1" si="28"/>
        <v>316</v>
      </c>
      <c r="C138">
        <f ca="1">COUNTIF($L$4:L137,A138)*$S$14</f>
        <v>0</v>
      </c>
      <c r="D138">
        <f t="shared" ca="1" si="29"/>
        <v>316</v>
      </c>
      <c r="E138">
        <f t="shared" ca="1" si="30"/>
        <v>18</v>
      </c>
      <c r="F138">
        <f t="shared" ca="1" si="31"/>
        <v>18</v>
      </c>
      <c r="G138">
        <f t="shared" ca="1" si="32"/>
        <v>298</v>
      </c>
      <c r="H138">
        <f t="shared" ca="1" si="33"/>
        <v>0</v>
      </c>
      <c r="I138">
        <f t="shared" ca="1" si="34"/>
        <v>298</v>
      </c>
      <c r="J138">
        <f t="shared" ca="1" si="35"/>
        <v>0</v>
      </c>
      <c r="K138">
        <f t="shared" ca="1" si="36"/>
        <v>0</v>
      </c>
      <c r="L138">
        <f t="shared" ca="1" si="37"/>
        <v>0</v>
      </c>
      <c r="M138" s="60">
        <f t="shared" ca="1" si="38"/>
        <v>74.5</v>
      </c>
      <c r="N138" s="61">
        <f t="shared" ca="1" si="39"/>
        <v>0</v>
      </c>
      <c r="O138">
        <f t="shared" ca="1" si="40"/>
        <v>0</v>
      </c>
      <c r="V138" s="64">
        <v>135</v>
      </c>
      <c r="W138" s="65">
        <v>9077.5</v>
      </c>
      <c r="X138" s="67">
        <v>1.8074656188605109E-2</v>
      </c>
    </row>
    <row r="139" spans="1:24" x14ac:dyDescent="0.3">
      <c r="A139">
        <v>136</v>
      </c>
      <c r="B139">
        <f t="shared" ca="1" si="28"/>
        <v>298</v>
      </c>
      <c r="C139">
        <f ca="1">COUNTIF($L$4:L138,A139)*$S$14</f>
        <v>0</v>
      </c>
      <c r="D139">
        <f t="shared" ca="1" si="29"/>
        <v>298</v>
      </c>
      <c r="E139">
        <f t="shared" ca="1" si="30"/>
        <v>14</v>
      </c>
      <c r="F139">
        <f t="shared" ca="1" si="31"/>
        <v>14</v>
      </c>
      <c r="G139">
        <f t="shared" ca="1" si="32"/>
        <v>284</v>
      </c>
      <c r="H139">
        <f t="shared" ca="1" si="33"/>
        <v>0</v>
      </c>
      <c r="I139">
        <f t="shared" ca="1" si="34"/>
        <v>284</v>
      </c>
      <c r="J139">
        <f t="shared" ca="1" si="35"/>
        <v>0</v>
      </c>
      <c r="K139">
        <f t="shared" ca="1" si="36"/>
        <v>0</v>
      </c>
      <c r="L139">
        <f t="shared" ca="1" si="37"/>
        <v>0</v>
      </c>
      <c r="M139" s="60">
        <f t="shared" ca="1" si="38"/>
        <v>71</v>
      </c>
      <c r="N139" s="61">
        <f t="shared" ca="1" si="39"/>
        <v>0</v>
      </c>
      <c r="O139">
        <f t="shared" ca="1" si="40"/>
        <v>0</v>
      </c>
      <c r="V139" s="64">
        <v>136</v>
      </c>
      <c r="W139" s="65">
        <v>8944</v>
      </c>
      <c r="X139" s="67">
        <v>3.8831218762014612E-2</v>
      </c>
    </row>
    <row r="140" spans="1:24" x14ac:dyDescent="0.3">
      <c r="A140">
        <v>137</v>
      </c>
      <c r="B140">
        <f t="shared" ca="1" si="28"/>
        <v>284</v>
      </c>
      <c r="C140">
        <f ca="1">COUNTIF($L$4:L139,A140)*$S$14</f>
        <v>0</v>
      </c>
      <c r="D140">
        <f t="shared" ca="1" si="29"/>
        <v>284</v>
      </c>
      <c r="E140">
        <f t="shared" ca="1" si="30"/>
        <v>12</v>
      </c>
      <c r="F140">
        <f t="shared" ca="1" si="31"/>
        <v>12</v>
      </c>
      <c r="G140">
        <f t="shared" ca="1" si="32"/>
        <v>272</v>
      </c>
      <c r="H140">
        <f t="shared" ca="1" si="33"/>
        <v>0</v>
      </c>
      <c r="I140">
        <f t="shared" ca="1" si="34"/>
        <v>272</v>
      </c>
      <c r="J140">
        <f t="shared" ca="1" si="35"/>
        <v>0</v>
      </c>
      <c r="K140">
        <f t="shared" ca="1" si="36"/>
        <v>0</v>
      </c>
      <c r="L140">
        <f t="shared" ca="1" si="37"/>
        <v>0</v>
      </c>
      <c r="M140" s="60">
        <f t="shared" ca="1" si="38"/>
        <v>68</v>
      </c>
      <c r="N140" s="61">
        <f t="shared" ca="1" si="39"/>
        <v>0</v>
      </c>
      <c r="O140">
        <f t="shared" ca="1" si="40"/>
        <v>0</v>
      </c>
      <c r="V140" s="64">
        <v>137</v>
      </c>
      <c r="W140" s="65">
        <v>9404.5</v>
      </c>
      <c r="X140" s="67">
        <v>3.7250384024577574E-2</v>
      </c>
    </row>
    <row r="141" spans="1:24" x14ac:dyDescent="0.3">
      <c r="A141">
        <v>138</v>
      </c>
      <c r="B141">
        <f t="shared" ca="1" si="28"/>
        <v>272</v>
      </c>
      <c r="C141">
        <f ca="1">COUNTIF($L$4:L140,A141)*$S$14</f>
        <v>0</v>
      </c>
      <c r="D141">
        <f t="shared" ca="1" si="29"/>
        <v>272</v>
      </c>
      <c r="E141">
        <f t="shared" ca="1" si="30"/>
        <v>12</v>
      </c>
      <c r="F141">
        <f t="shared" ca="1" si="31"/>
        <v>12</v>
      </c>
      <c r="G141">
        <f t="shared" ca="1" si="32"/>
        <v>260</v>
      </c>
      <c r="H141">
        <f t="shared" ca="1" si="33"/>
        <v>0</v>
      </c>
      <c r="I141">
        <f t="shared" ca="1" si="34"/>
        <v>260</v>
      </c>
      <c r="J141">
        <f t="shared" ca="1" si="35"/>
        <v>0</v>
      </c>
      <c r="K141">
        <f t="shared" ca="1" si="36"/>
        <v>0</v>
      </c>
      <c r="L141">
        <f t="shared" ca="1" si="37"/>
        <v>0</v>
      </c>
      <c r="M141" s="60">
        <f t="shared" ca="1" si="38"/>
        <v>65</v>
      </c>
      <c r="N141" s="61">
        <f t="shared" ca="1" si="39"/>
        <v>0</v>
      </c>
      <c r="O141">
        <f t="shared" ca="1" si="40"/>
        <v>0</v>
      </c>
      <c r="V141" s="64">
        <v>138</v>
      </c>
      <c r="W141" s="65">
        <v>8881</v>
      </c>
      <c r="X141" s="67">
        <v>1.8733608092918696E-2</v>
      </c>
    </row>
    <row r="142" spans="1:24" x14ac:dyDescent="0.3">
      <c r="A142">
        <v>139</v>
      </c>
      <c r="B142">
        <f t="shared" ca="1" si="28"/>
        <v>260</v>
      </c>
      <c r="C142">
        <f ca="1">COUNTIF($L$4:L141,A142)*$S$14</f>
        <v>0</v>
      </c>
      <c r="D142">
        <f t="shared" ca="1" si="29"/>
        <v>260</v>
      </c>
      <c r="E142">
        <f t="shared" ca="1" si="30"/>
        <v>11</v>
      </c>
      <c r="F142">
        <f t="shared" ca="1" si="31"/>
        <v>11</v>
      </c>
      <c r="G142">
        <f t="shared" ca="1" si="32"/>
        <v>249</v>
      </c>
      <c r="H142">
        <f t="shared" ca="1" si="33"/>
        <v>0</v>
      </c>
      <c r="I142">
        <f t="shared" ca="1" si="34"/>
        <v>249</v>
      </c>
      <c r="J142">
        <f t="shared" ca="1" si="35"/>
        <v>0</v>
      </c>
      <c r="K142">
        <f t="shared" ca="1" si="36"/>
        <v>0</v>
      </c>
      <c r="L142">
        <f t="shared" ca="1" si="37"/>
        <v>0</v>
      </c>
      <c r="M142" s="60">
        <f t="shared" ca="1" si="38"/>
        <v>62.25</v>
      </c>
      <c r="N142" s="61">
        <f t="shared" ca="1" si="39"/>
        <v>0</v>
      </c>
      <c r="O142">
        <f t="shared" ca="1" si="40"/>
        <v>0</v>
      </c>
      <c r="V142" s="64">
        <v>139</v>
      </c>
      <c r="W142" s="65">
        <v>9274.25</v>
      </c>
      <c r="X142" s="67">
        <v>3.4584253127299486E-2</v>
      </c>
    </row>
    <row r="143" spans="1:24" x14ac:dyDescent="0.3">
      <c r="A143">
        <v>140</v>
      </c>
      <c r="B143">
        <f t="shared" ca="1" si="28"/>
        <v>249</v>
      </c>
      <c r="C143">
        <f ca="1">COUNTIF($L$4:L142,A143)*$S$14</f>
        <v>0</v>
      </c>
      <c r="D143">
        <f t="shared" ca="1" si="29"/>
        <v>249</v>
      </c>
      <c r="E143">
        <f t="shared" ca="1" si="30"/>
        <v>20</v>
      </c>
      <c r="F143">
        <f t="shared" ca="1" si="31"/>
        <v>20</v>
      </c>
      <c r="G143">
        <f t="shared" ca="1" si="32"/>
        <v>229</v>
      </c>
      <c r="H143">
        <f t="shared" ca="1" si="33"/>
        <v>0</v>
      </c>
      <c r="I143">
        <f t="shared" ca="1" si="34"/>
        <v>229</v>
      </c>
      <c r="J143">
        <f t="shared" ca="1" si="35"/>
        <v>0</v>
      </c>
      <c r="K143">
        <f t="shared" ca="1" si="36"/>
        <v>0</v>
      </c>
      <c r="L143">
        <f t="shared" ca="1" si="37"/>
        <v>0</v>
      </c>
      <c r="M143" s="60">
        <f t="shared" ca="1" si="38"/>
        <v>57.25</v>
      </c>
      <c r="N143" s="61">
        <f t="shared" ca="1" si="39"/>
        <v>0</v>
      </c>
      <c r="O143">
        <f t="shared" ca="1" si="40"/>
        <v>0</v>
      </c>
      <c r="V143" s="64">
        <v>140</v>
      </c>
      <c r="W143" s="65">
        <v>9176.25</v>
      </c>
      <c r="X143" s="67">
        <v>2.6073619631901839E-2</v>
      </c>
    </row>
    <row r="144" spans="1:24" x14ac:dyDescent="0.3">
      <c r="A144">
        <v>141</v>
      </c>
      <c r="B144">
        <f t="shared" ca="1" si="28"/>
        <v>229</v>
      </c>
      <c r="C144">
        <f ca="1">COUNTIF($L$4:L143,A144)*$S$14</f>
        <v>0</v>
      </c>
      <c r="D144">
        <f t="shared" ca="1" si="29"/>
        <v>229</v>
      </c>
      <c r="E144">
        <f t="shared" ca="1" si="30"/>
        <v>8</v>
      </c>
      <c r="F144">
        <f t="shared" ca="1" si="31"/>
        <v>8</v>
      </c>
      <c r="G144">
        <f t="shared" ca="1" si="32"/>
        <v>221</v>
      </c>
      <c r="H144">
        <f t="shared" ca="1" si="33"/>
        <v>0</v>
      </c>
      <c r="I144">
        <f t="shared" ca="1" si="34"/>
        <v>221</v>
      </c>
      <c r="J144">
        <f t="shared" ca="1" si="35"/>
        <v>0</v>
      </c>
      <c r="K144">
        <f t="shared" ca="1" si="36"/>
        <v>0</v>
      </c>
      <c r="L144">
        <f t="shared" ca="1" si="37"/>
        <v>0</v>
      </c>
      <c r="M144" s="60">
        <f t="shared" ca="1" si="38"/>
        <v>55.25</v>
      </c>
      <c r="N144" s="61">
        <f t="shared" ca="1" si="39"/>
        <v>0</v>
      </c>
      <c r="O144">
        <f t="shared" ca="1" si="40"/>
        <v>0</v>
      </c>
      <c r="V144" s="64">
        <v>141</v>
      </c>
      <c r="W144" s="65">
        <v>9092</v>
      </c>
      <c r="X144" s="67">
        <v>3.4668721109399073E-2</v>
      </c>
    </row>
    <row r="145" spans="1:24" x14ac:dyDescent="0.3">
      <c r="A145">
        <v>142</v>
      </c>
      <c r="B145">
        <f t="shared" ca="1" si="28"/>
        <v>221</v>
      </c>
      <c r="C145">
        <f ca="1">COUNTIF($L$4:L144,A145)*$S$14</f>
        <v>0</v>
      </c>
      <c r="D145">
        <f t="shared" ca="1" si="29"/>
        <v>221</v>
      </c>
      <c r="E145">
        <f t="shared" ca="1" si="30"/>
        <v>13</v>
      </c>
      <c r="F145">
        <f t="shared" ca="1" si="31"/>
        <v>13</v>
      </c>
      <c r="G145">
        <f t="shared" ca="1" si="32"/>
        <v>208</v>
      </c>
      <c r="H145">
        <f t="shared" ca="1" si="33"/>
        <v>0</v>
      </c>
      <c r="I145">
        <f t="shared" ca="1" si="34"/>
        <v>208</v>
      </c>
      <c r="J145">
        <f t="shared" ca="1" si="35"/>
        <v>0</v>
      </c>
      <c r="K145">
        <f t="shared" ca="1" si="36"/>
        <v>0</v>
      </c>
      <c r="L145">
        <f t="shared" ca="1" si="37"/>
        <v>0</v>
      </c>
      <c r="M145" s="60">
        <f t="shared" ca="1" si="38"/>
        <v>52</v>
      </c>
      <c r="N145" s="61">
        <f t="shared" ca="1" si="39"/>
        <v>0</v>
      </c>
      <c r="O145">
        <f t="shared" ca="1" si="40"/>
        <v>0</v>
      </c>
      <c r="V145" s="64">
        <v>142</v>
      </c>
      <c r="W145" s="65">
        <v>9630.25</v>
      </c>
      <c r="X145" s="67">
        <v>4.809542131589073E-2</v>
      </c>
    </row>
    <row r="146" spans="1:24" x14ac:dyDescent="0.3">
      <c r="A146">
        <v>143</v>
      </c>
      <c r="B146">
        <f t="shared" ca="1" si="28"/>
        <v>208</v>
      </c>
      <c r="C146">
        <f ca="1">COUNTIF($L$4:L145,A146)*$S$14</f>
        <v>0</v>
      </c>
      <c r="D146">
        <f t="shared" ca="1" si="29"/>
        <v>208</v>
      </c>
      <c r="E146">
        <f t="shared" ca="1" si="30"/>
        <v>7</v>
      </c>
      <c r="F146">
        <f t="shared" ca="1" si="31"/>
        <v>7</v>
      </c>
      <c r="G146">
        <f t="shared" ca="1" si="32"/>
        <v>201</v>
      </c>
      <c r="H146">
        <f t="shared" ca="1" si="33"/>
        <v>0</v>
      </c>
      <c r="I146">
        <f t="shared" ca="1" si="34"/>
        <v>201</v>
      </c>
      <c r="J146">
        <f t="shared" ca="1" si="35"/>
        <v>0</v>
      </c>
      <c r="K146">
        <f t="shared" ca="1" si="36"/>
        <v>0</v>
      </c>
      <c r="L146">
        <f t="shared" ca="1" si="37"/>
        <v>0</v>
      </c>
      <c r="M146" s="60">
        <f t="shared" ca="1" si="38"/>
        <v>50.25</v>
      </c>
      <c r="N146" s="61">
        <f t="shared" ca="1" si="39"/>
        <v>0</v>
      </c>
      <c r="O146">
        <f t="shared" ca="1" si="40"/>
        <v>0</v>
      </c>
      <c r="V146" s="64">
        <v>143</v>
      </c>
      <c r="W146" s="65">
        <v>9706.5</v>
      </c>
      <c r="X146" s="67">
        <v>5.7045712126936154E-2</v>
      </c>
    </row>
    <row r="147" spans="1:24" x14ac:dyDescent="0.3">
      <c r="A147">
        <v>144</v>
      </c>
      <c r="B147">
        <f t="shared" ca="1" si="28"/>
        <v>201</v>
      </c>
      <c r="C147">
        <f ca="1">COUNTIF($L$4:L146,A147)*$S$14</f>
        <v>0</v>
      </c>
      <c r="D147">
        <f t="shared" ca="1" si="29"/>
        <v>201</v>
      </c>
      <c r="E147">
        <f t="shared" ca="1" si="30"/>
        <v>19</v>
      </c>
      <c r="F147">
        <f t="shared" ca="1" si="31"/>
        <v>19</v>
      </c>
      <c r="G147">
        <f t="shared" ca="1" si="32"/>
        <v>182</v>
      </c>
      <c r="H147">
        <f t="shared" ca="1" si="33"/>
        <v>0</v>
      </c>
      <c r="I147">
        <f t="shared" ca="1" si="34"/>
        <v>182</v>
      </c>
      <c r="J147">
        <f t="shared" ca="1" si="35"/>
        <v>0</v>
      </c>
      <c r="K147">
        <f t="shared" ca="1" si="36"/>
        <v>0</v>
      </c>
      <c r="L147">
        <f t="shared" ca="1" si="37"/>
        <v>0</v>
      </c>
      <c r="M147" s="60">
        <f t="shared" ca="1" si="38"/>
        <v>45.5</v>
      </c>
      <c r="N147" s="61">
        <f t="shared" ca="1" si="39"/>
        <v>0</v>
      </c>
      <c r="O147">
        <f t="shared" ca="1" si="40"/>
        <v>0</v>
      </c>
      <c r="V147" s="64">
        <v>144</v>
      </c>
      <c r="W147" s="65">
        <v>9198.25</v>
      </c>
      <c r="X147" s="67">
        <v>3.6880522474068381E-2</v>
      </c>
    </row>
    <row r="148" spans="1:24" x14ac:dyDescent="0.3">
      <c r="A148">
        <v>145</v>
      </c>
      <c r="B148">
        <f t="shared" ca="1" si="28"/>
        <v>182</v>
      </c>
      <c r="C148">
        <f ca="1">COUNTIF($L$4:L147,A148)*$S$14</f>
        <v>0</v>
      </c>
      <c r="D148">
        <f t="shared" ca="1" si="29"/>
        <v>182</v>
      </c>
      <c r="E148">
        <f t="shared" ca="1" si="30"/>
        <v>16</v>
      </c>
      <c r="F148">
        <f t="shared" ca="1" si="31"/>
        <v>16</v>
      </c>
      <c r="G148">
        <f t="shared" ca="1" si="32"/>
        <v>166</v>
      </c>
      <c r="H148">
        <f t="shared" ca="1" si="33"/>
        <v>0</v>
      </c>
      <c r="I148">
        <f t="shared" ca="1" si="34"/>
        <v>166</v>
      </c>
      <c r="J148">
        <f t="shared" ca="1" si="35"/>
        <v>0</v>
      </c>
      <c r="K148">
        <f t="shared" ca="1" si="36"/>
        <v>0</v>
      </c>
      <c r="L148">
        <f t="shared" ca="1" si="37"/>
        <v>0</v>
      </c>
      <c r="M148" s="60">
        <f t="shared" ca="1" si="38"/>
        <v>41.5</v>
      </c>
      <c r="N148" s="61">
        <f t="shared" ca="1" si="39"/>
        <v>0</v>
      </c>
      <c r="O148">
        <f t="shared" ca="1" si="40"/>
        <v>0</v>
      </c>
      <c r="V148" s="64">
        <v>145</v>
      </c>
      <c r="W148" s="65">
        <v>8508.75</v>
      </c>
      <c r="X148" s="67">
        <v>1.8926226342217072E-2</v>
      </c>
    </row>
    <row r="149" spans="1:24" x14ac:dyDescent="0.3">
      <c r="A149">
        <v>146</v>
      </c>
      <c r="B149">
        <f t="shared" ca="1" si="28"/>
        <v>166</v>
      </c>
      <c r="C149">
        <f ca="1">COUNTIF($L$4:L148,A149)*$S$14</f>
        <v>0</v>
      </c>
      <c r="D149">
        <f t="shared" ca="1" si="29"/>
        <v>166</v>
      </c>
      <c r="E149">
        <f t="shared" ca="1" si="30"/>
        <v>15</v>
      </c>
      <c r="F149">
        <f t="shared" ca="1" si="31"/>
        <v>15</v>
      </c>
      <c r="G149">
        <f t="shared" ca="1" si="32"/>
        <v>151</v>
      </c>
      <c r="H149">
        <f t="shared" ca="1" si="33"/>
        <v>0</v>
      </c>
      <c r="I149">
        <f t="shared" ca="1" si="34"/>
        <v>151</v>
      </c>
      <c r="J149">
        <f t="shared" ca="1" si="35"/>
        <v>0</v>
      </c>
      <c r="K149">
        <f t="shared" ca="1" si="36"/>
        <v>0</v>
      </c>
      <c r="L149">
        <f t="shared" ca="1" si="37"/>
        <v>0</v>
      </c>
      <c r="M149" s="60">
        <f t="shared" ca="1" si="38"/>
        <v>37.75</v>
      </c>
      <c r="N149" s="61">
        <f t="shared" ca="1" si="39"/>
        <v>0</v>
      </c>
      <c r="O149">
        <f t="shared" ca="1" si="40"/>
        <v>0</v>
      </c>
      <c r="V149" s="64">
        <v>146</v>
      </c>
      <c r="W149" s="65">
        <v>9600</v>
      </c>
      <c r="X149" s="67">
        <v>5.0822122571001493E-2</v>
      </c>
    </row>
    <row r="150" spans="1:24" x14ac:dyDescent="0.3">
      <c r="A150">
        <v>147</v>
      </c>
      <c r="B150">
        <f t="shared" ca="1" si="28"/>
        <v>151</v>
      </c>
      <c r="C150">
        <f ca="1">COUNTIF($L$4:L149,A150)*$S$14</f>
        <v>0</v>
      </c>
      <c r="D150">
        <f t="shared" ca="1" si="29"/>
        <v>151</v>
      </c>
      <c r="E150">
        <f t="shared" ca="1" si="30"/>
        <v>11</v>
      </c>
      <c r="F150">
        <f t="shared" ca="1" si="31"/>
        <v>11</v>
      </c>
      <c r="G150">
        <f t="shared" ca="1" si="32"/>
        <v>140</v>
      </c>
      <c r="H150">
        <f t="shared" ca="1" si="33"/>
        <v>0</v>
      </c>
      <c r="I150">
        <f t="shared" ca="1" si="34"/>
        <v>140</v>
      </c>
      <c r="J150">
        <f t="shared" ca="1" si="35"/>
        <v>0</v>
      </c>
      <c r="K150">
        <f t="shared" ca="1" si="36"/>
        <v>0</v>
      </c>
      <c r="L150">
        <f t="shared" ca="1" si="37"/>
        <v>0</v>
      </c>
      <c r="M150" s="60">
        <f t="shared" ca="1" si="38"/>
        <v>35</v>
      </c>
      <c r="N150" s="61">
        <f t="shared" ca="1" si="39"/>
        <v>0</v>
      </c>
      <c r="O150">
        <f t="shared" ca="1" si="40"/>
        <v>0</v>
      </c>
      <c r="V150" s="64">
        <v>147</v>
      </c>
      <c r="W150" s="65">
        <v>8941.75</v>
      </c>
      <c r="X150" s="67">
        <v>3.5527299925205681E-2</v>
      </c>
    </row>
    <row r="151" spans="1:24" x14ac:dyDescent="0.3">
      <c r="A151">
        <v>148</v>
      </c>
      <c r="B151">
        <f t="shared" ca="1" si="28"/>
        <v>140</v>
      </c>
      <c r="C151">
        <f ca="1">COUNTIF($L$4:L150,A151)*$S$14</f>
        <v>0</v>
      </c>
      <c r="D151">
        <f t="shared" ca="1" si="29"/>
        <v>140</v>
      </c>
      <c r="E151">
        <f t="shared" ca="1" si="30"/>
        <v>11</v>
      </c>
      <c r="F151">
        <f t="shared" ca="1" si="31"/>
        <v>11</v>
      </c>
      <c r="G151">
        <f t="shared" ca="1" si="32"/>
        <v>129</v>
      </c>
      <c r="H151">
        <f t="shared" ca="1" si="33"/>
        <v>0</v>
      </c>
      <c r="I151">
        <f t="shared" ca="1" si="34"/>
        <v>129</v>
      </c>
      <c r="J151">
        <f t="shared" ca="1" si="35"/>
        <v>0</v>
      </c>
      <c r="K151">
        <f t="shared" ca="1" si="36"/>
        <v>0</v>
      </c>
      <c r="L151">
        <f t="shared" ca="1" si="37"/>
        <v>0</v>
      </c>
      <c r="M151" s="60">
        <f t="shared" ca="1" si="38"/>
        <v>32.25</v>
      </c>
      <c r="N151" s="61">
        <f t="shared" ca="1" si="39"/>
        <v>0</v>
      </c>
      <c r="O151">
        <f t="shared" ca="1" si="40"/>
        <v>0</v>
      </c>
      <c r="V151" s="64">
        <v>148</v>
      </c>
      <c r="W151" s="65">
        <v>9157.5</v>
      </c>
      <c r="X151" s="67">
        <v>5.2936630602782073E-2</v>
      </c>
    </row>
    <row r="152" spans="1:24" x14ac:dyDescent="0.3">
      <c r="A152">
        <v>149</v>
      </c>
      <c r="B152">
        <f t="shared" ca="1" si="28"/>
        <v>129</v>
      </c>
      <c r="C152">
        <f ca="1">COUNTIF($L$4:L151,A152)*$S$14</f>
        <v>0</v>
      </c>
      <c r="D152">
        <f t="shared" ca="1" si="29"/>
        <v>129</v>
      </c>
      <c r="E152">
        <f t="shared" ca="1" si="30"/>
        <v>23</v>
      </c>
      <c r="F152">
        <f t="shared" ca="1" si="31"/>
        <v>23</v>
      </c>
      <c r="G152">
        <f t="shared" ca="1" si="32"/>
        <v>106</v>
      </c>
      <c r="H152">
        <f t="shared" ca="1" si="33"/>
        <v>0</v>
      </c>
      <c r="I152">
        <f t="shared" ca="1" si="34"/>
        <v>106</v>
      </c>
      <c r="J152">
        <f t="shared" ca="1" si="35"/>
        <v>0</v>
      </c>
      <c r="K152">
        <f t="shared" ca="1" si="36"/>
        <v>0</v>
      </c>
      <c r="L152">
        <f t="shared" ca="1" si="37"/>
        <v>0</v>
      </c>
      <c r="M152" s="60">
        <f t="shared" ca="1" si="38"/>
        <v>26.5</v>
      </c>
      <c r="N152" s="61">
        <f t="shared" ca="1" si="39"/>
        <v>0</v>
      </c>
      <c r="O152">
        <f t="shared" ca="1" si="40"/>
        <v>0</v>
      </c>
      <c r="V152" s="64">
        <v>149</v>
      </c>
      <c r="W152" s="65">
        <v>9019</v>
      </c>
      <c r="X152" s="67">
        <v>2.7581065970928065E-2</v>
      </c>
    </row>
    <row r="153" spans="1:24" x14ac:dyDescent="0.3">
      <c r="A153">
        <v>150</v>
      </c>
      <c r="B153">
        <f t="shared" ca="1" si="28"/>
        <v>106</v>
      </c>
      <c r="C153">
        <f ca="1">COUNTIF($L$4:L152,A153)*$S$14</f>
        <v>0</v>
      </c>
      <c r="D153">
        <f t="shared" ca="1" si="29"/>
        <v>106</v>
      </c>
      <c r="E153">
        <f t="shared" ca="1" si="30"/>
        <v>19</v>
      </c>
      <c r="F153">
        <f t="shared" ca="1" si="31"/>
        <v>19</v>
      </c>
      <c r="G153">
        <f t="shared" ca="1" si="32"/>
        <v>87</v>
      </c>
      <c r="H153">
        <f t="shared" ca="1" si="33"/>
        <v>0</v>
      </c>
      <c r="I153">
        <f t="shared" ca="1" si="34"/>
        <v>87</v>
      </c>
      <c r="J153">
        <f t="shared" ca="1" si="35"/>
        <v>0</v>
      </c>
      <c r="K153">
        <f t="shared" ca="1" si="36"/>
        <v>0</v>
      </c>
      <c r="L153">
        <f t="shared" ca="1" si="37"/>
        <v>0</v>
      </c>
      <c r="M153" s="60">
        <f t="shared" ca="1" si="38"/>
        <v>21.75</v>
      </c>
      <c r="N153" s="61">
        <f t="shared" ca="1" si="39"/>
        <v>0</v>
      </c>
      <c r="O153">
        <f t="shared" ca="1" si="40"/>
        <v>0</v>
      </c>
      <c r="V153" s="64">
        <v>150</v>
      </c>
      <c r="W153" s="65">
        <v>9759.25</v>
      </c>
      <c r="X153" s="67">
        <v>6.0700389105058365E-2</v>
      </c>
    </row>
    <row r="154" spans="1:24" x14ac:dyDescent="0.3">
      <c r="A154">
        <v>151</v>
      </c>
      <c r="B154">
        <f t="shared" ca="1" si="28"/>
        <v>87</v>
      </c>
      <c r="C154">
        <f ca="1">COUNTIF($L$4:L153,A154)*$S$14</f>
        <v>0</v>
      </c>
      <c r="D154">
        <f t="shared" ca="1" si="29"/>
        <v>87</v>
      </c>
      <c r="E154">
        <f t="shared" ca="1" si="30"/>
        <v>9</v>
      </c>
      <c r="F154">
        <f t="shared" ca="1" si="31"/>
        <v>9</v>
      </c>
      <c r="G154">
        <f t="shared" ca="1" si="32"/>
        <v>78</v>
      </c>
      <c r="H154">
        <f t="shared" ca="1" si="33"/>
        <v>0</v>
      </c>
      <c r="I154">
        <f t="shared" ca="1" si="34"/>
        <v>78</v>
      </c>
      <c r="J154">
        <f t="shared" ca="1" si="35"/>
        <v>0</v>
      </c>
      <c r="K154">
        <f t="shared" ca="1" si="36"/>
        <v>0</v>
      </c>
      <c r="L154">
        <f t="shared" ca="1" si="37"/>
        <v>0</v>
      </c>
      <c r="M154" s="60">
        <f t="shared" ca="1" si="38"/>
        <v>19.5</v>
      </c>
      <c r="N154" s="61">
        <f t="shared" ca="1" si="39"/>
        <v>0</v>
      </c>
      <c r="O154">
        <f t="shared" ca="1" si="40"/>
        <v>0</v>
      </c>
      <c r="V154" s="64">
        <v>151</v>
      </c>
      <c r="W154" s="65">
        <v>8900</v>
      </c>
      <c r="X154" s="67">
        <v>2.5179856115107913E-2</v>
      </c>
    </row>
    <row r="155" spans="1:24" x14ac:dyDescent="0.3">
      <c r="A155">
        <v>152</v>
      </c>
      <c r="B155">
        <f t="shared" ca="1" si="28"/>
        <v>78</v>
      </c>
      <c r="C155">
        <f ca="1">COUNTIF($L$4:L154,A155)*$S$14</f>
        <v>0</v>
      </c>
      <c r="D155">
        <f t="shared" ca="1" si="29"/>
        <v>78</v>
      </c>
      <c r="E155">
        <f t="shared" ca="1" si="30"/>
        <v>12</v>
      </c>
      <c r="F155">
        <f t="shared" ca="1" si="31"/>
        <v>12</v>
      </c>
      <c r="G155">
        <f t="shared" ca="1" si="32"/>
        <v>66</v>
      </c>
      <c r="H155">
        <f t="shared" ca="1" si="33"/>
        <v>0</v>
      </c>
      <c r="I155">
        <f t="shared" ca="1" si="34"/>
        <v>66</v>
      </c>
      <c r="J155">
        <f t="shared" ca="1" si="35"/>
        <v>0</v>
      </c>
      <c r="K155">
        <f t="shared" ca="1" si="36"/>
        <v>0</v>
      </c>
      <c r="L155">
        <f t="shared" ca="1" si="37"/>
        <v>0</v>
      </c>
      <c r="M155" s="60">
        <f t="shared" ca="1" si="38"/>
        <v>16.5</v>
      </c>
      <c r="N155" s="61">
        <f t="shared" ca="1" si="39"/>
        <v>0</v>
      </c>
      <c r="O155">
        <f t="shared" ca="1" si="40"/>
        <v>0</v>
      </c>
      <c r="V155" s="64">
        <v>152</v>
      </c>
      <c r="W155" s="65">
        <v>8975.25</v>
      </c>
      <c r="X155" s="67">
        <v>3.1927473393772172E-2</v>
      </c>
    </row>
    <row r="156" spans="1:24" x14ac:dyDescent="0.3">
      <c r="A156">
        <v>153</v>
      </c>
      <c r="B156">
        <f t="shared" ca="1" si="28"/>
        <v>66</v>
      </c>
      <c r="C156">
        <f ca="1">COUNTIF($L$4:L155,A156)*$S$14</f>
        <v>0</v>
      </c>
      <c r="D156">
        <f t="shared" ca="1" si="29"/>
        <v>66</v>
      </c>
      <c r="E156">
        <f t="shared" ca="1" si="30"/>
        <v>12</v>
      </c>
      <c r="F156">
        <f t="shared" ca="1" si="31"/>
        <v>12</v>
      </c>
      <c r="G156">
        <f t="shared" ca="1" si="32"/>
        <v>54</v>
      </c>
      <c r="H156">
        <f t="shared" ca="1" si="33"/>
        <v>0</v>
      </c>
      <c r="I156">
        <f t="shared" ca="1" si="34"/>
        <v>54</v>
      </c>
      <c r="J156">
        <f t="shared" ca="1" si="35"/>
        <v>0</v>
      </c>
      <c r="K156">
        <f t="shared" ca="1" si="36"/>
        <v>0</v>
      </c>
      <c r="L156">
        <f t="shared" ca="1" si="37"/>
        <v>0</v>
      </c>
      <c r="M156" s="60">
        <f t="shared" ca="1" si="38"/>
        <v>13.5</v>
      </c>
      <c r="N156" s="61">
        <f t="shared" ca="1" si="39"/>
        <v>0</v>
      </c>
      <c r="O156">
        <f t="shared" ca="1" si="40"/>
        <v>0</v>
      </c>
      <c r="V156" s="64">
        <v>153</v>
      </c>
      <c r="W156" s="65">
        <v>9351.5</v>
      </c>
      <c r="X156" s="67">
        <v>2.7972027972027972E-2</v>
      </c>
    </row>
    <row r="157" spans="1:24" x14ac:dyDescent="0.3">
      <c r="A157">
        <v>154</v>
      </c>
      <c r="B157">
        <f t="shared" ca="1" si="28"/>
        <v>54</v>
      </c>
      <c r="C157">
        <f ca="1">COUNTIF($L$4:L156,A157)*$S$14</f>
        <v>0</v>
      </c>
      <c r="D157">
        <f t="shared" ca="1" si="29"/>
        <v>54</v>
      </c>
      <c r="E157">
        <f t="shared" ca="1" si="30"/>
        <v>13</v>
      </c>
      <c r="F157">
        <f t="shared" ca="1" si="31"/>
        <v>13</v>
      </c>
      <c r="G157">
        <f t="shared" ca="1" si="32"/>
        <v>41</v>
      </c>
      <c r="H157">
        <f t="shared" ca="1" si="33"/>
        <v>0</v>
      </c>
      <c r="I157">
        <f t="shared" ca="1" si="34"/>
        <v>41</v>
      </c>
      <c r="J157">
        <f t="shared" ca="1" si="35"/>
        <v>1</v>
      </c>
      <c r="K157">
        <f t="shared" ca="1" si="36"/>
        <v>3</v>
      </c>
      <c r="L157">
        <f t="shared" ca="1" si="37"/>
        <v>158</v>
      </c>
      <c r="M157" s="60">
        <f t="shared" ca="1" si="38"/>
        <v>10.25</v>
      </c>
      <c r="N157" s="61">
        <f t="shared" ca="1" si="39"/>
        <v>0</v>
      </c>
      <c r="O157">
        <f t="shared" ca="1" si="40"/>
        <v>80</v>
      </c>
      <c r="V157" s="64">
        <v>154</v>
      </c>
      <c r="W157" s="65">
        <v>8628</v>
      </c>
      <c r="X157" s="67">
        <v>2.468212415856395E-2</v>
      </c>
    </row>
    <row r="158" spans="1:24" x14ac:dyDescent="0.3">
      <c r="A158">
        <v>155</v>
      </c>
      <c r="B158">
        <f t="shared" ca="1" si="28"/>
        <v>41</v>
      </c>
      <c r="C158">
        <f ca="1">COUNTIF($L$4:L157,A158)*$S$14</f>
        <v>0</v>
      </c>
      <c r="D158">
        <f t="shared" ca="1" si="29"/>
        <v>41</v>
      </c>
      <c r="E158">
        <f t="shared" ca="1" si="30"/>
        <v>16</v>
      </c>
      <c r="F158">
        <f t="shared" ca="1" si="31"/>
        <v>16</v>
      </c>
      <c r="G158">
        <f t="shared" ca="1" si="32"/>
        <v>25</v>
      </c>
      <c r="H158">
        <f t="shared" ca="1" si="33"/>
        <v>0</v>
      </c>
      <c r="I158">
        <f t="shared" ca="1" si="34"/>
        <v>375</v>
      </c>
      <c r="J158">
        <f t="shared" ca="1" si="35"/>
        <v>0</v>
      </c>
      <c r="K158">
        <f t="shared" ca="1" si="36"/>
        <v>0</v>
      </c>
      <c r="L158">
        <f t="shared" ca="1" si="37"/>
        <v>0</v>
      </c>
      <c r="M158" s="60">
        <f t="shared" ca="1" si="38"/>
        <v>6.25</v>
      </c>
      <c r="N158" s="61">
        <f t="shared" ca="1" si="39"/>
        <v>0</v>
      </c>
      <c r="O158">
        <f t="shared" ca="1" si="40"/>
        <v>0</v>
      </c>
      <c r="V158" s="64">
        <v>155</v>
      </c>
      <c r="W158" s="65">
        <v>9738.75</v>
      </c>
      <c r="X158" s="67">
        <v>5.7647058823529412E-2</v>
      </c>
    </row>
    <row r="159" spans="1:24" x14ac:dyDescent="0.3">
      <c r="A159">
        <v>156</v>
      </c>
      <c r="B159">
        <f t="shared" ca="1" si="28"/>
        <v>25</v>
      </c>
      <c r="C159">
        <f ca="1">COUNTIF($L$4:L158,A159)*$S$14</f>
        <v>0</v>
      </c>
      <c r="D159">
        <f t="shared" ca="1" si="29"/>
        <v>25</v>
      </c>
      <c r="E159">
        <f t="shared" ca="1" si="30"/>
        <v>15</v>
      </c>
      <c r="F159">
        <f t="shared" ca="1" si="31"/>
        <v>15</v>
      </c>
      <c r="G159">
        <f t="shared" ca="1" si="32"/>
        <v>10</v>
      </c>
      <c r="H159">
        <f t="shared" ca="1" si="33"/>
        <v>0</v>
      </c>
      <c r="I159">
        <f t="shared" ca="1" si="34"/>
        <v>360</v>
      </c>
      <c r="J159">
        <f t="shared" ca="1" si="35"/>
        <v>0</v>
      </c>
      <c r="K159">
        <f t="shared" ca="1" si="36"/>
        <v>0</v>
      </c>
      <c r="L159">
        <f t="shared" ca="1" si="37"/>
        <v>0</v>
      </c>
      <c r="M159" s="60">
        <f t="shared" ca="1" si="38"/>
        <v>2.5</v>
      </c>
      <c r="N159" s="61">
        <f t="shared" ca="1" si="39"/>
        <v>0</v>
      </c>
      <c r="O159">
        <f t="shared" ca="1" si="40"/>
        <v>0</v>
      </c>
      <c r="V159" s="64">
        <v>156</v>
      </c>
      <c r="W159" s="65">
        <v>9233.75</v>
      </c>
      <c r="X159" s="67">
        <v>4.3022820800598577E-2</v>
      </c>
    </row>
    <row r="160" spans="1:24" x14ac:dyDescent="0.3">
      <c r="A160">
        <v>157</v>
      </c>
      <c r="B160">
        <f t="shared" ca="1" si="28"/>
        <v>10</v>
      </c>
      <c r="C160">
        <f ca="1">COUNTIF($L$4:L159,A160)*$S$14</f>
        <v>0</v>
      </c>
      <c r="D160">
        <f t="shared" ca="1" si="29"/>
        <v>10</v>
      </c>
      <c r="E160">
        <f t="shared" ca="1" si="30"/>
        <v>10</v>
      </c>
      <c r="F160">
        <f t="shared" ca="1" si="31"/>
        <v>10</v>
      </c>
      <c r="G160">
        <f t="shared" ca="1" si="32"/>
        <v>0</v>
      </c>
      <c r="H160">
        <f t="shared" ca="1" si="33"/>
        <v>0</v>
      </c>
      <c r="I160">
        <f t="shared" ca="1" si="34"/>
        <v>350</v>
      </c>
      <c r="J160">
        <f t="shared" ca="1" si="35"/>
        <v>0</v>
      </c>
      <c r="K160">
        <f t="shared" ca="1" si="36"/>
        <v>0</v>
      </c>
      <c r="L160">
        <f t="shared" ca="1" si="37"/>
        <v>0</v>
      </c>
      <c r="M160" s="60">
        <f t="shared" ca="1" si="38"/>
        <v>0</v>
      </c>
      <c r="N160" s="61">
        <f t="shared" ca="1" si="39"/>
        <v>0</v>
      </c>
      <c r="O160">
        <f t="shared" ca="1" si="40"/>
        <v>0</v>
      </c>
      <c r="V160" s="64">
        <v>157</v>
      </c>
      <c r="W160" s="65">
        <v>9580.5</v>
      </c>
      <c r="X160" s="67">
        <v>5.7620817843866169E-2</v>
      </c>
    </row>
    <row r="161" spans="1:24" x14ac:dyDescent="0.3">
      <c r="A161">
        <v>158</v>
      </c>
      <c r="B161">
        <f t="shared" ca="1" si="28"/>
        <v>0</v>
      </c>
      <c r="C161">
        <f ca="1">COUNTIF($L$4:L160,A161)*$S$14</f>
        <v>350</v>
      </c>
      <c r="D161">
        <f t="shared" ca="1" si="29"/>
        <v>350</v>
      </c>
      <c r="E161">
        <f t="shared" ca="1" si="30"/>
        <v>15</v>
      </c>
      <c r="F161">
        <f t="shared" ca="1" si="31"/>
        <v>15</v>
      </c>
      <c r="G161">
        <f t="shared" ca="1" si="32"/>
        <v>335</v>
      </c>
      <c r="H161">
        <f t="shared" ca="1" si="33"/>
        <v>0</v>
      </c>
      <c r="I161">
        <f t="shared" ca="1" si="34"/>
        <v>335</v>
      </c>
      <c r="J161">
        <f t="shared" ca="1" si="35"/>
        <v>0</v>
      </c>
      <c r="K161">
        <f t="shared" ca="1" si="36"/>
        <v>0</v>
      </c>
      <c r="L161">
        <f t="shared" ca="1" si="37"/>
        <v>0</v>
      </c>
      <c r="M161" s="60">
        <f t="shared" ca="1" si="38"/>
        <v>83.75</v>
      </c>
      <c r="N161" s="61">
        <f t="shared" ca="1" si="39"/>
        <v>0</v>
      </c>
      <c r="O161">
        <f t="shared" ca="1" si="40"/>
        <v>0</v>
      </c>
      <c r="V161" s="64">
        <v>158</v>
      </c>
      <c r="W161" s="65">
        <v>9223.25</v>
      </c>
      <c r="X161" s="67">
        <v>4.0404040404040407E-2</v>
      </c>
    </row>
    <row r="162" spans="1:24" x14ac:dyDescent="0.3">
      <c r="A162">
        <v>159</v>
      </c>
      <c r="B162">
        <f t="shared" ca="1" si="28"/>
        <v>335</v>
      </c>
      <c r="C162">
        <f ca="1">COUNTIF($L$4:L161,A162)*$S$14</f>
        <v>0</v>
      </c>
      <c r="D162">
        <f t="shared" ca="1" si="29"/>
        <v>335</v>
      </c>
      <c r="E162">
        <f t="shared" ca="1" si="30"/>
        <v>15</v>
      </c>
      <c r="F162">
        <f t="shared" ca="1" si="31"/>
        <v>15</v>
      </c>
      <c r="G162">
        <f t="shared" ca="1" si="32"/>
        <v>320</v>
      </c>
      <c r="H162">
        <f t="shared" ca="1" si="33"/>
        <v>0</v>
      </c>
      <c r="I162">
        <f t="shared" ca="1" si="34"/>
        <v>320</v>
      </c>
      <c r="J162">
        <f t="shared" ca="1" si="35"/>
        <v>0</v>
      </c>
      <c r="K162">
        <f t="shared" ca="1" si="36"/>
        <v>0</v>
      </c>
      <c r="L162">
        <f t="shared" ca="1" si="37"/>
        <v>0</v>
      </c>
      <c r="M162" s="60">
        <f t="shared" ca="1" si="38"/>
        <v>80</v>
      </c>
      <c r="N162" s="61">
        <f t="shared" ca="1" si="39"/>
        <v>0</v>
      </c>
      <c r="O162">
        <f t="shared" ca="1" si="40"/>
        <v>0</v>
      </c>
      <c r="V162" s="64">
        <v>159</v>
      </c>
      <c r="W162" s="65">
        <v>9133.25</v>
      </c>
      <c r="X162" s="67">
        <v>2.4971187091817133E-2</v>
      </c>
    </row>
    <row r="163" spans="1:24" x14ac:dyDescent="0.3">
      <c r="A163">
        <v>160</v>
      </c>
      <c r="B163">
        <f t="shared" ca="1" si="28"/>
        <v>320</v>
      </c>
      <c r="C163">
        <f ca="1">COUNTIF($L$4:L162,A163)*$S$14</f>
        <v>0</v>
      </c>
      <c r="D163">
        <f t="shared" ca="1" si="29"/>
        <v>320</v>
      </c>
      <c r="E163">
        <f t="shared" ca="1" si="30"/>
        <v>17</v>
      </c>
      <c r="F163">
        <f t="shared" ca="1" si="31"/>
        <v>17</v>
      </c>
      <c r="G163">
        <f t="shared" ca="1" si="32"/>
        <v>303</v>
      </c>
      <c r="H163">
        <f t="shared" ca="1" si="33"/>
        <v>0</v>
      </c>
      <c r="I163">
        <f t="shared" ca="1" si="34"/>
        <v>303</v>
      </c>
      <c r="J163">
        <f t="shared" ca="1" si="35"/>
        <v>0</v>
      </c>
      <c r="K163">
        <f t="shared" ca="1" si="36"/>
        <v>0</v>
      </c>
      <c r="L163">
        <f t="shared" ca="1" si="37"/>
        <v>0</v>
      </c>
      <c r="M163" s="60">
        <f t="shared" ca="1" si="38"/>
        <v>75.75</v>
      </c>
      <c r="N163" s="61">
        <f t="shared" ca="1" si="39"/>
        <v>0</v>
      </c>
      <c r="O163">
        <f t="shared" ca="1" si="40"/>
        <v>0</v>
      </c>
      <c r="V163" s="64">
        <v>160</v>
      </c>
      <c r="W163" s="65">
        <v>8801.25</v>
      </c>
      <c r="X163" s="67">
        <v>2.8549080954243255E-2</v>
      </c>
    </row>
    <row r="164" spans="1:24" x14ac:dyDescent="0.3">
      <c r="A164">
        <v>161</v>
      </c>
      <c r="B164">
        <f t="shared" ca="1" si="28"/>
        <v>303</v>
      </c>
      <c r="C164">
        <f ca="1">COUNTIF($L$4:L163,A164)*$S$14</f>
        <v>0</v>
      </c>
      <c r="D164">
        <f t="shared" ca="1" si="29"/>
        <v>303</v>
      </c>
      <c r="E164">
        <f t="shared" ca="1" si="30"/>
        <v>16</v>
      </c>
      <c r="F164">
        <f t="shared" ca="1" si="31"/>
        <v>16</v>
      </c>
      <c r="G164">
        <f t="shared" ca="1" si="32"/>
        <v>287</v>
      </c>
      <c r="H164">
        <f t="shared" ca="1" si="33"/>
        <v>0</v>
      </c>
      <c r="I164">
        <f t="shared" ca="1" si="34"/>
        <v>287</v>
      </c>
      <c r="J164">
        <f t="shared" ca="1" si="35"/>
        <v>0</v>
      </c>
      <c r="K164">
        <f t="shared" ca="1" si="36"/>
        <v>0</v>
      </c>
      <c r="L164">
        <f t="shared" ca="1" si="37"/>
        <v>0</v>
      </c>
      <c r="M164" s="60">
        <f t="shared" ca="1" si="38"/>
        <v>71.75</v>
      </c>
      <c r="N164" s="61">
        <f t="shared" ca="1" si="39"/>
        <v>0</v>
      </c>
      <c r="O164">
        <f t="shared" ca="1" si="40"/>
        <v>0</v>
      </c>
      <c r="V164" s="64">
        <v>161</v>
      </c>
      <c r="W164" s="65">
        <v>9500</v>
      </c>
      <c r="X164" s="67">
        <v>5.3743513713862122E-2</v>
      </c>
    </row>
    <row r="165" spans="1:24" x14ac:dyDescent="0.3">
      <c r="A165">
        <v>162</v>
      </c>
      <c r="B165">
        <f t="shared" ca="1" si="28"/>
        <v>287</v>
      </c>
      <c r="C165">
        <f ca="1">COUNTIF($L$4:L164,A165)*$S$14</f>
        <v>0</v>
      </c>
      <c r="D165">
        <f t="shared" ca="1" si="29"/>
        <v>287</v>
      </c>
      <c r="E165">
        <f t="shared" ca="1" si="30"/>
        <v>16</v>
      </c>
      <c r="F165">
        <f t="shared" ca="1" si="31"/>
        <v>16</v>
      </c>
      <c r="G165">
        <f t="shared" ca="1" si="32"/>
        <v>271</v>
      </c>
      <c r="H165">
        <f t="shared" ca="1" si="33"/>
        <v>0</v>
      </c>
      <c r="I165">
        <f t="shared" ca="1" si="34"/>
        <v>271</v>
      </c>
      <c r="J165">
        <f t="shared" ca="1" si="35"/>
        <v>0</v>
      </c>
      <c r="K165">
        <f t="shared" ca="1" si="36"/>
        <v>0</v>
      </c>
      <c r="L165">
        <f t="shared" ca="1" si="37"/>
        <v>0</v>
      </c>
      <c r="M165" s="60">
        <f t="shared" ca="1" si="38"/>
        <v>67.75</v>
      </c>
      <c r="N165" s="61">
        <f t="shared" ca="1" si="39"/>
        <v>0</v>
      </c>
      <c r="O165">
        <f t="shared" ca="1" si="40"/>
        <v>0</v>
      </c>
      <c r="V165" s="64">
        <v>162</v>
      </c>
      <c r="W165" s="65">
        <v>9405</v>
      </c>
      <c r="X165" s="67">
        <v>4.5807453416149072E-2</v>
      </c>
    </row>
    <row r="166" spans="1:24" x14ac:dyDescent="0.3">
      <c r="A166">
        <v>163</v>
      </c>
      <c r="B166">
        <f t="shared" ca="1" si="28"/>
        <v>271</v>
      </c>
      <c r="C166">
        <f ca="1">COUNTIF($L$4:L165,A166)*$S$14</f>
        <v>0</v>
      </c>
      <c r="D166">
        <f t="shared" ca="1" si="29"/>
        <v>271</v>
      </c>
      <c r="E166">
        <f t="shared" ca="1" si="30"/>
        <v>2</v>
      </c>
      <c r="F166">
        <f t="shared" ca="1" si="31"/>
        <v>2</v>
      </c>
      <c r="G166">
        <f t="shared" ca="1" si="32"/>
        <v>269</v>
      </c>
      <c r="H166">
        <f t="shared" ca="1" si="33"/>
        <v>0</v>
      </c>
      <c r="I166">
        <f t="shared" ca="1" si="34"/>
        <v>269</v>
      </c>
      <c r="J166">
        <f t="shared" ca="1" si="35"/>
        <v>0</v>
      </c>
      <c r="K166">
        <f t="shared" ca="1" si="36"/>
        <v>0</v>
      </c>
      <c r="L166">
        <f t="shared" ca="1" si="37"/>
        <v>0</v>
      </c>
      <c r="M166" s="60">
        <f t="shared" ca="1" si="38"/>
        <v>67.25</v>
      </c>
      <c r="N166" s="61">
        <f t="shared" ca="1" si="39"/>
        <v>0</v>
      </c>
      <c r="O166">
        <f t="shared" ca="1" si="40"/>
        <v>0</v>
      </c>
      <c r="V166" s="64">
        <v>163</v>
      </c>
      <c r="W166" s="65">
        <v>8669</v>
      </c>
      <c r="X166" s="67">
        <v>2.7407987470634301E-2</v>
      </c>
    </row>
    <row r="167" spans="1:24" x14ac:dyDescent="0.3">
      <c r="A167">
        <v>164</v>
      </c>
      <c r="B167">
        <f t="shared" ca="1" si="28"/>
        <v>269</v>
      </c>
      <c r="C167">
        <f ca="1">COUNTIF($L$4:L166,A167)*$S$14</f>
        <v>0</v>
      </c>
      <c r="D167">
        <f t="shared" ca="1" si="29"/>
        <v>269</v>
      </c>
      <c r="E167">
        <f t="shared" ca="1" si="30"/>
        <v>11</v>
      </c>
      <c r="F167">
        <f t="shared" ca="1" si="31"/>
        <v>11</v>
      </c>
      <c r="G167">
        <f t="shared" ca="1" si="32"/>
        <v>258</v>
      </c>
      <c r="H167">
        <f t="shared" ca="1" si="33"/>
        <v>0</v>
      </c>
      <c r="I167">
        <f t="shared" ca="1" si="34"/>
        <v>258</v>
      </c>
      <c r="J167">
        <f t="shared" ca="1" si="35"/>
        <v>0</v>
      </c>
      <c r="K167">
        <f t="shared" ca="1" si="36"/>
        <v>0</v>
      </c>
      <c r="L167">
        <f t="shared" ca="1" si="37"/>
        <v>0</v>
      </c>
      <c r="M167" s="60">
        <f t="shared" ca="1" si="38"/>
        <v>64.5</v>
      </c>
      <c r="N167" s="61">
        <f t="shared" ca="1" si="39"/>
        <v>0</v>
      </c>
      <c r="O167">
        <f t="shared" ca="1" si="40"/>
        <v>0</v>
      </c>
      <c r="V167" s="64">
        <v>164</v>
      </c>
      <c r="W167" s="65">
        <v>9124.75</v>
      </c>
      <c r="X167" s="67">
        <v>2.6921576277799453E-2</v>
      </c>
    </row>
    <row r="168" spans="1:24" x14ac:dyDescent="0.3">
      <c r="A168">
        <v>165</v>
      </c>
      <c r="B168">
        <f t="shared" ca="1" si="28"/>
        <v>258</v>
      </c>
      <c r="C168">
        <f ca="1">COUNTIF($L$4:L167,A168)*$S$14</f>
        <v>0</v>
      </c>
      <c r="D168">
        <f t="shared" ca="1" si="29"/>
        <v>258</v>
      </c>
      <c r="E168">
        <f t="shared" ca="1" si="30"/>
        <v>12</v>
      </c>
      <c r="F168">
        <f t="shared" ca="1" si="31"/>
        <v>12</v>
      </c>
      <c r="G168">
        <f t="shared" ca="1" si="32"/>
        <v>246</v>
      </c>
      <c r="H168">
        <f t="shared" ca="1" si="33"/>
        <v>0</v>
      </c>
      <c r="I168">
        <f t="shared" ca="1" si="34"/>
        <v>246</v>
      </c>
      <c r="J168">
        <f t="shared" ca="1" si="35"/>
        <v>0</v>
      </c>
      <c r="K168">
        <f t="shared" ca="1" si="36"/>
        <v>0</v>
      </c>
      <c r="L168">
        <f t="shared" ca="1" si="37"/>
        <v>0</v>
      </c>
      <c r="M168" s="60">
        <f t="shared" ca="1" si="38"/>
        <v>61.5</v>
      </c>
      <c r="N168" s="61">
        <f t="shared" ca="1" si="39"/>
        <v>0</v>
      </c>
      <c r="O168">
        <f t="shared" ca="1" si="40"/>
        <v>0</v>
      </c>
      <c r="V168" s="64">
        <v>165</v>
      </c>
      <c r="W168" s="65">
        <v>8738</v>
      </c>
      <c r="X168" s="67">
        <v>2.0651310563939634E-2</v>
      </c>
    </row>
    <row r="169" spans="1:24" x14ac:dyDescent="0.3">
      <c r="A169">
        <v>166</v>
      </c>
      <c r="B169">
        <f t="shared" ca="1" si="28"/>
        <v>246</v>
      </c>
      <c r="C169">
        <f ca="1">COUNTIF($L$4:L168,A169)*$S$14</f>
        <v>0</v>
      </c>
      <c r="D169">
        <f t="shared" ca="1" si="29"/>
        <v>246</v>
      </c>
      <c r="E169">
        <f t="shared" ca="1" si="30"/>
        <v>12</v>
      </c>
      <c r="F169">
        <f t="shared" ca="1" si="31"/>
        <v>12</v>
      </c>
      <c r="G169">
        <f t="shared" ca="1" si="32"/>
        <v>234</v>
      </c>
      <c r="H169">
        <f t="shared" ca="1" si="33"/>
        <v>0</v>
      </c>
      <c r="I169">
        <f t="shared" ca="1" si="34"/>
        <v>234</v>
      </c>
      <c r="J169">
        <f t="shared" ca="1" si="35"/>
        <v>0</v>
      </c>
      <c r="K169">
        <f t="shared" ca="1" si="36"/>
        <v>0</v>
      </c>
      <c r="L169">
        <f t="shared" ca="1" si="37"/>
        <v>0</v>
      </c>
      <c r="M169" s="60">
        <f t="shared" ca="1" si="38"/>
        <v>58.5</v>
      </c>
      <c r="N169" s="61">
        <f t="shared" ca="1" si="39"/>
        <v>0</v>
      </c>
      <c r="O169">
        <f t="shared" ca="1" si="40"/>
        <v>0</v>
      </c>
      <c r="V169" s="64">
        <v>166</v>
      </c>
      <c r="W169" s="65">
        <v>8817.5</v>
      </c>
      <c r="X169" s="67">
        <v>3.4274952919020718E-2</v>
      </c>
    </row>
    <row r="170" spans="1:24" x14ac:dyDescent="0.3">
      <c r="A170">
        <v>167</v>
      </c>
      <c r="B170">
        <f t="shared" ca="1" si="28"/>
        <v>234</v>
      </c>
      <c r="C170">
        <f ca="1">COUNTIF($L$4:L169,A170)*$S$14</f>
        <v>0</v>
      </c>
      <c r="D170">
        <f t="shared" ca="1" si="29"/>
        <v>234</v>
      </c>
      <c r="E170">
        <f t="shared" ca="1" si="30"/>
        <v>14</v>
      </c>
      <c r="F170">
        <f t="shared" ca="1" si="31"/>
        <v>14</v>
      </c>
      <c r="G170">
        <f t="shared" ca="1" si="32"/>
        <v>220</v>
      </c>
      <c r="H170">
        <f t="shared" ca="1" si="33"/>
        <v>0</v>
      </c>
      <c r="I170">
        <f t="shared" ca="1" si="34"/>
        <v>220</v>
      </c>
      <c r="J170">
        <f t="shared" ca="1" si="35"/>
        <v>0</v>
      </c>
      <c r="K170">
        <f t="shared" ca="1" si="36"/>
        <v>0</v>
      </c>
      <c r="L170">
        <f t="shared" ca="1" si="37"/>
        <v>0</v>
      </c>
      <c r="M170" s="60">
        <f t="shared" ca="1" si="38"/>
        <v>55</v>
      </c>
      <c r="N170" s="61">
        <f t="shared" ca="1" si="39"/>
        <v>0</v>
      </c>
      <c r="O170">
        <f t="shared" ca="1" si="40"/>
        <v>0</v>
      </c>
      <c r="V170" s="64">
        <v>167</v>
      </c>
      <c r="W170" s="65">
        <v>9006.5</v>
      </c>
      <c r="X170" s="67">
        <v>2.8719585161547666E-2</v>
      </c>
    </row>
    <row r="171" spans="1:24" x14ac:dyDescent="0.3">
      <c r="A171">
        <v>168</v>
      </c>
      <c r="B171">
        <f t="shared" ca="1" si="28"/>
        <v>220</v>
      </c>
      <c r="C171">
        <f ca="1">COUNTIF($L$4:L170,A171)*$S$14</f>
        <v>0</v>
      </c>
      <c r="D171">
        <f t="shared" ca="1" si="29"/>
        <v>220</v>
      </c>
      <c r="E171">
        <f t="shared" ca="1" si="30"/>
        <v>16</v>
      </c>
      <c r="F171">
        <f t="shared" ca="1" si="31"/>
        <v>16</v>
      </c>
      <c r="G171">
        <f t="shared" ca="1" si="32"/>
        <v>204</v>
      </c>
      <c r="H171">
        <f t="shared" ca="1" si="33"/>
        <v>0</v>
      </c>
      <c r="I171">
        <f t="shared" ca="1" si="34"/>
        <v>204</v>
      </c>
      <c r="J171">
        <f t="shared" ca="1" si="35"/>
        <v>0</v>
      </c>
      <c r="K171">
        <f t="shared" ca="1" si="36"/>
        <v>0</v>
      </c>
      <c r="L171">
        <f t="shared" ca="1" si="37"/>
        <v>0</v>
      </c>
      <c r="M171" s="60">
        <f t="shared" ca="1" si="38"/>
        <v>51</v>
      </c>
      <c r="N171" s="61">
        <f t="shared" ca="1" si="39"/>
        <v>0</v>
      </c>
      <c r="O171">
        <f t="shared" ca="1" si="40"/>
        <v>0</v>
      </c>
      <c r="V171" s="64">
        <v>168</v>
      </c>
      <c r="W171" s="65">
        <v>9110.75</v>
      </c>
      <c r="X171" s="67">
        <v>3.7514209928003028E-2</v>
      </c>
    </row>
    <row r="172" spans="1:24" x14ac:dyDescent="0.3">
      <c r="A172">
        <v>169</v>
      </c>
      <c r="B172">
        <f t="shared" ca="1" si="28"/>
        <v>204</v>
      </c>
      <c r="C172">
        <f ca="1">COUNTIF($L$4:L171,A172)*$S$14</f>
        <v>0</v>
      </c>
      <c r="D172">
        <f t="shared" ca="1" si="29"/>
        <v>204</v>
      </c>
      <c r="E172">
        <f t="shared" ca="1" si="30"/>
        <v>15</v>
      </c>
      <c r="F172">
        <f t="shared" ca="1" si="31"/>
        <v>15</v>
      </c>
      <c r="G172">
        <f t="shared" ca="1" si="32"/>
        <v>189</v>
      </c>
      <c r="H172">
        <f t="shared" ca="1" si="33"/>
        <v>0</v>
      </c>
      <c r="I172">
        <f t="shared" ca="1" si="34"/>
        <v>189</v>
      </c>
      <c r="J172">
        <f t="shared" ca="1" si="35"/>
        <v>0</v>
      </c>
      <c r="K172">
        <f t="shared" ca="1" si="36"/>
        <v>0</v>
      </c>
      <c r="L172">
        <f t="shared" ca="1" si="37"/>
        <v>0</v>
      </c>
      <c r="M172" s="60">
        <f t="shared" ca="1" si="38"/>
        <v>47.25</v>
      </c>
      <c r="N172" s="61">
        <f t="shared" ca="1" si="39"/>
        <v>0</v>
      </c>
      <c r="O172">
        <f t="shared" ca="1" si="40"/>
        <v>0</v>
      </c>
      <c r="V172" s="64">
        <v>169</v>
      </c>
      <c r="W172" s="65">
        <v>9565</v>
      </c>
      <c r="X172" s="67">
        <v>6.6563467492260067E-2</v>
      </c>
    </row>
    <row r="173" spans="1:24" x14ac:dyDescent="0.3">
      <c r="A173">
        <v>170</v>
      </c>
      <c r="B173">
        <f t="shared" ca="1" si="28"/>
        <v>189</v>
      </c>
      <c r="C173">
        <f ca="1">COUNTIF($L$4:L172,A173)*$S$14</f>
        <v>0</v>
      </c>
      <c r="D173">
        <f t="shared" ca="1" si="29"/>
        <v>189</v>
      </c>
      <c r="E173">
        <f t="shared" ca="1" si="30"/>
        <v>7</v>
      </c>
      <c r="F173">
        <f t="shared" ca="1" si="31"/>
        <v>7</v>
      </c>
      <c r="G173">
        <f t="shared" ca="1" si="32"/>
        <v>182</v>
      </c>
      <c r="H173">
        <f t="shared" ca="1" si="33"/>
        <v>0</v>
      </c>
      <c r="I173">
        <f t="shared" ca="1" si="34"/>
        <v>182</v>
      </c>
      <c r="J173">
        <f t="shared" ca="1" si="35"/>
        <v>0</v>
      </c>
      <c r="K173">
        <f t="shared" ca="1" si="36"/>
        <v>0</v>
      </c>
      <c r="L173">
        <f t="shared" ca="1" si="37"/>
        <v>0</v>
      </c>
      <c r="M173" s="60">
        <f t="shared" ca="1" si="38"/>
        <v>45.5</v>
      </c>
      <c r="N173" s="61">
        <f t="shared" ca="1" si="39"/>
        <v>0</v>
      </c>
      <c r="O173">
        <f t="shared" ca="1" si="40"/>
        <v>0</v>
      </c>
      <c r="V173" s="64">
        <v>170</v>
      </c>
      <c r="W173" s="65">
        <v>9371.75</v>
      </c>
      <c r="X173" s="67">
        <v>4.4866920152091254E-2</v>
      </c>
    </row>
    <row r="174" spans="1:24" x14ac:dyDescent="0.3">
      <c r="A174">
        <v>171</v>
      </c>
      <c r="B174">
        <f t="shared" ca="1" si="28"/>
        <v>182</v>
      </c>
      <c r="C174">
        <f ca="1">COUNTIF($L$4:L173,A174)*$S$14</f>
        <v>0</v>
      </c>
      <c r="D174">
        <f t="shared" ca="1" si="29"/>
        <v>182</v>
      </c>
      <c r="E174">
        <f t="shared" ca="1" si="30"/>
        <v>10</v>
      </c>
      <c r="F174">
        <f t="shared" ca="1" si="31"/>
        <v>10</v>
      </c>
      <c r="G174">
        <f t="shared" ca="1" si="32"/>
        <v>172</v>
      </c>
      <c r="H174">
        <f t="shared" ca="1" si="33"/>
        <v>0</v>
      </c>
      <c r="I174">
        <f t="shared" ca="1" si="34"/>
        <v>172</v>
      </c>
      <c r="J174">
        <f t="shared" ca="1" si="35"/>
        <v>0</v>
      </c>
      <c r="K174">
        <f t="shared" ca="1" si="36"/>
        <v>0</v>
      </c>
      <c r="L174">
        <f t="shared" ca="1" si="37"/>
        <v>0</v>
      </c>
      <c r="M174" s="60">
        <f t="shared" ca="1" si="38"/>
        <v>43</v>
      </c>
      <c r="N174" s="61">
        <f t="shared" ca="1" si="39"/>
        <v>0</v>
      </c>
      <c r="O174">
        <f t="shared" ca="1" si="40"/>
        <v>0</v>
      </c>
      <c r="V174" s="64">
        <v>171</v>
      </c>
      <c r="W174" s="65">
        <v>9052.25</v>
      </c>
      <c r="X174" s="67">
        <v>2.3552894211576848E-2</v>
      </c>
    </row>
    <row r="175" spans="1:24" x14ac:dyDescent="0.3">
      <c r="A175">
        <v>172</v>
      </c>
      <c r="B175">
        <f t="shared" ca="1" si="28"/>
        <v>172</v>
      </c>
      <c r="C175">
        <f ca="1">COUNTIF($L$4:L174,A175)*$S$14</f>
        <v>0</v>
      </c>
      <c r="D175">
        <f t="shared" ca="1" si="29"/>
        <v>172</v>
      </c>
      <c r="E175">
        <f t="shared" ca="1" si="30"/>
        <v>18</v>
      </c>
      <c r="F175">
        <f t="shared" ca="1" si="31"/>
        <v>18</v>
      </c>
      <c r="G175">
        <f t="shared" ca="1" si="32"/>
        <v>154</v>
      </c>
      <c r="H175">
        <f t="shared" ca="1" si="33"/>
        <v>0</v>
      </c>
      <c r="I175">
        <f t="shared" ca="1" si="34"/>
        <v>154</v>
      </c>
      <c r="J175">
        <f t="shared" ca="1" si="35"/>
        <v>0</v>
      </c>
      <c r="K175">
        <f t="shared" ca="1" si="36"/>
        <v>0</v>
      </c>
      <c r="L175">
        <f t="shared" ca="1" si="37"/>
        <v>0</v>
      </c>
      <c r="M175" s="60">
        <f t="shared" ca="1" si="38"/>
        <v>38.5</v>
      </c>
      <c r="N175" s="61">
        <f t="shared" ca="1" si="39"/>
        <v>0</v>
      </c>
      <c r="O175">
        <f t="shared" ca="1" si="40"/>
        <v>0</v>
      </c>
      <c r="V175" s="64">
        <v>172</v>
      </c>
      <c r="W175" s="65">
        <v>9176.75</v>
      </c>
      <c r="X175" s="67">
        <v>2.4353120243531201E-2</v>
      </c>
    </row>
    <row r="176" spans="1:24" x14ac:dyDescent="0.3">
      <c r="A176">
        <v>173</v>
      </c>
      <c r="B176">
        <f t="shared" ca="1" si="28"/>
        <v>154</v>
      </c>
      <c r="C176">
        <f ca="1">COUNTIF($L$4:L175,A176)*$S$14</f>
        <v>0</v>
      </c>
      <c r="D176">
        <f t="shared" ca="1" si="29"/>
        <v>154</v>
      </c>
      <c r="E176">
        <f t="shared" ca="1" si="30"/>
        <v>14</v>
      </c>
      <c r="F176">
        <f t="shared" ca="1" si="31"/>
        <v>14</v>
      </c>
      <c r="G176">
        <f t="shared" ca="1" si="32"/>
        <v>140</v>
      </c>
      <c r="H176">
        <f t="shared" ca="1" si="33"/>
        <v>0</v>
      </c>
      <c r="I176">
        <f t="shared" ca="1" si="34"/>
        <v>140</v>
      </c>
      <c r="J176">
        <f t="shared" ca="1" si="35"/>
        <v>0</v>
      </c>
      <c r="K176">
        <f t="shared" ca="1" si="36"/>
        <v>0</v>
      </c>
      <c r="L176">
        <f t="shared" ca="1" si="37"/>
        <v>0</v>
      </c>
      <c r="M176" s="60">
        <f t="shared" ca="1" si="38"/>
        <v>35</v>
      </c>
      <c r="N176" s="61">
        <f t="shared" ca="1" si="39"/>
        <v>0</v>
      </c>
      <c r="O176">
        <f t="shared" ca="1" si="40"/>
        <v>0</v>
      </c>
      <c r="V176" s="64">
        <v>173</v>
      </c>
      <c r="W176" s="65">
        <v>9340</v>
      </c>
      <c r="X176" s="67">
        <v>4.9045301385248971E-2</v>
      </c>
    </row>
    <row r="177" spans="1:24" x14ac:dyDescent="0.3">
      <c r="A177">
        <v>174</v>
      </c>
      <c r="B177">
        <f t="shared" ca="1" si="28"/>
        <v>140</v>
      </c>
      <c r="C177">
        <f ca="1">COUNTIF($L$4:L176,A177)*$S$14</f>
        <v>0</v>
      </c>
      <c r="D177">
        <f t="shared" ca="1" si="29"/>
        <v>140</v>
      </c>
      <c r="E177">
        <f t="shared" ca="1" si="30"/>
        <v>12</v>
      </c>
      <c r="F177">
        <f t="shared" ca="1" si="31"/>
        <v>12</v>
      </c>
      <c r="G177">
        <f t="shared" ca="1" si="32"/>
        <v>128</v>
      </c>
      <c r="H177">
        <f t="shared" ca="1" si="33"/>
        <v>0</v>
      </c>
      <c r="I177">
        <f t="shared" ca="1" si="34"/>
        <v>128</v>
      </c>
      <c r="J177">
        <f t="shared" ca="1" si="35"/>
        <v>0</v>
      </c>
      <c r="K177">
        <f t="shared" ca="1" si="36"/>
        <v>0</v>
      </c>
      <c r="L177">
        <f t="shared" ca="1" si="37"/>
        <v>0</v>
      </c>
      <c r="M177" s="60">
        <f t="shared" ca="1" si="38"/>
        <v>32</v>
      </c>
      <c r="N177" s="61">
        <f t="shared" ca="1" si="39"/>
        <v>0</v>
      </c>
      <c r="O177">
        <f t="shared" ca="1" si="40"/>
        <v>0</v>
      </c>
      <c r="V177" s="64">
        <v>174</v>
      </c>
      <c r="W177" s="65">
        <v>9726.5</v>
      </c>
      <c r="X177" s="67">
        <v>6.0390097524381098E-2</v>
      </c>
    </row>
    <row r="178" spans="1:24" x14ac:dyDescent="0.3">
      <c r="A178">
        <v>175</v>
      </c>
      <c r="B178">
        <f t="shared" ca="1" si="28"/>
        <v>128</v>
      </c>
      <c r="C178">
        <f ca="1">COUNTIF($L$4:L177,A178)*$S$14</f>
        <v>0</v>
      </c>
      <c r="D178">
        <f t="shared" ca="1" si="29"/>
        <v>128</v>
      </c>
      <c r="E178">
        <f t="shared" ca="1" si="30"/>
        <v>15</v>
      </c>
      <c r="F178">
        <f t="shared" ca="1" si="31"/>
        <v>15</v>
      </c>
      <c r="G178">
        <f t="shared" ca="1" si="32"/>
        <v>113</v>
      </c>
      <c r="H178">
        <f t="shared" ca="1" si="33"/>
        <v>0</v>
      </c>
      <c r="I178">
        <f t="shared" ca="1" si="34"/>
        <v>113</v>
      </c>
      <c r="J178">
        <f t="shared" ca="1" si="35"/>
        <v>0</v>
      </c>
      <c r="K178">
        <f t="shared" ca="1" si="36"/>
        <v>0</v>
      </c>
      <c r="L178">
        <f t="shared" ca="1" si="37"/>
        <v>0</v>
      </c>
      <c r="M178" s="60">
        <f t="shared" ca="1" si="38"/>
        <v>28.25</v>
      </c>
      <c r="N178" s="61">
        <f t="shared" ca="1" si="39"/>
        <v>0</v>
      </c>
      <c r="O178">
        <f t="shared" ca="1" si="40"/>
        <v>0</v>
      </c>
      <c r="V178" s="64">
        <v>175</v>
      </c>
      <c r="W178" s="65">
        <v>9174.25</v>
      </c>
      <c r="X178" s="67">
        <v>4.3299738708473312E-2</v>
      </c>
    </row>
    <row r="179" spans="1:24" x14ac:dyDescent="0.3">
      <c r="A179">
        <v>176</v>
      </c>
      <c r="B179">
        <f t="shared" ca="1" si="28"/>
        <v>113</v>
      </c>
      <c r="C179">
        <f ca="1">COUNTIF($L$4:L178,A179)*$S$14</f>
        <v>0</v>
      </c>
      <c r="D179">
        <f t="shared" ca="1" si="29"/>
        <v>113</v>
      </c>
      <c r="E179">
        <f t="shared" ca="1" si="30"/>
        <v>6</v>
      </c>
      <c r="F179">
        <f t="shared" ca="1" si="31"/>
        <v>6</v>
      </c>
      <c r="G179">
        <f t="shared" ca="1" si="32"/>
        <v>107</v>
      </c>
      <c r="H179">
        <f t="shared" ca="1" si="33"/>
        <v>0</v>
      </c>
      <c r="I179">
        <f t="shared" ca="1" si="34"/>
        <v>107</v>
      </c>
      <c r="J179">
        <f t="shared" ca="1" si="35"/>
        <v>0</v>
      </c>
      <c r="K179">
        <f t="shared" ca="1" si="36"/>
        <v>0</v>
      </c>
      <c r="L179">
        <f t="shared" ca="1" si="37"/>
        <v>0</v>
      </c>
      <c r="M179" s="60">
        <f t="shared" ca="1" si="38"/>
        <v>26.75</v>
      </c>
      <c r="N179" s="61">
        <f t="shared" ca="1" si="39"/>
        <v>0</v>
      </c>
      <c r="O179">
        <f t="shared" ca="1" si="40"/>
        <v>0</v>
      </c>
      <c r="V179" s="64">
        <v>176</v>
      </c>
      <c r="W179" s="65">
        <v>8652.75</v>
      </c>
      <c r="X179" s="67">
        <v>3.8819875776397513E-4</v>
      </c>
    </row>
    <row r="180" spans="1:24" x14ac:dyDescent="0.3">
      <c r="A180">
        <v>177</v>
      </c>
      <c r="B180">
        <f t="shared" ca="1" si="28"/>
        <v>107</v>
      </c>
      <c r="C180">
        <f ca="1">COUNTIF($L$4:L179,A180)*$S$14</f>
        <v>0</v>
      </c>
      <c r="D180">
        <f t="shared" ca="1" si="29"/>
        <v>107</v>
      </c>
      <c r="E180">
        <f t="shared" ca="1" si="30"/>
        <v>11</v>
      </c>
      <c r="F180">
        <f t="shared" ca="1" si="31"/>
        <v>11</v>
      </c>
      <c r="G180">
        <f t="shared" ca="1" si="32"/>
        <v>96</v>
      </c>
      <c r="H180">
        <f t="shared" ca="1" si="33"/>
        <v>0</v>
      </c>
      <c r="I180">
        <f t="shared" ca="1" si="34"/>
        <v>96</v>
      </c>
      <c r="J180">
        <f t="shared" ca="1" si="35"/>
        <v>0</v>
      </c>
      <c r="K180">
        <f t="shared" ca="1" si="36"/>
        <v>0</v>
      </c>
      <c r="L180">
        <f t="shared" ca="1" si="37"/>
        <v>0</v>
      </c>
      <c r="M180" s="60">
        <f t="shared" ca="1" si="38"/>
        <v>24</v>
      </c>
      <c r="N180" s="61">
        <f t="shared" ca="1" si="39"/>
        <v>0</v>
      </c>
      <c r="O180">
        <f t="shared" ca="1" si="40"/>
        <v>0</v>
      </c>
      <c r="V180" s="64">
        <v>177</v>
      </c>
      <c r="W180" s="65">
        <v>8746.5</v>
      </c>
      <c r="X180" s="67">
        <v>2.5068546807677242E-2</v>
      </c>
    </row>
    <row r="181" spans="1:24" x14ac:dyDescent="0.3">
      <c r="A181">
        <v>178</v>
      </c>
      <c r="B181">
        <f t="shared" ca="1" si="28"/>
        <v>96</v>
      </c>
      <c r="C181">
        <f ca="1">COUNTIF($L$4:L180,A181)*$S$14</f>
        <v>0</v>
      </c>
      <c r="D181">
        <f t="shared" ca="1" si="29"/>
        <v>96</v>
      </c>
      <c r="E181">
        <f t="shared" ca="1" si="30"/>
        <v>18</v>
      </c>
      <c r="F181">
        <f t="shared" ca="1" si="31"/>
        <v>18</v>
      </c>
      <c r="G181">
        <f t="shared" ca="1" si="32"/>
        <v>78</v>
      </c>
      <c r="H181">
        <f t="shared" ca="1" si="33"/>
        <v>0</v>
      </c>
      <c r="I181">
        <f t="shared" ca="1" si="34"/>
        <v>78</v>
      </c>
      <c r="J181">
        <f t="shared" ca="1" si="35"/>
        <v>0</v>
      </c>
      <c r="K181">
        <f t="shared" ca="1" si="36"/>
        <v>0</v>
      </c>
      <c r="L181">
        <f t="shared" ca="1" si="37"/>
        <v>0</v>
      </c>
      <c r="M181" s="60">
        <f t="shared" ca="1" si="38"/>
        <v>19.5</v>
      </c>
      <c r="N181" s="61">
        <f t="shared" ca="1" si="39"/>
        <v>0</v>
      </c>
      <c r="O181">
        <f t="shared" ca="1" si="40"/>
        <v>0</v>
      </c>
      <c r="V181" s="64">
        <v>178</v>
      </c>
      <c r="W181" s="65">
        <v>9287.5</v>
      </c>
      <c r="X181" s="67">
        <v>2.8744326777609682E-2</v>
      </c>
    </row>
    <row r="182" spans="1:24" x14ac:dyDescent="0.3">
      <c r="A182">
        <v>179</v>
      </c>
      <c r="B182">
        <f t="shared" ca="1" si="28"/>
        <v>78</v>
      </c>
      <c r="C182">
        <f ca="1">COUNTIF($L$4:L181,A182)*$S$14</f>
        <v>0</v>
      </c>
      <c r="D182">
        <f t="shared" ca="1" si="29"/>
        <v>78</v>
      </c>
      <c r="E182">
        <f t="shared" ca="1" si="30"/>
        <v>19</v>
      </c>
      <c r="F182">
        <f t="shared" ca="1" si="31"/>
        <v>19</v>
      </c>
      <c r="G182">
        <f t="shared" ca="1" si="32"/>
        <v>59</v>
      </c>
      <c r="H182">
        <f t="shared" ca="1" si="33"/>
        <v>0</v>
      </c>
      <c r="I182">
        <f t="shared" ca="1" si="34"/>
        <v>59</v>
      </c>
      <c r="J182">
        <f t="shared" ca="1" si="35"/>
        <v>0</v>
      </c>
      <c r="K182">
        <f t="shared" ca="1" si="36"/>
        <v>0</v>
      </c>
      <c r="L182">
        <f t="shared" ca="1" si="37"/>
        <v>0</v>
      </c>
      <c r="M182" s="60">
        <f t="shared" ca="1" si="38"/>
        <v>14.75</v>
      </c>
      <c r="N182" s="61">
        <f t="shared" ca="1" si="39"/>
        <v>0</v>
      </c>
      <c r="O182">
        <f t="shared" ca="1" si="40"/>
        <v>0</v>
      </c>
      <c r="V182" s="64">
        <v>179</v>
      </c>
      <c r="W182" s="65">
        <v>8782.5</v>
      </c>
      <c r="X182" s="67">
        <v>2.681694520015546E-2</v>
      </c>
    </row>
    <row r="183" spans="1:24" x14ac:dyDescent="0.3">
      <c r="A183">
        <v>180</v>
      </c>
      <c r="B183">
        <f t="shared" ca="1" si="28"/>
        <v>59</v>
      </c>
      <c r="C183">
        <f ca="1">COUNTIF($L$4:L182,A183)*$S$14</f>
        <v>0</v>
      </c>
      <c r="D183">
        <f t="shared" ca="1" si="29"/>
        <v>59</v>
      </c>
      <c r="E183">
        <f t="shared" ca="1" si="30"/>
        <v>14</v>
      </c>
      <c r="F183">
        <f t="shared" ca="1" si="31"/>
        <v>14</v>
      </c>
      <c r="G183">
        <f t="shared" ca="1" si="32"/>
        <v>45</v>
      </c>
      <c r="H183">
        <f t="shared" ca="1" si="33"/>
        <v>0</v>
      </c>
      <c r="I183">
        <f t="shared" ca="1" si="34"/>
        <v>45</v>
      </c>
      <c r="J183">
        <f t="shared" ca="1" si="35"/>
        <v>1</v>
      </c>
      <c r="K183">
        <f t="shared" ca="1" si="36"/>
        <v>6</v>
      </c>
      <c r="L183">
        <f t="shared" ca="1" si="37"/>
        <v>187</v>
      </c>
      <c r="M183" s="60">
        <f t="shared" ca="1" si="38"/>
        <v>11.25</v>
      </c>
      <c r="N183" s="61">
        <f t="shared" ca="1" si="39"/>
        <v>0</v>
      </c>
      <c r="O183">
        <f t="shared" ca="1" si="40"/>
        <v>80</v>
      </c>
      <c r="V183" s="64">
        <v>180</v>
      </c>
      <c r="W183" s="65">
        <v>9481.25</v>
      </c>
      <c r="X183" s="67">
        <v>5.3478086047446721E-2</v>
      </c>
    </row>
    <row r="184" spans="1:24" x14ac:dyDescent="0.3">
      <c r="V184" s="64">
        <v>181</v>
      </c>
      <c r="W184" s="65">
        <v>9371.5</v>
      </c>
      <c r="X184" s="67">
        <v>4.878048780487805E-2</v>
      </c>
    </row>
    <row r="185" spans="1:24" x14ac:dyDescent="0.3">
      <c r="V185" s="64">
        <v>182</v>
      </c>
      <c r="W185" s="65">
        <v>8434.5</v>
      </c>
      <c r="X185" s="67">
        <v>9.8270440251572323E-3</v>
      </c>
    </row>
    <row r="186" spans="1:24" x14ac:dyDescent="0.3">
      <c r="V186" s="64">
        <v>183</v>
      </c>
      <c r="W186" s="65">
        <v>9749.5</v>
      </c>
      <c r="X186" s="67">
        <v>5.6831012420022579E-2</v>
      </c>
    </row>
    <row r="187" spans="1:24" x14ac:dyDescent="0.3">
      <c r="V187" s="64">
        <v>184</v>
      </c>
      <c r="W187" s="65">
        <v>9021.25</v>
      </c>
      <c r="X187" s="67">
        <v>3.0054644808743168E-2</v>
      </c>
    </row>
    <row r="188" spans="1:24" x14ac:dyDescent="0.3">
      <c r="V188" s="64">
        <v>185</v>
      </c>
      <c r="W188" s="65">
        <v>9422.25</v>
      </c>
      <c r="X188" s="67">
        <v>2.4852071005917159E-2</v>
      </c>
    </row>
    <row r="189" spans="1:24" x14ac:dyDescent="0.3">
      <c r="V189" s="64">
        <v>186</v>
      </c>
      <c r="W189" s="65">
        <v>9262.5</v>
      </c>
      <c r="X189" s="67">
        <v>4.6565774155995346E-2</v>
      </c>
    </row>
    <row r="190" spans="1:24" x14ac:dyDescent="0.3">
      <c r="V190" s="64">
        <v>187</v>
      </c>
      <c r="W190" s="65">
        <v>9767.75</v>
      </c>
      <c r="X190" s="67">
        <v>7.3523950984032679E-2</v>
      </c>
    </row>
    <row r="191" spans="1:24" x14ac:dyDescent="0.3">
      <c r="V191" s="64">
        <v>188</v>
      </c>
      <c r="W191" s="65">
        <v>9103.75</v>
      </c>
      <c r="X191" s="67">
        <v>3.1807602792862683E-2</v>
      </c>
    </row>
    <row r="192" spans="1:24" x14ac:dyDescent="0.3">
      <c r="V192" s="64">
        <v>189</v>
      </c>
      <c r="W192" s="65">
        <v>9351.25</v>
      </c>
      <c r="X192" s="67">
        <v>3.7941397445529677E-2</v>
      </c>
    </row>
    <row r="193" spans="22:24" x14ac:dyDescent="0.3">
      <c r="V193" s="64">
        <v>190</v>
      </c>
      <c r="W193" s="65">
        <v>8830.25</v>
      </c>
      <c r="X193" s="67">
        <v>3.1152647975077882E-2</v>
      </c>
    </row>
    <row r="194" spans="22:24" x14ac:dyDescent="0.3">
      <c r="V194" s="64">
        <v>191</v>
      </c>
      <c r="W194" s="65">
        <v>9151</v>
      </c>
      <c r="X194" s="67">
        <v>3.9120715350223545E-2</v>
      </c>
    </row>
    <row r="195" spans="22:24" x14ac:dyDescent="0.3">
      <c r="V195" s="64">
        <v>192</v>
      </c>
      <c r="W195" s="65">
        <v>9025</v>
      </c>
      <c r="X195" s="67">
        <v>1.6467065868263474E-2</v>
      </c>
    </row>
    <row r="196" spans="22:24" x14ac:dyDescent="0.3">
      <c r="V196" s="64">
        <v>193</v>
      </c>
      <c r="W196" s="65">
        <v>9173</v>
      </c>
      <c r="X196" s="67">
        <v>3.3853176112590339E-2</v>
      </c>
    </row>
    <row r="197" spans="22:24" x14ac:dyDescent="0.3">
      <c r="V197" s="64">
        <v>194</v>
      </c>
      <c r="W197" s="65">
        <v>9096.75</v>
      </c>
      <c r="X197" s="67">
        <v>2.9478458049886622E-2</v>
      </c>
    </row>
    <row r="198" spans="22:24" x14ac:dyDescent="0.3">
      <c r="V198" s="64">
        <v>195</v>
      </c>
      <c r="W198" s="65">
        <v>9371</v>
      </c>
      <c r="X198" s="67">
        <v>2.4587014982712256E-2</v>
      </c>
    </row>
    <row r="199" spans="22:24" x14ac:dyDescent="0.3">
      <c r="V199" s="64">
        <v>196</v>
      </c>
      <c r="W199" s="65">
        <v>9098.5</v>
      </c>
      <c r="X199" s="67">
        <v>2.6932084309133488E-2</v>
      </c>
    </row>
    <row r="200" spans="22:24" x14ac:dyDescent="0.3">
      <c r="V200" s="64">
        <v>197</v>
      </c>
      <c r="W200" s="65">
        <v>9545</v>
      </c>
      <c r="X200" s="67">
        <v>4.3832428238944919E-2</v>
      </c>
    </row>
    <row r="201" spans="22:24" x14ac:dyDescent="0.3">
      <c r="V201" s="64">
        <v>198</v>
      </c>
      <c r="W201" s="65">
        <v>8458.25</v>
      </c>
      <c r="X201" s="67">
        <v>1.9252984212552945E-2</v>
      </c>
    </row>
    <row r="202" spans="22:24" x14ac:dyDescent="0.3">
      <c r="V202" s="64">
        <v>199</v>
      </c>
      <c r="W202" s="65">
        <v>9198.75</v>
      </c>
      <c r="X202" s="67">
        <v>5.0290135396518373E-2</v>
      </c>
    </row>
    <row r="203" spans="22:24" x14ac:dyDescent="0.3">
      <c r="V203" s="64">
        <v>200</v>
      </c>
      <c r="W203" s="65">
        <v>9427.25</v>
      </c>
      <c r="X203" s="67">
        <v>4.9766718506998445E-2</v>
      </c>
    </row>
    <row r="204" spans="22:24" x14ac:dyDescent="0.3">
      <c r="V204" s="64">
        <v>201</v>
      </c>
      <c r="W204" s="65">
        <v>9763.5</v>
      </c>
      <c r="X204" s="67">
        <v>5.7054741711642251E-2</v>
      </c>
    </row>
    <row r="205" spans="22:24" x14ac:dyDescent="0.3">
      <c r="V205" s="64">
        <v>202</v>
      </c>
      <c r="W205" s="65">
        <v>9321.75</v>
      </c>
      <c r="X205" s="67">
        <v>5.2691432903714933E-2</v>
      </c>
    </row>
    <row r="206" spans="22:24" x14ac:dyDescent="0.3">
      <c r="V206" s="64">
        <v>203</v>
      </c>
      <c r="W206" s="65">
        <v>9087.75</v>
      </c>
      <c r="X206" s="67">
        <v>1.9140625000000001E-2</v>
      </c>
    </row>
    <row r="207" spans="22:24" x14ac:dyDescent="0.3">
      <c r="V207" s="64">
        <v>204</v>
      </c>
      <c r="W207" s="65">
        <v>9118</v>
      </c>
      <c r="X207" s="67">
        <v>3.3283470456245329E-2</v>
      </c>
    </row>
    <row r="208" spans="22:24" x14ac:dyDescent="0.3">
      <c r="V208" s="64">
        <v>205</v>
      </c>
      <c r="W208" s="65">
        <v>9113.75</v>
      </c>
      <c r="X208" s="67">
        <v>4.3701799485861184E-2</v>
      </c>
    </row>
    <row r="209" spans="22:24" x14ac:dyDescent="0.3">
      <c r="V209" s="64">
        <v>206</v>
      </c>
      <c r="W209" s="65">
        <v>9041.25</v>
      </c>
      <c r="X209" s="67">
        <v>3.9685658153241647E-2</v>
      </c>
    </row>
    <row r="210" spans="22:24" x14ac:dyDescent="0.3">
      <c r="V210" s="64">
        <v>207</v>
      </c>
      <c r="W210" s="65">
        <v>8923.75</v>
      </c>
      <c r="X210" s="67">
        <v>2.1121351766513058E-2</v>
      </c>
    </row>
    <row r="211" spans="22:24" x14ac:dyDescent="0.3">
      <c r="V211" s="64">
        <v>208</v>
      </c>
      <c r="W211" s="65">
        <v>8890.5</v>
      </c>
      <c r="X211" s="67">
        <v>2.649268485567418E-2</v>
      </c>
    </row>
    <row r="212" spans="22:24" x14ac:dyDescent="0.3">
      <c r="V212" s="64">
        <v>209</v>
      </c>
      <c r="W212" s="65">
        <v>8888.75</v>
      </c>
      <c r="X212" s="67">
        <v>1.1567610690067811E-2</v>
      </c>
    </row>
    <row r="213" spans="22:24" x14ac:dyDescent="0.3">
      <c r="V213" s="64">
        <v>210</v>
      </c>
      <c r="W213" s="65">
        <v>8908</v>
      </c>
      <c r="X213" s="67">
        <v>3.7714712471994025E-2</v>
      </c>
    </row>
    <row r="214" spans="22:24" x14ac:dyDescent="0.3">
      <c r="V214" s="64">
        <v>211</v>
      </c>
      <c r="W214" s="65">
        <v>9111.5</v>
      </c>
      <c r="X214" s="67">
        <v>3.1225296442687747E-2</v>
      </c>
    </row>
    <row r="215" spans="22:24" x14ac:dyDescent="0.3">
      <c r="V215" s="64">
        <v>212</v>
      </c>
      <c r="W215" s="65">
        <v>8716.75</v>
      </c>
      <c r="X215" s="67">
        <v>2.9343629343629343E-2</v>
      </c>
    </row>
    <row r="216" spans="22:24" x14ac:dyDescent="0.3">
      <c r="V216" s="64">
        <v>213</v>
      </c>
      <c r="W216" s="65">
        <v>9011.25</v>
      </c>
      <c r="X216" s="67">
        <v>3.411764705882353E-2</v>
      </c>
    </row>
    <row r="217" spans="22:24" x14ac:dyDescent="0.3">
      <c r="V217" s="64">
        <v>214</v>
      </c>
      <c r="W217" s="65">
        <v>8940.5</v>
      </c>
      <c r="X217" s="67">
        <v>2.7058368766911482E-2</v>
      </c>
    </row>
    <row r="218" spans="22:24" x14ac:dyDescent="0.3">
      <c r="V218" s="64">
        <v>215</v>
      </c>
      <c r="W218" s="65">
        <v>10139.25</v>
      </c>
      <c r="X218" s="67">
        <v>7.4914869466515321E-2</v>
      </c>
    </row>
    <row r="219" spans="22:24" x14ac:dyDescent="0.3">
      <c r="V219" s="64">
        <v>216</v>
      </c>
      <c r="W219" s="65">
        <v>9052.25</v>
      </c>
      <c r="X219" s="67">
        <v>2.8636884306987399E-2</v>
      </c>
    </row>
    <row r="220" spans="22:24" x14ac:dyDescent="0.3">
      <c r="V220" s="64">
        <v>217</v>
      </c>
      <c r="W220" s="65">
        <v>8736.5</v>
      </c>
      <c r="X220" s="67">
        <v>2.4812030075187969E-2</v>
      </c>
    </row>
    <row r="221" spans="22:24" x14ac:dyDescent="0.3">
      <c r="V221" s="64">
        <v>218</v>
      </c>
      <c r="W221" s="65">
        <v>9013</v>
      </c>
      <c r="X221" s="67">
        <v>3.6547433903576981E-2</v>
      </c>
    </row>
    <row r="222" spans="22:24" x14ac:dyDescent="0.3">
      <c r="V222" s="64">
        <v>219</v>
      </c>
      <c r="W222" s="65">
        <v>9423.25</v>
      </c>
      <c r="X222" s="67">
        <v>4.4083526682134569E-2</v>
      </c>
    </row>
    <row r="223" spans="22:24" x14ac:dyDescent="0.3">
      <c r="V223" s="64">
        <v>220</v>
      </c>
      <c r="W223" s="65">
        <v>9492</v>
      </c>
      <c r="X223" s="67">
        <v>4.8012003000750189E-2</v>
      </c>
    </row>
    <row r="224" spans="22:24" x14ac:dyDescent="0.3">
      <c r="V224" s="64">
        <v>221</v>
      </c>
      <c r="W224" s="65">
        <v>9048.5</v>
      </c>
      <c r="X224" s="67">
        <v>2.5291828793774319E-2</v>
      </c>
    </row>
    <row r="225" spans="22:24" x14ac:dyDescent="0.3">
      <c r="V225" s="64">
        <v>222</v>
      </c>
      <c r="W225" s="65">
        <v>9049</v>
      </c>
      <c r="X225" s="67">
        <v>2.6073619631901839E-2</v>
      </c>
    </row>
    <row r="226" spans="22:24" x14ac:dyDescent="0.3">
      <c r="V226" s="64">
        <v>223</v>
      </c>
      <c r="W226" s="65">
        <v>9151.5</v>
      </c>
      <c r="X226" s="67">
        <v>3.0007794232268122E-2</v>
      </c>
    </row>
    <row r="227" spans="22:24" x14ac:dyDescent="0.3">
      <c r="V227" s="64">
        <v>224</v>
      </c>
      <c r="W227" s="65">
        <v>9331</v>
      </c>
      <c r="X227" s="67">
        <v>1.2153437143942271E-2</v>
      </c>
    </row>
    <row r="228" spans="22:24" x14ac:dyDescent="0.3">
      <c r="V228" s="64">
        <v>225</v>
      </c>
      <c r="W228" s="65">
        <v>9497.5</v>
      </c>
      <c r="X228" s="67">
        <v>4.9392395139161112E-2</v>
      </c>
    </row>
    <row r="229" spans="22:24" x14ac:dyDescent="0.3">
      <c r="V229" s="64">
        <v>226</v>
      </c>
      <c r="W229" s="65">
        <v>9054</v>
      </c>
      <c r="X229" s="67">
        <v>2.3082942097026604E-2</v>
      </c>
    </row>
    <row r="230" spans="22:24" x14ac:dyDescent="0.3">
      <c r="V230" s="64">
        <v>227</v>
      </c>
      <c r="W230" s="65">
        <v>8902.25</v>
      </c>
      <c r="X230" s="67">
        <v>3.1360250882007057E-2</v>
      </c>
    </row>
    <row r="231" spans="22:24" x14ac:dyDescent="0.3">
      <c r="V231" s="64">
        <v>228</v>
      </c>
      <c r="W231" s="65">
        <v>8973.5</v>
      </c>
      <c r="X231" s="67">
        <v>2.6438569206842923E-2</v>
      </c>
    </row>
    <row r="232" spans="22:24" x14ac:dyDescent="0.3">
      <c r="V232" s="64">
        <v>229</v>
      </c>
      <c r="W232" s="65">
        <v>9439.5</v>
      </c>
      <c r="X232" s="67">
        <v>5.568096313017306E-2</v>
      </c>
    </row>
    <row r="233" spans="22:24" x14ac:dyDescent="0.3">
      <c r="V233" s="64">
        <v>230</v>
      </c>
      <c r="W233" s="65">
        <v>9510.5</v>
      </c>
      <c r="X233" s="67">
        <v>4.9558202074529392E-2</v>
      </c>
    </row>
    <row r="234" spans="22:24" x14ac:dyDescent="0.3">
      <c r="V234" s="64">
        <v>231</v>
      </c>
      <c r="W234" s="65">
        <v>9628</v>
      </c>
      <c r="X234" s="67">
        <v>4.2469524184034602E-2</v>
      </c>
    </row>
    <row r="235" spans="22:24" x14ac:dyDescent="0.3">
      <c r="V235" s="64">
        <v>232</v>
      </c>
      <c r="W235" s="65">
        <v>9024.5</v>
      </c>
      <c r="X235" s="67">
        <v>2.1990309355199404E-2</v>
      </c>
    </row>
    <row r="236" spans="22:24" x14ac:dyDescent="0.3">
      <c r="V236" s="64">
        <v>233</v>
      </c>
      <c r="W236" s="65">
        <v>9221.75</v>
      </c>
      <c r="X236" s="67">
        <v>2.7591349739000747E-2</v>
      </c>
    </row>
    <row r="237" spans="22:24" x14ac:dyDescent="0.3">
      <c r="V237" s="64">
        <v>234</v>
      </c>
      <c r="W237" s="65">
        <v>9658.5</v>
      </c>
      <c r="X237" s="67">
        <v>5.2180685358255451E-2</v>
      </c>
    </row>
    <row r="238" spans="22:24" x14ac:dyDescent="0.3">
      <c r="V238" s="64">
        <v>235</v>
      </c>
      <c r="W238" s="65">
        <v>9120.75</v>
      </c>
      <c r="X238" s="67">
        <v>3.3891850723533894E-2</v>
      </c>
    </row>
    <row r="239" spans="22:24" x14ac:dyDescent="0.3">
      <c r="V239" s="64">
        <v>236</v>
      </c>
      <c r="W239" s="65">
        <v>8842</v>
      </c>
      <c r="X239" s="67">
        <v>1.968351987649556E-2</v>
      </c>
    </row>
    <row r="240" spans="22:24" x14ac:dyDescent="0.3">
      <c r="V240" s="64">
        <v>237</v>
      </c>
      <c r="W240" s="65">
        <v>9540</v>
      </c>
      <c r="X240" s="67">
        <v>3.9311119430924746E-2</v>
      </c>
    </row>
    <row r="241" spans="22:24" x14ac:dyDescent="0.3">
      <c r="V241" s="64">
        <v>238</v>
      </c>
      <c r="W241" s="65">
        <v>8951</v>
      </c>
      <c r="X241" s="67">
        <v>4.084720121028744E-2</v>
      </c>
    </row>
    <row r="242" spans="22:24" x14ac:dyDescent="0.3">
      <c r="V242" s="64">
        <v>239</v>
      </c>
      <c r="W242" s="65">
        <v>8987.25</v>
      </c>
      <c r="X242" s="67">
        <v>2.8849756463094792E-2</v>
      </c>
    </row>
    <row r="243" spans="22:24" x14ac:dyDescent="0.3">
      <c r="V243" s="64">
        <v>240</v>
      </c>
      <c r="W243" s="65">
        <v>9137</v>
      </c>
      <c r="X243" s="67">
        <v>2.6731927710843373E-2</v>
      </c>
    </row>
    <row r="244" spans="22:24" x14ac:dyDescent="0.3">
      <c r="V244" s="64">
        <v>241</v>
      </c>
      <c r="W244" s="65">
        <v>9504.75</v>
      </c>
      <c r="X244" s="67">
        <v>4.1183077499064018E-2</v>
      </c>
    </row>
    <row r="245" spans="22:24" x14ac:dyDescent="0.3">
      <c r="V245" s="64">
        <v>242</v>
      </c>
      <c r="W245" s="65">
        <v>8868</v>
      </c>
      <c r="X245" s="67">
        <v>2.0792467634366419E-2</v>
      </c>
    </row>
    <row r="246" spans="22:24" x14ac:dyDescent="0.3">
      <c r="V246" s="64">
        <v>243</v>
      </c>
      <c r="W246" s="65">
        <v>9075.25</v>
      </c>
      <c r="X246" s="67">
        <v>4.7822706065318819E-2</v>
      </c>
    </row>
    <row r="247" spans="22:24" x14ac:dyDescent="0.3">
      <c r="V247" s="64">
        <v>244</v>
      </c>
      <c r="W247" s="65">
        <v>8890.75</v>
      </c>
      <c r="X247" s="67">
        <v>2.7809523809523808E-2</v>
      </c>
    </row>
    <row r="248" spans="22:24" x14ac:dyDescent="0.3">
      <c r="V248" s="64">
        <v>245</v>
      </c>
      <c r="W248" s="65">
        <v>9463.75</v>
      </c>
      <c r="X248" s="67">
        <v>6.3229205871283403E-2</v>
      </c>
    </row>
    <row r="249" spans="22:24" x14ac:dyDescent="0.3">
      <c r="V249" s="64">
        <v>246</v>
      </c>
      <c r="W249" s="65">
        <v>9688.75</v>
      </c>
      <c r="X249" s="67">
        <v>6.7572668931672325E-2</v>
      </c>
    </row>
    <row r="250" spans="22:24" x14ac:dyDescent="0.3">
      <c r="V250" s="64">
        <v>247</v>
      </c>
      <c r="W250" s="65">
        <v>9425</v>
      </c>
      <c r="X250" s="67">
        <v>2.9788838612368026E-2</v>
      </c>
    </row>
    <row r="251" spans="22:24" x14ac:dyDescent="0.3">
      <c r="V251" s="64">
        <v>248</v>
      </c>
      <c r="W251" s="65">
        <v>9035.5</v>
      </c>
      <c r="X251" s="67">
        <v>2.6490066225165563E-2</v>
      </c>
    </row>
    <row r="252" spans="22:24" x14ac:dyDescent="0.3">
      <c r="V252" s="64">
        <v>249</v>
      </c>
      <c r="W252" s="65">
        <v>9345.5</v>
      </c>
      <c r="X252" s="67">
        <v>3.0943987465726595E-2</v>
      </c>
    </row>
    <row r="253" spans="22:24" x14ac:dyDescent="0.3">
      <c r="V253" s="64">
        <v>250</v>
      </c>
      <c r="W253" s="65">
        <v>8559</v>
      </c>
      <c r="X253" s="67">
        <v>2.6737967914438501E-3</v>
      </c>
    </row>
    <row r="254" spans="22:24" x14ac:dyDescent="0.3">
      <c r="V254" s="64">
        <v>251</v>
      </c>
      <c r="W254" s="65">
        <v>8743</v>
      </c>
      <c r="X254" s="67">
        <v>3.0211480362537766E-2</v>
      </c>
    </row>
    <row r="255" spans="22:24" x14ac:dyDescent="0.3">
      <c r="V255" s="64">
        <v>252</v>
      </c>
      <c r="W255" s="65">
        <v>8982</v>
      </c>
      <c r="X255" s="67">
        <v>3.0534351145038167E-2</v>
      </c>
    </row>
    <row r="256" spans="22:24" x14ac:dyDescent="0.3">
      <c r="V256" s="64">
        <v>253</v>
      </c>
      <c r="W256" s="65">
        <v>8853.75</v>
      </c>
      <c r="X256" s="67">
        <v>4.0940106141015918E-2</v>
      </c>
    </row>
    <row r="257" spans="22:24" x14ac:dyDescent="0.3">
      <c r="V257" s="64">
        <v>254</v>
      </c>
      <c r="W257" s="65">
        <v>9336.25</v>
      </c>
      <c r="X257" s="67">
        <v>3.6293436293436294E-2</v>
      </c>
    </row>
    <row r="258" spans="22:24" x14ac:dyDescent="0.3">
      <c r="V258" s="64">
        <v>255</v>
      </c>
      <c r="W258" s="65">
        <v>9355.25</v>
      </c>
      <c r="X258" s="67">
        <v>5.3717399766446086E-2</v>
      </c>
    </row>
    <row r="259" spans="22:24" x14ac:dyDescent="0.3">
      <c r="V259" s="64">
        <v>256</v>
      </c>
      <c r="W259" s="65">
        <v>10005.5</v>
      </c>
      <c r="X259" s="67">
        <v>6.7744418783679747E-2</v>
      </c>
    </row>
    <row r="260" spans="22:24" x14ac:dyDescent="0.3">
      <c r="V260" s="64">
        <v>257</v>
      </c>
      <c r="W260" s="65">
        <v>9254</v>
      </c>
      <c r="X260" s="67">
        <v>3.5294117647058823E-2</v>
      </c>
    </row>
    <row r="261" spans="22:24" x14ac:dyDescent="0.3">
      <c r="V261" s="64">
        <v>258</v>
      </c>
      <c r="W261" s="65">
        <v>8923.5</v>
      </c>
      <c r="X261" s="67">
        <v>2.4058983313930929E-2</v>
      </c>
    </row>
    <row r="262" spans="22:24" x14ac:dyDescent="0.3">
      <c r="V262" s="64">
        <v>259</v>
      </c>
      <c r="W262" s="65">
        <v>9282.25</v>
      </c>
      <c r="X262" s="67">
        <v>3.9414414414414414E-2</v>
      </c>
    </row>
    <row r="263" spans="22:24" x14ac:dyDescent="0.3">
      <c r="V263" s="64">
        <v>260</v>
      </c>
      <c r="W263" s="65">
        <v>8818</v>
      </c>
      <c r="X263" s="67">
        <v>2.4064171122994651E-2</v>
      </c>
    </row>
    <row r="264" spans="22:24" x14ac:dyDescent="0.3">
      <c r="V264" s="64">
        <v>261</v>
      </c>
      <c r="W264" s="65">
        <v>9789.75</v>
      </c>
      <c r="X264" s="67">
        <v>7.1537872991583776E-2</v>
      </c>
    </row>
    <row r="265" spans="22:24" x14ac:dyDescent="0.3">
      <c r="V265" s="64">
        <v>262</v>
      </c>
      <c r="W265" s="65">
        <v>9083.75</v>
      </c>
      <c r="X265" s="67">
        <v>1.015228426395939E-2</v>
      </c>
    </row>
    <row r="266" spans="22:24" x14ac:dyDescent="0.3">
      <c r="V266" s="64">
        <v>263</v>
      </c>
      <c r="W266" s="65">
        <v>8748.5</v>
      </c>
      <c r="X266" s="67">
        <v>1.7448623497479644E-2</v>
      </c>
    </row>
    <row r="267" spans="22:24" x14ac:dyDescent="0.3">
      <c r="V267" s="64">
        <v>264</v>
      </c>
      <c r="W267" s="65">
        <v>9232.75</v>
      </c>
      <c r="X267" s="67">
        <v>3.0897855325336242E-2</v>
      </c>
    </row>
    <row r="268" spans="22:24" x14ac:dyDescent="0.3">
      <c r="V268" s="64">
        <v>265</v>
      </c>
      <c r="W268" s="65">
        <v>9033.25</v>
      </c>
      <c r="X268" s="67">
        <v>1.8290406868234417E-2</v>
      </c>
    </row>
    <row r="269" spans="22:24" x14ac:dyDescent="0.3">
      <c r="V269" s="64">
        <v>266</v>
      </c>
      <c r="W269" s="65">
        <v>8998</v>
      </c>
      <c r="X269" s="67">
        <v>4.0294459511817128E-2</v>
      </c>
    </row>
    <row r="270" spans="22:24" x14ac:dyDescent="0.3">
      <c r="V270" s="64">
        <v>267</v>
      </c>
      <c r="W270" s="65">
        <v>9225.25</v>
      </c>
      <c r="X270" s="67">
        <v>3.5458317615993967E-2</v>
      </c>
    </row>
    <row r="271" spans="22:24" x14ac:dyDescent="0.3">
      <c r="V271" s="64">
        <v>268</v>
      </c>
      <c r="W271" s="65">
        <v>8974.5</v>
      </c>
      <c r="X271" s="67">
        <v>2.236791361357501E-2</v>
      </c>
    </row>
    <row r="272" spans="22:24" x14ac:dyDescent="0.3">
      <c r="V272" s="64">
        <v>269</v>
      </c>
      <c r="W272" s="65">
        <v>9233</v>
      </c>
      <c r="X272" s="67">
        <v>4.2940038684719538E-2</v>
      </c>
    </row>
    <row r="273" spans="22:24" x14ac:dyDescent="0.3">
      <c r="V273" s="64">
        <v>270</v>
      </c>
      <c r="W273" s="65">
        <v>8912.75</v>
      </c>
      <c r="X273" s="67">
        <v>3.526645768025078E-2</v>
      </c>
    </row>
    <row r="274" spans="22:24" x14ac:dyDescent="0.3">
      <c r="V274" s="64">
        <v>271</v>
      </c>
      <c r="W274" s="65">
        <v>9690</v>
      </c>
      <c r="X274" s="67">
        <v>5.3312426499411994E-2</v>
      </c>
    </row>
    <row r="275" spans="22:24" x14ac:dyDescent="0.3">
      <c r="V275" s="64">
        <v>272</v>
      </c>
      <c r="W275" s="65">
        <v>9645.75</v>
      </c>
      <c r="X275" s="67">
        <v>5.2189781021897808E-2</v>
      </c>
    </row>
    <row r="276" spans="22:24" x14ac:dyDescent="0.3">
      <c r="V276" s="64">
        <v>273</v>
      </c>
      <c r="W276" s="65">
        <v>9175</v>
      </c>
      <c r="X276" s="67">
        <v>4.9079754601226995E-2</v>
      </c>
    </row>
    <row r="277" spans="22:24" x14ac:dyDescent="0.3">
      <c r="V277" s="64">
        <v>274</v>
      </c>
      <c r="W277" s="65">
        <v>9147</v>
      </c>
      <c r="X277" s="67">
        <v>4.1944335554684437E-2</v>
      </c>
    </row>
    <row r="278" spans="22:24" x14ac:dyDescent="0.3">
      <c r="V278" s="64">
        <v>275</v>
      </c>
      <c r="W278" s="65">
        <v>8898.25</v>
      </c>
      <c r="X278" s="67">
        <v>2.1072796934865901E-2</v>
      </c>
    </row>
    <row r="279" spans="22:24" x14ac:dyDescent="0.3">
      <c r="V279" s="64">
        <v>276</v>
      </c>
      <c r="W279" s="65">
        <v>8936.25</v>
      </c>
      <c r="X279" s="67">
        <v>4.2701863354037264E-2</v>
      </c>
    </row>
    <row r="280" spans="22:24" x14ac:dyDescent="0.3">
      <c r="V280" s="64">
        <v>277</v>
      </c>
      <c r="W280" s="65">
        <v>9498.25</v>
      </c>
      <c r="X280" s="67">
        <v>6.1960784313725488E-2</v>
      </c>
    </row>
    <row r="281" spans="22:24" x14ac:dyDescent="0.3">
      <c r="V281" s="64">
        <v>278</v>
      </c>
      <c r="W281" s="65">
        <v>9630.25</v>
      </c>
      <c r="X281" s="67">
        <v>3.7257233452239399E-2</v>
      </c>
    </row>
    <row r="282" spans="22:24" x14ac:dyDescent="0.3">
      <c r="V282" s="64">
        <v>279</v>
      </c>
      <c r="W282" s="65">
        <v>9238.75</v>
      </c>
      <c r="X282" s="67">
        <v>3.420445810914681E-2</v>
      </c>
    </row>
    <row r="283" spans="22:24" x14ac:dyDescent="0.3">
      <c r="V283" s="64">
        <v>280</v>
      </c>
      <c r="W283" s="65">
        <v>9249.5</v>
      </c>
      <c r="X283" s="67">
        <v>4.1870992078460956E-2</v>
      </c>
    </row>
    <row r="284" spans="22:24" x14ac:dyDescent="0.3">
      <c r="V284" s="64">
        <v>281</v>
      </c>
      <c r="W284" s="65">
        <v>9008</v>
      </c>
      <c r="X284" s="67">
        <v>2.6575550493545937E-2</v>
      </c>
    </row>
    <row r="285" spans="22:24" x14ac:dyDescent="0.3">
      <c r="V285" s="64">
        <v>282</v>
      </c>
      <c r="W285" s="65">
        <v>8833.5</v>
      </c>
      <c r="X285" s="67">
        <v>1.504049363671423E-2</v>
      </c>
    </row>
    <row r="286" spans="22:24" x14ac:dyDescent="0.3">
      <c r="V286" s="64">
        <v>283</v>
      </c>
      <c r="W286" s="65">
        <v>9057.25</v>
      </c>
      <c r="X286" s="67">
        <v>2.5700038358266206E-2</v>
      </c>
    </row>
    <row r="287" spans="22:24" x14ac:dyDescent="0.3">
      <c r="V287" s="64">
        <v>284</v>
      </c>
      <c r="W287" s="65">
        <v>8767</v>
      </c>
      <c r="X287" s="67">
        <v>2.4073366450133742E-2</v>
      </c>
    </row>
    <row r="288" spans="22:24" x14ac:dyDescent="0.3">
      <c r="V288" s="64">
        <v>285</v>
      </c>
      <c r="W288" s="65">
        <v>9172.5</v>
      </c>
      <c r="X288" s="67">
        <v>4.490902051877662E-2</v>
      </c>
    </row>
    <row r="289" spans="22:24" x14ac:dyDescent="0.3">
      <c r="V289" s="64">
        <v>286</v>
      </c>
      <c r="W289" s="65">
        <v>9592.25</v>
      </c>
      <c r="X289" s="67">
        <v>5.9818968909877999E-2</v>
      </c>
    </row>
    <row r="290" spans="22:24" x14ac:dyDescent="0.3">
      <c r="V290" s="64">
        <v>287</v>
      </c>
      <c r="W290" s="65">
        <v>9431.75</v>
      </c>
      <c r="X290" s="67">
        <v>5.0788764909580605E-2</v>
      </c>
    </row>
    <row r="291" spans="22:24" x14ac:dyDescent="0.3">
      <c r="V291" s="64">
        <v>288</v>
      </c>
      <c r="W291" s="65">
        <v>9609.5</v>
      </c>
      <c r="X291" s="67">
        <v>4.6788263283108644E-2</v>
      </c>
    </row>
    <row r="292" spans="22:24" x14ac:dyDescent="0.3">
      <c r="V292" s="64">
        <v>289</v>
      </c>
      <c r="W292" s="65">
        <v>9139.25</v>
      </c>
      <c r="X292" s="67">
        <v>2.5777103866565579E-2</v>
      </c>
    </row>
    <row r="293" spans="22:24" x14ac:dyDescent="0.3">
      <c r="V293" s="64">
        <v>290</v>
      </c>
      <c r="W293" s="65">
        <v>8841.5</v>
      </c>
      <c r="X293" s="67">
        <v>2.44280728964715E-2</v>
      </c>
    </row>
    <row r="294" spans="22:24" x14ac:dyDescent="0.3">
      <c r="V294" s="64">
        <v>291</v>
      </c>
      <c r="W294" s="65">
        <v>8978.25</v>
      </c>
      <c r="X294" s="67">
        <v>3.2398261556696957E-2</v>
      </c>
    </row>
    <row r="295" spans="22:24" x14ac:dyDescent="0.3">
      <c r="V295" s="64">
        <v>292</v>
      </c>
      <c r="W295" s="65">
        <v>8998</v>
      </c>
      <c r="X295" s="67">
        <v>3.018575851393189E-2</v>
      </c>
    </row>
    <row r="296" spans="22:24" x14ac:dyDescent="0.3">
      <c r="V296" s="64">
        <v>293</v>
      </c>
      <c r="W296" s="65">
        <v>9271</v>
      </c>
      <c r="X296" s="67">
        <v>3.6299765807962528E-2</v>
      </c>
    </row>
    <row r="297" spans="22:24" x14ac:dyDescent="0.3">
      <c r="V297" s="64">
        <v>294</v>
      </c>
      <c r="W297" s="65">
        <v>8596.5</v>
      </c>
      <c r="X297" s="67">
        <v>2.3827824750192159E-2</v>
      </c>
    </row>
    <row r="298" spans="22:24" x14ac:dyDescent="0.3">
      <c r="V298" s="64">
        <v>295</v>
      </c>
      <c r="W298" s="65">
        <v>9112.5</v>
      </c>
      <c r="X298" s="67">
        <v>3.1886285055704955E-2</v>
      </c>
    </row>
    <row r="299" spans="22:24" x14ac:dyDescent="0.3">
      <c r="V299" s="64">
        <v>296</v>
      </c>
      <c r="W299" s="65">
        <v>9270.25</v>
      </c>
      <c r="X299" s="67">
        <v>5.3651266766020868E-2</v>
      </c>
    </row>
    <row r="300" spans="22:24" x14ac:dyDescent="0.3">
      <c r="V300" s="64">
        <v>297</v>
      </c>
      <c r="W300" s="65">
        <v>8917.75</v>
      </c>
      <c r="X300" s="67">
        <v>1.6199130778348479E-2</v>
      </c>
    </row>
    <row r="301" spans="22:24" x14ac:dyDescent="0.3">
      <c r="V301" s="64">
        <v>298</v>
      </c>
      <c r="W301" s="65">
        <v>9277.5</v>
      </c>
      <c r="X301" s="67">
        <v>4.0453686200378071E-2</v>
      </c>
    </row>
    <row r="302" spans="22:24" x14ac:dyDescent="0.3">
      <c r="V302" s="64">
        <v>299</v>
      </c>
      <c r="W302" s="65">
        <v>10005.25</v>
      </c>
      <c r="X302" s="67">
        <v>8.1617086193745234E-2</v>
      </c>
    </row>
    <row r="303" spans="22:24" x14ac:dyDescent="0.3">
      <c r="V303" s="64">
        <v>300</v>
      </c>
      <c r="W303" s="65">
        <v>9154.75</v>
      </c>
      <c r="X303" s="67">
        <v>1.1371973587674248E-2</v>
      </c>
    </row>
    <row r="304" spans="22:24" x14ac:dyDescent="0.3">
      <c r="V304" s="64">
        <v>301</v>
      </c>
      <c r="W304" s="65">
        <v>8852.25</v>
      </c>
      <c r="X304" s="67">
        <v>2.0849128127369221E-2</v>
      </c>
    </row>
    <row r="305" spans="22:24" x14ac:dyDescent="0.3">
      <c r="V305" s="64">
        <v>302</v>
      </c>
      <c r="W305" s="65">
        <v>9029.75</v>
      </c>
      <c r="X305" s="67">
        <v>3.37995337995338E-2</v>
      </c>
    </row>
    <row r="306" spans="22:24" x14ac:dyDescent="0.3">
      <c r="V306" s="64">
        <v>303</v>
      </c>
      <c r="W306" s="65">
        <v>9054.25</v>
      </c>
      <c r="X306" s="67">
        <v>1.801125703564728E-2</v>
      </c>
    </row>
    <row r="307" spans="22:24" x14ac:dyDescent="0.3">
      <c r="V307" s="64">
        <v>304</v>
      </c>
      <c r="W307" s="65">
        <v>9400.5</v>
      </c>
      <c r="X307" s="67">
        <v>5.9141863161963668E-2</v>
      </c>
    </row>
    <row r="308" spans="22:24" x14ac:dyDescent="0.3">
      <c r="V308" s="64">
        <v>305</v>
      </c>
      <c r="W308" s="65">
        <v>9143.25</v>
      </c>
      <c r="X308" s="67">
        <v>2.8169014084507043E-2</v>
      </c>
    </row>
    <row r="309" spans="22:24" x14ac:dyDescent="0.3">
      <c r="V309" s="64">
        <v>306</v>
      </c>
      <c r="W309" s="65">
        <v>8575</v>
      </c>
      <c r="X309" s="67">
        <v>2.7450980392156863E-3</v>
      </c>
    </row>
    <row r="310" spans="22:24" x14ac:dyDescent="0.3">
      <c r="V310" s="64">
        <v>307</v>
      </c>
      <c r="W310" s="65">
        <v>9064</v>
      </c>
      <c r="X310" s="67">
        <v>4.5471914405808174E-2</v>
      </c>
    </row>
    <row r="311" spans="22:24" x14ac:dyDescent="0.3">
      <c r="V311" s="64">
        <v>308</v>
      </c>
      <c r="W311" s="65">
        <v>8973</v>
      </c>
      <c r="X311" s="67">
        <v>1.424720831728918E-2</v>
      </c>
    </row>
    <row r="312" spans="22:24" x14ac:dyDescent="0.3">
      <c r="V312" s="64">
        <v>309</v>
      </c>
      <c r="W312" s="65">
        <v>9347</v>
      </c>
      <c r="X312" s="67">
        <v>4.5488441461595822E-2</v>
      </c>
    </row>
    <row r="313" spans="22:24" x14ac:dyDescent="0.3">
      <c r="V313" s="64">
        <v>310</v>
      </c>
      <c r="W313" s="65">
        <v>9683.75</v>
      </c>
      <c r="X313" s="67">
        <v>4.9465769687376336E-2</v>
      </c>
    </row>
    <row r="314" spans="22:24" x14ac:dyDescent="0.3">
      <c r="V314" s="64">
        <v>311</v>
      </c>
      <c r="W314" s="65">
        <v>9601.75</v>
      </c>
      <c r="X314" s="67">
        <v>4.4571428571428574E-2</v>
      </c>
    </row>
    <row r="315" spans="22:24" x14ac:dyDescent="0.3">
      <c r="V315" s="64">
        <v>312</v>
      </c>
      <c r="W315" s="65">
        <v>9240.75</v>
      </c>
      <c r="X315" s="67">
        <v>4.360790160268356E-2</v>
      </c>
    </row>
    <row r="316" spans="22:24" x14ac:dyDescent="0.3">
      <c r="V316" s="64">
        <v>313</v>
      </c>
      <c r="W316" s="65">
        <v>9683</v>
      </c>
      <c r="X316" s="67">
        <v>5.5410933432502786E-2</v>
      </c>
    </row>
    <row r="317" spans="22:24" x14ac:dyDescent="0.3">
      <c r="V317" s="64">
        <v>314</v>
      </c>
      <c r="W317" s="65">
        <v>9032</v>
      </c>
      <c r="X317" s="67">
        <v>3.3308099924299776E-2</v>
      </c>
    </row>
    <row r="318" spans="22:24" x14ac:dyDescent="0.3">
      <c r="V318" s="64">
        <v>315</v>
      </c>
      <c r="W318" s="65">
        <v>9616.75</v>
      </c>
      <c r="X318" s="67">
        <v>5.9070121951219509E-2</v>
      </c>
    </row>
    <row r="319" spans="22:24" x14ac:dyDescent="0.3">
      <c r="V319" s="64">
        <v>316</v>
      </c>
      <c r="W319" s="65">
        <v>9424.75</v>
      </c>
      <c r="X319" s="67">
        <v>3.8357225881441304E-2</v>
      </c>
    </row>
    <row r="320" spans="22:24" x14ac:dyDescent="0.3">
      <c r="V320" s="64">
        <v>317</v>
      </c>
      <c r="W320" s="65">
        <v>8881.5</v>
      </c>
      <c r="X320" s="67">
        <v>2.3076923076923078E-2</v>
      </c>
    </row>
    <row r="321" spans="22:24" x14ac:dyDescent="0.3">
      <c r="V321" s="64">
        <v>318</v>
      </c>
      <c r="W321" s="65">
        <v>8895.75</v>
      </c>
      <c r="X321" s="67">
        <v>1.0997345468335229E-2</v>
      </c>
    </row>
    <row r="322" spans="22:24" x14ac:dyDescent="0.3">
      <c r="V322" s="64">
        <v>319</v>
      </c>
      <c r="W322" s="65">
        <v>8826.75</v>
      </c>
      <c r="X322" s="67">
        <v>2.1579961464354529E-2</v>
      </c>
    </row>
    <row r="323" spans="22:24" x14ac:dyDescent="0.3">
      <c r="V323" s="64">
        <v>320</v>
      </c>
      <c r="W323" s="65">
        <v>9088.5</v>
      </c>
      <c r="X323" s="67">
        <v>3.7509667440061872E-2</v>
      </c>
    </row>
    <row r="324" spans="22:24" x14ac:dyDescent="0.3">
      <c r="V324" s="64">
        <v>321</v>
      </c>
      <c r="W324" s="65">
        <v>8669.75</v>
      </c>
      <c r="X324" s="67">
        <v>2.6184058529072005E-2</v>
      </c>
    </row>
    <row r="325" spans="22:24" x14ac:dyDescent="0.3">
      <c r="V325" s="64">
        <v>322</v>
      </c>
      <c r="W325" s="65">
        <v>8924.25</v>
      </c>
      <c r="X325" s="67">
        <v>1.7695783132530122E-2</v>
      </c>
    </row>
    <row r="326" spans="22:24" x14ac:dyDescent="0.3">
      <c r="V326" s="64">
        <v>323</v>
      </c>
      <c r="W326" s="65">
        <v>8732.25</v>
      </c>
      <c r="X326" s="67">
        <v>2.5152439024390245E-2</v>
      </c>
    </row>
    <row r="327" spans="22:24" x14ac:dyDescent="0.3">
      <c r="V327" s="64">
        <v>324</v>
      </c>
      <c r="W327" s="65">
        <v>9551.5</v>
      </c>
      <c r="X327" s="67">
        <v>5.8777120315581854E-2</v>
      </c>
    </row>
    <row r="328" spans="22:24" x14ac:dyDescent="0.3">
      <c r="V328" s="64">
        <v>325</v>
      </c>
      <c r="W328" s="65">
        <v>8758</v>
      </c>
      <c r="X328" s="67">
        <v>2.1602513747054203E-2</v>
      </c>
    </row>
    <row r="329" spans="22:24" x14ac:dyDescent="0.3">
      <c r="V329" s="64">
        <v>326</v>
      </c>
      <c r="W329" s="65">
        <v>9192.75</v>
      </c>
      <c r="X329" s="67">
        <v>3.7365177195685668E-2</v>
      </c>
    </row>
    <row r="330" spans="22:24" x14ac:dyDescent="0.3">
      <c r="V330" s="64">
        <v>327</v>
      </c>
      <c r="W330" s="65">
        <v>9021.5</v>
      </c>
      <c r="X330" s="67">
        <v>2.3704298915227E-2</v>
      </c>
    </row>
    <row r="331" spans="22:24" x14ac:dyDescent="0.3">
      <c r="V331" s="64">
        <v>328</v>
      </c>
      <c r="W331" s="65">
        <v>9580</v>
      </c>
      <c r="X331" s="67">
        <v>5.7458143074581428E-2</v>
      </c>
    </row>
    <row r="332" spans="22:24" x14ac:dyDescent="0.3">
      <c r="V332" s="64">
        <v>329</v>
      </c>
      <c r="W332" s="65">
        <v>9156.5</v>
      </c>
      <c r="X332" s="67">
        <v>3.2882011605415859E-2</v>
      </c>
    </row>
    <row r="333" spans="22:24" x14ac:dyDescent="0.3">
      <c r="V333" s="64">
        <v>330</v>
      </c>
      <c r="W333" s="65">
        <v>9313.5</v>
      </c>
      <c r="X333" s="67">
        <v>3.3853176112590339E-2</v>
      </c>
    </row>
    <row r="334" spans="22:24" x14ac:dyDescent="0.3">
      <c r="V334" s="64">
        <v>331</v>
      </c>
      <c r="W334" s="65">
        <v>9850.75</v>
      </c>
      <c r="X334" s="67">
        <v>6.2455132806891599E-2</v>
      </c>
    </row>
    <row r="335" spans="22:24" x14ac:dyDescent="0.3">
      <c r="V335" s="64">
        <v>332</v>
      </c>
      <c r="W335" s="65">
        <v>9188.5</v>
      </c>
      <c r="X335" s="67">
        <v>3.5673187571921748E-2</v>
      </c>
    </row>
    <row r="336" spans="22:24" x14ac:dyDescent="0.3">
      <c r="V336" s="64">
        <v>333</v>
      </c>
      <c r="W336" s="65">
        <v>9033.25</v>
      </c>
      <c r="X336" s="67">
        <v>3.3659491193737769E-2</v>
      </c>
    </row>
    <row r="337" spans="22:24" x14ac:dyDescent="0.3">
      <c r="V337" s="64">
        <v>334</v>
      </c>
      <c r="W337" s="65">
        <v>9067.25</v>
      </c>
      <c r="X337" s="67">
        <v>4.1870992078460956E-2</v>
      </c>
    </row>
    <row r="338" spans="22:24" x14ac:dyDescent="0.3">
      <c r="V338" s="64">
        <v>335</v>
      </c>
      <c r="W338" s="65">
        <v>9122.75</v>
      </c>
      <c r="X338" s="67">
        <v>4.0060468631897203E-2</v>
      </c>
    </row>
    <row r="339" spans="22:24" x14ac:dyDescent="0.3">
      <c r="V339" s="64">
        <v>336</v>
      </c>
      <c r="W339" s="65">
        <v>9540.5</v>
      </c>
      <c r="X339" s="67">
        <v>4.7261815453863466E-2</v>
      </c>
    </row>
    <row r="340" spans="22:24" x14ac:dyDescent="0.3">
      <c r="V340" s="64">
        <v>337</v>
      </c>
      <c r="W340" s="65">
        <v>9407.25</v>
      </c>
      <c r="X340" s="67">
        <v>2.854967643700038E-2</v>
      </c>
    </row>
    <row r="341" spans="22:24" x14ac:dyDescent="0.3">
      <c r="V341" s="64">
        <v>338</v>
      </c>
      <c r="W341" s="65">
        <v>9646.25</v>
      </c>
      <c r="X341" s="67">
        <v>3.1662269129287601E-2</v>
      </c>
    </row>
    <row r="342" spans="22:24" x14ac:dyDescent="0.3">
      <c r="V342" s="64">
        <v>339</v>
      </c>
      <c r="W342" s="65">
        <v>8778.75</v>
      </c>
      <c r="X342" s="67">
        <v>3.0904235024799696E-2</v>
      </c>
    </row>
    <row r="343" spans="22:24" x14ac:dyDescent="0.3">
      <c r="V343" s="64">
        <v>340</v>
      </c>
      <c r="W343" s="65">
        <v>9274.5</v>
      </c>
      <c r="X343" s="67">
        <v>5.1639653222766681E-2</v>
      </c>
    </row>
    <row r="344" spans="22:24" x14ac:dyDescent="0.3">
      <c r="V344" s="64">
        <v>341</v>
      </c>
      <c r="W344" s="65">
        <v>8920.5</v>
      </c>
      <c r="X344" s="67">
        <v>1.4729299363057325E-2</v>
      </c>
    </row>
    <row r="345" spans="22:24" x14ac:dyDescent="0.3">
      <c r="V345" s="64">
        <v>342</v>
      </c>
      <c r="W345" s="65">
        <v>9235</v>
      </c>
      <c r="X345" s="67">
        <v>4.8902579899884481E-2</v>
      </c>
    </row>
    <row r="346" spans="22:24" x14ac:dyDescent="0.3">
      <c r="V346" s="64">
        <v>343</v>
      </c>
      <c r="W346" s="65">
        <v>9070.25</v>
      </c>
      <c r="X346" s="67">
        <v>2.5600000000000001E-2</v>
      </c>
    </row>
    <row r="347" spans="22:24" x14ac:dyDescent="0.3">
      <c r="V347" s="64">
        <v>344</v>
      </c>
      <c r="W347" s="65">
        <v>8894.5</v>
      </c>
      <c r="X347" s="67">
        <v>3.1519699812382743E-2</v>
      </c>
    </row>
    <row r="348" spans="22:24" x14ac:dyDescent="0.3">
      <c r="V348" s="64">
        <v>345</v>
      </c>
      <c r="W348" s="65">
        <v>8560</v>
      </c>
      <c r="X348" s="67">
        <v>3.0221882172915073E-2</v>
      </c>
    </row>
    <row r="349" spans="22:24" x14ac:dyDescent="0.3">
      <c r="V349" s="64">
        <v>346</v>
      </c>
      <c r="W349" s="65">
        <v>8951.5</v>
      </c>
      <c r="X349" s="67">
        <v>2.1806853582554516E-2</v>
      </c>
    </row>
    <row r="350" spans="22:24" x14ac:dyDescent="0.3">
      <c r="V350" s="64">
        <v>347</v>
      </c>
      <c r="W350" s="65">
        <v>9242.75</v>
      </c>
      <c r="X350" s="67">
        <v>2.7067111605487578E-2</v>
      </c>
    </row>
    <row r="351" spans="22:24" x14ac:dyDescent="0.3">
      <c r="V351" s="64">
        <v>348</v>
      </c>
      <c r="W351" s="65">
        <v>9616</v>
      </c>
      <c r="X351" s="67">
        <v>5.7999221486959907E-2</v>
      </c>
    </row>
    <row r="352" spans="22:24" x14ac:dyDescent="0.3">
      <c r="V352" s="64">
        <v>349</v>
      </c>
      <c r="W352" s="65">
        <v>9186</v>
      </c>
      <c r="X352" s="67">
        <v>2.4532710280373831E-2</v>
      </c>
    </row>
    <row r="353" spans="22:24" x14ac:dyDescent="0.3">
      <c r="V353" s="64">
        <v>350</v>
      </c>
      <c r="W353" s="65">
        <v>9151.5</v>
      </c>
      <c r="X353" s="67">
        <v>3.6852207293666027E-2</v>
      </c>
    </row>
    <row r="354" spans="22:24" x14ac:dyDescent="0.3">
      <c r="V354" s="68"/>
    </row>
    <row r="355" spans="22:24" x14ac:dyDescent="0.3">
      <c r="V355" s="68"/>
    </row>
    <row r="356" spans="22:24" x14ac:dyDescent="0.3">
      <c r="V356" s="68"/>
    </row>
    <row r="357" spans="22:24" x14ac:dyDescent="0.3">
      <c r="V357" s="68"/>
    </row>
    <row r="358" spans="22:24" x14ac:dyDescent="0.3">
      <c r="V358" s="68"/>
    </row>
    <row r="359" spans="22:24" x14ac:dyDescent="0.3">
      <c r="V359" s="68"/>
    </row>
    <row r="360" spans="22:24" x14ac:dyDescent="0.3">
      <c r="V360" s="68"/>
    </row>
    <row r="361" spans="22:24" x14ac:dyDescent="0.3">
      <c r="V361" s="68"/>
    </row>
    <row r="362" spans="22:24" x14ac:dyDescent="0.3">
      <c r="V362" s="68"/>
    </row>
    <row r="363" spans="22:24" x14ac:dyDescent="0.3">
      <c r="V363" s="68"/>
    </row>
    <row r="364" spans="22:24" x14ac:dyDescent="0.3">
      <c r="V364" s="68"/>
    </row>
    <row r="365" spans="22:24" x14ac:dyDescent="0.3">
      <c r="V365" s="68"/>
    </row>
    <row r="366" spans="22:24" x14ac:dyDescent="0.3">
      <c r="V366" s="68"/>
    </row>
    <row r="367" spans="22:24" x14ac:dyDescent="0.3">
      <c r="V367" s="68"/>
    </row>
    <row r="368" spans="22:24" x14ac:dyDescent="0.3">
      <c r="V368" s="68"/>
    </row>
    <row r="369" spans="22:22" x14ac:dyDescent="0.3">
      <c r="V369" s="68"/>
    </row>
    <row r="370" spans="22:22" x14ac:dyDescent="0.3">
      <c r="V370" s="68"/>
    </row>
    <row r="371" spans="22:22" x14ac:dyDescent="0.3">
      <c r="V371" s="68"/>
    </row>
    <row r="372" spans="22:22" x14ac:dyDescent="0.3">
      <c r="V372" s="68"/>
    </row>
    <row r="373" spans="22:22" x14ac:dyDescent="0.3">
      <c r="V373" s="68"/>
    </row>
    <row r="374" spans="22:22" x14ac:dyDescent="0.3">
      <c r="V374" s="68"/>
    </row>
    <row r="375" spans="22:22" x14ac:dyDescent="0.3">
      <c r="V375" s="68"/>
    </row>
    <row r="376" spans="22:22" x14ac:dyDescent="0.3">
      <c r="V376" s="68"/>
    </row>
    <row r="377" spans="22:22" x14ac:dyDescent="0.3">
      <c r="V377" s="68"/>
    </row>
    <row r="378" spans="22:22" x14ac:dyDescent="0.3">
      <c r="V378" s="68"/>
    </row>
    <row r="379" spans="22:22" x14ac:dyDescent="0.3">
      <c r="V379" s="68"/>
    </row>
    <row r="380" spans="22:22" x14ac:dyDescent="0.3">
      <c r="V380" s="68"/>
    </row>
    <row r="381" spans="22:22" x14ac:dyDescent="0.3">
      <c r="V381" s="68"/>
    </row>
    <row r="382" spans="22:22" x14ac:dyDescent="0.3">
      <c r="V382" s="68"/>
    </row>
    <row r="383" spans="22:22" x14ac:dyDescent="0.3">
      <c r="V383" s="68"/>
    </row>
    <row r="384" spans="22:22" x14ac:dyDescent="0.3">
      <c r="V384" s="68"/>
    </row>
  </sheetData>
  <scenarios current="0" sqref="S31:S32">
    <scenario name="q350,r40" locked="1" count="2" user="alexs" comment="Created by alexs on 2/26/2020">
      <inputCells r="S14" val="350"/>
      <inputCells r="S15" val="40"/>
    </scenario>
    <scenario name="q350,r50" locked="1" count="2" user="alexs" comment="Created by alexs on 2/26/2020">
      <inputCells r="S14" val="350"/>
      <inputCells r="S15" val="50"/>
    </scenario>
    <scenario name="q350,r60" locked="1" count="2" user="alexs" comment="Created by alexs on 2/26/2020">
      <inputCells r="S14" val="350"/>
      <inputCells r="S15" val="60"/>
    </scenario>
    <scenario name="q350,r70" locked="1" count="2" user="alexs" comment="Created by alexs on 2/26/2020">
      <inputCells r="S14" val="350"/>
      <inputCells r="S15" val="70"/>
    </scenario>
    <scenario name="q350,r80" locked="1" count="2" user="alexs" comment="Created by alexs on 2/26/2020">
      <inputCells r="S14" val="350"/>
      <inputCells r="S15" val="80"/>
    </scenario>
  </scenarios>
  <mergeCells count="1"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Local Bank</vt:lpstr>
      <vt:lpstr>Scenario Summary</vt:lpstr>
      <vt:lpstr>Scenario Summary 2</vt:lpstr>
      <vt:lpstr>Troy's Tires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</dc:creator>
  <cp:lastModifiedBy>alexs</cp:lastModifiedBy>
  <dcterms:created xsi:type="dcterms:W3CDTF">2020-02-26T23:56:28Z</dcterms:created>
  <dcterms:modified xsi:type="dcterms:W3CDTF">2020-03-04T01:31:00Z</dcterms:modified>
</cp:coreProperties>
</file>