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s\Documents\BAN 517 SCA\Module2\"/>
    </mc:Choice>
  </mc:AlternateContent>
  <xr:revisionPtr revIDLastSave="0" documentId="8_{2EAB59A0-E37C-452A-B9B9-9D4627324D19}" xr6:coauthVersionLast="44" xr6:coauthVersionMax="44" xr10:uidLastSave="{00000000-0000-0000-0000-000000000000}"/>
  <bookViews>
    <workbookView xWindow="1884" yWindow="1884" windowWidth="17280" windowHeight="8964" activeTab="3" xr2:uid="{00000000-000D-0000-FFFF-FFFF00000000}"/>
  </bookViews>
  <sheets>
    <sheet name="Sales" sheetId="1" r:id="rId1"/>
    <sheet name="Hits" sheetId="2" r:id="rId2"/>
    <sheet name="GMROII" sheetId="3" r:id="rId3"/>
    <sheet name="ABC Calc" sheetId="4" r:id="rId4"/>
    <sheet name="More Calculations" sheetId="5" r:id="rId5"/>
  </sheets>
  <definedNames>
    <definedName name="_xlnm._FilterDatabase" localSheetId="3" hidden="1">'ABC Calc'!$A$1:$I$31</definedName>
    <definedName name="_xlnm._FilterDatabase" localSheetId="2" hidden="1">GMROII!$A$1:$H$2</definedName>
    <definedName name="_xlnm._FilterDatabase" localSheetId="1" hidden="1">Hits!$A$1:$I$1</definedName>
    <definedName name="_xlnm._FilterDatabase" localSheetId="0" hidden="1">Sales!$A$1:$I$1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4" l="1"/>
  <c r="G13" i="4" s="1"/>
  <c r="D20" i="4"/>
  <c r="G20" i="4" s="1"/>
  <c r="D25" i="4"/>
  <c r="G25" i="4" s="1"/>
  <c r="H8" i="3"/>
  <c r="D6" i="4" s="1"/>
  <c r="G6" i="4" s="1"/>
  <c r="H9" i="3"/>
  <c r="H12" i="3"/>
  <c r="D27" i="4" s="1"/>
  <c r="G27" i="4" s="1"/>
  <c r="H13" i="3"/>
  <c r="D4" i="4" s="1"/>
  <c r="G4" i="4" s="1"/>
  <c r="H16" i="3"/>
  <c r="D18" i="4" s="1"/>
  <c r="G18" i="4" s="1"/>
  <c r="H17" i="3"/>
  <c r="D19" i="4" s="1"/>
  <c r="G19" i="4" s="1"/>
  <c r="H21" i="3"/>
  <c r="D10" i="4" s="1"/>
  <c r="G10" i="4" s="1"/>
  <c r="H25" i="3"/>
  <c r="D8" i="4" s="1"/>
  <c r="G8" i="4" s="1"/>
  <c r="H29" i="3"/>
  <c r="D9" i="4" s="1"/>
  <c r="G9" i="4" s="1"/>
  <c r="G3" i="3"/>
  <c r="H3" i="3" s="1"/>
  <c r="D16" i="4" s="1"/>
  <c r="G16" i="4" s="1"/>
  <c r="G4" i="3"/>
  <c r="H4" i="3" s="1"/>
  <c r="D15" i="4" s="1"/>
  <c r="G15" i="4" s="1"/>
  <c r="G5" i="3"/>
  <c r="H5" i="3" s="1"/>
  <c r="D26" i="4" s="1"/>
  <c r="G26" i="4" s="1"/>
  <c r="G6" i="3"/>
  <c r="H6" i="3" s="1"/>
  <c r="D21" i="4" s="1"/>
  <c r="G21" i="4" s="1"/>
  <c r="G7" i="3"/>
  <c r="G8" i="3"/>
  <c r="G9" i="3"/>
  <c r="G10" i="3"/>
  <c r="H10" i="3" s="1"/>
  <c r="D12" i="4" s="1"/>
  <c r="G12" i="4" s="1"/>
  <c r="G11" i="3"/>
  <c r="H11" i="3" s="1"/>
  <c r="D3" i="4" s="1"/>
  <c r="G3" i="4" s="1"/>
  <c r="G12" i="3"/>
  <c r="G13" i="3"/>
  <c r="G14" i="3"/>
  <c r="H14" i="3" s="1"/>
  <c r="D23" i="4" s="1"/>
  <c r="G23" i="4" s="1"/>
  <c r="G15" i="3"/>
  <c r="H15" i="3" s="1"/>
  <c r="D2" i="4" s="1"/>
  <c r="G2" i="4" s="1"/>
  <c r="G16" i="3"/>
  <c r="G17" i="3"/>
  <c r="G18" i="3"/>
  <c r="G19" i="3"/>
  <c r="H19" i="3" s="1"/>
  <c r="D28" i="4" s="1"/>
  <c r="G28" i="4" s="1"/>
  <c r="G20" i="3"/>
  <c r="H20" i="3" s="1"/>
  <c r="D29" i="4" s="1"/>
  <c r="G29" i="4" s="1"/>
  <c r="G21" i="3"/>
  <c r="G22" i="3"/>
  <c r="H22" i="3" s="1"/>
  <c r="D7" i="4" s="1"/>
  <c r="G7" i="4" s="1"/>
  <c r="G23" i="3"/>
  <c r="H23" i="3" s="1"/>
  <c r="D5" i="4" s="1"/>
  <c r="G5" i="4" s="1"/>
  <c r="G24" i="3"/>
  <c r="H24" i="3" s="1"/>
  <c r="D30" i="4" s="1"/>
  <c r="G30" i="4" s="1"/>
  <c r="G25" i="3"/>
  <c r="G26" i="3"/>
  <c r="H26" i="3" s="1"/>
  <c r="D31" i="4" s="1"/>
  <c r="G31" i="4" s="1"/>
  <c r="G27" i="3"/>
  <c r="H27" i="3" s="1"/>
  <c r="D22" i="4" s="1"/>
  <c r="G22" i="4" s="1"/>
  <c r="G28" i="3"/>
  <c r="H28" i="3" s="1"/>
  <c r="D11" i="4" s="1"/>
  <c r="G11" i="4" s="1"/>
  <c r="G29" i="3"/>
  <c r="G30" i="3"/>
  <c r="H30" i="3" s="1"/>
  <c r="D17" i="4" s="1"/>
  <c r="G17" i="4" s="1"/>
  <c r="G31" i="3"/>
  <c r="H31" i="3" s="1"/>
  <c r="D14" i="4" s="1"/>
  <c r="G14" i="4" s="1"/>
  <c r="G2" i="3"/>
  <c r="H2" i="3" s="1"/>
  <c r="D24" i="4" s="1"/>
  <c r="G24" i="4" s="1"/>
  <c r="G2" i="2"/>
  <c r="G3" i="2" s="1"/>
  <c r="G4" i="2" s="1"/>
  <c r="G5" i="2" s="1"/>
  <c r="G3" i="1"/>
  <c r="G2" i="1"/>
  <c r="N11" i="5"/>
  <c r="O14" i="5"/>
  <c r="O13" i="5"/>
  <c r="O12" i="5"/>
  <c r="N14" i="5"/>
  <c r="N12" i="5"/>
  <c r="O11" i="5"/>
  <c r="N13" i="5"/>
  <c r="G6" i="2" l="1"/>
  <c r="G4" i="1"/>
  <c r="P14" i="5"/>
  <c r="P13" i="5"/>
  <c r="P12" i="5"/>
  <c r="P11" i="5"/>
  <c r="G5" i="1" l="1"/>
  <c r="G7" i="2"/>
  <c r="G8" i="2" l="1"/>
  <c r="G6" i="1"/>
  <c r="G7" i="1" l="1"/>
  <c r="G9" i="2"/>
  <c r="G10" i="2" l="1"/>
  <c r="G8" i="1"/>
  <c r="G9" i="1" l="1"/>
  <c r="G11" i="2"/>
  <c r="G12" i="2" l="1"/>
  <c r="G10" i="1"/>
  <c r="G11" i="1" l="1"/>
  <c r="G13" i="2"/>
  <c r="G14" i="2" l="1"/>
  <c r="G12" i="1"/>
  <c r="G13" i="1" l="1"/>
  <c r="G15" i="2"/>
  <c r="G16" i="2" l="1"/>
  <c r="G14" i="1"/>
  <c r="G15" i="1" l="1"/>
  <c r="G17" i="2"/>
  <c r="G18" i="2" l="1"/>
  <c r="G16" i="1"/>
  <c r="G17" i="1" l="1"/>
  <c r="G19" i="2"/>
  <c r="G20" i="2" l="1"/>
  <c r="G18" i="1"/>
  <c r="G19" i="1" l="1"/>
  <c r="G21" i="2"/>
  <c r="G22" i="2" l="1"/>
  <c r="G20" i="1"/>
  <c r="G21" i="1" l="1"/>
  <c r="G23" i="2"/>
  <c r="G24" i="2" l="1"/>
  <c r="G22" i="1"/>
  <c r="G23" i="1" l="1"/>
  <c r="G25" i="2"/>
  <c r="G26" i="2" l="1"/>
  <c r="G24" i="1"/>
  <c r="G25" i="1" l="1"/>
  <c r="G27" i="2"/>
  <c r="G28" i="2" l="1"/>
  <c r="G26" i="1"/>
  <c r="G27" i="1" l="1"/>
  <c r="G29" i="2"/>
  <c r="G30" i="2" l="1"/>
  <c r="G28" i="1"/>
  <c r="G29" i="1" l="1"/>
  <c r="G31" i="2"/>
  <c r="H30" i="2"/>
  <c r="I30" i="2" s="1"/>
  <c r="C21" i="4" s="1"/>
  <c r="F21" i="4" s="1"/>
  <c r="H31" i="2" l="1"/>
  <c r="I31" i="2" s="1"/>
  <c r="C13" i="4" s="1"/>
  <c r="F13" i="4" s="1"/>
  <c r="H3" i="2"/>
  <c r="I3" i="2" s="1"/>
  <c r="C11" i="4" s="1"/>
  <c r="F11" i="4" s="1"/>
  <c r="H5" i="2"/>
  <c r="I5" i="2" s="1"/>
  <c r="C10" i="4" s="1"/>
  <c r="F10" i="4" s="1"/>
  <c r="H2" i="2"/>
  <c r="I2" i="2" s="1"/>
  <c r="C4" i="4" s="1"/>
  <c r="F4" i="4" s="1"/>
  <c r="H4" i="2"/>
  <c r="I4" i="2" s="1"/>
  <c r="C14" i="4" s="1"/>
  <c r="F14" i="4" s="1"/>
  <c r="H6" i="2"/>
  <c r="I6" i="2" s="1"/>
  <c r="C2" i="4" s="1"/>
  <c r="F2" i="4" s="1"/>
  <c r="H7" i="2"/>
  <c r="I7" i="2" s="1"/>
  <c r="C6" i="4" s="1"/>
  <c r="F6" i="4" s="1"/>
  <c r="H8" i="2"/>
  <c r="I8" i="2" s="1"/>
  <c r="C12" i="4" s="1"/>
  <c r="F12" i="4" s="1"/>
  <c r="H9" i="2"/>
  <c r="I9" i="2" s="1"/>
  <c r="C18" i="4" s="1"/>
  <c r="F18" i="4" s="1"/>
  <c r="H10" i="2"/>
  <c r="I10" i="2" s="1"/>
  <c r="C16" i="4" s="1"/>
  <c r="F16" i="4" s="1"/>
  <c r="H11" i="2"/>
  <c r="I11" i="2" s="1"/>
  <c r="C29" i="4" s="1"/>
  <c r="F29" i="4" s="1"/>
  <c r="H12" i="2"/>
  <c r="I12" i="2" s="1"/>
  <c r="C20" i="4" s="1"/>
  <c r="F20" i="4" s="1"/>
  <c r="H13" i="2"/>
  <c r="I13" i="2" s="1"/>
  <c r="C7" i="4" s="1"/>
  <c r="F7" i="4" s="1"/>
  <c r="H14" i="2"/>
  <c r="I14" i="2" s="1"/>
  <c r="C15" i="4" s="1"/>
  <c r="F15" i="4" s="1"/>
  <c r="H15" i="2"/>
  <c r="I15" i="2" s="1"/>
  <c r="C23" i="4" s="1"/>
  <c r="F23" i="4" s="1"/>
  <c r="H16" i="2"/>
  <c r="I16" i="2" s="1"/>
  <c r="C3" i="4" s="1"/>
  <c r="F3" i="4" s="1"/>
  <c r="H17" i="2"/>
  <c r="I17" i="2" s="1"/>
  <c r="C17" i="4" s="1"/>
  <c r="F17" i="4" s="1"/>
  <c r="H18" i="2"/>
  <c r="I18" i="2" s="1"/>
  <c r="C22" i="4" s="1"/>
  <c r="F22" i="4" s="1"/>
  <c r="H19" i="2"/>
  <c r="I19" i="2" s="1"/>
  <c r="C5" i="4" s="1"/>
  <c r="F5" i="4" s="1"/>
  <c r="H20" i="2"/>
  <c r="I20" i="2" s="1"/>
  <c r="C24" i="4" s="1"/>
  <c r="F24" i="4" s="1"/>
  <c r="H21" i="2"/>
  <c r="I21" i="2" s="1"/>
  <c r="C26" i="4" s="1"/>
  <c r="F26" i="4" s="1"/>
  <c r="H22" i="2"/>
  <c r="I22" i="2" s="1"/>
  <c r="C25" i="4" s="1"/>
  <c r="F25" i="4" s="1"/>
  <c r="H23" i="2"/>
  <c r="I23" i="2" s="1"/>
  <c r="C19" i="4" s="1"/>
  <c r="F19" i="4" s="1"/>
  <c r="H24" i="2"/>
  <c r="I24" i="2" s="1"/>
  <c r="C28" i="4" s="1"/>
  <c r="F28" i="4" s="1"/>
  <c r="H25" i="2"/>
  <c r="I25" i="2" s="1"/>
  <c r="C30" i="4" s="1"/>
  <c r="F30" i="4" s="1"/>
  <c r="H26" i="2"/>
  <c r="I26" i="2" s="1"/>
  <c r="C27" i="4" s="1"/>
  <c r="F27" i="4" s="1"/>
  <c r="H27" i="2"/>
  <c r="I27" i="2" s="1"/>
  <c r="C8" i="4" s="1"/>
  <c r="F8" i="4" s="1"/>
  <c r="H28" i="2"/>
  <c r="I28" i="2" s="1"/>
  <c r="C31" i="4" s="1"/>
  <c r="F31" i="4" s="1"/>
  <c r="H29" i="2"/>
  <c r="I29" i="2" s="1"/>
  <c r="C9" i="4" s="1"/>
  <c r="F9" i="4" s="1"/>
  <c r="G30" i="1"/>
  <c r="G31" i="1" l="1"/>
  <c r="H30" i="1"/>
  <c r="I30" i="1" s="1"/>
  <c r="B30" i="4" s="1"/>
  <c r="E30" i="4" s="1"/>
  <c r="H30" i="4" s="1"/>
  <c r="I30" i="4" s="1"/>
  <c r="G30" i="5" s="1"/>
  <c r="H31" i="1" l="1"/>
  <c r="I31" i="1" s="1"/>
  <c r="B31" i="4" s="1"/>
  <c r="E31" i="4" s="1"/>
  <c r="H31" i="4" s="1"/>
  <c r="I31" i="4" s="1"/>
  <c r="G31" i="5" s="1"/>
  <c r="H2" i="1"/>
  <c r="I2" i="1" s="1"/>
  <c r="B2" i="4" s="1"/>
  <c r="E2" i="4" s="1"/>
  <c r="H2" i="4" s="1"/>
  <c r="I2" i="4" s="1"/>
  <c r="G2" i="5" s="1"/>
  <c r="H3" i="1"/>
  <c r="I3" i="1" s="1"/>
  <c r="B3" i="4" s="1"/>
  <c r="E3" i="4" s="1"/>
  <c r="H3" i="4" s="1"/>
  <c r="I3" i="4" s="1"/>
  <c r="G3" i="5" s="1"/>
  <c r="H4" i="1"/>
  <c r="I4" i="1" s="1"/>
  <c r="B4" i="4" s="1"/>
  <c r="E4" i="4" s="1"/>
  <c r="H4" i="4" s="1"/>
  <c r="I4" i="4" s="1"/>
  <c r="G4" i="5" s="1"/>
  <c r="H5" i="1"/>
  <c r="I5" i="1" s="1"/>
  <c r="B5" i="4" s="1"/>
  <c r="E5" i="4" s="1"/>
  <c r="H5" i="4" s="1"/>
  <c r="I5" i="4" s="1"/>
  <c r="G5" i="5" s="1"/>
  <c r="H6" i="1"/>
  <c r="I6" i="1" s="1"/>
  <c r="B6" i="4" s="1"/>
  <c r="E6" i="4" s="1"/>
  <c r="H6" i="4" s="1"/>
  <c r="I6" i="4" s="1"/>
  <c r="G6" i="5" s="1"/>
  <c r="H7" i="1"/>
  <c r="I7" i="1" s="1"/>
  <c r="B7" i="4" s="1"/>
  <c r="E7" i="4" s="1"/>
  <c r="H7" i="4" s="1"/>
  <c r="I7" i="4" s="1"/>
  <c r="G7" i="5" s="1"/>
  <c r="H8" i="1"/>
  <c r="I8" i="1" s="1"/>
  <c r="B8" i="4" s="1"/>
  <c r="E8" i="4" s="1"/>
  <c r="H8" i="4" s="1"/>
  <c r="I8" i="4" s="1"/>
  <c r="G8" i="5" s="1"/>
  <c r="H9" i="1"/>
  <c r="I9" i="1" s="1"/>
  <c r="B9" i="4" s="1"/>
  <c r="E9" i="4" s="1"/>
  <c r="H9" i="4" s="1"/>
  <c r="I9" i="4" s="1"/>
  <c r="G9" i="5" s="1"/>
  <c r="H10" i="1"/>
  <c r="I10" i="1" s="1"/>
  <c r="B10" i="4" s="1"/>
  <c r="E10" i="4" s="1"/>
  <c r="H10" i="4" s="1"/>
  <c r="I10" i="4" s="1"/>
  <c r="G10" i="5" s="1"/>
  <c r="H11" i="1"/>
  <c r="I11" i="1" s="1"/>
  <c r="B11" i="4" s="1"/>
  <c r="E11" i="4" s="1"/>
  <c r="H11" i="4" s="1"/>
  <c r="I11" i="4" s="1"/>
  <c r="G11" i="5" s="1"/>
  <c r="H12" i="1"/>
  <c r="I12" i="1" s="1"/>
  <c r="B12" i="4" s="1"/>
  <c r="E12" i="4" s="1"/>
  <c r="H12" i="4" s="1"/>
  <c r="I12" i="4" s="1"/>
  <c r="G12" i="5" s="1"/>
  <c r="H13" i="1"/>
  <c r="I13" i="1" s="1"/>
  <c r="B13" i="4" s="1"/>
  <c r="E13" i="4" s="1"/>
  <c r="H13" i="4" s="1"/>
  <c r="I13" i="4" s="1"/>
  <c r="G13" i="5" s="1"/>
  <c r="H14" i="1"/>
  <c r="I14" i="1" s="1"/>
  <c r="B14" i="4" s="1"/>
  <c r="E14" i="4" s="1"/>
  <c r="H14" i="4" s="1"/>
  <c r="I14" i="4" s="1"/>
  <c r="G14" i="5" s="1"/>
  <c r="H15" i="1"/>
  <c r="I15" i="1" s="1"/>
  <c r="B15" i="4" s="1"/>
  <c r="E15" i="4" s="1"/>
  <c r="H15" i="4" s="1"/>
  <c r="I15" i="4" s="1"/>
  <c r="G15" i="5" s="1"/>
  <c r="H16" i="1"/>
  <c r="I16" i="1" s="1"/>
  <c r="B16" i="4" s="1"/>
  <c r="E16" i="4" s="1"/>
  <c r="H16" i="4" s="1"/>
  <c r="I16" i="4" s="1"/>
  <c r="G16" i="5" s="1"/>
  <c r="H17" i="1"/>
  <c r="I17" i="1" s="1"/>
  <c r="B17" i="4" s="1"/>
  <c r="E17" i="4" s="1"/>
  <c r="H17" i="4" s="1"/>
  <c r="I17" i="4" s="1"/>
  <c r="G17" i="5" s="1"/>
  <c r="H18" i="1"/>
  <c r="I18" i="1" s="1"/>
  <c r="B18" i="4" s="1"/>
  <c r="E18" i="4" s="1"/>
  <c r="H18" i="4" s="1"/>
  <c r="I18" i="4" s="1"/>
  <c r="G18" i="5" s="1"/>
  <c r="H19" i="1"/>
  <c r="I19" i="1" s="1"/>
  <c r="B19" i="4" s="1"/>
  <c r="E19" i="4" s="1"/>
  <c r="H19" i="4" s="1"/>
  <c r="I19" i="4" s="1"/>
  <c r="G19" i="5" s="1"/>
  <c r="H20" i="1"/>
  <c r="I20" i="1" s="1"/>
  <c r="B20" i="4" s="1"/>
  <c r="E20" i="4" s="1"/>
  <c r="H20" i="4" s="1"/>
  <c r="I20" i="4" s="1"/>
  <c r="G20" i="5" s="1"/>
  <c r="H21" i="1"/>
  <c r="I21" i="1" s="1"/>
  <c r="B21" i="4" s="1"/>
  <c r="E21" i="4" s="1"/>
  <c r="H21" i="4" s="1"/>
  <c r="I21" i="4" s="1"/>
  <c r="G21" i="5" s="1"/>
  <c r="H22" i="1"/>
  <c r="I22" i="1" s="1"/>
  <c r="B22" i="4" s="1"/>
  <c r="E22" i="4" s="1"/>
  <c r="H22" i="4" s="1"/>
  <c r="I22" i="4" s="1"/>
  <c r="G22" i="5" s="1"/>
  <c r="H23" i="1"/>
  <c r="I23" i="1" s="1"/>
  <c r="B23" i="4" s="1"/>
  <c r="E23" i="4" s="1"/>
  <c r="H23" i="4" s="1"/>
  <c r="I23" i="4" s="1"/>
  <c r="G23" i="5" s="1"/>
  <c r="H24" i="1"/>
  <c r="I24" i="1" s="1"/>
  <c r="B24" i="4" s="1"/>
  <c r="E24" i="4" s="1"/>
  <c r="H24" i="4" s="1"/>
  <c r="I24" i="4" s="1"/>
  <c r="G24" i="5" s="1"/>
  <c r="H25" i="1"/>
  <c r="I25" i="1" s="1"/>
  <c r="B25" i="4" s="1"/>
  <c r="E25" i="4" s="1"/>
  <c r="H25" i="4" s="1"/>
  <c r="I25" i="4" s="1"/>
  <c r="G25" i="5" s="1"/>
  <c r="H26" i="1"/>
  <c r="I26" i="1" s="1"/>
  <c r="B26" i="4" s="1"/>
  <c r="E26" i="4" s="1"/>
  <c r="H26" i="4" s="1"/>
  <c r="I26" i="4" s="1"/>
  <c r="G26" i="5" s="1"/>
  <c r="H27" i="1"/>
  <c r="I27" i="1" s="1"/>
  <c r="B27" i="4" s="1"/>
  <c r="E27" i="4" s="1"/>
  <c r="H27" i="4" s="1"/>
  <c r="I27" i="4" s="1"/>
  <c r="G27" i="5" s="1"/>
  <c r="H28" i="1"/>
  <c r="I28" i="1" s="1"/>
  <c r="B28" i="4" s="1"/>
  <c r="E28" i="4" s="1"/>
  <c r="H28" i="4" s="1"/>
  <c r="I28" i="4" s="1"/>
  <c r="G28" i="5" s="1"/>
  <c r="H29" i="1"/>
  <c r="I29" i="1" s="1"/>
  <c r="B29" i="4" s="1"/>
  <c r="E29" i="4" s="1"/>
  <c r="H29" i="4" s="1"/>
  <c r="I29" i="4" s="1"/>
  <c r="G29" i="5" s="1"/>
</calcChain>
</file>

<file path=xl/sharedStrings.xml><?xml version="1.0" encoding="utf-8"?>
<sst xmlns="http://schemas.openxmlformats.org/spreadsheetml/2006/main" count="253" uniqueCount="71">
  <si>
    <t>SKU</t>
  </si>
  <si>
    <t>Hits</t>
  </si>
  <si>
    <t>Sales</t>
  </si>
  <si>
    <t>Cost</t>
  </si>
  <si>
    <t>Gross_Margin</t>
  </si>
  <si>
    <t>Avg_Inventory</t>
  </si>
  <si>
    <t>#191</t>
  </si>
  <si>
    <t>#481</t>
  </si>
  <si>
    <t>#490</t>
  </si>
  <si>
    <t>#406</t>
  </si>
  <si>
    <t>#216</t>
  </si>
  <si>
    <t>#136</t>
  </si>
  <si>
    <t>#1432</t>
  </si>
  <si>
    <t>#240</t>
  </si>
  <si>
    <t>#1129</t>
  </si>
  <si>
    <t>#398</t>
  </si>
  <si>
    <t>#135</t>
  </si>
  <si>
    <t>#411</t>
  </si>
  <si>
    <t>#1164</t>
  </si>
  <si>
    <t>#210</t>
  </si>
  <si>
    <t>#149</t>
  </si>
  <si>
    <t>#488</t>
  </si>
  <si>
    <t>#464</t>
  </si>
  <si>
    <t>#425</t>
  </si>
  <si>
    <t>#107</t>
  </si>
  <si>
    <t>#1191</t>
  </si>
  <si>
    <t>#139</t>
  </si>
  <si>
    <t>#244</t>
  </si>
  <si>
    <t>#371</t>
  </si>
  <si>
    <t>#427</t>
  </si>
  <si>
    <t>#161</t>
  </si>
  <si>
    <t>#435</t>
  </si>
  <si>
    <t>#463</t>
  </si>
  <si>
    <t>#483</t>
  </si>
  <si>
    <t>#1240</t>
  </si>
  <si>
    <t>#290</t>
  </si>
  <si>
    <t>CUM</t>
  </si>
  <si>
    <t>%</t>
  </si>
  <si>
    <t>Rank</t>
  </si>
  <si>
    <t>A</t>
  </si>
  <si>
    <t>B</t>
  </si>
  <si>
    <t>C</t>
  </si>
  <si>
    <t>D</t>
  </si>
  <si>
    <t>GMROII</t>
  </si>
  <si>
    <t>X</t>
  </si>
  <si>
    <t>Y</t>
  </si>
  <si>
    <t>GMROII Criteria</t>
  </si>
  <si>
    <t>Zero Avg Inv</t>
  </si>
  <si>
    <t>Ranking</t>
  </si>
  <si>
    <t>Sales Rank</t>
  </si>
  <si>
    <t>Hits Rank</t>
  </si>
  <si>
    <t>GMROII Rank</t>
  </si>
  <si>
    <t>Sales Rank Score</t>
  </si>
  <si>
    <t>GMROII Rank Score</t>
  </si>
  <si>
    <t>Hits Rank Score</t>
  </si>
  <si>
    <t>Wtd. Score</t>
  </si>
  <si>
    <t>Final Rank</t>
  </si>
  <si>
    <t>Parameters</t>
  </si>
  <si>
    <t>Score Ranking</t>
  </si>
  <si>
    <t>Score Weights</t>
  </si>
  <si>
    <t>Spread</t>
  </si>
  <si>
    <t>From</t>
  </si>
  <si>
    <t>To</t>
  </si>
  <si>
    <t>Row Labels</t>
  </si>
  <si>
    <t>Grand Total</t>
  </si>
  <si>
    <t>Count of SKU</t>
  </si>
  <si>
    <t>Sum of Cost</t>
  </si>
  <si>
    <t>Sum of Avg_Inventory</t>
  </si>
  <si>
    <t>Avg COGS</t>
  </si>
  <si>
    <t>Avg Inv</t>
  </si>
  <si>
    <t>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</si>
</sst>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9" fontId="0" fillId="0" borderId="0" xfId="0" applyNumberFormat="1" applyAlignment="1">
      <alignment horizontal="center"/>
    </xf>
    <xf numFmtId="0" fontId="4" fillId="4" borderId="0" xfId="0" applyFont="1" applyFill="1"/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" applyFont="1"/>
    <xf numFmtId="0" fontId="0" fillId="5" borderId="0" xfId="0" applyFill="1"/>
    <xf numFmtId="2" fontId="0" fillId="0" borderId="0" xfId="4" applyNumberFormat="1" applyFont="1"/>
    <xf numFmtId="0" fontId="0" fillId="6" borderId="0" xfId="0" applyNumberFormat="1" applyFill="1"/>
    <xf numFmtId="2" fontId="0" fillId="6" borderId="0" xfId="0" applyNumberFormat="1" applyFill="1"/>
    <xf numFmtId="2" fontId="0" fillId="6" borderId="0" xfId="4" applyNumberFormat="1" applyFont="1" applyFill="1"/>
    <xf numFmtId="0" fontId="0" fillId="3" borderId="0" xfId="0" applyFill="1" applyAlignment="1">
      <alignment horizontal="center"/>
    </xf>
  </cellXfs>
  <cellStyles count="5">
    <cellStyle name="Currency" xfId="4" builtinId="4"/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3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none"/>
      </font>
      <fill>
        <patternFill patternType="solid">
          <fgColor indexed="64"/>
          <bgColor indexed="1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s" refreshedDate="43771.809687615743" createdVersion="6" refreshedVersion="6" minRefreshableVersion="3" recordCount="30" xr:uid="{AA6AE116-1860-49E4-B0D4-476206B95430}">
  <cacheSource type="worksheet">
    <worksheetSource name="Table1"/>
  </cacheSource>
  <cacheFields count="7">
    <cacheField name="SKU" numFmtId="0">
      <sharedItems count="30">
        <s v="#216"/>
        <s v="#149"/>
        <s v="#191"/>
        <s v="#425"/>
        <s v="#136"/>
        <s v="#411"/>
        <s v="#435"/>
        <s v="#483"/>
        <s v="#406"/>
        <s v="#481"/>
        <s v="#1432"/>
        <s v="#290"/>
        <s v="#490"/>
        <s v="#1164"/>
        <s v="#1129"/>
        <s v="#488"/>
        <s v="#240"/>
        <s v="#244"/>
        <s v="#135"/>
        <s v="#1240"/>
        <s v="#464"/>
        <s v="#210"/>
        <s v="#107"/>
        <s v="#139"/>
        <s v="#1191"/>
        <s v="#161"/>
        <s v="#371"/>
        <s v="#398"/>
        <s v="#427"/>
        <s v="#463"/>
      </sharedItems>
    </cacheField>
    <cacheField name="Hits" numFmtId="1">
      <sharedItems containsSemiMixedTypes="0" containsString="0" containsNumber="1" containsInteger="1" minValue="3" maxValue="317"/>
    </cacheField>
    <cacheField name="Sales" numFmtId="0">
      <sharedItems containsSemiMixedTypes="0" containsString="0" containsNumber="1" containsInteger="1" minValue="4215" maxValue="4694447"/>
    </cacheField>
    <cacheField name="Cost" numFmtId="0">
      <sharedItems containsSemiMixedTypes="0" containsString="0" containsNumber="1" containsInteger="1" minValue="286974" maxValue="3345874"/>
    </cacheField>
    <cacheField name="Gross_Margin" numFmtId="0">
      <sharedItems containsSemiMixedTypes="0" containsString="0" containsNumber="1" containsInteger="1" minValue="-333523" maxValue="2946680"/>
    </cacheField>
    <cacheField name="Avg_Inventory" numFmtId="0">
      <sharedItems containsSemiMixedTypes="0" containsString="0" containsNumber="1" containsInteger="1" minValue="0" maxValue="468917"/>
    </cacheField>
    <cacheField name="Final Rank" numFmtId="0">
      <sharedItems count="4">
        <s v="A"/>
        <s v="B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86"/>
    <n v="4694447"/>
    <n v="2294277"/>
    <n v="2400170"/>
    <n v="103818"/>
    <x v="0"/>
  </r>
  <r>
    <x v="1"/>
    <n v="55"/>
    <n v="4551669"/>
    <n v="3345874"/>
    <n v="1205795"/>
    <n v="423136"/>
    <x v="1"/>
  </r>
  <r>
    <x v="2"/>
    <n v="317"/>
    <n v="4347291"/>
    <n v="1400611"/>
    <n v="2946680"/>
    <n v="160572"/>
    <x v="0"/>
  </r>
  <r>
    <x v="3"/>
    <n v="48"/>
    <n v="4192948"/>
    <n v="2003545"/>
    <n v="2189403"/>
    <n v="468917"/>
    <x v="1"/>
  </r>
  <r>
    <x v="4"/>
    <n v="170"/>
    <n v="3507850"/>
    <n v="1767408"/>
    <n v="1740442"/>
    <n v="100603"/>
    <x v="0"/>
  </r>
  <r>
    <x v="5"/>
    <n v="76"/>
    <n v="1278763"/>
    <n v="966229"/>
    <n v="312534"/>
    <n v="185728"/>
    <x v="1"/>
  </r>
  <r>
    <x v="6"/>
    <n v="10"/>
    <n v="1273914"/>
    <n v="1107296"/>
    <n v="166618"/>
    <n v="3"/>
    <x v="1"/>
  </r>
  <r>
    <x v="7"/>
    <n v="7"/>
    <n v="1251174"/>
    <n v="1165601"/>
    <n v="85573"/>
    <n v="189997"/>
    <x v="2"/>
  </r>
  <r>
    <x v="8"/>
    <n v="227"/>
    <n v="1216696"/>
    <n v="1044517"/>
    <n v="172179"/>
    <n v="76455"/>
    <x v="0"/>
  </r>
  <r>
    <x v="9"/>
    <n v="308"/>
    <n v="1090841"/>
    <n v="956254"/>
    <n v="134587"/>
    <n v="24134"/>
    <x v="0"/>
  </r>
  <r>
    <x v="10"/>
    <n v="97"/>
    <n v="1084760"/>
    <n v="945390"/>
    <n v="139370"/>
    <n v="200158"/>
    <x v="1"/>
  </r>
  <r>
    <x v="11"/>
    <n v="3"/>
    <n v="1071805"/>
    <n v="902593"/>
    <n v="169212"/>
    <n v="0"/>
    <x v="1"/>
  </r>
  <r>
    <x v="12"/>
    <n v="257"/>
    <n v="1062341"/>
    <n v="749187"/>
    <n v="313154"/>
    <n v="75942"/>
    <x v="0"/>
  </r>
  <r>
    <x v="13"/>
    <n v="73"/>
    <n v="1059416"/>
    <n v="942785"/>
    <n v="116631"/>
    <n v="63818"/>
    <x v="2"/>
  </r>
  <r>
    <x v="14"/>
    <n v="86"/>
    <n v="1043602"/>
    <n v="828920"/>
    <n v="214682"/>
    <n v="162071"/>
    <x v="2"/>
  </r>
  <r>
    <x v="15"/>
    <n v="55"/>
    <n v="1001627"/>
    <n v="758268"/>
    <n v="243359"/>
    <n v="80731"/>
    <x v="1"/>
  </r>
  <r>
    <x v="16"/>
    <n v="92"/>
    <n v="996214"/>
    <n v="803666"/>
    <n v="192548"/>
    <n v="62391"/>
    <x v="1"/>
  </r>
  <r>
    <x v="17"/>
    <n v="21"/>
    <n v="844351"/>
    <n v="732103"/>
    <n v="112248"/>
    <n v="155484"/>
    <x v="3"/>
  </r>
  <r>
    <x v="18"/>
    <n v="77"/>
    <n v="799098"/>
    <n v="650150"/>
    <n v="148948"/>
    <n v="0"/>
    <x v="1"/>
  </r>
  <r>
    <x v="19"/>
    <n v="6"/>
    <n v="658772"/>
    <n v="557259"/>
    <n v="101513"/>
    <n v="37575"/>
    <x v="3"/>
  </r>
  <r>
    <x v="20"/>
    <n v="54"/>
    <n v="658002"/>
    <n v="705210"/>
    <n v="-47208"/>
    <n v="53507"/>
    <x v="3"/>
  </r>
  <r>
    <x v="21"/>
    <n v="63"/>
    <n v="627430"/>
    <n v="629437"/>
    <n v="-2007"/>
    <n v="62644"/>
    <x v="3"/>
  </r>
  <r>
    <x v="22"/>
    <n v="43"/>
    <n v="552678"/>
    <n v="649511"/>
    <n v="-96833"/>
    <n v="258574"/>
    <x v="3"/>
  </r>
  <r>
    <x v="23"/>
    <n v="22"/>
    <n v="533293"/>
    <n v="522047"/>
    <n v="11246"/>
    <n v="120564"/>
    <x v="3"/>
  </r>
  <r>
    <x v="24"/>
    <n v="24"/>
    <n v="530825"/>
    <n v="602024"/>
    <n v="-71199"/>
    <n v="73474"/>
    <x v="3"/>
  </r>
  <r>
    <x v="25"/>
    <n v="16"/>
    <n v="501080"/>
    <n v="663300"/>
    <n v="-162220"/>
    <n v="199126"/>
    <x v="3"/>
  </r>
  <r>
    <x v="26"/>
    <n v="21"/>
    <n v="22991"/>
    <n v="344945"/>
    <n v="-321954"/>
    <n v="28294"/>
    <x v="3"/>
  </r>
  <r>
    <x v="27"/>
    <n v="78"/>
    <n v="19392"/>
    <n v="329985"/>
    <n v="-310593"/>
    <n v="105492"/>
    <x v="3"/>
  </r>
  <r>
    <x v="28"/>
    <n v="18"/>
    <n v="18292"/>
    <n v="286974"/>
    <n v="-268682"/>
    <n v="16255"/>
    <x v="3"/>
  </r>
  <r>
    <x v="29"/>
    <n v="9"/>
    <n v="4215"/>
    <n v="337738"/>
    <n v="-333523"/>
    <n v="1462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207E2-1930-482C-AA63-3D53AA165E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8" firstHeaderRow="1" firstDataRow="1" firstDataCol="1"/>
  <pivotFields count="7">
    <pivotField dataField="1" showAll="0">
      <items count="31">
        <item x="22"/>
        <item x="14"/>
        <item x="13"/>
        <item x="24"/>
        <item x="19"/>
        <item x="18"/>
        <item x="4"/>
        <item x="23"/>
        <item x="10"/>
        <item x="1"/>
        <item x="25"/>
        <item x="2"/>
        <item x="21"/>
        <item x="0"/>
        <item x="16"/>
        <item x="17"/>
        <item x="11"/>
        <item x="26"/>
        <item x="27"/>
        <item x="8"/>
        <item x="5"/>
        <item x="3"/>
        <item x="28"/>
        <item x="6"/>
        <item x="29"/>
        <item x="20"/>
        <item x="9"/>
        <item x="7"/>
        <item x="15"/>
        <item x="12"/>
        <item t="default"/>
      </items>
    </pivotField>
    <pivotField numFmtI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KU" fld="0" subtotal="count" baseField="0" baseItem="0"/>
  </dataFields>
  <formats count="1">
    <format dxfId="2">
      <pivotArea collapsedLevelsAreSubtotals="1" fieldPosition="0">
        <references count="1">
          <reference field="6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D4B35-2199-48D4-8593-0EEB710B6D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0:M15" firstHeaderRow="0" firstDataRow="1" firstDataCol="1"/>
  <pivotFields count="7">
    <pivotField showAll="0"/>
    <pivotField numFmtId="1" showAll="0"/>
    <pivotField showAll="0"/>
    <pivotField dataField="1"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Avg_Invento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E7EB6-091C-4C61-B0B8-09005BD22124}" name="Table1" displayName="Table1" ref="A1:G31" totalsRowShown="0" headerRowDxfId="1">
  <autoFilter ref="A1:G31" xr:uid="{367DBC4E-8104-48E9-B3E6-D423F81F1993}"/>
  <tableColumns count="7">
    <tableColumn id="1" xr3:uid="{E8B819DD-4CC8-4D34-8422-D998F9165BB2}" name="SKU"/>
    <tableColumn id="2" xr3:uid="{27F93F86-BAD7-4F2C-A8FF-AC2E5E67BBE4}" name="Hits" dataDxfId="0"/>
    <tableColumn id="3" xr3:uid="{7F193169-5399-449B-84BD-6C329BAEECF5}" name="Sales"/>
    <tableColumn id="4" xr3:uid="{5A76CBD6-4494-436A-B164-3F2C5D1CCE8B}" name="Cost"/>
    <tableColumn id="5" xr3:uid="{0A1AD196-3C38-41D2-AF1C-4E54EA75C67E}" name="Gross_Margin"/>
    <tableColumn id="6" xr3:uid="{92B586C7-A9D0-4D76-B9B8-500A54B257BB}" name="Avg_Inventory"/>
    <tableColumn id="7" xr3:uid="{9C63033C-6A11-4F6F-88D7-2AF39C8E383D}" name="Final Rank">
      <calculatedColumnFormula>VLOOKUP(A2,'ABC Calc'!$A$2:$I$31,9,FALSE)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/>
  </sheetViews>
  <sheetFormatPr defaultColWidth="14.55468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37</v>
      </c>
      <c r="I1" s="1" t="s">
        <v>38</v>
      </c>
    </row>
    <row r="2" spans="1:13" x14ac:dyDescent="0.3">
      <c r="A2" t="s">
        <v>10</v>
      </c>
      <c r="B2" s="2">
        <v>186</v>
      </c>
      <c r="C2">
        <v>4694447</v>
      </c>
      <c r="D2">
        <v>2294277</v>
      </c>
      <c r="E2">
        <v>2400170</v>
      </c>
      <c r="F2">
        <v>103818</v>
      </c>
      <c r="G2">
        <f>C2</f>
        <v>4694447</v>
      </c>
      <c r="H2" s="5">
        <f>G2/$G$31</f>
        <v>0.11592435922392599</v>
      </c>
      <c r="I2" t="str">
        <f>VLOOKUP(H2,$L$6:$M$9,2,TRUE)</f>
        <v>A</v>
      </c>
    </row>
    <row r="3" spans="1:13" x14ac:dyDescent="0.3">
      <c r="A3" t="s">
        <v>20</v>
      </c>
      <c r="B3" s="2">
        <v>55</v>
      </c>
      <c r="C3">
        <v>4551669</v>
      </c>
      <c r="D3">
        <v>3345874</v>
      </c>
      <c r="E3">
        <v>1205795</v>
      </c>
      <c r="F3">
        <v>423136</v>
      </c>
      <c r="G3">
        <f>C3+G2</f>
        <v>9246116</v>
      </c>
      <c r="H3" s="5">
        <f t="shared" ref="H3:H31" si="0">G3/$G$31</f>
        <v>0.22832296809615482</v>
      </c>
      <c r="I3" t="str">
        <f t="shared" ref="I3:I31" si="1">VLOOKUP(H3,$L$6:$M$9,2,TRUE)</f>
        <v>A</v>
      </c>
    </row>
    <row r="4" spans="1:13" x14ac:dyDescent="0.3">
      <c r="A4" t="s">
        <v>6</v>
      </c>
      <c r="B4" s="2">
        <v>317</v>
      </c>
      <c r="C4">
        <v>4347291</v>
      </c>
      <c r="D4">
        <v>1400611</v>
      </c>
      <c r="E4">
        <v>2946680</v>
      </c>
      <c r="F4">
        <v>160572</v>
      </c>
      <c r="G4">
        <f t="shared" ref="G4:G31" si="2">C4+G3</f>
        <v>13593407</v>
      </c>
      <c r="H4" s="5">
        <f t="shared" si="0"/>
        <v>0.33567468035000292</v>
      </c>
      <c r="I4" t="str">
        <f t="shared" si="1"/>
        <v>A</v>
      </c>
    </row>
    <row r="5" spans="1:13" x14ac:dyDescent="0.3">
      <c r="A5" t="s">
        <v>23</v>
      </c>
      <c r="B5" s="2">
        <v>48</v>
      </c>
      <c r="C5">
        <v>4192948</v>
      </c>
      <c r="D5">
        <v>2003545</v>
      </c>
      <c r="E5">
        <v>2189403</v>
      </c>
      <c r="F5">
        <v>468917</v>
      </c>
      <c r="G5">
        <f t="shared" si="2"/>
        <v>17786355</v>
      </c>
      <c r="H5" s="5">
        <f t="shared" si="0"/>
        <v>0.43921505691815715</v>
      </c>
      <c r="I5" t="str">
        <f t="shared" si="1"/>
        <v>A</v>
      </c>
      <c r="L5" s="35" t="s">
        <v>48</v>
      </c>
      <c r="M5" s="35"/>
    </row>
    <row r="6" spans="1:13" x14ac:dyDescent="0.3">
      <c r="A6" t="s">
        <v>11</v>
      </c>
      <c r="B6" s="2">
        <v>170</v>
      </c>
      <c r="C6">
        <v>3507850</v>
      </c>
      <c r="D6">
        <v>1767408</v>
      </c>
      <c r="E6">
        <v>1740442</v>
      </c>
      <c r="F6">
        <v>100603</v>
      </c>
      <c r="G6">
        <f t="shared" si="2"/>
        <v>21294205</v>
      </c>
      <c r="H6" s="5">
        <f t="shared" si="0"/>
        <v>0.52583766944390276</v>
      </c>
      <c r="I6" t="str">
        <f t="shared" si="1"/>
        <v>A</v>
      </c>
      <c r="L6" s="6">
        <v>0</v>
      </c>
      <c r="M6" s="3" t="s">
        <v>39</v>
      </c>
    </row>
    <row r="7" spans="1:13" x14ac:dyDescent="0.3">
      <c r="A7" t="s">
        <v>17</v>
      </c>
      <c r="B7" s="2">
        <v>76</v>
      </c>
      <c r="C7">
        <v>1278763</v>
      </c>
      <c r="D7">
        <v>966229</v>
      </c>
      <c r="E7">
        <v>312534</v>
      </c>
      <c r="F7">
        <v>185728</v>
      </c>
      <c r="G7">
        <f t="shared" si="2"/>
        <v>22572968</v>
      </c>
      <c r="H7" s="5">
        <f t="shared" si="0"/>
        <v>0.55741535716180979</v>
      </c>
      <c r="I7" t="str">
        <f t="shared" si="1"/>
        <v>A</v>
      </c>
      <c r="J7" s="4"/>
      <c r="K7" s="3"/>
      <c r="L7" s="6">
        <v>0.6</v>
      </c>
      <c r="M7" s="3" t="s">
        <v>40</v>
      </c>
    </row>
    <row r="8" spans="1:13" x14ac:dyDescent="0.3">
      <c r="A8" t="s">
        <v>31</v>
      </c>
      <c r="B8" s="2">
        <v>10</v>
      </c>
      <c r="C8">
        <v>1273914</v>
      </c>
      <c r="D8">
        <v>1107296</v>
      </c>
      <c r="E8">
        <v>166618</v>
      </c>
      <c r="F8">
        <v>3</v>
      </c>
      <c r="G8">
        <f t="shared" si="2"/>
        <v>23846882</v>
      </c>
      <c r="H8" s="5">
        <f t="shared" si="0"/>
        <v>0.58887330399908122</v>
      </c>
      <c r="I8" t="str">
        <f t="shared" si="1"/>
        <v>A</v>
      </c>
      <c r="J8" s="4"/>
      <c r="K8" s="3"/>
      <c r="L8" s="6">
        <v>0.8</v>
      </c>
      <c r="M8" s="3" t="s">
        <v>41</v>
      </c>
    </row>
    <row r="9" spans="1:13" x14ac:dyDescent="0.3">
      <c r="A9" t="s">
        <v>33</v>
      </c>
      <c r="B9" s="2">
        <v>7</v>
      </c>
      <c r="C9">
        <v>1251174</v>
      </c>
      <c r="D9">
        <v>1165601</v>
      </c>
      <c r="E9">
        <v>85573</v>
      </c>
      <c r="F9">
        <v>189997</v>
      </c>
      <c r="G9">
        <f t="shared" si="2"/>
        <v>25098056</v>
      </c>
      <c r="H9" s="5">
        <f t="shared" si="0"/>
        <v>0.61976971080219057</v>
      </c>
      <c r="I9" t="str">
        <f t="shared" si="1"/>
        <v>B</v>
      </c>
      <c r="J9" s="4"/>
      <c r="K9" s="3"/>
      <c r="L9" s="6">
        <v>0.9</v>
      </c>
      <c r="M9" s="3" t="s">
        <v>42</v>
      </c>
    </row>
    <row r="10" spans="1:13" x14ac:dyDescent="0.3">
      <c r="A10" t="s">
        <v>9</v>
      </c>
      <c r="B10" s="2">
        <v>227</v>
      </c>
      <c r="C10">
        <v>1216696</v>
      </c>
      <c r="D10">
        <v>1044517</v>
      </c>
      <c r="E10">
        <v>172179</v>
      </c>
      <c r="F10">
        <v>76455</v>
      </c>
      <c r="G10">
        <f t="shared" si="2"/>
        <v>26314752</v>
      </c>
      <c r="H10" s="5">
        <f t="shared" si="0"/>
        <v>0.64981472018674935</v>
      </c>
      <c r="I10" t="str">
        <f t="shared" si="1"/>
        <v>B</v>
      </c>
      <c r="J10" s="4"/>
      <c r="K10" s="3"/>
    </row>
    <row r="11" spans="1:13" x14ac:dyDescent="0.3">
      <c r="A11" t="s">
        <v>7</v>
      </c>
      <c r="B11" s="2">
        <v>308</v>
      </c>
      <c r="C11">
        <v>1090841</v>
      </c>
      <c r="D11">
        <v>956254</v>
      </c>
      <c r="E11">
        <v>134587</v>
      </c>
      <c r="F11">
        <v>24134</v>
      </c>
      <c r="G11">
        <f t="shared" si="2"/>
        <v>27405593</v>
      </c>
      <c r="H11" s="5">
        <f t="shared" si="0"/>
        <v>0.67675187464608966</v>
      </c>
      <c r="I11" t="str">
        <f t="shared" si="1"/>
        <v>B</v>
      </c>
    </row>
    <row r="12" spans="1:13" x14ac:dyDescent="0.3">
      <c r="A12" t="s">
        <v>12</v>
      </c>
      <c r="B12" s="2">
        <v>97</v>
      </c>
      <c r="C12">
        <v>1084760</v>
      </c>
      <c r="D12">
        <v>945390</v>
      </c>
      <c r="E12">
        <v>139370</v>
      </c>
      <c r="F12">
        <v>200158</v>
      </c>
      <c r="G12">
        <f t="shared" si="2"/>
        <v>28490353</v>
      </c>
      <c r="H12" s="5">
        <f t="shared" si="0"/>
        <v>0.70353886529946075</v>
      </c>
      <c r="I12" t="str">
        <f t="shared" si="1"/>
        <v>B</v>
      </c>
    </row>
    <row r="13" spans="1:13" x14ac:dyDescent="0.3">
      <c r="A13" t="s">
        <v>35</v>
      </c>
      <c r="B13" s="2">
        <v>3</v>
      </c>
      <c r="C13">
        <v>1071805</v>
      </c>
      <c r="D13">
        <v>902593</v>
      </c>
      <c r="E13">
        <v>169212</v>
      </c>
      <c r="F13">
        <v>0</v>
      </c>
      <c r="G13">
        <f t="shared" si="2"/>
        <v>29562158</v>
      </c>
      <c r="H13" s="5">
        <f t="shared" si="0"/>
        <v>0.73000594605210312</v>
      </c>
      <c r="I13" t="str">
        <f t="shared" si="1"/>
        <v>B</v>
      </c>
    </row>
    <row r="14" spans="1:13" x14ac:dyDescent="0.3">
      <c r="A14" t="s">
        <v>8</v>
      </c>
      <c r="B14" s="2">
        <v>257</v>
      </c>
      <c r="C14">
        <v>1062341</v>
      </c>
      <c r="D14">
        <v>749187</v>
      </c>
      <c r="E14">
        <v>313154</v>
      </c>
      <c r="F14">
        <v>75942</v>
      </c>
      <c r="G14">
        <f t="shared" si="2"/>
        <v>30624499</v>
      </c>
      <c r="H14" s="5">
        <f t="shared" si="0"/>
        <v>0.75623932342377331</v>
      </c>
      <c r="I14" t="str">
        <f t="shared" si="1"/>
        <v>B</v>
      </c>
    </row>
    <row r="15" spans="1:13" x14ac:dyDescent="0.3">
      <c r="A15" t="s">
        <v>18</v>
      </c>
      <c r="B15" s="2">
        <v>73</v>
      </c>
      <c r="C15">
        <v>1059416</v>
      </c>
      <c r="D15">
        <v>942785</v>
      </c>
      <c r="E15">
        <v>116631</v>
      </c>
      <c r="F15">
        <v>63818</v>
      </c>
      <c r="G15">
        <f t="shared" si="2"/>
        <v>31683915</v>
      </c>
      <c r="H15" s="5">
        <f t="shared" si="0"/>
        <v>0.78240047104170884</v>
      </c>
      <c r="I15" t="str">
        <f t="shared" si="1"/>
        <v>B</v>
      </c>
    </row>
    <row r="16" spans="1:13" x14ac:dyDescent="0.3">
      <c r="A16" t="s">
        <v>14</v>
      </c>
      <c r="B16" s="2">
        <v>86</v>
      </c>
      <c r="C16">
        <v>1043602</v>
      </c>
      <c r="D16">
        <v>828920</v>
      </c>
      <c r="E16">
        <v>214682</v>
      </c>
      <c r="F16">
        <v>162071</v>
      </c>
      <c r="G16">
        <f t="shared" si="2"/>
        <v>32727517</v>
      </c>
      <c r="H16" s="5">
        <f t="shared" si="0"/>
        <v>0.80817110880475262</v>
      </c>
      <c r="I16" t="str">
        <f t="shared" si="1"/>
        <v>C</v>
      </c>
    </row>
    <row r="17" spans="1:9" x14ac:dyDescent="0.3">
      <c r="A17" t="s">
        <v>21</v>
      </c>
      <c r="B17" s="2">
        <v>55</v>
      </c>
      <c r="C17">
        <v>1001627</v>
      </c>
      <c r="D17">
        <v>758268</v>
      </c>
      <c r="E17">
        <v>243359</v>
      </c>
      <c r="F17">
        <v>80731</v>
      </c>
      <c r="G17">
        <f t="shared" si="2"/>
        <v>33729144</v>
      </c>
      <c r="H17" s="5">
        <f t="shared" si="0"/>
        <v>0.83290521873428924</v>
      </c>
      <c r="I17" t="str">
        <f t="shared" si="1"/>
        <v>C</v>
      </c>
    </row>
    <row r="18" spans="1:9" x14ac:dyDescent="0.3">
      <c r="A18" t="s">
        <v>13</v>
      </c>
      <c r="B18" s="2">
        <v>92</v>
      </c>
      <c r="C18">
        <v>996214</v>
      </c>
      <c r="D18">
        <v>803666</v>
      </c>
      <c r="E18">
        <v>192548</v>
      </c>
      <c r="F18">
        <v>62391</v>
      </c>
      <c r="G18">
        <f t="shared" si="2"/>
        <v>34725358</v>
      </c>
      <c r="H18" s="5">
        <f t="shared" si="0"/>
        <v>0.85750566040503429</v>
      </c>
      <c r="I18" t="str">
        <f t="shared" si="1"/>
        <v>C</v>
      </c>
    </row>
    <row r="19" spans="1:9" x14ac:dyDescent="0.3">
      <c r="A19" t="s">
        <v>27</v>
      </c>
      <c r="B19" s="2">
        <v>21</v>
      </c>
      <c r="C19">
        <v>844351</v>
      </c>
      <c r="D19">
        <v>732103</v>
      </c>
      <c r="E19">
        <v>112248</v>
      </c>
      <c r="F19">
        <v>155484</v>
      </c>
      <c r="G19">
        <f t="shared" si="2"/>
        <v>35569709</v>
      </c>
      <c r="H19" s="5">
        <f t="shared" si="0"/>
        <v>0.87835600734367936</v>
      </c>
      <c r="I19" t="str">
        <f t="shared" si="1"/>
        <v>C</v>
      </c>
    </row>
    <row r="20" spans="1:9" x14ac:dyDescent="0.3">
      <c r="A20" t="s">
        <v>16</v>
      </c>
      <c r="B20" s="2">
        <v>77</v>
      </c>
      <c r="C20">
        <v>799098</v>
      </c>
      <c r="D20">
        <v>650150</v>
      </c>
      <c r="E20">
        <v>148948</v>
      </c>
      <c r="F20">
        <v>0</v>
      </c>
      <c r="G20">
        <f t="shared" si="2"/>
        <v>36368807</v>
      </c>
      <c r="H20" s="5">
        <f t="shared" si="0"/>
        <v>0.89808887973676865</v>
      </c>
      <c r="I20" t="str">
        <f t="shared" si="1"/>
        <v>C</v>
      </c>
    </row>
    <row r="21" spans="1:9" x14ac:dyDescent="0.3">
      <c r="A21" t="s">
        <v>34</v>
      </c>
      <c r="B21" s="2">
        <v>6</v>
      </c>
      <c r="C21">
        <v>658772</v>
      </c>
      <c r="D21">
        <v>557259</v>
      </c>
      <c r="E21">
        <v>101513</v>
      </c>
      <c r="F21">
        <v>37575</v>
      </c>
      <c r="G21">
        <f t="shared" si="2"/>
        <v>37027579</v>
      </c>
      <c r="H21" s="5">
        <f t="shared" si="0"/>
        <v>0.91435655130163329</v>
      </c>
      <c r="I21" t="str">
        <f t="shared" si="1"/>
        <v>D</v>
      </c>
    </row>
    <row r="22" spans="1:9" x14ac:dyDescent="0.3">
      <c r="A22" t="s">
        <v>22</v>
      </c>
      <c r="B22" s="2">
        <v>54</v>
      </c>
      <c r="C22">
        <v>658002</v>
      </c>
      <c r="D22">
        <v>705210</v>
      </c>
      <c r="E22">
        <v>-47208</v>
      </c>
      <c r="F22">
        <v>53507</v>
      </c>
      <c r="G22">
        <f t="shared" si="2"/>
        <v>37685581</v>
      </c>
      <c r="H22" s="5">
        <f t="shared" si="0"/>
        <v>0.93060520853816431</v>
      </c>
      <c r="I22" t="str">
        <f t="shared" si="1"/>
        <v>D</v>
      </c>
    </row>
    <row r="23" spans="1:9" x14ac:dyDescent="0.3">
      <c r="A23" t="s">
        <v>19</v>
      </c>
      <c r="B23" s="2">
        <v>63</v>
      </c>
      <c r="C23">
        <v>627430</v>
      </c>
      <c r="D23">
        <v>629437</v>
      </c>
      <c r="E23">
        <v>-2007</v>
      </c>
      <c r="F23">
        <v>62644</v>
      </c>
      <c r="G23">
        <f t="shared" si="2"/>
        <v>38313011</v>
      </c>
      <c r="H23" s="5">
        <f t="shared" si="0"/>
        <v>0.94609892285805508</v>
      </c>
      <c r="I23" t="str">
        <f t="shared" si="1"/>
        <v>D</v>
      </c>
    </row>
    <row r="24" spans="1:9" x14ac:dyDescent="0.3">
      <c r="A24" t="s">
        <v>24</v>
      </c>
      <c r="B24" s="2">
        <v>43</v>
      </c>
      <c r="C24">
        <v>552678</v>
      </c>
      <c r="D24">
        <v>649511</v>
      </c>
      <c r="E24">
        <v>-96833</v>
      </c>
      <c r="F24">
        <v>258574</v>
      </c>
      <c r="G24">
        <f t="shared" si="2"/>
        <v>38865689</v>
      </c>
      <c r="H24" s="5">
        <f t="shared" si="0"/>
        <v>0.95974671630575203</v>
      </c>
      <c r="I24" t="str">
        <f t="shared" si="1"/>
        <v>D</v>
      </c>
    </row>
    <row r="25" spans="1:9" x14ac:dyDescent="0.3">
      <c r="A25" t="s">
        <v>26</v>
      </c>
      <c r="B25" s="2">
        <v>22</v>
      </c>
      <c r="C25">
        <v>533293</v>
      </c>
      <c r="D25">
        <v>522047</v>
      </c>
      <c r="E25">
        <v>11246</v>
      </c>
      <c r="F25">
        <v>120564</v>
      </c>
      <c r="G25">
        <f t="shared" si="2"/>
        <v>39398982</v>
      </c>
      <c r="H25" s="5">
        <f t="shared" si="0"/>
        <v>0.97291581786416892</v>
      </c>
      <c r="I25" t="str">
        <f t="shared" si="1"/>
        <v>D</v>
      </c>
    </row>
    <row r="26" spans="1:9" x14ac:dyDescent="0.3">
      <c r="A26" t="s">
        <v>25</v>
      </c>
      <c r="B26" s="2">
        <v>24</v>
      </c>
      <c r="C26">
        <v>530825</v>
      </c>
      <c r="D26">
        <v>602024</v>
      </c>
      <c r="E26">
        <v>-71199</v>
      </c>
      <c r="F26">
        <v>73474</v>
      </c>
      <c r="G26">
        <f t="shared" si="2"/>
        <v>39929807</v>
      </c>
      <c r="H26" s="5">
        <f t="shared" si="0"/>
        <v>0.98602397479618675</v>
      </c>
      <c r="I26" t="str">
        <f t="shared" si="1"/>
        <v>D</v>
      </c>
    </row>
    <row r="27" spans="1:9" x14ac:dyDescent="0.3">
      <c r="A27" t="s">
        <v>30</v>
      </c>
      <c r="B27" s="2">
        <v>16</v>
      </c>
      <c r="C27">
        <v>501080</v>
      </c>
      <c r="D27">
        <v>663300</v>
      </c>
      <c r="E27">
        <v>-162220</v>
      </c>
      <c r="F27">
        <v>199126</v>
      </c>
      <c r="G27">
        <f t="shared" si="2"/>
        <v>40430887</v>
      </c>
      <c r="H27" s="5">
        <f t="shared" si="0"/>
        <v>0.99839761069407307</v>
      </c>
      <c r="I27" t="str">
        <f t="shared" si="1"/>
        <v>D</v>
      </c>
    </row>
    <row r="28" spans="1:9" x14ac:dyDescent="0.3">
      <c r="A28" t="s">
        <v>28</v>
      </c>
      <c r="B28" s="2">
        <v>21</v>
      </c>
      <c r="C28">
        <v>22991</v>
      </c>
      <c r="D28">
        <v>344945</v>
      </c>
      <c r="E28">
        <v>-321954</v>
      </c>
      <c r="F28">
        <v>28294</v>
      </c>
      <c r="G28">
        <f t="shared" si="2"/>
        <v>40453878</v>
      </c>
      <c r="H28" s="5">
        <f t="shared" si="0"/>
        <v>0.99896534890539324</v>
      </c>
      <c r="I28" t="str">
        <f t="shared" si="1"/>
        <v>D</v>
      </c>
    </row>
    <row r="29" spans="1:9" x14ac:dyDescent="0.3">
      <c r="A29" t="s">
        <v>15</v>
      </c>
      <c r="B29" s="2">
        <v>78</v>
      </c>
      <c r="C29">
        <v>19392</v>
      </c>
      <c r="D29">
        <v>329985</v>
      </c>
      <c r="E29">
        <v>-310593</v>
      </c>
      <c r="F29">
        <v>105492</v>
      </c>
      <c r="G29">
        <f t="shared" si="2"/>
        <v>40473270</v>
      </c>
      <c r="H29" s="5">
        <f t="shared" si="0"/>
        <v>0.99944421365220382</v>
      </c>
      <c r="I29" t="str">
        <f t="shared" si="1"/>
        <v>D</v>
      </c>
    </row>
    <row r="30" spans="1:9" x14ac:dyDescent="0.3">
      <c r="A30" t="s">
        <v>29</v>
      </c>
      <c r="B30" s="2">
        <v>18</v>
      </c>
      <c r="C30">
        <v>18292</v>
      </c>
      <c r="D30">
        <v>286974</v>
      </c>
      <c r="E30">
        <v>-268682</v>
      </c>
      <c r="F30">
        <v>16255</v>
      </c>
      <c r="G30">
        <f t="shared" si="2"/>
        <v>40491562</v>
      </c>
      <c r="H30" s="5">
        <f t="shared" si="0"/>
        <v>0.99989591507282349</v>
      </c>
      <c r="I30" t="str">
        <f t="shared" si="1"/>
        <v>D</v>
      </c>
    </row>
    <row r="31" spans="1:9" x14ac:dyDescent="0.3">
      <c r="A31" t="s">
        <v>32</v>
      </c>
      <c r="B31" s="2">
        <v>9</v>
      </c>
      <c r="C31">
        <v>4215</v>
      </c>
      <c r="D31">
        <v>337738</v>
      </c>
      <c r="E31">
        <v>-333523</v>
      </c>
      <c r="F31">
        <v>14628</v>
      </c>
      <c r="G31">
        <f t="shared" si="2"/>
        <v>40495777</v>
      </c>
      <c r="H31" s="5">
        <f t="shared" si="0"/>
        <v>1</v>
      </c>
      <c r="I31" t="str">
        <f t="shared" si="1"/>
        <v>D</v>
      </c>
    </row>
  </sheetData>
  <autoFilter ref="A1:I1" xr:uid="{B70062C8-08A4-4993-B532-96B5F4456A2A}">
    <sortState ref="A2:I31">
      <sortCondition descending="1" ref="C1"/>
    </sortState>
  </autoFilter>
  <sortState ref="A2:F31">
    <sortCondition ref="A2:A31"/>
    <sortCondition ref="E2:E31"/>
  </sortState>
  <mergeCells count="1"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ED71-7E71-420C-8D3B-9043387836E9}">
  <dimension ref="A1:M31"/>
  <sheetViews>
    <sheetView workbookViewId="0"/>
  </sheetViews>
  <sheetFormatPr defaultColWidth="13.55468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37</v>
      </c>
      <c r="I1" s="1" t="s">
        <v>38</v>
      </c>
    </row>
    <row r="2" spans="1:13" x14ac:dyDescent="0.3">
      <c r="A2" t="s">
        <v>6</v>
      </c>
      <c r="B2" s="2">
        <v>317</v>
      </c>
      <c r="C2">
        <v>4347291</v>
      </c>
      <c r="D2">
        <v>1400611</v>
      </c>
      <c r="E2">
        <v>2946680</v>
      </c>
      <c r="F2">
        <v>160572</v>
      </c>
      <c r="G2" s="2">
        <f>B2</f>
        <v>317</v>
      </c>
      <c r="H2" s="5">
        <f>G2/$G$31</f>
        <v>0.1258435887256848</v>
      </c>
      <c r="I2" t="str">
        <f>VLOOKUP(H2,$L$6:$M$9,2,TRUE)</f>
        <v>A</v>
      </c>
    </row>
    <row r="3" spans="1:13" x14ac:dyDescent="0.3">
      <c r="A3" t="s">
        <v>7</v>
      </c>
      <c r="B3" s="2">
        <v>308</v>
      </c>
      <c r="C3">
        <v>1090841</v>
      </c>
      <c r="D3">
        <v>956254</v>
      </c>
      <c r="E3">
        <v>134587</v>
      </c>
      <c r="F3">
        <v>24134</v>
      </c>
      <c r="G3" s="2">
        <f>B3+G2</f>
        <v>625</v>
      </c>
      <c r="H3" s="5">
        <f t="shared" ref="H3:H31" si="0">G3/$G$31</f>
        <v>0.24811433108376341</v>
      </c>
      <c r="I3" t="str">
        <f t="shared" ref="I3:I31" si="1">VLOOKUP(H3,$L$6:$M$9,2,TRUE)</f>
        <v>A</v>
      </c>
    </row>
    <row r="4" spans="1:13" x14ac:dyDescent="0.3">
      <c r="A4" t="s">
        <v>8</v>
      </c>
      <c r="B4" s="2">
        <v>257</v>
      </c>
      <c r="C4">
        <v>1062341</v>
      </c>
      <c r="D4">
        <v>749187</v>
      </c>
      <c r="E4">
        <v>313154</v>
      </c>
      <c r="F4">
        <v>75942</v>
      </c>
      <c r="G4" s="2">
        <f t="shared" ref="G4:G31" si="2">B4+G3</f>
        <v>882</v>
      </c>
      <c r="H4" s="5">
        <f t="shared" si="0"/>
        <v>0.35013894402540691</v>
      </c>
      <c r="I4" t="str">
        <f t="shared" si="1"/>
        <v>A</v>
      </c>
    </row>
    <row r="5" spans="1:13" x14ac:dyDescent="0.3">
      <c r="A5" t="s">
        <v>9</v>
      </c>
      <c r="B5" s="2">
        <v>227</v>
      </c>
      <c r="C5">
        <v>1216696</v>
      </c>
      <c r="D5">
        <v>1044517</v>
      </c>
      <c r="E5">
        <v>172179</v>
      </c>
      <c r="F5">
        <v>76455</v>
      </c>
      <c r="G5" s="2">
        <f t="shared" si="2"/>
        <v>1109</v>
      </c>
      <c r="H5" s="5">
        <f t="shared" si="0"/>
        <v>0.44025406907502979</v>
      </c>
      <c r="I5" t="str">
        <f t="shared" si="1"/>
        <v>A</v>
      </c>
      <c r="L5" s="35" t="s">
        <v>48</v>
      </c>
      <c r="M5" s="35"/>
    </row>
    <row r="6" spans="1:13" x14ac:dyDescent="0.3">
      <c r="A6" t="s">
        <v>10</v>
      </c>
      <c r="B6" s="2">
        <v>186</v>
      </c>
      <c r="C6">
        <v>4694447</v>
      </c>
      <c r="D6">
        <v>2294277</v>
      </c>
      <c r="E6">
        <v>2400170</v>
      </c>
      <c r="F6">
        <v>103818</v>
      </c>
      <c r="G6" s="2">
        <f t="shared" si="2"/>
        <v>1295</v>
      </c>
      <c r="H6" s="5">
        <f t="shared" si="0"/>
        <v>0.5140928940055578</v>
      </c>
      <c r="I6" t="str">
        <f t="shared" si="1"/>
        <v>A</v>
      </c>
      <c r="L6" s="6">
        <v>0</v>
      </c>
      <c r="M6" s="3" t="s">
        <v>39</v>
      </c>
    </row>
    <row r="7" spans="1:13" x14ac:dyDescent="0.3">
      <c r="A7" t="s">
        <v>11</v>
      </c>
      <c r="B7" s="2">
        <v>170</v>
      </c>
      <c r="C7">
        <v>3507850</v>
      </c>
      <c r="D7">
        <v>1767408</v>
      </c>
      <c r="E7">
        <v>1740442</v>
      </c>
      <c r="F7">
        <v>100603</v>
      </c>
      <c r="G7" s="2">
        <f t="shared" si="2"/>
        <v>1465</v>
      </c>
      <c r="H7" s="5">
        <f t="shared" si="0"/>
        <v>0.58157999206034139</v>
      </c>
      <c r="I7" t="str">
        <f t="shared" si="1"/>
        <v>A</v>
      </c>
      <c r="L7" s="6">
        <v>0.6</v>
      </c>
      <c r="M7" s="3" t="s">
        <v>40</v>
      </c>
    </row>
    <row r="8" spans="1:13" x14ac:dyDescent="0.3">
      <c r="A8" t="s">
        <v>12</v>
      </c>
      <c r="B8" s="2">
        <v>97</v>
      </c>
      <c r="C8">
        <v>1084760</v>
      </c>
      <c r="D8">
        <v>945390</v>
      </c>
      <c r="E8">
        <v>139370</v>
      </c>
      <c r="F8">
        <v>200158</v>
      </c>
      <c r="G8" s="2">
        <f t="shared" si="2"/>
        <v>1562</v>
      </c>
      <c r="H8" s="5">
        <f t="shared" si="0"/>
        <v>0.62008733624454149</v>
      </c>
      <c r="I8" t="str">
        <f t="shared" si="1"/>
        <v>B</v>
      </c>
      <c r="L8" s="6">
        <v>0.8</v>
      </c>
      <c r="M8" s="3" t="s">
        <v>41</v>
      </c>
    </row>
    <row r="9" spans="1:13" x14ac:dyDescent="0.3">
      <c r="A9" t="s">
        <v>13</v>
      </c>
      <c r="B9" s="2">
        <v>92</v>
      </c>
      <c r="C9">
        <v>996214</v>
      </c>
      <c r="D9">
        <v>803666</v>
      </c>
      <c r="E9">
        <v>192548</v>
      </c>
      <c r="F9">
        <v>62391</v>
      </c>
      <c r="G9" s="2">
        <f t="shared" si="2"/>
        <v>1654</v>
      </c>
      <c r="H9" s="5">
        <f t="shared" si="0"/>
        <v>0.65660976578007146</v>
      </c>
      <c r="I9" t="str">
        <f t="shared" si="1"/>
        <v>B</v>
      </c>
      <c r="L9" s="6">
        <v>0.9</v>
      </c>
      <c r="M9" s="3" t="s">
        <v>42</v>
      </c>
    </row>
    <row r="10" spans="1:13" x14ac:dyDescent="0.3">
      <c r="A10" t="s">
        <v>14</v>
      </c>
      <c r="B10" s="2">
        <v>86</v>
      </c>
      <c r="C10">
        <v>1043602</v>
      </c>
      <c r="D10">
        <v>828920</v>
      </c>
      <c r="E10">
        <v>214682</v>
      </c>
      <c r="F10">
        <v>162071</v>
      </c>
      <c r="G10" s="2">
        <f t="shared" si="2"/>
        <v>1740</v>
      </c>
      <c r="H10" s="5">
        <f t="shared" si="0"/>
        <v>0.69075029773719732</v>
      </c>
      <c r="I10" t="str">
        <f t="shared" si="1"/>
        <v>B</v>
      </c>
    </row>
    <row r="11" spans="1:13" x14ac:dyDescent="0.3">
      <c r="A11" t="s">
        <v>15</v>
      </c>
      <c r="B11" s="2">
        <v>78</v>
      </c>
      <c r="C11">
        <v>19392</v>
      </c>
      <c r="D11">
        <v>329985</v>
      </c>
      <c r="E11">
        <v>-310593</v>
      </c>
      <c r="F11">
        <v>105492</v>
      </c>
      <c r="G11" s="2">
        <f t="shared" si="2"/>
        <v>1818</v>
      </c>
      <c r="H11" s="5">
        <f t="shared" si="0"/>
        <v>0.72171496625645093</v>
      </c>
      <c r="I11" t="str">
        <f t="shared" si="1"/>
        <v>B</v>
      </c>
    </row>
    <row r="12" spans="1:13" x14ac:dyDescent="0.3">
      <c r="A12" t="s">
        <v>16</v>
      </c>
      <c r="B12" s="2">
        <v>77</v>
      </c>
      <c r="C12">
        <v>799098</v>
      </c>
      <c r="D12">
        <v>650150</v>
      </c>
      <c r="E12">
        <v>148948</v>
      </c>
      <c r="F12">
        <v>0</v>
      </c>
      <c r="G12" s="2">
        <f t="shared" si="2"/>
        <v>1895</v>
      </c>
      <c r="H12" s="5">
        <f t="shared" si="0"/>
        <v>0.75228265184597065</v>
      </c>
      <c r="I12" t="str">
        <f t="shared" si="1"/>
        <v>B</v>
      </c>
    </row>
    <row r="13" spans="1:13" x14ac:dyDescent="0.3">
      <c r="A13" t="s">
        <v>17</v>
      </c>
      <c r="B13" s="2">
        <v>76</v>
      </c>
      <c r="C13">
        <v>1278763</v>
      </c>
      <c r="D13">
        <v>966229</v>
      </c>
      <c r="E13">
        <v>312534</v>
      </c>
      <c r="F13">
        <v>185728</v>
      </c>
      <c r="G13" s="2">
        <f t="shared" si="2"/>
        <v>1971</v>
      </c>
      <c r="H13" s="5">
        <f t="shared" si="0"/>
        <v>0.78245335450575626</v>
      </c>
      <c r="I13" t="str">
        <f t="shared" si="1"/>
        <v>B</v>
      </c>
    </row>
    <row r="14" spans="1:13" x14ac:dyDescent="0.3">
      <c r="A14" t="s">
        <v>18</v>
      </c>
      <c r="B14" s="2">
        <v>73</v>
      </c>
      <c r="C14">
        <v>1059416</v>
      </c>
      <c r="D14">
        <v>942785</v>
      </c>
      <c r="E14">
        <v>116631</v>
      </c>
      <c r="F14">
        <v>63818</v>
      </c>
      <c r="G14" s="2">
        <f t="shared" si="2"/>
        <v>2044</v>
      </c>
      <c r="H14" s="5">
        <f t="shared" si="0"/>
        <v>0.81143310837633986</v>
      </c>
      <c r="I14" t="str">
        <f t="shared" si="1"/>
        <v>C</v>
      </c>
    </row>
    <row r="15" spans="1:13" x14ac:dyDescent="0.3">
      <c r="A15" t="s">
        <v>19</v>
      </c>
      <c r="B15" s="2">
        <v>63</v>
      </c>
      <c r="C15">
        <v>627430</v>
      </c>
      <c r="D15">
        <v>629437</v>
      </c>
      <c r="E15">
        <v>-2007</v>
      </c>
      <c r="F15">
        <v>62644</v>
      </c>
      <c r="G15" s="2">
        <f t="shared" si="2"/>
        <v>2107</v>
      </c>
      <c r="H15" s="5">
        <f t="shared" si="0"/>
        <v>0.83644303294958322</v>
      </c>
      <c r="I15" t="str">
        <f t="shared" si="1"/>
        <v>C</v>
      </c>
    </row>
    <row r="16" spans="1:13" x14ac:dyDescent="0.3">
      <c r="A16" t="s">
        <v>20</v>
      </c>
      <c r="B16" s="2">
        <v>55</v>
      </c>
      <c r="C16">
        <v>4551669</v>
      </c>
      <c r="D16">
        <v>3345874</v>
      </c>
      <c r="E16">
        <v>1205795</v>
      </c>
      <c r="F16">
        <v>423136</v>
      </c>
      <c r="G16" s="2">
        <f t="shared" si="2"/>
        <v>2162</v>
      </c>
      <c r="H16" s="5">
        <f t="shared" si="0"/>
        <v>0.85827709408495434</v>
      </c>
      <c r="I16" t="str">
        <f t="shared" si="1"/>
        <v>C</v>
      </c>
    </row>
    <row r="17" spans="1:9" x14ac:dyDescent="0.3">
      <c r="A17" t="s">
        <v>21</v>
      </c>
      <c r="B17" s="2">
        <v>55</v>
      </c>
      <c r="C17">
        <v>1001627</v>
      </c>
      <c r="D17">
        <v>758268</v>
      </c>
      <c r="E17">
        <v>243359</v>
      </c>
      <c r="F17">
        <v>80731</v>
      </c>
      <c r="G17" s="2">
        <f t="shared" si="2"/>
        <v>2217</v>
      </c>
      <c r="H17" s="5">
        <f t="shared" si="0"/>
        <v>0.88011115522032557</v>
      </c>
      <c r="I17" t="str">
        <f t="shared" si="1"/>
        <v>C</v>
      </c>
    </row>
    <row r="18" spans="1:9" x14ac:dyDescent="0.3">
      <c r="A18" t="s">
        <v>22</v>
      </c>
      <c r="B18" s="2">
        <v>54</v>
      </c>
      <c r="C18">
        <v>658002</v>
      </c>
      <c r="D18">
        <v>705210</v>
      </c>
      <c r="E18">
        <v>-47208</v>
      </c>
      <c r="F18">
        <v>53507</v>
      </c>
      <c r="G18" s="2">
        <f t="shared" si="2"/>
        <v>2271</v>
      </c>
      <c r="H18" s="5">
        <f t="shared" si="0"/>
        <v>0.90154823342596269</v>
      </c>
      <c r="I18" t="str">
        <f t="shared" si="1"/>
        <v>D</v>
      </c>
    </row>
    <row r="19" spans="1:9" x14ac:dyDescent="0.3">
      <c r="A19" t="s">
        <v>23</v>
      </c>
      <c r="B19" s="2">
        <v>48</v>
      </c>
      <c r="C19">
        <v>4192948</v>
      </c>
      <c r="D19">
        <v>2003545</v>
      </c>
      <c r="E19">
        <v>2189403</v>
      </c>
      <c r="F19">
        <v>468917</v>
      </c>
      <c r="G19" s="2">
        <f t="shared" si="2"/>
        <v>2319</v>
      </c>
      <c r="H19" s="5">
        <f t="shared" si="0"/>
        <v>0.92060341405319568</v>
      </c>
      <c r="I19" t="str">
        <f t="shared" si="1"/>
        <v>D</v>
      </c>
    </row>
    <row r="20" spans="1:9" x14ac:dyDescent="0.3">
      <c r="A20" t="s">
        <v>24</v>
      </c>
      <c r="B20" s="2">
        <v>43</v>
      </c>
      <c r="C20">
        <v>552678</v>
      </c>
      <c r="D20">
        <v>649511</v>
      </c>
      <c r="E20">
        <v>-96833</v>
      </c>
      <c r="F20">
        <v>258574</v>
      </c>
      <c r="G20" s="2">
        <f t="shared" si="2"/>
        <v>2362</v>
      </c>
      <c r="H20" s="5">
        <f t="shared" si="0"/>
        <v>0.93767368003175866</v>
      </c>
      <c r="I20" t="str">
        <f t="shared" si="1"/>
        <v>D</v>
      </c>
    </row>
    <row r="21" spans="1:9" x14ac:dyDescent="0.3">
      <c r="A21" t="s">
        <v>25</v>
      </c>
      <c r="B21" s="2">
        <v>24</v>
      </c>
      <c r="C21">
        <v>530825</v>
      </c>
      <c r="D21">
        <v>602024</v>
      </c>
      <c r="E21">
        <v>-71199</v>
      </c>
      <c r="F21">
        <v>73474</v>
      </c>
      <c r="G21" s="2">
        <f t="shared" si="2"/>
        <v>2386</v>
      </c>
      <c r="H21" s="5">
        <f t="shared" si="0"/>
        <v>0.94720127034537516</v>
      </c>
      <c r="I21" t="str">
        <f t="shared" si="1"/>
        <v>D</v>
      </c>
    </row>
    <row r="22" spans="1:9" x14ac:dyDescent="0.3">
      <c r="A22" t="s">
        <v>26</v>
      </c>
      <c r="B22" s="2">
        <v>22</v>
      </c>
      <c r="C22">
        <v>533293</v>
      </c>
      <c r="D22">
        <v>522047</v>
      </c>
      <c r="E22">
        <v>11246</v>
      </c>
      <c r="F22">
        <v>120564</v>
      </c>
      <c r="G22" s="2">
        <f t="shared" si="2"/>
        <v>2408</v>
      </c>
      <c r="H22" s="5">
        <f t="shared" si="0"/>
        <v>0.95593489479952365</v>
      </c>
      <c r="I22" t="str">
        <f t="shared" si="1"/>
        <v>D</v>
      </c>
    </row>
    <row r="23" spans="1:9" x14ac:dyDescent="0.3">
      <c r="A23" t="s">
        <v>27</v>
      </c>
      <c r="B23" s="2">
        <v>21</v>
      </c>
      <c r="C23">
        <v>844351</v>
      </c>
      <c r="D23">
        <v>732103</v>
      </c>
      <c r="E23">
        <v>112248</v>
      </c>
      <c r="F23">
        <v>155484</v>
      </c>
      <c r="G23" s="2">
        <f t="shared" si="2"/>
        <v>2429</v>
      </c>
      <c r="H23" s="5">
        <f t="shared" si="0"/>
        <v>0.96427153632393803</v>
      </c>
      <c r="I23" t="str">
        <f t="shared" si="1"/>
        <v>D</v>
      </c>
    </row>
    <row r="24" spans="1:9" x14ac:dyDescent="0.3">
      <c r="A24" t="s">
        <v>28</v>
      </c>
      <c r="B24" s="2">
        <v>21</v>
      </c>
      <c r="C24">
        <v>22991</v>
      </c>
      <c r="D24">
        <v>344945</v>
      </c>
      <c r="E24">
        <v>-321954</v>
      </c>
      <c r="F24">
        <v>28294</v>
      </c>
      <c r="G24" s="2">
        <f t="shared" si="2"/>
        <v>2450</v>
      </c>
      <c r="H24" s="5">
        <f t="shared" si="0"/>
        <v>0.97260817784835252</v>
      </c>
      <c r="I24" t="str">
        <f t="shared" si="1"/>
        <v>D</v>
      </c>
    </row>
    <row r="25" spans="1:9" x14ac:dyDescent="0.3">
      <c r="A25" t="s">
        <v>29</v>
      </c>
      <c r="B25" s="2">
        <v>18</v>
      </c>
      <c r="C25">
        <v>18292</v>
      </c>
      <c r="D25">
        <v>286974</v>
      </c>
      <c r="E25">
        <v>-268682</v>
      </c>
      <c r="F25">
        <v>16255</v>
      </c>
      <c r="G25" s="2">
        <f t="shared" si="2"/>
        <v>2468</v>
      </c>
      <c r="H25" s="5">
        <f t="shared" si="0"/>
        <v>0.97975387058356489</v>
      </c>
      <c r="I25" t="str">
        <f t="shared" si="1"/>
        <v>D</v>
      </c>
    </row>
    <row r="26" spans="1:9" x14ac:dyDescent="0.3">
      <c r="A26" t="s">
        <v>30</v>
      </c>
      <c r="B26" s="2">
        <v>16</v>
      </c>
      <c r="C26">
        <v>501080</v>
      </c>
      <c r="D26">
        <v>663300</v>
      </c>
      <c r="E26">
        <v>-162220</v>
      </c>
      <c r="F26">
        <v>199126</v>
      </c>
      <c r="G26" s="2">
        <f t="shared" si="2"/>
        <v>2484</v>
      </c>
      <c r="H26" s="5">
        <f t="shared" si="0"/>
        <v>0.98610559745930926</v>
      </c>
      <c r="I26" t="str">
        <f t="shared" si="1"/>
        <v>D</v>
      </c>
    </row>
    <row r="27" spans="1:9" x14ac:dyDescent="0.3">
      <c r="A27" t="s">
        <v>31</v>
      </c>
      <c r="B27" s="2">
        <v>10</v>
      </c>
      <c r="C27">
        <v>1273914</v>
      </c>
      <c r="D27">
        <v>1107296</v>
      </c>
      <c r="E27">
        <v>166618</v>
      </c>
      <c r="F27">
        <v>3</v>
      </c>
      <c r="G27" s="2">
        <f t="shared" si="2"/>
        <v>2494</v>
      </c>
      <c r="H27" s="5">
        <f t="shared" si="0"/>
        <v>0.9900754267566495</v>
      </c>
      <c r="I27" t="str">
        <f t="shared" si="1"/>
        <v>D</v>
      </c>
    </row>
    <row r="28" spans="1:9" x14ac:dyDescent="0.3">
      <c r="A28" t="s">
        <v>32</v>
      </c>
      <c r="B28" s="2">
        <v>9</v>
      </c>
      <c r="C28">
        <v>4215</v>
      </c>
      <c r="D28">
        <v>337738</v>
      </c>
      <c r="E28">
        <v>-333523</v>
      </c>
      <c r="F28">
        <v>14628</v>
      </c>
      <c r="G28" s="2">
        <f t="shared" si="2"/>
        <v>2503</v>
      </c>
      <c r="H28" s="5">
        <f t="shared" si="0"/>
        <v>0.99364827312425563</v>
      </c>
      <c r="I28" t="str">
        <f t="shared" si="1"/>
        <v>D</v>
      </c>
    </row>
    <row r="29" spans="1:9" x14ac:dyDescent="0.3">
      <c r="A29" t="s">
        <v>33</v>
      </c>
      <c r="B29" s="2">
        <v>7</v>
      </c>
      <c r="C29">
        <v>1251174</v>
      </c>
      <c r="D29">
        <v>1165601</v>
      </c>
      <c r="E29">
        <v>85573</v>
      </c>
      <c r="F29">
        <v>189997</v>
      </c>
      <c r="G29" s="2">
        <f t="shared" si="2"/>
        <v>2510</v>
      </c>
      <c r="H29" s="5">
        <f t="shared" si="0"/>
        <v>0.99642715363239376</v>
      </c>
      <c r="I29" t="str">
        <f t="shared" si="1"/>
        <v>D</v>
      </c>
    </row>
    <row r="30" spans="1:9" x14ac:dyDescent="0.3">
      <c r="A30" t="s">
        <v>34</v>
      </c>
      <c r="B30" s="2">
        <v>6</v>
      </c>
      <c r="C30">
        <v>658772</v>
      </c>
      <c r="D30">
        <v>557259</v>
      </c>
      <c r="E30">
        <v>101513</v>
      </c>
      <c r="F30">
        <v>37575</v>
      </c>
      <c r="G30" s="2">
        <f t="shared" si="2"/>
        <v>2516</v>
      </c>
      <c r="H30" s="5">
        <f t="shared" si="0"/>
        <v>0.99880905121079788</v>
      </c>
      <c r="I30" t="str">
        <f t="shared" si="1"/>
        <v>D</v>
      </c>
    </row>
    <row r="31" spans="1:9" x14ac:dyDescent="0.3">
      <c r="A31" t="s">
        <v>35</v>
      </c>
      <c r="B31" s="2">
        <v>3</v>
      </c>
      <c r="C31">
        <v>1071805</v>
      </c>
      <c r="D31">
        <v>902593</v>
      </c>
      <c r="E31">
        <v>169212</v>
      </c>
      <c r="F31">
        <v>0</v>
      </c>
      <c r="G31" s="2">
        <f t="shared" si="2"/>
        <v>2519</v>
      </c>
      <c r="H31" s="5">
        <f t="shared" si="0"/>
        <v>1</v>
      </c>
      <c r="I31" t="str">
        <f t="shared" si="1"/>
        <v>D</v>
      </c>
    </row>
  </sheetData>
  <autoFilter ref="A1:I1" xr:uid="{F3431D5C-C310-4875-BFCB-58823EF90BB8}">
    <sortState ref="A2:I31">
      <sortCondition descending="1" ref="B1"/>
    </sortState>
  </autoFilter>
  <mergeCells count="1">
    <mergeCell ref="L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40F0-942A-4D99-81D3-37B3A1286FB3}">
  <dimension ref="A1:L31"/>
  <sheetViews>
    <sheetView workbookViewId="0"/>
  </sheetViews>
  <sheetFormatPr defaultColWidth="14.4414062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38</v>
      </c>
    </row>
    <row r="2" spans="1:12" x14ac:dyDescent="0.3">
      <c r="A2" t="s">
        <v>24</v>
      </c>
      <c r="B2" s="2">
        <v>43</v>
      </c>
      <c r="C2">
        <v>552678</v>
      </c>
      <c r="D2">
        <v>649511</v>
      </c>
      <c r="E2">
        <v>-96833</v>
      </c>
      <c r="F2">
        <v>258574</v>
      </c>
      <c r="G2" s="5">
        <f>E2/F2</f>
        <v>-0.37448854099793483</v>
      </c>
      <c r="H2" t="str">
        <f>VLOOKUP(G2,$K$8:$L$12,2,TRUE)</f>
        <v>X</v>
      </c>
    </row>
    <row r="3" spans="1:12" x14ac:dyDescent="0.3">
      <c r="A3" t="s">
        <v>14</v>
      </c>
      <c r="B3" s="2">
        <v>86</v>
      </c>
      <c r="C3">
        <v>1043602</v>
      </c>
      <c r="D3">
        <v>828920</v>
      </c>
      <c r="E3">
        <v>214682</v>
      </c>
      <c r="F3">
        <v>162071</v>
      </c>
      <c r="G3" s="5">
        <f t="shared" ref="G3:G31" si="0">E3/F3</f>
        <v>1.3246169888505654</v>
      </c>
      <c r="H3" t="str">
        <f t="shared" ref="H3:H31" si="1">VLOOKUP(G3,$K$8:$L$12,2,TRUE)</f>
        <v>C</v>
      </c>
    </row>
    <row r="4" spans="1:12" x14ac:dyDescent="0.3">
      <c r="A4" t="s">
        <v>18</v>
      </c>
      <c r="B4" s="2">
        <v>73</v>
      </c>
      <c r="C4">
        <v>1059416</v>
      </c>
      <c r="D4">
        <v>942785</v>
      </c>
      <c r="E4">
        <v>116631</v>
      </c>
      <c r="F4">
        <v>63818</v>
      </c>
      <c r="G4" s="5">
        <f t="shared" si="0"/>
        <v>1.8275564887649252</v>
      </c>
      <c r="H4" t="str">
        <f t="shared" si="1"/>
        <v>C</v>
      </c>
    </row>
    <row r="5" spans="1:12" x14ac:dyDescent="0.3">
      <c r="A5" t="s">
        <v>25</v>
      </c>
      <c r="B5" s="2">
        <v>24</v>
      </c>
      <c r="C5">
        <v>530825</v>
      </c>
      <c r="D5">
        <v>602024</v>
      </c>
      <c r="E5">
        <v>-71199</v>
      </c>
      <c r="F5">
        <v>73474</v>
      </c>
      <c r="G5" s="5">
        <f t="shared" si="0"/>
        <v>-0.96903666603152139</v>
      </c>
      <c r="H5" t="str">
        <f t="shared" si="1"/>
        <v>X</v>
      </c>
    </row>
    <row r="6" spans="1:12" x14ac:dyDescent="0.3">
      <c r="A6" t="s">
        <v>34</v>
      </c>
      <c r="B6" s="2">
        <v>6</v>
      </c>
      <c r="C6">
        <v>658772</v>
      </c>
      <c r="D6">
        <v>557259</v>
      </c>
      <c r="E6">
        <v>101513</v>
      </c>
      <c r="F6">
        <v>37575</v>
      </c>
      <c r="G6" s="5">
        <f t="shared" si="0"/>
        <v>2.7016101131071193</v>
      </c>
      <c r="H6" t="str">
        <f t="shared" si="1"/>
        <v>B</v>
      </c>
    </row>
    <row r="7" spans="1:12" x14ac:dyDescent="0.3">
      <c r="A7" t="s">
        <v>16</v>
      </c>
      <c r="B7" s="2">
        <v>77</v>
      </c>
      <c r="C7">
        <v>799098</v>
      </c>
      <c r="D7">
        <v>650150</v>
      </c>
      <c r="E7">
        <v>148948</v>
      </c>
      <c r="F7">
        <v>0</v>
      </c>
      <c r="G7" s="5" t="e">
        <f t="shared" si="0"/>
        <v>#DIV/0!</v>
      </c>
      <c r="H7" t="s">
        <v>45</v>
      </c>
      <c r="K7" s="35" t="s">
        <v>46</v>
      </c>
      <c r="L7" s="35"/>
    </row>
    <row r="8" spans="1:12" x14ac:dyDescent="0.3">
      <c r="A8" t="s">
        <v>11</v>
      </c>
      <c r="B8" s="2">
        <v>170</v>
      </c>
      <c r="C8">
        <v>3507850</v>
      </c>
      <c r="D8">
        <v>1767408</v>
      </c>
      <c r="E8">
        <v>1740442</v>
      </c>
      <c r="F8">
        <v>100603</v>
      </c>
      <c r="G8" s="5">
        <f t="shared" si="0"/>
        <v>17.30010039462044</v>
      </c>
      <c r="H8" t="str">
        <f t="shared" si="1"/>
        <v>A</v>
      </c>
      <c r="K8" s="6">
        <v>-100</v>
      </c>
      <c r="L8" s="3" t="s">
        <v>44</v>
      </c>
    </row>
    <row r="9" spans="1:12" x14ac:dyDescent="0.3">
      <c r="A9" t="s">
        <v>26</v>
      </c>
      <c r="B9" s="2">
        <v>22</v>
      </c>
      <c r="C9">
        <v>533293</v>
      </c>
      <c r="D9">
        <v>522047</v>
      </c>
      <c r="E9">
        <v>11246</v>
      </c>
      <c r="F9">
        <v>120564</v>
      </c>
      <c r="G9" s="5">
        <f t="shared" si="0"/>
        <v>9.3278258850071336E-2</v>
      </c>
      <c r="H9" t="str">
        <f t="shared" si="1"/>
        <v>D</v>
      </c>
      <c r="K9" s="6">
        <v>0</v>
      </c>
      <c r="L9" s="3" t="s">
        <v>42</v>
      </c>
    </row>
    <row r="10" spans="1:12" x14ac:dyDescent="0.3">
      <c r="A10" t="s">
        <v>12</v>
      </c>
      <c r="B10" s="2">
        <v>97</v>
      </c>
      <c r="C10">
        <v>1084760</v>
      </c>
      <c r="D10">
        <v>945390</v>
      </c>
      <c r="E10">
        <v>139370</v>
      </c>
      <c r="F10">
        <v>200158</v>
      </c>
      <c r="G10" s="5">
        <f t="shared" si="0"/>
        <v>0.69629992306078203</v>
      </c>
      <c r="H10" t="str">
        <f t="shared" si="1"/>
        <v>C</v>
      </c>
      <c r="K10" s="6">
        <v>0.5</v>
      </c>
      <c r="L10" s="3" t="s">
        <v>41</v>
      </c>
    </row>
    <row r="11" spans="1:12" x14ac:dyDescent="0.3">
      <c r="A11" t="s">
        <v>20</v>
      </c>
      <c r="B11" s="2">
        <v>55</v>
      </c>
      <c r="C11">
        <v>4551669</v>
      </c>
      <c r="D11">
        <v>3345874</v>
      </c>
      <c r="E11">
        <v>1205795</v>
      </c>
      <c r="F11">
        <v>423136</v>
      </c>
      <c r="G11" s="5">
        <f t="shared" si="0"/>
        <v>2.8496629925130454</v>
      </c>
      <c r="H11" t="str">
        <f t="shared" si="1"/>
        <v>B</v>
      </c>
      <c r="K11" s="6">
        <v>2</v>
      </c>
      <c r="L11" s="3" t="s">
        <v>40</v>
      </c>
    </row>
    <row r="12" spans="1:12" x14ac:dyDescent="0.3">
      <c r="A12" t="s">
        <v>30</v>
      </c>
      <c r="B12" s="2">
        <v>16</v>
      </c>
      <c r="C12">
        <v>501080</v>
      </c>
      <c r="D12">
        <v>663300</v>
      </c>
      <c r="E12">
        <v>-162220</v>
      </c>
      <c r="F12">
        <v>199126</v>
      </c>
      <c r="G12" s="5">
        <f t="shared" si="0"/>
        <v>-0.81466006448178541</v>
      </c>
      <c r="H12" t="str">
        <f t="shared" si="1"/>
        <v>X</v>
      </c>
      <c r="K12" s="6">
        <v>3</v>
      </c>
      <c r="L12" s="3" t="s">
        <v>39</v>
      </c>
    </row>
    <row r="13" spans="1:12" x14ac:dyDescent="0.3">
      <c r="A13" t="s">
        <v>6</v>
      </c>
      <c r="B13" s="2">
        <v>317</v>
      </c>
      <c r="C13">
        <v>4347291</v>
      </c>
      <c r="D13">
        <v>1400611</v>
      </c>
      <c r="E13">
        <v>2946680</v>
      </c>
      <c r="F13">
        <v>160572</v>
      </c>
      <c r="G13" s="5">
        <f t="shared" si="0"/>
        <v>18.351144657848192</v>
      </c>
      <c r="H13" t="str">
        <f t="shared" si="1"/>
        <v>A</v>
      </c>
      <c r="K13" s="3" t="s">
        <v>47</v>
      </c>
      <c r="L13" s="3" t="s">
        <v>45</v>
      </c>
    </row>
    <row r="14" spans="1:12" x14ac:dyDescent="0.3">
      <c r="A14" t="s">
        <v>19</v>
      </c>
      <c r="B14" s="2">
        <v>63</v>
      </c>
      <c r="C14">
        <v>627430</v>
      </c>
      <c r="D14">
        <v>629437</v>
      </c>
      <c r="E14">
        <v>-2007</v>
      </c>
      <c r="F14">
        <v>62644</v>
      </c>
      <c r="G14" s="5">
        <f t="shared" si="0"/>
        <v>-3.2038184024008681E-2</v>
      </c>
      <c r="H14" t="str">
        <f t="shared" si="1"/>
        <v>X</v>
      </c>
    </row>
    <row r="15" spans="1:12" x14ac:dyDescent="0.3">
      <c r="A15" t="s">
        <v>10</v>
      </c>
      <c r="B15" s="2">
        <v>186</v>
      </c>
      <c r="C15">
        <v>4694447</v>
      </c>
      <c r="D15">
        <v>2294277</v>
      </c>
      <c r="E15">
        <v>2400170</v>
      </c>
      <c r="F15">
        <v>103818</v>
      </c>
      <c r="G15" s="5">
        <f t="shared" si="0"/>
        <v>23.119015970255639</v>
      </c>
      <c r="H15" t="str">
        <f t="shared" si="1"/>
        <v>A</v>
      </c>
    </row>
    <row r="16" spans="1:12" x14ac:dyDescent="0.3">
      <c r="A16" t="s">
        <v>13</v>
      </c>
      <c r="B16" s="2">
        <v>92</v>
      </c>
      <c r="C16">
        <v>996214</v>
      </c>
      <c r="D16">
        <v>803666</v>
      </c>
      <c r="E16">
        <v>192548</v>
      </c>
      <c r="F16">
        <v>62391</v>
      </c>
      <c r="G16" s="5">
        <f t="shared" si="0"/>
        <v>3.0861502460290748</v>
      </c>
      <c r="H16" t="str">
        <f t="shared" si="1"/>
        <v>A</v>
      </c>
    </row>
    <row r="17" spans="1:8" x14ac:dyDescent="0.3">
      <c r="A17" t="s">
        <v>27</v>
      </c>
      <c r="B17" s="2">
        <v>21</v>
      </c>
      <c r="C17">
        <v>844351</v>
      </c>
      <c r="D17">
        <v>732103</v>
      </c>
      <c r="E17">
        <v>112248</v>
      </c>
      <c r="F17">
        <v>155484</v>
      </c>
      <c r="G17" s="5">
        <f t="shared" si="0"/>
        <v>0.72192637184533459</v>
      </c>
      <c r="H17" t="str">
        <f t="shared" si="1"/>
        <v>C</v>
      </c>
    </row>
    <row r="18" spans="1:8" x14ac:dyDescent="0.3">
      <c r="A18" t="s">
        <v>35</v>
      </c>
      <c r="B18" s="2">
        <v>3</v>
      </c>
      <c r="C18">
        <v>1071805</v>
      </c>
      <c r="D18">
        <v>902593</v>
      </c>
      <c r="E18">
        <v>169212</v>
      </c>
      <c r="F18">
        <v>0</v>
      </c>
      <c r="G18" s="5" t="e">
        <f t="shared" si="0"/>
        <v>#DIV/0!</v>
      </c>
      <c r="H18" t="s">
        <v>45</v>
      </c>
    </row>
    <row r="19" spans="1:8" x14ac:dyDescent="0.3">
      <c r="A19" t="s">
        <v>28</v>
      </c>
      <c r="B19" s="2">
        <v>21</v>
      </c>
      <c r="C19">
        <v>22991</v>
      </c>
      <c r="D19">
        <v>344945</v>
      </c>
      <c r="E19">
        <v>-321954</v>
      </c>
      <c r="F19">
        <v>28294</v>
      </c>
      <c r="G19" s="5">
        <f t="shared" si="0"/>
        <v>-11.37887891425744</v>
      </c>
      <c r="H19" t="str">
        <f t="shared" si="1"/>
        <v>X</v>
      </c>
    </row>
    <row r="20" spans="1:8" x14ac:dyDescent="0.3">
      <c r="A20" t="s">
        <v>15</v>
      </c>
      <c r="B20" s="2">
        <v>78</v>
      </c>
      <c r="C20">
        <v>19392</v>
      </c>
      <c r="D20">
        <v>329985</v>
      </c>
      <c r="E20">
        <v>-310593</v>
      </c>
      <c r="F20">
        <v>105492</v>
      </c>
      <c r="G20" s="5">
        <f t="shared" si="0"/>
        <v>-2.9442327380275279</v>
      </c>
      <c r="H20" t="str">
        <f t="shared" si="1"/>
        <v>X</v>
      </c>
    </row>
    <row r="21" spans="1:8" x14ac:dyDescent="0.3">
      <c r="A21" t="s">
        <v>9</v>
      </c>
      <c r="B21" s="2">
        <v>227</v>
      </c>
      <c r="C21">
        <v>1216696</v>
      </c>
      <c r="D21">
        <v>1044517</v>
      </c>
      <c r="E21">
        <v>172179</v>
      </c>
      <c r="F21">
        <v>76455</v>
      </c>
      <c r="G21" s="5">
        <f t="shared" si="0"/>
        <v>2.2520306062389639</v>
      </c>
      <c r="H21" t="str">
        <f t="shared" si="1"/>
        <v>B</v>
      </c>
    </row>
    <row r="22" spans="1:8" x14ac:dyDescent="0.3">
      <c r="A22" t="s">
        <v>17</v>
      </c>
      <c r="B22" s="2">
        <v>76</v>
      </c>
      <c r="C22">
        <v>1278763</v>
      </c>
      <c r="D22">
        <v>966229</v>
      </c>
      <c r="E22">
        <v>312534</v>
      </c>
      <c r="F22">
        <v>185728</v>
      </c>
      <c r="G22" s="5">
        <f t="shared" si="0"/>
        <v>1.6827511199172984</v>
      </c>
      <c r="H22" t="str">
        <f t="shared" si="1"/>
        <v>C</v>
      </c>
    </row>
    <row r="23" spans="1:8" x14ac:dyDescent="0.3">
      <c r="A23" t="s">
        <v>23</v>
      </c>
      <c r="B23" s="2">
        <v>48</v>
      </c>
      <c r="C23">
        <v>4192948</v>
      </c>
      <c r="D23">
        <v>2003545</v>
      </c>
      <c r="E23">
        <v>2189403</v>
      </c>
      <c r="F23">
        <v>468917</v>
      </c>
      <c r="G23" s="5">
        <f t="shared" si="0"/>
        <v>4.6690629684997562</v>
      </c>
      <c r="H23" t="str">
        <f t="shared" si="1"/>
        <v>A</v>
      </c>
    </row>
    <row r="24" spans="1:8" x14ac:dyDescent="0.3">
      <c r="A24" t="s">
        <v>29</v>
      </c>
      <c r="B24" s="2">
        <v>18</v>
      </c>
      <c r="C24">
        <v>18292</v>
      </c>
      <c r="D24">
        <v>286974</v>
      </c>
      <c r="E24">
        <v>-268682</v>
      </c>
      <c r="F24">
        <v>16255</v>
      </c>
      <c r="G24" s="5">
        <f t="shared" si="0"/>
        <v>-16.529191018148261</v>
      </c>
      <c r="H24" t="str">
        <f t="shared" si="1"/>
        <v>X</v>
      </c>
    </row>
    <row r="25" spans="1:8" x14ac:dyDescent="0.3">
      <c r="A25" t="s">
        <v>31</v>
      </c>
      <c r="B25" s="2">
        <v>10</v>
      </c>
      <c r="C25">
        <v>1273914</v>
      </c>
      <c r="D25">
        <v>1107296</v>
      </c>
      <c r="E25">
        <v>166618</v>
      </c>
      <c r="F25">
        <v>3</v>
      </c>
      <c r="G25" s="5">
        <f t="shared" si="0"/>
        <v>55539.333333333336</v>
      </c>
      <c r="H25" t="str">
        <f t="shared" si="1"/>
        <v>A</v>
      </c>
    </row>
    <row r="26" spans="1:8" x14ac:dyDescent="0.3">
      <c r="A26" t="s">
        <v>32</v>
      </c>
      <c r="B26" s="2">
        <v>9</v>
      </c>
      <c r="C26">
        <v>4215</v>
      </c>
      <c r="D26">
        <v>337738</v>
      </c>
      <c r="E26">
        <v>-333523</v>
      </c>
      <c r="F26">
        <v>14628</v>
      </c>
      <c r="G26" s="5">
        <f t="shared" si="0"/>
        <v>-22.800314465408807</v>
      </c>
      <c r="H26" t="str">
        <f t="shared" si="1"/>
        <v>X</v>
      </c>
    </row>
    <row r="27" spans="1:8" x14ac:dyDescent="0.3">
      <c r="A27" t="s">
        <v>22</v>
      </c>
      <c r="B27" s="2">
        <v>54</v>
      </c>
      <c r="C27">
        <v>658002</v>
      </c>
      <c r="D27">
        <v>705210</v>
      </c>
      <c r="E27">
        <v>-47208</v>
      </c>
      <c r="F27">
        <v>53507</v>
      </c>
      <c r="G27" s="5">
        <f t="shared" si="0"/>
        <v>-0.88227708524118342</v>
      </c>
      <c r="H27" t="str">
        <f t="shared" si="1"/>
        <v>X</v>
      </c>
    </row>
    <row r="28" spans="1:8" x14ac:dyDescent="0.3">
      <c r="A28" t="s">
        <v>7</v>
      </c>
      <c r="B28" s="2">
        <v>308</v>
      </c>
      <c r="C28">
        <v>1090841</v>
      </c>
      <c r="D28">
        <v>956254</v>
      </c>
      <c r="E28">
        <v>134587</v>
      </c>
      <c r="F28">
        <v>24134</v>
      </c>
      <c r="G28" s="5">
        <f t="shared" si="0"/>
        <v>5.5766553410126791</v>
      </c>
      <c r="H28" t="str">
        <f t="shared" si="1"/>
        <v>A</v>
      </c>
    </row>
    <row r="29" spans="1:8" x14ac:dyDescent="0.3">
      <c r="A29" t="s">
        <v>33</v>
      </c>
      <c r="B29" s="2">
        <v>7</v>
      </c>
      <c r="C29">
        <v>1251174</v>
      </c>
      <c r="D29">
        <v>1165601</v>
      </c>
      <c r="E29">
        <v>85573</v>
      </c>
      <c r="F29">
        <v>189997</v>
      </c>
      <c r="G29" s="5">
        <f t="shared" si="0"/>
        <v>0.45039132196824161</v>
      </c>
      <c r="H29" t="str">
        <f t="shared" si="1"/>
        <v>D</v>
      </c>
    </row>
    <row r="30" spans="1:8" x14ac:dyDescent="0.3">
      <c r="A30" t="s">
        <v>21</v>
      </c>
      <c r="B30" s="2">
        <v>55</v>
      </c>
      <c r="C30">
        <v>1001627</v>
      </c>
      <c r="D30">
        <v>758268</v>
      </c>
      <c r="E30">
        <v>243359</v>
      </c>
      <c r="F30">
        <v>80731</v>
      </c>
      <c r="G30" s="5">
        <f t="shared" si="0"/>
        <v>3.0144430268422293</v>
      </c>
      <c r="H30" t="str">
        <f t="shared" si="1"/>
        <v>A</v>
      </c>
    </row>
    <row r="31" spans="1:8" x14ac:dyDescent="0.3">
      <c r="A31" t="s">
        <v>8</v>
      </c>
      <c r="B31" s="2">
        <v>257</v>
      </c>
      <c r="C31">
        <v>1062341</v>
      </c>
      <c r="D31">
        <v>749187</v>
      </c>
      <c r="E31">
        <v>313154</v>
      </c>
      <c r="F31">
        <v>75942</v>
      </c>
      <c r="G31" s="5">
        <f t="shared" si="0"/>
        <v>4.1235943219825657</v>
      </c>
      <c r="H31" t="str">
        <f t="shared" si="1"/>
        <v>A</v>
      </c>
    </row>
  </sheetData>
  <autoFilter ref="A1:H2" xr:uid="{549BB2EF-DAC2-42FE-894C-9618014AAC17}"/>
  <mergeCells count="1">
    <mergeCell ref="K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F2A6-3356-4298-9F12-8033156C7BE5}">
  <dimension ref="A1:Q31"/>
  <sheetViews>
    <sheetView tabSelected="1" workbookViewId="0"/>
  </sheetViews>
  <sheetFormatPr defaultColWidth="17.109375" defaultRowHeight="14.4" x14ac:dyDescent="0.3"/>
  <cols>
    <col min="10" max="10" width="10.88671875" customWidth="1"/>
    <col min="11" max="11" width="15.6640625" customWidth="1"/>
    <col min="12" max="12" width="9.88671875" customWidth="1"/>
    <col min="13" max="13" width="9.109375" customWidth="1"/>
    <col min="14" max="14" width="9.77734375" customWidth="1"/>
    <col min="15" max="15" width="8.109375" customWidth="1"/>
  </cols>
  <sheetData>
    <row r="1" spans="1:12" x14ac:dyDescent="0.3">
      <c r="A1" s="7" t="s">
        <v>0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54</v>
      </c>
      <c r="G1" s="7" t="s">
        <v>53</v>
      </c>
      <c r="H1" s="7" t="s">
        <v>55</v>
      </c>
      <c r="I1" s="7" t="s">
        <v>56</v>
      </c>
    </row>
    <row r="2" spans="1:12" x14ac:dyDescent="0.3">
      <c r="A2" t="s">
        <v>10</v>
      </c>
      <c r="B2" t="str">
        <f>VLOOKUP(A2,Sales!$A$2:$I$31,9,FALSE)</f>
        <v>A</v>
      </c>
      <c r="C2" t="str">
        <f>VLOOKUP(A2,Hits!$A$2:$I$31,9,FALSE)</f>
        <v>A</v>
      </c>
      <c r="D2" t="str">
        <f>VLOOKUP(A2,GMROII!$A$2:$H$31,8,FALSE)</f>
        <v>A</v>
      </c>
      <c r="E2">
        <f>VLOOKUP(B2,$K$12:$L$17,2,FALSE)</f>
        <v>4</v>
      </c>
      <c r="F2">
        <f t="shared" ref="F2:G2" si="0">VLOOKUP(C2,$K$12:$L$17,2,FALSE)</f>
        <v>4</v>
      </c>
      <c r="G2">
        <f t="shared" si="0"/>
        <v>4</v>
      </c>
      <c r="H2">
        <f>E2*$L$7+F2*$L$9+G2*$L$8</f>
        <v>4</v>
      </c>
      <c r="I2" t="str">
        <f>VLOOKUP(H2,$P$20:$Q$23,2,TRUE)</f>
        <v>A</v>
      </c>
    </row>
    <row r="3" spans="1:12" x14ac:dyDescent="0.3">
      <c r="A3" t="s">
        <v>20</v>
      </c>
      <c r="B3" t="str">
        <f>VLOOKUP(A3,Sales!$A$2:$I$31,9,FALSE)</f>
        <v>A</v>
      </c>
      <c r="C3" t="str">
        <f>VLOOKUP(A3,Hits!$A$2:$I$31,9,FALSE)</f>
        <v>C</v>
      </c>
      <c r="D3" t="str">
        <f>VLOOKUP(A3,GMROII!$A$2:$H$31,8,FALSE)</f>
        <v>B</v>
      </c>
      <c r="E3">
        <f t="shared" ref="E3:E31" si="1">VLOOKUP(B3,$K$12:$L$17,2,FALSE)</f>
        <v>4</v>
      </c>
      <c r="F3">
        <f t="shared" ref="F3:F31" si="2">VLOOKUP(C3,$K$12:$L$17,2,FALSE)</f>
        <v>2</v>
      </c>
      <c r="G3">
        <f t="shared" ref="G3:G31" si="3">VLOOKUP(D3,$K$12:$L$17,2,FALSE)</f>
        <v>3</v>
      </c>
      <c r="H3">
        <f t="shared" ref="H3:H31" si="4">E3*$L$7+F3*$L$9+G3*$L$8</f>
        <v>3.1</v>
      </c>
      <c r="I3" t="str">
        <f t="shared" ref="I3:I31" si="5">VLOOKUP(H3,$P$20:$Q$23,2,TRUE)</f>
        <v>B</v>
      </c>
    </row>
    <row r="4" spans="1:12" x14ac:dyDescent="0.3">
      <c r="A4" t="s">
        <v>6</v>
      </c>
      <c r="B4" t="str">
        <f>VLOOKUP(A4,Sales!$A$2:$I$31,9,FALSE)</f>
        <v>A</v>
      </c>
      <c r="C4" t="str">
        <f>VLOOKUP(A4,Hits!$A$2:$I$31,9,FALSE)</f>
        <v>A</v>
      </c>
      <c r="D4" t="str">
        <f>VLOOKUP(A4,GMROII!$A$2:$H$31,8,FALSE)</f>
        <v>A</v>
      </c>
      <c r="E4">
        <f t="shared" si="1"/>
        <v>4</v>
      </c>
      <c r="F4">
        <f t="shared" si="2"/>
        <v>4</v>
      </c>
      <c r="G4">
        <f t="shared" si="3"/>
        <v>4</v>
      </c>
      <c r="H4">
        <f t="shared" si="4"/>
        <v>4</v>
      </c>
      <c r="I4" t="str">
        <f t="shared" si="5"/>
        <v>A</v>
      </c>
    </row>
    <row r="5" spans="1:12" x14ac:dyDescent="0.3">
      <c r="A5" t="s">
        <v>23</v>
      </c>
      <c r="B5" t="str">
        <f>VLOOKUP(A5,Sales!$A$2:$I$31,9,FALSE)</f>
        <v>A</v>
      </c>
      <c r="C5" t="str">
        <f>VLOOKUP(A5,Hits!$A$2:$I$31,9,FALSE)</f>
        <v>D</v>
      </c>
      <c r="D5" t="str">
        <f>VLOOKUP(A5,GMROII!$A$2:$H$31,8,FALSE)</f>
        <v>A</v>
      </c>
      <c r="E5">
        <f t="shared" si="1"/>
        <v>4</v>
      </c>
      <c r="F5">
        <f t="shared" si="2"/>
        <v>1</v>
      </c>
      <c r="G5">
        <f t="shared" si="3"/>
        <v>4</v>
      </c>
      <c r="H5">
        <f t="shared" si="4"/>
        <v>3.1</v>
      </c>
      <c r="I5" t="str">
        <f t="shared" si="5"/>
        <v>B</v>
      </c>
      <c r="K5" s="35" t="s">
        <v>57</v>
      </c>
      <c r="L5" s="35"/>
    </row>
    <row r="6" spans="1:12" x14ac:dyDescent="0.3">
      <c r="A6" t="s">
        <v>11</v>
      </c>
      <c r="B6" t="str">
        <f>VLOOKUP(A6,Sales!$A$2:$I$31,9,FALSE)</f>
        <v>A</v>
      </c>
      <c r="C6" t="str">
        <f>VLOOKUP(A6,Hits!$A$2:$I$31,9,FALSE)</f>
        <v>A</v>
      </c>
      <c r="D6" t="str">
        <f>VLOOKUP(A6,GMROII!$A$2:$H$31,8,FALSE)</f>
        <v>A</v>
      </c>
      <c r="E6">
        <f t="shared" si="1"/>
        <v>4</v>
      </c>
      <c r="F6">
        <f t="shared" si="2"/>
        <v>4</v>
      </c>
      <c r="G6">
        <f t="shared" si="3"/>
        <v>4</v>
      </c>
      <c r="H6">
        <f t="shared" si="4"/>
        <v>4</v>
      </c>
      <c r="I6" t="str">
        <f t="shared" si="5"/>
        <v>A</v>
      </c>
      <c r="K6" s="8" t="s">
        <v>59</v>
      </c>
    </row>
    <row r="7" spans="1:12" x14ac:dyDescent="0.3">
      <c r="A7" t="s">
        <v>17</v>
      </c>
      <c r="B7" t="str">
        <f>VLOOKUP(A7,Sales!$A$2:$I$31,9,FALSE)</f>
        <v>A</v>
      </c>
      <c r="C7" t="str">
        <f>VLOOKUP(A7,Hits!$A$2:$I$31,9,FALSE)</f>
        <v>B</v>
      </c>
      <c r="D7" t="str">
        <f>VLOOKUP(A7,GMROII!$A$2:$H$31,8,FALSE)</f>
        <v>C</v>
      </c>
      <c r="E7">
        <f t="shared" si="1"/>
        <v>4</v>
      </c>
      <c r="F7">
        <f t="shared" si="2"/>
        <v>3</v>
      </c>
      <c r="G7">
        <f t="shared" si="3"/>
        <v>2</v>
      </c>
      <c r="H7">
        <f t="shared" si="4"/>
        <v>3.1</v>
      </c>
      <c r="I7" t="str">
        <f t="shared" si="5"/>
        <v>B</v>
      </c>
      <c r="K7" s="9" t="s">
        <v>2</v>
      </c>
      <c r="L7" s="10">
        <v>0.4</v>
      </c>
    </row>
    <row r="8" spans="1:12" x14ac:dyDescent="0.3">
      <c r="A8" t="s">
        <v>31</v>
      </c>
      <c r="B8" t="str">
        <f>VLOOKUP(A8,Sales!$A$2:$I$31,9,FALSE)</f>
        <v>A</v>
      </c>
      <c r="C8" t="str">
        <f>VLOOKUP(A8,Hits!$A$2:$I$31,9,FALSE)</f>
        <v>D</v>
      </c>
      <c r="D8" t="str">
        <f>VLOOKUP(A8,GMROII!$A$2:$H$31,8,FALSE)</f>
        <v>A</v>
      </c>
      <c r="E8">
        <f t="shared" si="1"/>
        <v>4</v>
      </c>
      <c r="F8">
        <f t="shared" si="2"/>
        <v>1</v>
      </c>
      <c r="G8">
        <f t="shared" si="3"/>
        <v>4</v>
      </c>
      <c r="H8">
        <f t="shared" si="4"/>
        <v>3.1</v>
      </c>
      <c r="I8" t="str">
        <f t="shared" si="5"/>
        <v>B</v>
      </c>
      <c r="K8" s="11" t="s">
        <v>43</v>
      </c>
      <c r="L8" s="12">
        <v>0.3</v>
      </c>
    </row>
    <row r="9" spans="1:12" x14ac:dyDescent="0.3">
      <c r="A9" t="s">
        <v>33</v>
      </c>
      <c r="B9" t="str">
        <f>VLOOKUP(A9,Sales!$A$2:$I$31,9,FALSE)</f>
        <v>B</v>
      </c>
      <c r="C9" t="str">
        <f>VLOOKUP(A9,Hits!$A$2:$I$31,9,FALSE)</f>
        <v>D</v>
      </c>
      <c r="D9" t="str">
        <f>VLOOKUP(A9,GMROII!$A$2:$H$31,8,FALSE)</f>
        <v>D</v>
      </c>
      <c r="E9">
        <f t="shared" si="1"/>
        <v>3</v>
      </c>
      <c r="F9">
        <f t="shared" si="2"/>
        <v>1</v>
      </c>
      <c r="G9">
        <f t="shared" si="3"/>
        <v>1</v>
      </c>
      <c r="H9">
        <f t="shared" si="4"/>
        <v>1.8000000000000003</v>
      </c>
      <c r="I9" t="str">
        <f t="shared" si="5"/>
        <v>C</v>
      </c>
      <c r="K9" s="13" t="s">
        <v>1</v>
      </c>
      <c r="L9" s="14">
        <v>0.3</v>
      </c>
    </row>
    <row r="10" spans="1:12" x14ac:dyDescent="0.3">
      <c r="A10" t="s">
        <v>9</v>
      </c>
      <c r="B10" t="str">
        <f>VLOOKUP(A10,Sales!$A$2:$I$31,9,FALSE)</f>
        <v>B</v>
      </c>
      <c r="C10" t="str">
        <f>VLOOKUP(A10,Hits!$A$2:$I$31,9,FALSE)</f>
        <v>A</v>
      </c>
      <c r="D10" t="str">
        <f>VLOOKUP(A10,GMROII!$A$2:$H$31,8,FALSE)</f>
        <v>B</v>
      </c>
      <c r="E10">
        <f t="shared" si="1"/>
        <v>3</v>
      </c>
      <c r="F10">
        <f t="shared" si="2"/>
        <v>4</v>
      </c>
      <c r="G10">
        <f t="shared" si="3"/>
        <v>3</v>
      </c>
      <c r="H10">
        <f t="shared" si="4"/>
        <v>3.3000000000000003</v>
      </c>
      <c r="I10" t="str">
        <f t="shared" si="5"/>
        <v>A</v>
      </c>
    </row>
    <row r="11" spans="1:12" x14ac:dyDescent="0.3">
      <c r="A11" t="s">
        <v>7</v>
      </c>
      <c r="B11" t="str">
        <f>VLOOKUP(A11,Sales!$A$2:$I$31,9,FALSE)</f>
        <v>B</v>
      </c>
      <c r="C11" t="str">
        <f>VLOOKUP(A11,Hits!$A$2:$I$31,9,FALSE)</f>
        <v>A</v>
      </c>
      <c r="D11" t="str">
        <f>VLOOKUP(A11,GMROII!$A$2:$H$31,8,FALSE)</f>
        <v>A</v>
      </c>
      <c r="E11">
        <f t="shared" si="1"/>
        <v>3</v>
      </c>
      <c r="F11">
        <f t="shared" si="2"/>
        <v>4</v>
      </c>
      <c r="G11">
        <f t="shared" si="3"/>
        <v>4</v>
      </c>
      <c r="H11">
        <f t="shared" si="4"/>
        <v>3.6000000000000005</v>
      </c>
      <c r="I11" t="str">
        <f t="shared" si="5"/>
        <v>A</v>
      </c>
      <c r="K11" s="15" t="s">
        <v>58</v>
      </c>
    </row>
    <row r="12" spans="1:12" x14ac:dyDescent="0.3">
      <c r="A12" t="s">
        <v>12</v>
      </c>
      <c r="B12" t="str">
        <f>VLOOKUP(A12,Sales!$A$2:$I$31,9,FALSE)</f>
        <v>B</v>
      </c>
      <c r="C12" t="str">
        <f>VLOOKUP(A12,Hits!$A$2:$I$31,9,FALSE)</f>
        <v>B</v>
      </c>
      <c r="D12" t="str">
        <f>VLOOKUP(A12,GMROII!$A$2:$H$31,8,FALSE)</f>
        <v>C</v>
      </c>
      <c r="E12">
        <f t="shared" si="1"/>
        <v>3</v>
      </c>
      <c r="F12">
        <f t="shared" si="2"/>
        <v>3</v>
      </c>
      <c r="G12">
        <f t="shared" si="3"/>
        <v>2</v>
      </c>
      <c r="H12">
        <f t="shared" si="4"/>
        <v>2.7</v>
      </c>
      <c r="I12" t="str">
        <f t="shared" si="5"/>
        <v>B</v>
      </c>
      <c r="K12" s="16" t="s">
        <v>39</v>
      </c>
      <c r="L12" s="17">
        <v>4</v>
      </c>
    </row>
    <row r="13" spans="1:12" x14ac:dyDescent="0.3">
      <c r="A13" t="s">
        <v>35</v>
      </c>
      <c r="B13" t="str">
        <f>VLOOKUP(A13,Sales!$A$2:$I$31,9,FALSE)</f>
        <v>B</v>
      </c>
      <c r="C13" t="str">
        <f>VLOOKUP(A13,Hits!$A$2:$I$31,9,FALSE)</f>
        <v>D</v>
      </c>
      <c r="D13" t="str">
        <f>VLOOKUP(A13,GMROII!$A$2:$H$31,8,FALSE)</f>
        <v>Y</v>
      </c>
      <c r="E13">
        <f t="shared" si="1"/>
        <v>3</v>
      </c>
      <c r="F13">
        <f t="shared" si="2"/>
        <v>1</v>
      </c>
      <c r="G13">
        <f t="shared" si="3"/>
        <v>4</v>
      </c>
      <c r="H13">
        <f t="shared" si="4"/>
        <v>2.7</v>
      </c>
      <c r="I13" t="str">
        <f t="shared" si="5"/>
        <v>B</v>
      </c>
      <c r="K13" s="18" t="s">
        <v>40</v>
      </c>
      <c r="L13" s="19">
        <v>3</v>
      </c>
    </row>
    <row r="14" spans="1:12" x14ac:dyDescent="0.3">
      <c r="A14" t="s">
        <v>8</v>
      </c>
      <c r="B14" t="str">
        <f>VLOOKUP(A14,Sales!$A$2:$I$31,9,FALSE)</f>
        <v>B</v>
      </c>
      <c r="C14" t="str">
        <f>VLOOKUP(A14,Hits!$A$2:$I$31,9,FALSE)</f>
        <v>A</v>
      </c>
      <c r="D14" t="str">
        <f>VLOOKUP(A14,GMROII!$A$2:$H$31,8,FALSE)</f>
        <v>A</v>
      </c>
      <c r="E14">
        <f t="shared" si="1"/>
        <v>3</v>
      </c>
      <c r="F14">
        <f t="shared" si="2"/>
        <v>4</v>
      </c>
      <c r="G14">
        <f t="shared" si="3"/>
        <v>4</v>
      </c>
      <c r="H14">
        <f t="shared" si="4"/>
        <v>3.6000000000000005</v>
      </c>
      <c r="I14" t="str">
        <f t="shared" si="5"/>
        <v>A</v>
      </c>
      <c r="K14" s="18" t="s">
        <v>41</v>
      </c>
      <c r="L14" s="19">
        <v>2</v>
      </c>
    </row>
    <row r="15" spans="1:12" x14ac:dyDescent="0.3">
      <c r="A15" t="s">
        <v>18</v>
      </c>
      <c r="B15" t="str">
        <f>VLOOKUP(A15,Sales!$A$2:$I$31,9,FALSE)</f>
        <v>B</v>
      </c>
      <c r="C15" t="str">
        <f>VLOOKUP(A15,Hits!$A$2:$I$31,9,FALSE)</f>
        <v>C</v>
      </c>
      <c r="D15" t="str">
        <f>VLOOKUP(A15,GMROII!$A$2:$H$31,8,FALSE)</f>
        <v>C</v>
      </c>
      <c r="E15">
        <f t="shared" si="1"/>
        <v>3</v>
      </c>
      <c r="F15">
        <f t="shared" si="2"/>
        <v>2</v>
      </c>
      <c r="G15">
        <f t="shared" si="3"/>
        <v>2</v>
      </c>
      <c r="H15">
        <f t="shared" si="4"/>
        <v>2.4000000000000004</v>
      </c>
      <c r="I15" t="str">
        <f t="shared" si="5"/>
        <v>C</v>
      </c>
      <c r="K15" s="18" t="s">
        <v>42</v>
      </c>
      <c r="L15" s="19">
        <v>1</v>
      </c>
    </row>
    <row r="16" spans="1:12" x14ac:dyDescent="0.3">
      <c r="A16" t="s">
        <v>14</v>
      </c>
      <c r="B16" t="str">
        <f>VLOOKUP(A16,Sales!$A$2:$I$31,9,FALSE)</f>
        <v>C</v>
      </c>
      <c r="C16" t="str">
        <f>VLOOKUP(A16,Hits!$A$2:$I$31,9,FALSE)</f>
        <v>B</v>
      </c>
      <c r="D16" t="str">
        <f>VLOOKUP(A16,GMROII!$A$2:$H$31,8,FALSE)</f>
        <v>C</v>
      </c>
      <c r="E16">
        <f t="shared" si="1"/>
        <v>2</v>
      </c>
      <c r="F16">
        <f t="shared" si="2"/>
        <v>3</v>
      </c>
      <c r="G16">
        <f t="shared" si="3"/>
        <v>2</v>
      </c>
      <c r="H16">
        <f t="shared" si="4"/>
        <v>2.2999999999999998</v>
      </c>
      <c r="I16" t="str">
        <f t="shared" si="5"/>
        <v>C</v>
      </c>
      <c r="K16" s="18" t="s">
        <v>44</v>
      </c>
      <c r="L16" s="19">
        <v>0</v>
      </c>
    </row>
    <row r="17" spans="1:17" x14ac:dyDescent="0.3">
      <c r="A17" t="s">
        <v>21</v>
      </c>
      <c r="B17" t="str">
        <f>VLOOKUP(A17,Sales!$A$2:$I$31,9,FALSE)</f>
        <v>C</v>
      </c>
      <c r="C17" t="str">
        <f>VLOOKUP(A17,Hits!$A$2:$I$31,9,FALSE)</f>
        <v>C</v>
      </c>
      <c r="D17" t="str">
        <f>VLOOKUP(A17,GMROII!$A$2:$H$31,8,FALSE)</f>
        <v>A</v>
      </c>
      <c r="E17">
        <f t="shared" si="1"/>
        <v>2</v>
      </c>
      <c r="F17">
        <f t="shared" si="2"/>
        <v>2</v>
      </c>
      <c r="G17">
        <f t="shared" si="3"/>
        <v>4</v>
      </c>
      <c r="H17">
        <f t="shared" si="4"/>
        <v>2.5999999999999996</v>
      </c>
      <c r="I17" t="str">
        <f t="shared" si="5"/>
        <v>B</v>
      </c>
      <c r="K17" s="20" t="s">
        <v>45</v>
      </c>
      <c r="L17" s="21">
        <v>4</v>
      </c>
    </row>
    <row r="18" spans="1:17" x14ac:dyDescent="0.3">
      <c r="A18" t="s">
        <v>13</v>
      </c>
      <c r="B18" t="str">
        <f>VLOOKUP(A18,Sales!$A$2:$I$31,9,FALSE)</f>
        <v>C</v>
      </c>
      <c r="C18" t="str">
        <f>VLOOKUP(A18,Hits!$A$2:$I$31,9,FALSE)</f>
        <v>B</v>
      </c>
      <c r="D18" t="str">
        <f>VLOOKUP(A18,GMROII!$A$2:$H$31,8,FALSE)</f>
        <v>A</v>
      </c>
      <c r="E18">
        <f t="shared" si="1"/>
        <v>2</v>
      </c>
      <c r="F18">
        <f t="shared" si="2"/>
        <v>3</v>
      </c>
      <c r="G18">
        <f t="shared" si="3"/>
        <v>4</v>
      </c>
      <c r="H18">
        <f t="shared" si="4"/>
        <v>2.9</v>
      </c>
      <c r="I18" t="str">
        <f t="shared" si="5"/>
        <v>B</v>
      </c>
    </row>
    <row r="19" spans="1:17" x14ac:dyDescent="0.3">
      <c r="A19" t="s">
        <v>27</v>
      </c>
      <c r="B19" t="str">
        <f>VLOOKUP(A19,Sales!$A$2:$I$31,9,FALSE)</f>
        <v>C</v>
      </c>
      <c r="C19" t="str">
        <f>VLOOKUP(A19,Hits!$A$2:$I$31,9,FALSE)</f>
        <v>D</v>
      </c>
      <c r="D19" t="str">
        <f>VLOOKUP(A19,GMROII!$A$2:$H$31,8,FALSE)</f>
        <v>C</v>
      </c>
      <c r="E19">
        <f t="shared" si="1"/>
        <v>2</v>
      </c>
      <c r="F19">
        <f t="shared" si="2"/>
        <v>1</v>
      </c>
      <c r="G19">
        <f t="shared" si="3"/>
        <v>2</v>
      </c>
      <c r="H19">
        <f t="shared" si="4"/>
        <v>1.7000000000000002</v>
      </c>
      <c r="I19" t="str">
        <f t="shared" si="5"/>
        <v>D</v>
      </c>
      <c r="K19" s="15" t="s">
        <v>60</v>
      </c>
      <c r="M19" t="s">
        <v>61</v>
      </c>
      <c r="N19" t="s">
        <v>62</v>
      </c>
    </row>
    <row r="20" spans="1:17" x14ac:dyDescent="0.3">
      <c r="A20" t="s">
        <v>16</v>
      </c>
      <c r="B20" t="str">
        <f>VLOOKUP(A20,Sales!$A$2:$I$31,9,FALSE)</f>
        <v>C</v>
      </c>
      <c r="C20" t="str">
        <f>VLOOKUP(A20,Hits!$A$2:$I$31,9,FALSE)</f>
        <v>B</v>
      </c>
      <c r="D20" t="str">
        <f>VLOOKUP(A20,GMROII!$A$2:$H$31,8,FALSE)</f>
        <v>Y</v>
      </c>
      <c r="E20">
        <f t="shared" si="1"/>
        <v>2</v>
      </c>
      <c r="F20">
        <f t="shared" si="2"/>
        <v>3</v>
      </c>
      <c r="G20">
        <f t="shared" si="3"/>
        <v>4</v>
      </c>
      <c r="H20">
        <f t="shared" si="4"/>
        <v>2.9</v>
      </c>
      <c r="I20" t="str">
        <f t="shared" si="5"/>
        <v>B</v>
      </c>
      <c r="K20" s="16" t="s">
        <v>39</v>
      </c>
      <c r="L20" s="22">
        <v>0.25</v>
      </c>
      <c r="M20" s="25">
        <v>3.25</v>
      </c>
      <c r="N20" s="25">
        <v>4</v>
      </c>
      <c r="P20" s="25">
        <v>0</v>
      </c>
      <c r="Q20" t="s">
        <v>42</v>
      </c>
    </row>
    <row r="21" spans="1:17" x14ac:dyDescent="0.3">
      <c r="A21" t="s">
        <v>34</v>
      </c>
      <c r="B21" t="str">
        <f>VLOOKUP(A21,Sales!$A$2:$I$31,9,FALSE)</f>
        <v>D</v>
      </c>
      <c r="C21" t="str">
        <f>VLOOKUP(A21,Hits!$A$2:$I$31,9,FALSE)</f>
        <v>D</v>
      </c>
      <c r="D21" t="str">
        <f>VLOOKUP(A21,GMROII!$A$2:$H$31,8,FALSE)</f>
        <v>B</v>
      </c>
      <c r="E21">
        <f t="shared" si="1"/>
        <v>1</v>
      </c>
      <c r="F21">
        <f t="shared" si="2"/>
        <v>1</v>
      </c>
      <c r="G21">
        <f t="shared" si="3"/>
        <v>3</v>
      </c>
      <c r="H21">
        <f t="shared" si="4"/>
        <v>1.5999999999999999</v>
      </c>
      <c r="I21" t="str">
        <f t="shared" si="5"/>
        <v>D</v>
      </c>
      <c r="K21" s="18" t="s">
        <v>40</v>
      </c>
      <c r="L21" s="23">
        <v>0.25</v>
      </c>
      <c r="M21" s="25">
        <v>2.5</v>
      </c>
      <c r="N21" s="25">
        <v>3.24</v>
      </c>
      <c r="P21" s="25">
        <v>1.75</v>
      </c>
      <c r="Q21" t="s">
        <v>41</v>
      </c>
    </row>
    <row r="22" spans="1:17" x14ac:dyDescent="0.3">
      <c r="A22" t="s">
        <v>22</v>
      </c>
      <c r="B22" t="str">
        <f>VLOOKUP(A22,Sales!$A$2:$I$31,9,FALSE)</f>
        <v>D</v>
      </c>
      <c r="C22" t="str">
        <f>VLOOKUP(A22,Hits!$A$2:$I$31,9,FALSE)</f>
        <v>D</v>
      </c>
      <c r="D22" t="str">
        <f>VLOOKUP(A22,GMROII!$A$2:$H$31,8,FALSE)</f>
        <v>X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0.7</v>
      </c>
      <c r="I22" t="str">
        <f t="shared" si="5"/>
        <v>D</v>
      </c>
      <c r="K22" s="18" t="s">
        <v>41</v>
      </c>
      <c r="L22" s="23">
        <v>0.25</v>
      </c>
      <c r="M22" s="25">
        <v>1.75</v>
      </c>
      <c r="N22" s="25">
        <v>2.4900000000000002</v>
      </c>
      <c r="P22" s="25">
        <v>2.5</v>
      </c>
      <c r="Q22" t="s">
        <v>40</v>
      </c>
    </row>
    <row r="23" spans="1:17" x14ac:dyDescent="0.3">
      <c r="A23" t="s">
        <v>19</v>
      </c>
      <c r="B23" t="str">
        <f>VLOOKUP(A23,Sales!$A$2:$I$31,9,FALSE)</f>
        <v>D</v>
      </c>
      <c r="C23" t="str">
        <f>VLOOKUP(A23,Hits!$A$2:$I$31,9,FALSE)</f>
        <v>C</v>
      </c>
      <c r="D23" t="str">
        <f>VLOOKUP(A23,GMROII!$A$2:$H$31,8,FALSE)</f>
        <v>X</v>
      </c>
      <c r="E23">
        <f t="shared" si="1"/>
        <v>1</v>
      </c>
      <c r="F23">
        <f t="shared" si="2"/>
        <v>2</v>
      </c>
      <c r="G23">
        <f t="shared" si="3"/>
        <v>0</v>
      </c>
      <c r="H23">
        <f t="shared" si="4"/>
        <v>1</v>
      </c>
      <c r="I23" t="str">
        <f t="shared" si="5"/>
        <v>D</v>
      </c>
      <c r="K23" s="20" t="s">
        <v>42</v>
      </c>
      <c r="L23" s="24">
        <v>0.25</v>
      </c>
      <c r="M23" s="25">
        <v>0</v>
      </c>
      <c r="N23" s="25">
        <v>1.74</v>
      </c>
      <c r="P23" s="25">
        <v>3.25</v>
      </c>
      <c r="Q23" t="s">
        <v>39</v>
      </c>
    </row>
    <row r="24" spans="1:17" x14ac:dyDescent="0.3">
      <c r="A24" t="s">
        <v>24</v>
      </c>
      <c r="B24" t="str">
        <f>VLOOKUP(A24,Sales!$A$2:$I$31,9,FALSE)</f>
        <v>D</v>
      </c>
      <c r="C24" t="str">
        <f>VLOOKUP(A24,Hits!$A$2:$I$31,9,FALSE)</f>
        <v>D</v>
      </c>
      <c r="D24" t="str">
        <f>VLOOKUP(A24,GMROII!$A$2:$H$31,8,FALSE)</f>
        <v>X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0.7</v>
      </c>
      <c r="I24" t="str">
        <f t="shared" si="5"/>
        <v>D</v>
      </c>
    </row>
    <row r="25" spans="1:17" x14ac:dyDescent="0.3">
      <c r="A25" t="s">
        <v>26</v>
      </c>
      <c r="B25" t="str">
        <f>VLOOKUP(A25,Sales!$A$2:$I$31,9,FALSE)</f>
        <v>D</v>
      </c>
      <c r="C25" t="str">
        <f>VLOOKUP(A25,Hits!$A$2:$I$31,9,FALSE)</f>
        <v>D</v>
      </c>
      <c r="D25" t="str">
        <f>VLOOKUP(A25,GMROII!$A$2:$H$31,8,FALSE)</f>
        <v>D</v>
      </c>
      <c r="E25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 t="str">
        <f t="shared" si="5"/>
        <v>D</v>
      </c>
    </row>
    <row r="26" spans="1:17" x14ac:dyDescent="0.3">
      <c r="A26" t="s">
        <v>25</v>
      </c>
      <c r="B26" t="str">
        <f>VLOOKUP(A26,Sales!$A$2:$I$31,9,FALSE)</f>
        <v>D</v>
      </c>
      <c r="C26" t="str">
        <f>VLOOKUP(A26,Hits!$A$2:$I$31,9,FALSE)</f>
        <v>D</v>
      </c>
      <c r="D26" t="str">
        <f>VLOOKUP(A26,GMROII!$A$2:$H$31,8,FALSE)</f>
        <v>X</v>
      </c>
      <c r="E26">
        <f t="shared" si="1"/>
        <v>1</v>
      </c>
      <c r="F26">
        <f t="shared" si="2"/>
        <v>1</v>
      </c>
      <c r="G26">
        <f t="shared" si="3"/>
        <v>0</v>
      </c>
      <c r="H26">
        <f t="shared" si="4"/>
        <v>0.7</v>
      </c>
      <c r="I26" t="str">
        <f t="shared" si="5"/>
        <v>D</v>
      </c>
    </row>
    <row r="27" spans="1:17" x14ac:dyDescent="0.3">
      <c r="A27" t="s">
        <v>30</v>
      </c>
      <c r="B27" t="str">
        <f>VLOOKUP(A27,Sales!$A$2:$I$31,9,FALSE)</f>
        <v>D</v>
      </c>
      <c r="C27" t="str">
        <f>VLOOKUP(A27,Hits!$A$2:$I$31,9,FALSE)</f>
        <v>D</v>
      </c>
      <c r="D27" t="str">
        <f>VLOOKUP(A27,GMROII!$A$2:$H$31,8,FALSE)</f>
        <v>X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0.7</v>
      </c>
      <c r="I27" t="str">
        <f t="shared" si="5"/>
        <v>D</v>
      </c>
    </row>
    <row r="28" spans="1:17" x14ac:dyDescent="0.3">
      <c r="A28" t="s">
        <v>28</v>
      </c>
      <c r="B28" t="str">
        <f>VLOOKUP(A28,Sales!$A$2:$I$31,9,FALSE)</f>
        <v>D</v>
      </c>
      <c r="C28" t="str">
        <f>VLOOKUP(A28,Hits!$A$2:$I$31,9,FALSE)</f>
        <v>D</v>
      </c>
      <c r="D28" t="str">
        <f>VLOOKUP(A28,GMROII!$A$2:$H$31,8,FALSE)</f>
        <v>X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0.7</v>
      </c>
      <c r="I28" t="str">
        <f t="shared" si="5"/>
        <v>D</v>
      </c>
    </row>
    <row r="29" spans="1:17" x14ac:dyDescent="0.3">
      <c r="A29" t="s">
        <v>15</v>
      </c>
      <c r="B29" t="str">
        <f>VLOOKUP(A29,Sales!$A$2:$I$31,9,FALSE)</f>
        <v>D</v>
      </c>
      <c r="C29" t="str">
        <f>VLOOKUP(A29,Hits!$A$2:$I$31,9,FALSE)</f>
        <v>B</v>
      </c>
      <c r="D29" t="str">
        <f>VLOOKUP(A29,GMROII!$A$2:$H$31,8,FALSE)</f>
        <v>X</v>
      </c>
      <c r="E29">
        <f t="shared" si="1"/>
        <v>1</v>
      </c>
      <c r="F29">
        <f t="shared" si="2"/>
        <v>3</v>
      </c>
      <c r="G29">
        <f t="shared" si="3"/>
        <v>0</v>
      </c>
      <c r="H29">
        <f t="shared" si="4"/>
        <v>1.2999999999999998</v>
      </c>
      <c r="I29" t="str">
        <f t="shared" si="5"/>
        <v>D</v>
      </c>
    </row>
    <row r="30" spans="1:17" x14ac:dyDescent="0.3">
      <c r="A30" t="s">
        <v>29</v>
      </c>
      <c r="B30" t="str">
        <f>VLOOKUP(A30,Sales!$A$2:$I$31,9,FALSE)</f>
        <v>D</v>
      </c>
      <c r="C30" t="str">
        <f>VLOOKUP(A30,Hits!$A$2:$I$31,9,FALSE)</f>
        <v>D</v>
      </c>
      <c r="D30" t="str">
        <f>VLOOKUP(A30,GMROII!$A$2:$H$31,8,FALSE)</f>
        <v>X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0.7</v>
      </c>
      <c r="I30" t="str">
        <f t="shared" si="5"/>
        <v>D</v>
      </c>
    </row>
    <row r="31" spans="1:17" x14ac:dyDescent="0.3">
      <c r="A31" t="s">
        <v>32</v>
      </c>
      <c r="B31" t="str">
        <f>VLOOKUP(A31,Sales!$A$2:$I$31,9,FALSE)</f>
        <v>D</v>
      </c>
      <c r="C31" t="str">
        <f>VLOOKUP(A31,Hits!$A$2:$I$31,9,FALSE)</f>
        <v>D</v>
      </c>
      <c r="D31" t="str">
        <f>VLOOKUP(A31,GMROII!$A$2:$H$31,8,FALSE)</f>
        <v>X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0.7</v>
      </c>
      <c r="I31" t="str">
        <f t="shared" si="5"/>
        <v>D</v>
      </c>
    </row>
  </sheetData>
  <autoFilter ref="A1:I31" xr:uid="{B659B38C-9FFE-4D36-B1CA-1FF698C82472}"/>
  <mergeCells count="1">
    <mergeCell ref="K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6F2D-8CC1-439A-8EB6-FC7A7B7266A7}">
  <dimension ref="A1:P31"/>
  <sheetViews>
    <sheetView workbookViewId="0">
      <selection activeCell="M3" sqref="M3"/>
    </sheetView>
  </sheetViews>
  <sheetFormatPr defaultRowHeight="14.4" x14ac:dyDescent="0.3"/>
  <cols>
    <col min="1" max="1" width="6.33203125" customWidth="1"/>
    <col min="2" max="2" width="6" customWidth="1"/>
    <col min="3" max="4" width="8" bestFit="1" customWidth="1"/>
    <col min="5" max="5" width="14.44140625" customWidth="1"/>
    <col min="6" max="6" width="15.33203125" customWidth="1"/>
    <col min="7" max="7" width="11.44140625" customWidth="1"/>
    <col min="11" max="11" width="12.5546875" bestFit="1" customWidth="1"/>
    <col min="12" max="12" width="12.5546875" customWidth="1"/>
    <col min="13" max="13" width="20.109375" bestFit="1" customWidth="1"/>
    <col min="14" max="14" width="14.6640625" bestFit="1" customWidth="1"/>
    <col min="15" max="15" width="12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</row>
    <row r="2" spans="1:16" x14ac:dyDescent="0.3">
      <c r="A2" t="s">
        <v>10</v>
      </c>
      <c r="B2" s="2">
        <v>186</v>
      </c>
      <c r="C2">
        <v>4694447</v>
      </c>
      <c r="D2">
        <v>2294277</v>
      </c>
      <c r="E2">
        <v>2400170</v>
      </c>
      <c r="F2">
        <v>103818</v>
      </c>
      <c r="G2" t="str">
        <f>VLOOKUP(A2,'ABC Calc'!$A$2:$I$31,9,FALSE)</f>
        <v>A</v>
      </c>
    </row>
    <row r="3" spans="1:16" x14ac:dyDescent="0.3">
      <c r="A3" t="s">
        <v>20</v>
      </c>
      <c r="B3" s="2">
        <v>55</v>
      </c>
      <c r="C3">
        <v>4551669</v>
      </c>
      <c r="D3">
        <v>3345874</v>
      </c>
      <c r="E3">
        <v>1205795</v>
      </c>
      <c r="F3">
        <v>423136</v>
      </c>
      <c r="G3" t="str">
        <f>VLOOKUP(A3,'ABC Calc'!$A$2:$I$31,9,FALSE)</f>
        <v>B</v>
      </c>
      <c r="K3" s="26" t="s">
        <v>63</v>
      </c>
      <c r="L3" t="s">
        <v>65</v>
      </c>
    </row>
    <row r="4" spans="1:16" x14ac:dyDescent="0.3">
      <c r="A4" t="s">
        <v>6</v>
      </c>
      <c r="B4" s="2">
        <v>317</v>
      </c>
      <c r="C4">
        <v>4347291</v>
      </c>
      <c r="D4">
        <v>1400611</v>
      </c>
      <c r="E4">
        <v>2946680</v>
      </c>
      <c r="F4">
        <v>160572</v>
      </c>
      <c r="G4" t="str">
        <f>VLOOKUP(A4,'ABC Calc'!$A$2:$I$31,9,FALSE)</f>
        <v>A</v>
      </c>
      <c r="K4" s="27" t="s">
        <v>39</v>
      </c>
      <c r="L4" s="32">
        <v>6</v>
      </c>
    </row>
    <row r="5" spans="1:16" x14ac:dyDescent="0.3">
      <c r="A5" t="s">
        <v>23</v>
      </c>
      <c r="B5" s="2">
        <v>48</v>
      </c>
      <c r="C5">
        <v>4192948</v>
      </c>
      <c r="D5">
        <v>2003545</v>
      </c>
      <c r="E5">
        <v>2189403</v>
      </c>
      <c r="F5">
        <v>468917</v>
      </c>
      <c r="G5" t="str">
        <f>VLOOKUP(A5,'ABC Calc'!$A$2:$I$31,9,FALSE)</f>
        <v>B</v>
      </c>
      <c r="K5" s="27" t="s">
        <v>40</v>
      </c>
      <c r="L5" s="32">
        <v>9</v>
      </c>
    </row>
    <row r="6" spans="1:16" x14ac:dyDescent="0.3">
      <c r="A6" t="s">
        <v>11</v>
      </c>
      <c r="B6" s="2">
        <v>170</v>
      </c>
      <c r="C6">
        <v>3507850</v>
      </c>
      <c r="D6">
        <v>1767408</v>
      </c>
      <c r="E6">
        <v>1740442</v>
      </c>
      <c r="F6">
        <v>100603</v>
      </c>
      <c r="G6" t="str">
        <f>VLOOKUP(A6,'ABC Calc'!$A$2:$I$31,9,FALSE)</f>
        <v>A</v>
      </c>
      <c r="K6" s="27" t="s">
        <v>41</v>
      </c>
      <c r="L6" s="28">
        <v>3</v>
      </c>
    </row>
    <row r="7" spans="1:16" x14ac:dyDescent="0.3">
      <c r="A7" t="s">
        <v>17</v>
      </c>
      <c r="B7" s="2">
        <v>76</v>
      </c>
      <c r="C7">
        <v>1278763</v>
      </c>
      <c r="D7">
        <v>966229</v>
      </c>
      <c r="E7">
        <v>312534</v>
      </c>
      <c r="F7">
        <v>185728</v>
      </c>
      <c r="G7" t="str">
        <f>VLOOKUP(A7,'ABC Calc'!$A$2:$I$31,9,FALSE)</f>
        <v>B</v>
      </c>
      <c r="K7" s="27" t="s">
        <v>42</v>
      </c>
      <c r="L7" s="28">
        <v>12</v>
      </c>
    </row>
    <row r="8" spans="1:16" x14ac:dyDescent="0.3">
      <c r="A8" t="s">
        <v>31</v>
      </c>
      <c r="B8" s="2">
        <v>10</v>
      </c>
      <c r="C8">
        <v>1273914</v>
      </c>
      <c r="D8">
        <v>1107296</v>
      </c>
      <c r="E8">
        <v>166618</v>
      </c>
      <c r="F8">
        <v>3</v>
      </c>
      <c r="G8" t="str">
        <f>VLOOKUP(A8,'ABC Calc'!$A$2:$I$31,9,FALSE)</f>
        <v>B</v>
      </c>
      <c r="K8" s="27" t="s">
        <v>64</v>
      </c>
      <c r="L8" s="28">
        <v>30</v>
      </c>
    </row>
    <row r="9" spans="1:16" x14ac:dyDescent="0.3">
      <c r="A9" t="s">
        <v>33</v>
      </c>
      <c r="B9" s="2">
        <v>7</v>
      </c>
      <c r="C9">
        <v>1251174</v>
      </c>
      <c r="D9">
        <v>1165601</v>
      </c>
      <c r="E9">
        <v>85573</v>
      </c>
      <c r="F9">
        <v>189997</v>
      </c>
      <c r="G9" t="str">
        <f>VLOOKUP(A9,'ABC Calc'!$A$2:$I$31,9,FALSE)</f>
        <v>C</v>
      </c>
    </row>
    <row r="10" spans="1:16" x14ac:dyDescent="0.3">
      <c r="A10" t="s">
        <v>9</v>
      </c>
      <c r="B10" s="2">
        <v>227</v>
      </c>
      <c r="C10">
        <v>1216696</v>
      </c>
      <c r="D10">
        <v>1044517</v>
      </c>
      <c r="E10">
        <v>172179</v>
      </c>
      <c r="F10">
        <v>76455</v>
      </c>
      <c r="G10" t="str">
        <f>VLOOKUP(A10,'ABC Calc'!$A$2:$I$31,9,FALSE)</f>
        <v>A</v>
      </c>
      <c r="K10" s="26" t="s">
        <v>63</v>
      </c>
      <c r="L10" t="s">
        <v>66</v>
      </c>
      <c r="M10" t="s">
        <v>67</v>
      </c>
      <c r="N10" s="30" t="s">
        <v>68</v>
      </c>
      <c r="O10" s="30" t="s">
        <v>69</v>
      </c>
      <c r="P10" s="30" t="s">
        <v>70</v>
      </c>
    </row>
    <row r="11" spans="1:16" x14ac:dyDescent="0.3">
      <c r="A11" t="s">
        <v>7</v>
      </c>
      <c r="B11" s="2">
        <v>308</v>
      </c>
      <c r="C11">
        <v>1090841</v>
      </c>
      <c r="D11">
        <v>956254</v>
      </c>
      <c r="E11">
        <v>134587</v>
      </c>
      <c r="F11">
        <v>24134</v>
      </c>
      <c r="G11" t="str">
        <f>VLOOKUP(A11,'ABC Calc'!$A$2:$I$31,9,FALSE)</f>
        <v>A</v>
      </c>
      <c r="K11" s="27" t="s">
        <v>39</v>
      </c>
      <c r="L11" s="28">
        <v>8212254</v>
      </c>
      <c r="M11" s="28">
        <v>541524</v>
      </c>
      <c r="N11" s="29">
        <f>GETPIVOTDATA("Sum of Cost",$K$10,"Final Rank","A")/6</f>
        <v>1368709</v>
      </c>
      <c r="O11" s="31">
        <f>GETPIVOTDATA("Sum of Avg_Inventory",$K$10,"Final Rank","A")/GETPIVOTDATA("SKU",$K$3,"Final Rank","A")</f>
        <v>90254</v>
      </c>
      <c r="P11" s="25">
        <f>N11/O11</f>
        <v>15.165078556075077</v>
      </c>
    </row>
    <row r="12" spans="1:16" x14ac:dyDescent="0.3">
      <c r="A12" t="s">
        <v>12</v>
      </c>
      <c r="B12" s="2">
        <v>97</v>
      </c>
      <c r="C12">
        <v>1084760</v>
      </c>
      <c r="D12">
        <v>945390</v>
      </c>
      <c r="E12">
        <v>139370</v>
      </c>
      <c r="F12">
        <v>200158</v>
      </c>
      <c r="G12" t="str">
        <f>VLOOKUP(A12,'ABC Calc'!$A$2:$I$31,9,FALSE)</f>
        <v>B</v>
      </c>
      <c r="K12" s="27" t="s">
        <v>40</v>
      </c>
      <c r="L12" s="28">
        <v>11483011</v>
      </c>
      <c r="M12" s="28">
        <v>1421064</v>
      </c>
      <c r="N12" s="29">
        <f>GETPIVOTDATA("Sum of Cost",$K$10,"Final Rank","B")/9</f>
        <v>1275890.111111111</v>
      </c>
      <c r="O12" s="31">
        <f>GETPIVOTDATA("Sum of Avg_Inventory",$K$10,"Final Rank","B")/GETPIVOTDATA("SKU",$K$3,"Final Rank","B")</f>
        <v>157896</v>
      </c>
      <c r="P12" s="25">
        <f t="shared" ref="P12:P14" si="0">N12/O12</f>
        <v>8.0805727257885636</v>
      </c>
    </row>
    <row r="13" spans="1:16" x14ac:dyDescent="0.3">
      <c r="A13" t="s">
        <v>35</v>
      </c>
      <c r="B13" s="2">
        <v>3</v>
      </c>
      <c r="C13">
        <v>1071805</v>
      </c>
      <c r="D13">
        <v>902593</v>
      </c>
      <c r="E13">
        <v>169212</v>
      </c>
      <c r="F13">
        <v>0</v>
      </c>
      <c r="G13" t="str">
        <f>VLOOKUP(A13,'ABC Calc'!$A$2:$I$31,9,FALSE)</f>
        <v>B</v>
      </c>
      <c r="K13" s="27" t="s">
        <v>41</v>
      </c>
      <c r="L13" s="28">
        <v>2937306</v>
      </c>
      <c r="M13" s="28">
        <v>415886</v>
      </c>
      <c r="N13" s="29">
        <f>GETPIVOTDATA("Sum of Cost",$K$10,"Final Rank","C")/3</f>
        <v>979102</v>
      </c>
      <c r="O13" s="31">
        <f>GETPIVOTDATA("Sum of Avg_Inventory",$K$10,"Final Rank","C")/GETPIVOTDATA("SKU",$K$3,"Final Rank","C")</f>
        <v>138628.66666666666</v>
      </c>
      <c r="P13" s="33">
        <f t="shared" si="0"/>
        <v>7.0627672006270954</v>
      </c>
    </row>
    <row r="14" spans="1:16" x14ac:dyDescent="0.3">
      <c r="A14" t="s">
        <v>8</v>
      </c>
      <c r="B14" s="2">
        <v>257</v>
      </c>
      <c r="C14">
        <v>1062341</v>
      </c>
      <c r="D14">
        <v>749187</v>
      </c>
      <c r="E14">
        <v>313154</v>
      </c>
      <c r="F14">
        <v>75942</v>
      </c>
      <c r="G14" t="str">
        <f>VLOOKUP(A14,'ABC Calc'!$A$2:$I$31,9,FALSE)</f>
        <v>A</v>
      </c>
      <c r="K14" s="27" t="s">
        <v>42</v>
      </c>
      <c r="L14" s="28">
        <v>6360533</v>
      </c>
      <c r="M14" s="28">
        <v>1125617</v>
      </c>
      <c r="N14" s="29">
        <f>GETPIVOTDATA("Sum of Cost",$K$10,"Final Rank","D")/12</f>
        <v>530044.41666666663</v>
      </c>
      <c r="O14" s="34">
        <f>GETPIVOTDATA("Sum of Avg_Inventory",$K$10,"Final Rank","D")/GETPIVOTDATA("SKU",$K$3,"Final Rank","D")</f>
        <v>93801.416666666672</v>
      </c>
      <c r="P14" s="25">
        <f t="shared" si="0"/>
        <v>5.6507080116949187</v>
      </c>
    </row>
    <row r="15" spans="1:16" x14ac:dyDescent="0.3">
      <c r="A15" t="s">
        <v>18</v>
      </c>
      <c r="B15" s="2">
        <v>73</v>
      </c>
      <c r="C15">
        <v>1059416</v>
      </c>
      <c r="D15">
        <v>942785</v>
      </c>
      <c r="E15">
        <v>116631</v>
      </c>
      <c r="F15">
        <v>63818</v>
      </c>
      <c r="G15" t="str">
        <f>VLOOKUP(A15,'ABC Calc'!$A$2:$I$31,9,FALSE)</f>
        <v>C</v>
      </c>
      <c r="K15" s="27" t="s">
        <v>64</v>
      </c>
      <c r="L15" s="28">
        <v>28993104</v>
      </c>
      <c r="M15" s="28">
        <v>3504091</v>
      </c>
    </row>
    <row r="16" spans="1:16" x14ac:dyDescent="0.3">
      <c r="A16" t="s">
        <v>14</v>
      </c>
      <c r="B16" s="2">
        <v>86</v>
      </c>
      <c r="C16">
        <v>1043602</v>
      </c>
      <c r="D16">
        <v>828920</v>
      </c>
      <c r="E16">
        <v>214682</v>
      </c>
      <c r="F16">
        <v>162071</v>
      </c>
      <c r="G16" t="str">
        <f>VLOOKUP(A16,'ABC Calc'!$A$2:$I$31,9,FALSE)</f>
        <v>C</v>
      </c>
    </row>
    <row r="17" spans="1:7" x14ac:dyDescent="0.3">
      <c r="A17" t="s">
        <v>21</v>
      </c>
      <c r="B17" s="2">
        <v>55</v>
      </c>
      <c r="C17">
        <v>1001627</v>
      </c>
      <c r="D17">
        <v>758268</v>
      </c>
      <c r="E17">
        <v>243359</v>
      </c>
      <c r="F17">
        <v>80731</v>
      </c>
      <c r="G17" t="str">
        <f>VLOOKUP(A17,'ABC Calc'!$A$2:$I$31,9,FALSE)</f>
        <v>B</v>
      </c>
    </row>
    <row r="18" spans="1:7" x14ac:dyDescent="0.3">
      <c r="A18" t="s">
        <v>13</v>
      </c>
      <c r="B18" s="2">
        <v>92</v>
      </c>
      <c r="C18">
        <v>996214</v>
      </c>
      <c r="D18">
        <v>803666</v>
      </c>
      <c r="E18">
        <v>192548</v>
      </c>
      <c r="F18">
        <v>62391</v>
      </c>
      <c r="G18" t="str">
        <f>VLOOKUP(A18,'ABC Calc'!$A$2:$I$31,9,FALSE)</f>
        <v>B</v>
      </c>
    </row>
    <row r="19" spans="1:7" x14ac:dyDescent="0.3">
      <c r="A19" t="s">
        <v>27</v>
      </c>
      <c r="B19" s="2">
        <v>21</v>
      </c>
      <c r="C19">
        <v>844351</v>
      </c>
      <c r="D19">
        <v>732103</v>
      </c>
      <c r="E19">
        <v>112248</v>
      </c>
      <c r="F19">
        <v>155484</v>
      </c>
      <c r="G19" t="str">
        <f>VLOOKUP(A19,'ABC Calc'!$A$2:$I$31,9,FALSE)</f>
        <v>D</v>
      </c>
    </row>
    <row r="20" spans="1:7" x14ac:dyDescent="0.3">
      <c r="A20" t="s">
        <v>16</v>
      </c>
      <c r="B20" s="2">
        <v>77</v>
      </c>
      <c r="C20">
        <v>799098</v>
      </c>
      <c r="D20">
        <v>650150</v>
      </c>
      <c r="E20">
        <v>148948</v>
      </c>
      <c r="F20">
        <v>0</v>
      </c>
      <c r="G20" t="str">
        <f>VLOOKUP(A20,'ABC Calc'!$A$2:$I$31,9,FALSE)</f>
        <v>B</v>
      </c>
    </row>
    <row r="21" spans="1:7" x14ac:dyDescent="0.3">
      <c r="A21" t="s">
        <v>34</v>
      </c>
      <c r="B21" s="2">
        <v>6</v>
      </c>
      <c r="C21">
        <v>658772</v>
      </c>
      <c r="D21">
        <v>557259</v>
      </c>
      <c r="E21">
        <v>101513</v>
      </c>
      <c r="F21">
        <v>37575</v>
      </c>
      <c r="G21" t="str">
        <f>VLOOKUP(A21,'ABC Calc'!$A$2:$I$31,9,FALSE)</f>
        <v>D</v>
      </c>
    </row>
    <row r="22" spans="1:7" x14ac:dyDescent="0.3">
      <c r="A22" t="s">
        <v>22</v>
      </c>
      <c r="B22" s="2">
        <v>54</v>
      </c>
      <c r="C22">
        <v>658002</v>
      </c>
      <c r="D22">
        <v>705210</v>
      </c>
      <c r="E22">
        <v>-47208</v>
      </c>
      <c r="F22">
        <v>53507</v>
      </c>
      <c r="G22" t="str">
        <f>VLOOKUP(A22,'ABC Calc'!$A$2:$I$31,9,FALSE)</f>
        <v>D</v>
      </c>
    </row>
    <row r="23" spans="1:7" x14ac:dyDescent="0.3">
      <c r="A23" t="s">
        <v>19</v>
      </c>
      <c r="B23" s="2">
        <v>63</v>
      </c>
      <c r="C23">
        <v>627430</v>
      </c>
      <c r="D23">
        <v>629437</v>
      </c>
      <c r="E23">
        <v>-2007</v>
      </c>
      <c r="F23">
        <v>62644</v>
      </c>
      <c r="G23" t="str">
        <f>VLOOKUP(A23,'ABC Calc'!$A$2:$I$31,9,FALSE)</f>
        <v>D</v>
      </c>
    </row>
    <row r="24" spans="1:7" x14ac:dyDescent="0.3">
      <c r="A24" t="s">
        <v>24</v>
      </c>
      <c r="B24" s="2">
        <v>43</v>
      </c>
      <c r="C24">
        <v>552678</v>
      </c>
      <c r="D24">
        <v>649511</v>
      </c>
      <c r="E24">
        <v>-96833</v>
      </c>
      <c r="F24">
        <v>258574</v>
      </c>
      <c r="G24" t="str">
        <f>VLOOKUP(A24,'ABC Calc'!$A$2:$I$31,9,FALSE)</f>
        <v>D</v>
      </c>
    </row>
    <row r="25" spans="1:7" x14ac:dyDescent="0.3">
      <c r="A25" t="s">
        <v>26</v>
      </c>
      <c r="B25" s="2">
        <v>22</v>
      </c>
      <c r="C25">
        <v>533293</v>
      </c>
      <c r="D25">
        <v>522047</v>
      </c>
      <c r="E25">
        <v>11246</v>
      </c>
      <c r="F25">
        <v>120564</v>
      </c>
      <c r="G25" t="str">
        <f>VLOOKUP(A25,'ABC Calc'!$A$2:$I$31,9,FALSE)</f>
        <v>D</v>
      </c>
    </row>
    <row r="26" spans="1:7" x14ac:dyDescent="0.3">
      <c r="A26" t="s">
        <v>25</v>
      </c>
      <c r="B26" s="2">
        <v>24</v>
      </c>
      <c r="C26">
        <v>530825</v>
      </c>
      <c r="D26">
        <v>602024</v>
      </c>
      <c r="E26">
        <v>-71199</v>
      </c>
      <c r="F26">
        <v>73474</v>
      </c>
      <c r="G26" t="str">
        <f>VLOOKUP(A26,'ABC Calc'!$A$2:$I$31,9,FALSE)</f>
        <v>D</v>
      </c>
    </row>
    <row r="27" spans="1:7" x14ac:dyDescent="0.3">
      <c r="A27" t="s">
        <v>30</v>
      </c>
      <c r="B27" s="2">
        <v>16</v>
      </c>
      <c r="C27">
        <v>501080</v>
      </c>
      <c r="D27">
        <v>663300</v>
      </c>
      <c r="E27">
        <v>-162220</v>
      </c>
      <c r="F27">
        <v>199126</v>
      </c>
      <c r="G27" t="str">
        <f>VLOOKUP(A27,'ABC Calc'!$A$2:$I$31,9,FALSE)</f>
        <v>D</v>
      </c>
    </row>
    <row r="28" spans="1:7" x14ac:dyDescent="0.3">
      <c r="A28" t="s">
        <v>28</v>
      </c>
      <c r="B28" s="2">
        <v>21</v>
      </c>
      <c r="C28">
        <v>22991</v>
      </c>
      <c r="D28">
        <v>344945</v>
      </c>
      <c r="E28">
        <v>-321954</v>
      </c>
      <c r="F28">
        <v>28294</v>
      </c>
      <c r="G28" t="str">
        <f>VLOOKUP(A28,'ABC Calc'!$A$2:$I$31,9,FALSE)</f>
        <v>D</v>
      </c>
    </row>
    <row r="29" spans="1:7" x14ac:dyDescent="0.3">
      <c r="A29" t="s">
        <v>15</v>
      </c>
      <c r="B29" s="2">
        <v>78</v>
      </c>
      <c r="C29">
        <v>19392</v>
      </c>
      <c r="D29">
        <v>329985</v>
      </c>
      <c r="E29">
        <v>-310593</v>
      </c>
      <c r="F29">
        <v>105492</v>
      </c>
      <c r="G29" t="str">
        <f>VLOOKUP(A29,'ABC Calc'!$A$2:$I$31,9,FALSE)</f>
        <v>D</v>
      </c>
    </row>
    <row r="30" spans="1:7" x14ac:dyDescent="0.3">
      <c r="A30" t="s">
        <v>29</v>
      </c>
      <c r="B30" s="2">
        <v>18</v>
      </c>
      <c r="C30">
        <v>18292</v>
      </c>
      <c r="D30">
        <v>286974</v>
      </c>
      <c r="E30">
        <v>-268682</v>
      </c>
      <c r="F30">
        <v>16255</v>
      </c>
      <c r="G30" t="str">
        <f>VLOOKUP(A30,'ABC Calc'!$A$2:$I$31,9,FALSE)</f>
        <v>D</v>
      </c>
    </row>
    <row r="31" spans="1:7" x14ac:dyDescent="0.3">
      <c r="A31" t="s">
        <v>32</v>
      </c>
      <c r="B31" s="2">
        <v>9</v>
      </c>
      <c r="C31">
        <v>4215</v>
      </c>
      <c r="D31">
        <v>337738</v>
      </c>
      <c r="E31">
        <v>-333523</v>
      </c>
      <c r="F31">
        <v>14628</v>
      </c>
      <c r="G31" t="str">
        <f>VLOOKUP(A31,'ABC Calc'!$A$2:$I$31,9,FALSE)</f>
        <v>D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Hits</vt:lpstr>
      <vt:lpstr>GMROII</vt:lpstr>
      <vt:lpstr>ABC Calc</vt:lpstr>
      <vt:lpstr>More Calculations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alexs</cp:lastModifiedBy>
  <dcterms:created xsi:type="dcterms:W3CDTF">2010-10-25T22:10:26Z</dcterms:created>
  <dcterms:modified xsi:type="dcterms:W3CDTF">2020-03-04T02:04:29Z</dcterms:modified>
</cp:coreProperties>
</file>