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UTD\Fall 2015\PHYS 2125\Lab 4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6" i="1" l="1"/>
  <c r="D36" i="1"/>
  <c r="H56" i="1"/>
  <c r="H57" i="1" l="1"/>
  <c r="F57" i="1"/>
  <c r="D57" i="1"/>
  <c r="F56" i="1"/>
  <c r="D56" i="1"/>
  <c r="H35" i="1"/>
  <c r="H33" i="1"/>
  <c r="F35" i="1"/>
  <c r="F33" i="1"/>
  <c r="N37" i="1" s="1"/>
  <c r="D35" i="1"/>
  <c r="D33" i="1"/>
  <c r="Q36" i="1" s="1"/>
  <c r="O38" i="1" l="1"/>
  <c r="H36" i="1"/>
  <c r="N36" i="1"/>
  <c r="P38" i="1"/>
  <c r="D60" i="1"/>
  <c r="M38" i="1"/>
  <c r="P36" i="1"/>
  <c r="N38" i="1"/>
  <c r="Q37" i="1"/>
  <c r="M37" i="1"/>
  <c r="O36" i="1"/>
  <c r="Q38" i="1"/>
  <c r="P37" i="1"/>
  <c r="O37" i="1"/>
  <c r="M36" i="1"/>
  <c r="F58" i="1"/>
  <c r="F60" i="1" s="1"/>
  <c r="H60" i="1"/>
  <c r="D14" i="1"/>
  <c r="E14" i="1" s="1"/>
  <c r="F14" i="1" s="1"/>
  <c r="D15" i="1"/>
  <c r="E15" i="1" s="1"/>
  <c r="F15" i="1" s="1"/>
  <c r="D13" i="1"/>
  <c r="E13" i="1" s="1"/>
  <c r="F13" i="1" s="1"/>
</calcChain>
</file>

<file path=xl/sharedStrings.xml><?xml version="1.0" encoding="utf-8"?>
<sst xmlns="http://schemas.openxmlformats.org/spreadsheetml/2006/main" count="83" uniqueCount="35">
  <si>
    <t>mass</t>
  </si>
  <si>
    <t>a1</t>
  </si>
  <si>
    <t>a2</t>
  </si>
  <si>
    <t>a3</t>
  </si>
  <si>
    <t>a4</t>
  </si>
  <si>
    <t>(g)</t>
  </si>
  <si>
    <t>(m/s^2)</t>
  </si>
  <si>
    <t>Data Table for accelerations of tape measurments</t>
  </si>
  <si>
    <t>mean</t>
  </si>
  <si>
    <t>SD</t>
  </si>
  <si>
    <t>SEOM</t>
  </si>
  <si>
    <t>Data Table for stastics of accelerations of tape measurments</t>
  </si>
  <si>
    <t>Trial</t>
  </si>
  <si>
    <t>Setting 1</t>
  </si>
  <si>
    <t>Setting 2</t>
  </si>
  <si>
    <t>Setting 3</t>
  </si>
  <si>
    <r>
      <t>r</t>
    </r>
    <r>
      <rPr>
        <sz val="11"/>
        <color theme="1"/>
        <rFont val="Calibri"/>
        <family val="2"/>
        <scheme val="minor"/>
      </rPr>
      <t>x</t>
    </r>
  </si>
  <si>
    <t>Vo</t>
  </si>
  <si>
    <t>(m)</t>
  </si>
  <si>
    <t>(m/s)</t>
  </si>
  <si>
    <t>t theory</t>
  </si>
  <si>
    <r>
      <t>r</t>
    </r>
    <r>
      <rPr>
        <sz val="11"/>
        <color theme="1"/>
        <rFont val="Calibri"/>
        <family val="2"/>
        <scheme val="minor"/>
      </rPr>
      <t>Vo</t>
    </r>
  </si>
  <si>
    <t>Vo % D</t>
  </si>
  <si>
    <r>
      <t>r</t>
    </r>
    <r>
      <rPr>
        <sz val="11"/>
        <color theme="1"/>
        <rFont val="Calibri"/>
        <family val="2"/>
        <scheme val="minor"/>
      </rPr>
      <t>y</t>
    </r>
  </si>
  <si>
    <t>Data table for horizontal distance, and intial speed measurments</t>
  </si>
  <si>
    <t>Data table for horz motion times of flight and error</t>
  </si>
  <si>
    <r>
      <t>r</t>
    </r>
    <r>
      <rPr>
        <sz val="11"/>
        <color theme="1"/>
        <rFont val="Calibri"/>
        <family val="2"/>
        <scheme val="minor"/>
      </rPr>
      <t>x Mean</t>
    </r>
  </si>
  <si>
    <t>Vo Mean</t>
  </si>
  <si>
    <r>
      <t xml:space="preserve">Table for </t>
    </r>
    <r>
      <rPr>
        <sz val="11"/>
        <color theme="1"/>
        <rFont val="Wingdings 3"/>
        <family val="1"/>
        <charset val="2"/>
      </rPr>
      <t>r</t>
    </r>
    <r>
      <rPr>
        <sz val="11"/>
        <color theme="1"/>
        <rFont val="Calibri"/>
        <family val="2"/>
        <scheme val="minor"/>
      </rPr>
      <t>x Predictions</t>
    </r>
  </si>
  <si>
    <r>
      <t>r</t>
    </r>
    <r>
      <rPr>
        <sz val="11"/>
        <color theme="1"/>
        <rFont val="Calibri"/>
        <family val="2"/>
        <scheme val="minor"/>
      </rPr>
      <t>y Mean</t>
    </r>
  </si>
  <si>
    <t>Data table for vertical motion times of flight and error</t>
  </si>
  <si>
    <t>p-gate</t>
  </si>
  <si>
    <t xml:space="preserve"> Vo, avg</t>
  </si>
  <si>
    <t>calc</t>
  </si>
  <si>
    <t>Vo,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</si>
</sst>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Wingdings 3"/>
      <family val="1"/>
      <charset val="2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0" fillId="0" borderId="12" xfId="0" applyBorder="1"/>
    <xf numFmtId="0" fontId="2" fillId="0" borderId="3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/>
    <xf numFmtId="2" fontId="0" fillId="0" borderId="4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Q63"/>
  <sheetViews>
    <sheetView tabSelected="1" topLeftCell="A22" workbookViewId="0">
      <selection activeCell="H33" sqref="H33"/>
    </sheetView>
  </sheetViews>
  <sheetFormatPr defaultRowHeight="15" x14ac:dyDescent="0.25"/>
  <cols>
    <col min="4" max="4" width="12" bestFit="1" customWidth="1"/>
    <col min="6" max="6" width="9.5703125" bestFit="1" customWidth="1"/>
  </cols>
  <sheetData>
    <row r="2" spans="3:7" ht="15.75" thickBot="1" x14ac:dyDescent="0.3"/>
    <row r="3" spans="3:7" ht="15.75" thickBot="1" x14ac:dyDescent="0.3">
      <c r="C3" s="18" t="s">
        <v>0</v>
      </c>
      <c r="D3" s="16" t="s">
        <v>1</v>
      </c>
      <c r="E3" s="16" t="s">
        <v>2</v>
      </c>
      <c r="F3" s="16" t="s">
        <v>3</v>
      </c>
      <c r="G3" s="17" t="s">
        <v>4</v>
      </c>
    </row>
    <row r="4" spans="3:7" x14ac:dyDescent="0.25">
      <c r="C4" s="19">
        <v>0</v>
      </c>
      <c r="D4" s="8">
        <v>9.3209999999999997</v>
      </c>
      <c r="E4" s="8">
        <v>9.5389999999999997</v>
      </c>
      <c r="F4" s="8">
        <v>9.0289999999999999</v>
      </c>
      <c r="G4" s="9">
        <v>9.4290000000000003</v>
      </c>
    </row>
    <row r="5" spans="3:7" x14ac:dyDescent="0.25">
      <c r="C5" s="19">
        <v>100</v>
      </c>
      <c r="D5" s="8">
        <v>9.7070000000000007</v>
      </c>
      <c r="E5" s="8">
        <v>9.83</v>
      </c>
      <c r="F5" s="8">
        <v>9.6129999999999995</v>
      </c>
      <c r="G5" s="9">
        <v>9.3290000000000006</v>
      </c>
    </row>
    <row r="6" spans="3:7" x14ac:dyDescent="0.25">
      <c r="C6" s="19">
        <v>300</v>
      </c>
      <c r="D6" s="8">
        <v>9.7490000000000006</v>
      </c>
      <c r="E6" s="8">
        <v>9.7420000000000009</v>
      </c>
      <c r="F6" s="8">
        <v>9.2880000000000003</v>
      </c>
      <c r="G6" s="9">
        <v>9.673</v>
      </c>
    </row>
    <row r="7" spans="3:7" ht="15.75" thickBot="1" x14ac:dyDescent="0.3">
      <c r="C7" s="20" t="s">
        <v>5</v>
      </c>
      <c r="D7" s="6" t="s">
        <v>6</v>
      </c>
      <c r="E7" s="6" t="s">
        <v>6</v>
      </c>
      <c r="F7" s="6" t="s">
        <v>6</v>
      </c>
      <c r="G7" s="7" t="s">
        <v>6</v>
      </c>
    </row>
    <row r="8" spans="3:7" x14ac:dyDescent="0.25">
      <c r="C8" s="33" t="s">
        <v>7</v>
      </c>
      <c r="D8" s="33"/>
      <c r="E8" s="33"/>
      <c r="F8" s="33"/>
      <c r="G8" s="33"/>
    </row>
    <row r="11" spans="3:7" ht="15.75" thickBot="1" x14ac:dyDescent="0.3"/>
    <row r="12" spans="3:7" ht="15.75" thickBot="1" x14ac:dyDescent="0.3">
      <c r="C12" s="18" t="s">
        <v>0</v>
      </c>
      <c r="D12" s="16" t="s">
        <v>8</v>
      </c>
      <c r="E12" s="16" t="s">
        <v>9</v>
      </c>
      <c r="F12" s="17" t="s">
        <v>10</v>
      </c>
      <c r="G12" s="1"/>
    </row>
    <row r="13" spans="3:7" x14ac:dyDescent="0.25">
      <c r="C13" s="19">
        <v>0</v>
      </c>
      <c r="D13" s="8">
        <f>(D4+E4+F4+G4)/4</f>
        <v>9.3294999999999995</v>
      </c>
      <c r="E13" s="8">
        <f>SQRT((((D4-D13)^2)+((E4-D13)^2)+((F4-D13)^2)+((G4-D13)^2))/3)</f>
        <v>0.21921298623332819</v>
      </c>
      <c r="F13" s="9">
        <f>E13/(SQRT(4))</f>
        <v>0.10960649311666409</v>
      </c>
      <c r="G13" s="1"/>
    </row>
    <row r="14" spans="3:7" x14ac:dyDescent="0.25">
      <c r="C14" s="19">
        <v>100</v>
      </c>
      <c r="D14" s="8">
        <f t="shared" ref="D14:D15" si="0">(D5+E5+F5+G5)/4</f>
        <v>9.6197499999999998</v>
      </c>
      <c r="E14" s="8">
        <f t="shared" ref="E14:E15" si="1">SQRT((((D5-D14)^2)+((E5-D14)^2)+((F5-D14)^2)+((G5-D14)^2))/3)</f>
        <v>0.21322816418100102</v>
      </c>
      <c r="F14" s="9">
        <f t="shared" ref="F14:F15" si="2">E14/(SQRT(4))</f>
        <v>0.10661408209050051</v>
      </c>
      <c r="G14" s="1"/>
    </row>
    <row r="15" spans="3:7" x14ac:dyDescent="0.25">
      <c r="C15" s="19">
        <v>300</v>
      </c>
      <c r="D15" s="8">
        <f t="shared" si="0"/>
        <v>9.6129999999999995</v>
      </c>
      <c r="E15" s="8">
        <f t="shared" si="1"/>
        <v>0.21936423287917001</v>
      </c>
      <c r="F15" s="9">
        <f t="shared" si="2"/>
        <v>0.109682116439585</v>
      </c>
      <c r="G15" s="1"/>
    </row>
    <row r="16" spans="3:7" ht="15.75" thickBot="1" x14ac:dyDescent="0.3">
      <c r="C16" s="20" t="s">
        <v>5</v>
      </c>
      <c r="D16" s="6" t="s">
        <v>6</v>
      </c>
      <c r="E16" s="6" t="s">
        <v>6</v>
      </c>
      <c r="F16" s="7" t="s">
        <v>6</v>
      </c>
      <c r="G16" s="2"/>
    </row>
    <row r="17" spans="2:9" x14ac:dyDescent="0.25">
      <c r="C17" s="33" t="s">
        <v>11</v>
      </c>
      <c r="D17" s="33"/>
      <c r="E17" s="33"/>
      <c r="F17" s="33"/>
      <c r="G17" s="33"/>
    </row>
    <row r="18" spans="2:9" x14ac:dyDescent="0.25">
      <c r="C18" s="3"/>
      <c r="D18" s="3"/>
      <c r="E18" s="3"/>
      <c r="F18" s="3"/>
      <c r="G18" s="3"/>
    </row>
    <row r="20" spans="2:9" ht="15.75" thickBot="1" x14ac:dyDescent="0.3"/>
    <row r="21" spans="2:9" ht="15.75" thickBot="1" x14ac:dyDescent="0.3">
      <c r="C21" s="18" t="s">
        <v>12</v>
      </c>
      <c r="D21" s="34" t="s">
        <v>13</v>
      </c>
      <c r="E21" s="35"/>
      <c r="F21" s="34" t="s">
        <v>14</v>
      </c>
      <c r="G21" s="35"/>
      <c r="H21" s="36" t="s">
        <v>15</v>
      </c>
      <c r="I21" s="35"/>
    </row>
    <row r="22" spans="2:9" x14ac:dyDescent="0.25">
      <c r="C22" s="19"/>
      <c r="D22" s="22" t="s">
        <v>16</v>
      </c>
      <c r="E22" s="12" t="s">
        <v>17</v>
      </c>
      <c r="F22" s="22" t="s">
        <v>16</v>
      </c>
      <c r="G22" s="12" t="s">
        <v>17</v>
      </c>
      <c r="H22" s="10" t="s">
        <v>16</v>
      </c>
      <c r="I22" s="12" t="s">
        <v>17</v>
      </c>
    </row>
    <row r="23" spans="2:9" x14ac:dyDescent="0.25">
      <c r="C23" s="19">
        <v>1</v>
      </c>
      <c r="D23" s="5">
        <v>0.51500000000000001</v>
      </c>
      <c r="E23" s="40">
        <v>3.2450000000000001</v>
      </c>
      <c r="F23" s="42">
        <v>0.67500000000000004</v>
      </c>
      <c r="G23" s="40">
        <v>4.3730000000000002</v>
      </c>
      <c r="H23" s="11">
        <v>0.748</v>
      </c>
      <c r="I23" s="40">
        <v>5.13</v>
      </c>
    </row>
    <row r="24" spans="2:9" x14ac:dyDescent="0.25">
      <c r="C24" s="19">
        <v>2</v>
      </c>
      <c r="D24" s="5">
        <v>0.52</v>
      </c>
      <c r="E24" s="40">
        <v>3.3109999999999999</v>
      </c>
      <c r="F24" s="42">
        <v>0.67</v>
      </c>
      <c r="G24" s="40">
        <v>4.4169999999999998</v>
      </c>
      <c r="H24" s="11">
        <v>0.76</v>
      </c>
      <c r="I24" s="40">
        <v>5.68</v>
      </c>
    </row>
    <row r="25" spans="2:9" x14ac:dyDescent="0.25">
      <c r="C25" s="19">
        <v>3</v>
      </c>
      <c r="D25" s="5">
        <v>0.55000000000000004</v>
      </c>
      <c r="E25" s="40">
        <v>3.3</v>
      </c>
      <c r="F25" s="42">
        <v>0.66500000000000004</v>
      </c>
      <c r="G25" s="40">
        <v>4.3810000000000002</v>
      </c>
      <c r="H25" s="11">
        <v>0.81499999999999995</v>
      </c>
      <c r="I25" s="40">
        <v>5.6790000000000003</v>
      </c>
    </row>
    <row r="26" spans="2:9" x14ac:dyDescent="0.25">
      <c r="C26" s="19">
        <v>4</v>
      </c>
      <c r="D26" s="5">
        <v>0.44</v>
      </c>
      <c r="E26" s="40">
        <v>2.79</v>
      </c>
      <c r="F26" s="42">
        <v>0.67</v>
      </c>
      <c r="G26" s="40">
        <v>4.2969999999999997</v>
      </c>
      <c r="H26" s="11">
        <v>0.81699999999999995</v>
      </c>
      <c r="I26" s="40">
        <v>5.6920000000000002</v>
      </c>
    </row>
    <row r="27" spans="2:9" x14ac:dyDescent="0.25">
      <c r="C27" s="19">
        <v>5</v>
      </c>
      <c r="D27" s="5">
        <v>0.51500000000000001</v>
      </c>
      <c r="E27" s="40">
        <v>3.3650000000000002</v>
      </c>
      <c r="F27" s="42">
        <v>0.67500000000000004</v>
      </c>
      <c r="G27" s="40">
        <v>4.3710000000000004</v>
      </c>
      <c r="H27" s="11">
        <v>0.83299999999999996</v>
      </c>
      <c r="I27" s="40">
        <v>5.7080000000000002</v>
      </c>
    </row>
    <row r="28" spans="2:9" ht="15.75" thickBot="1" x14ac:dyDescent="0.3">
      <c r="C28" s="21"/>
      <c r="D28" s="23" t="s">
        <v>18</v>
      </c>
      <c r="E28" s="14" t="s">
        <v>19</v>
      </c>
      <c r="F28" s="23" t="s">
        <v>18</v>
      </c>
      <c r="G28" s="14" t="s">
        <v>19</v>
      </c>
      <c r="H28" s="13" t="s">
        <v>18</v>
      </c>
      <c r="I28" s="14" t="s">
        <v>19</v>
      </c>
    </row>
    <row r="29" spans="2:9" x14ac:dyDescent="0.25">
      <c r="C29" s="32" t="s">
        <v>24</v>
      </c>
      <c r="D29" s="32"/>
      <c r="E29" s="32"/>
      <c r="F29" s="32"/>
      <c r="G29" s="32"/>
      <c r="H29" s="32"/>
      <c r="I29" s="32"/>
    </row>
    <row r="30" spans="2:9" x14ac:dyDescent="0.25">
      <c r="C30" s="1"/>
      <c r="D30" s="1"/>
      <c r="E30" s="1"/>
      <c r="F30" s="1"/>
      <c r="G30" s="1"/>
      <c r="H30" s="1"/>
      <c r="I30" s="1"/>
    </row>
    <row r="31" spans="2:9" ht="15.75" thickBot="1" x14ac:dyDescent="0.3">
      <c r="C31" s="1"/>
      <c r="D31" s="1"/>
      <c r="E31" s="1"/>
      <c r="F31" s="1"/>
      <c r="G31" s="1"/>
      <c r="H31" s="1"/>
      <c r="I31" s="1"/>
    </row>
    <row r="32" spans="2:9" ht="15.75" thickBot="1" x14ac:dyDescent="0.3">
      <c r="B32" s="15"/>
      <c r="C32" s="17"/>
      <c r="D32" s="16" t="s">
        <v>13</v>
      </c>
      <c r="E32" s="16"/>
      <c r="F32" s="16" t="s">
        <v>14</v>
      </c>
      <c r="G32" s="16"/>
      <c r="H32" s="16" t="s">
        <v>15</v>
      </c>
      <c r="I32" s="17"/>
    </row>
    <row r="33" spans="2:17" x14ac:dyDescent="0.25">
      <c r="B33" s="22" t="s">
        <v>26</v>
      </c>
      <c r="C33" s="12"/>
      <c r="D33" s="11">
        <f>(D23+D24+D25+D26+D27)/5</f>
        <v>0.50800000000000012</v>
      </c>
      <c r="E33" s="11"/>
      <c r="F33" s="11">
        <f>(F23+F24+F25+F26+F27)/5</f>
        <v>0.67100000000000004</v>
      </c>
      <c r="G33" s="11"/>
      <c r="H33" s="8">
        <f>(H23+H24+H25+H26+H27)/5</f>
        <v>0.79459999999999997</v>
      </c>
      <c r="I33" s="12"/>
    </row>
    <row r="34" spans="2:17" ht="15.75" thickBot="1" x14ac:dyDescent="0.3">
      <c r="B34" s="27" t="s">
        <v>20</v>
      </c>
      <c r="C34" s="12"/>
      <c r="D34" s="11">
        <v>0.18099999999999999</v>
      </c>
      <c r="E34" s="11"/>
      <c r="F34" s="11">
        <v>0.18099999999999999</v>
      </c>
      <c r="G34" s="11"/>
      <c r="H34" s="11">
        <v>0.18099999999999999</v>
      </c>
      <c r="I34" s="12"/>
    </row>
    <row r="35" spans="2:17" ht="15.75" thickBot="1" x14ac:dyDescent="0.3">
      <c r="B35" s="27" t="s">
        <v>31</v>
      </c>
      <c r="C35" s="39" t="s">
        <v>32</v>
      </c>
      <c r="D35" s="41">
        <f>(E23+E24+E25+E26+E27)/5</f>
        <v>3.2022000000000004</v>
      </c>
      <c r="E35" s="41"/>
      <c r="F35" s="41">
        <f>(G23+G24+G25+G26+G27)/5</f>
        <v>4.3677999999999999</v>
      </c>
      <c r="G35" s="41"/>
      <c r="H35" s="41">
        <f>(I23+I24+I25+I26+I27)/5</f>
        <v>5.577799999999999</v>
      </c>
      <c r="I35" s="12"/>
      <c r="L35" s="18"/>
      <c r="M35" s="16">
        <v>15</v>
      </c>
      <c r="N35" s="16">
        <v>30</v>
      </c>
      <c r="O35" s="16">
        <v>45</v>
      </c>
      <c r="P35" s="16">
        <v>60</v>
      </c>
      <c r="Q35" s="17">
        <v>75</v>
      </c>
    </row>
    <row r="36" spans="2:17" x14ac:dyDescent="0.25">
      <c r="B36" s="27" t="s">
        <v>33</v>
      </c>
      <c r="C36" s="39" t="s">
        <v>32</v>
      </c>
      <c r="D36" s="41">
        <f>D33/D34</f>
        <v>2.8066298342541445</v>
      </c>
      <c r="E36" s="11"/>
      <c r="F36" s="41">
        <f>F33/F34</f>
        <v>3.7071823204419894</v>
      </c>
      <c r="G36" s="11"/>
      <c r="H36" s="41">
        <f>H33/H34</f>
        <v>4.3900552486187845</v>
      </c>
      <c r="I36" s="12"/>
      <c r="L36" s="19" t="s">
        <v>13</v>
      </c>
      <c r="M36" s="11">
        <f>COS(RADIANS(15))*D33</f>
        <v>0.49069031975484684</v>
      </c>
      <c r="N36" s="11">
        <f>COS(RADIANS(30))*D33</f>
        <v>0.43994090512249495</v>
      </c>
      <c r="O36" s="11">
        <f>COS(RADIANS(45))*D33</f>
        <v>0.35921024484276626</v>
      </c>
      <c r="P36" s="11">
        <f>COS(RADIANS(60))*D33</f>
        <v>0.25400000000000011</v>
      </c>
      <c r="Q36" s="12">
        <f>COS(RADIANS(45))*D33</f>
        <v>0.35921024484276626</v>
      </c>
    </row>
    <row r="37" spans="2:17" x14ac:dyDescent="0.25">
      <c r="B37" s="22" t="s">
        <v>21</v>
      </c>
      <c r="C37" s="12"/>
      <c r="D37" s="11"/>
      <c r="E37" s="11"/>
      <c r="F37" s="11"/>
      <c r="G37" s="11"/>
      <c r="H37" s="11"/>
      <c r="I37" s="12"/>
      <c r="L37" s="19" t="s">
        <v>14</v>
      </c>
      <c r="M37" s="11">
        <f>COS(RADIANS(15))*F33</f>
        <v>0.64813622943996485</v>
      </c>
      <c r="N37" s="11">
        <f>COS(RADIANS(30))*F33</f>
        <v>0.58110304593935835</v>
      </c>
      <c r="O37" s="11">
        <f>COS(RADIANS(45))*F33</f>
        <v>0.47446865017617346</v>
      </c>
      <c r="P37" s="11">
        <f>COS(RADIANS(60))*F33</f>
        <v>0.33550000000000008</v>
      </c>
      <c r="Q37" s="12">
        <f>COS(RADIANS(45))*F33</f>
        <v>0.47446865017617346</v>
      </c>
    </row>
    <row r="38" spans="2:17" ht="15.75" thickBot="1" x14ac:dyDescent="0.3">
      <c r="B38" s="23" t="s">
        <v>22</v>
      </c>
      <c r="C38" s="14"/>
      <c r="D38" s="13"/>
      <c r="E38" s="13"/>
      <c r="F38" s="13"/>
      <c r="G38" s="13"/>
      <c r="H38" s="13"/>
      <c r="I38" s="14"/>
      <c r="L38" s="26" t="s">
        <v>15</v>
      </c>
      <c r="M38" s="13">
        <f>COS(RADIANS(15))*H33</f>
        <v>0.76752466156929366</v>
      </c>
      <c r="N38" s="13">
        <f>COS(RADIANS(30))*H33</f>
        <v>0.688143785847115</v>
      </c>
      <c r="O38" s="13">
        <f>COS(RADIANS(45))*H33</f>
        <v>0.56186704833083068</v>
      </c>
      <c r="P38" s="13">
        <f>COS(RADIANS(60))*H33</f>
        <v>0.3973000000000001</v>
      </c>
      <c r="Q38" s="14">
        <f>COS(RADIANS(45))*H33</f>
        <v>0.56186704833083068</v>
      </c>
    </row>
    <row r="39" spans="2:17" x14ac:dyDescent="0.25">
      <c r="B39" s="37" t="s">
        <v>25</v>
      </c>
      <c r="C39" s="37"/>
      <c r="D39" s="37"/>
      <c r="E39" s="37"/>
      <c r="F39" s="37"/>
      <c r="G39" s="37"/>
      <c r="H39" s="37"/>
      <c r="I39" s="37"/>
      <c r="L39" s="32" t="s">
        <v>28</v>
      </c>
      <c r="M39" s="32"/>
      <c r="N39" s="32"/>
      <c r="O39" s="32"/>
      <c r="P39" s="32"/>
      <c r="Q39" s="32"/>
    </row>
    <row r="40" spans="2:17" x14ac:dyDescent="0.25">
      <c r="C40" s="1"/>
      <c r="D40" s="1"/>
      <c r="E40" s="1"/>
      <c r="F40" s="1"/>
      <c r="G40" s="1"/>
    </row>
    <row r="41" spans="2:17" x14ac:dyDescent="0.25">
      <c r="C41" s="1"/>
      <c r="D41" s="1"/>
      <c r="E41" s="1"/>
      <c r="F41" s="1"/>
      <c r="G41" s="1"/>
    </row>
    <row r="42" spans="2:17" ht="15.75" thickBot="1" x14ac:dyDescent="0.3"/>
    <row r="43" spans="2:17" ht="15.75" thickBot="1" x14ac:dyDescent="0.3">
      <c r="C43" s="18" t="s">
        <v>12</v>
      </c>
      <c r="D43" s="34" t="s">
        <v>13</v>
      </c>
      <c r="E43" s="35"/>
      <c r="F43" s="34" t="s">
        <v>14</v>
      </c>
      <c r="G43" s="35"/>
      <c r="H43" s="37" t="s">
        <v>15</v>
      </c>
      <c r="I43" s="38"/>
    </row>
    <row r="44" spans="2:17" x14ac:dyDescent="0.25">
      <c r="C44" s="19"/>
      <c r="D44" s="22" t="s">
        <v>23</v>
      </c>
      <c r="E44" s="12" t="s">
        <v>17</v>
      </c>
      <c r="F44" s="22" t="s">
        <v>23</v>
      </c>
      <c r="G44" s="11" t="s">
        <v>17</v>
      </c>
      <c r="H44" s="31" t="s">
        <v>23</v>
      </c>
      <c r="I44" s="30" t="s">
        <v>17</v>
      </c>
    </row>
    <row r="45" spans="2:17" x14ac:dyDescent="0.25">
      <c r="C45" s="19">
        <v>1</v>
      </c>
      <c r="D45">
        <v>0.79</v>
      </c>
      <c r="E45" s="12">
        <v>3.09</v>
      </c>
      <c r="F45" s="5">
        <v>1.1100000000000001</v>
      </c>
      <c r="G45" s="29">
        <v>4.1399999999999997</v>
      </c>
      <c r="H45" s="24">
        <v>1.67</v>
      </c>
      <c r="I45" s="25">
        <v>5.484</v>
      </c>
    </row>
    <row r="46" spans="2:17" x14ac:dyDescent="0.25">
      <c r="C46" s="19">
        <v>2</v>
      </c>
      <c r="D46">
        <v>0.80500000000000005</v>
      </c>
      <c r="E46" s="12">
        <v>3.0640000000000001</v>
      </c>
      <c r="F46" s="5">
        <v>1.1399999999999999</v>
      </c>
      <c r="G46" s="29">
        <v>4.0970000000000004</v>
      </c>
      <c r="H46" s="24">
        <v>1.66</v>
      </c>
      <c r="I46" s="25">
        <v>5.2990000000000004</v>
      </c>
    </row>
    <row r="47" spans="2:17" x14ac:dyDescent="0.25">
      <c r="C47" s="19">
        <v>3</v>
      </c>
      <c r="D47">
        <v>0.82</v>
      </c>
      <c r="E47" s="12">
        <v>3.07</v>
      </c>
      <c r="F47" s="5">
        <v>1.1399999999999999</v>
      </c>
      <c r="G47" s="29">
        <v>4.1040000000000001</v>
      </c>
      <c r="H47" s="24">
        <v>1.7</v>
      </c>
      <c r="I47" s="25">
        <v>5.4550000000000001</v>
      </c>
    </row>
    <row r="48" spans="2:17" x14ac:dyDescent="0.25">
      <c r="C48" s="19">
        <v>4</v>
      </c>
      <c r="D48">
        <v>0.81</v>
      </c>
      <c r="E48" s="12">
        <v>3.1179999999999999</v>
      </c>
      <c r="F48" s="5">
        <v>1.1499999999999999</v>
      </c>
      <c r="G48" s="29">
        <v>4.1180000000000003</v>
      </c>
      <c r="H48" s="24">
        <v>1.71</v>
      </c>
      <c r="I48" s="25">
        <v>5.484</v>
      </c>
    </row>
    <row r="49" spans="2:9" x14ac:dyDescent="0.25">
      <c r="C49" s="19">
        <v>5</v>
      </c>
      <c r="D49">
        <v>0.78500000000000003</v>
      </c>
      <c r="E49" s="12">
        <v>3.052</v>
      </c>
      <c r="F49" s="5">
        <v>1.1499999999999999</v>
      </c>
      <c r="G49" s="29">
        <v>4.1340000000000003</v>
      </c>
      <c r="H49" s="24">
        <v>1.69</v>
      </c>
      <c r="I49" s="25">
        <v>5.3019999999999996</v>
      </c>
    </row>
    <row r="50" spans="2:9" ht="15.75" thickBot="1" x14ac:dyDescent="0.3">
      <c r="C50" s="21"/>
      <c r="D50" s="23" t="s">
        <v>18</v>
      </c>
      <c r="E50" s="14" t="s">
        <v>19</v>
      </c>
      <c r="F50" s="23" t="s">
        <v>18</v>
      </c>
      <c r="G50" s="13" t="s">
        <v>19</v>
      </c>
      <c r="H50" s="23" t="s">
        <v>18</v>
      </c>
      <c r="I50" s="14" t="s">
        <v>19</v>
      </c>
    </row>
    <row r="51" spans="2:9" x14ac:dyDescent="0.25">
      <c r="C51" s="32" t="s">
        <v>24</v>
      </c>
      <c r="D51" s="32"/>
      <c r="E51" s="32"/>
      <c r="F51" s="32"/>
      <c r="G51" s="32"/>
      <c r="H51" s="32"/>
      <c r="I51" s="32"/>
    </row>
    <row r="52" spans="2:9" x14ac:dyDescent="0.25">
      <c r="C52" s="4"/>
      <c r="D52" s="4"/>
      <c r="E52" s="4"/>
      <c r="F52" s="4"/>
      <c r="G52" s="4"/>
      <c r="H52" s="4"/>
      <c r="I52" s="4"/>
    </row>
    <row r="53" spans="2:9" ht="15.75" thickBot="1" x14ac:dyDescent="0.3">
      <c r="C53" s="4"/>
      <c r="D53" s="4"/>
      <c r="E53" s="4"/>
      <c r="F53" s="4"/>
      <c r="G53" s="4"/>
      <c r="H53" s="4"/>
      <c r="I53" s="4"/>
    </row>
    <row r="54" spans="2:9" ht="15.75" thickBot="1" x14ac:dyDescent="0.3">
      <c r="B54" s="15"/>
      <c r="C54" s="17"/>
      <c r="D54" s="15" t="s">
        <v>13</v>
      </c>
      <c r="E54" s="16"/>
      <c r="F54" s="16" t="s">
        <v>14</v>
      </c>
      <c r="G54" s="16"/>
      <c r="H54" s="16" t="s">
        <v>15</v>
      </c>
      <c r="I54" s="17"/>
    </row>
    <row r="55" spans="2:9" x14ac:dyDescent="0.25">
      <c r="B55" s="5"/>
      <c r="C55" s="12"/>
      <c r="D55" s="11"/>
      <c r="E55" s="11"/>
      <c r="F55" s="11"/>
      <c r="G55" s="11"/>
      <c r="H55" s="11"/>
      <c r="I55" s="28"/>
    </row>
    <row r="56" spans="2:9" x14ac:dyDescent="0.25">
      <c r="B56" s="22" t="s">
        <v>29</v>
      </c>
      <c r="C56" s="28"/>
      <c r="D56" s="11">
        <f>(D45+D46+D47+D48+D49)/5</f>
        <v>0.80199999999999994</v>
      </c>
      <c r="E56" s="11"/>
      <c r="F56" s="11">
        <f>(F45+F46+F47+F48+F49)/5</f>
        <v>1.1379999999999999</v>
      </c>
      <c r="G56" s="11"/>
      <c r="H56" s="11">
        <f t="shared" ref="H56" si="3">(H45+H46+H47+H48+H49)/5</f>
        <v>1.6859999999999999</v>
      </c>
      <c r="I56" s="28"/>
    </row>
    <row r="57" spans="2:9" x14ac:dyDescent="0.25">
      <c r="B57" s="27" t="s">
        <v>27</v>
      </c>
      <c r="C57" s="28"/>
      <c r="D57" s="11">
        <f>(E45+E46+E47+E48+E49)/5</f>
        <v>3.0788000000000002</v>
      </c>
      <c r="E57" s="11"/>
      <c r="F57" s="11">
        <f>(H45+H46+H47+H48+H49)/5</f>
        <v>1.6859999999999999</v>
      </c>
      <c r="G57" s="11"/>
      <c r="H57" s="11">
        <f>(I45+I46+I47+I48+I49)/5</f>
        <v>5.4047999999999998</v>
      </c>
      <c r="I57" s="28"/>
    </row>
    <row r="58" spans="2:9" x14ac:dyDescent="0.25">
      <c r="B58" s="27" t="s">
        <v>20</v>
      </c>
      <c r="C58" s="28"/>
      <c r="D58" s="11">
        <v>0.18099999999999999</v>
      </c>
      <c r="E58" s="11"/>
      <c r="F58" s="11">
        <f>(-F57+ (SQRT(((F57)^2)-(4*4.9*-F56))))/(4*4.9)</f>
        <v>0.16983254786884833</v>
      </c>
      <c r="G58" s="11"/>
      <c r="H58" s="11"/>
      <c r="I58" s="28"/>
    </row>
    <row r="59" spans="2:9" x14ac:dyDescent="0.25">
      <c r="B59" s="27" t="s">
        <v>31</v>
      </c>
      <c r="C59" s="28" t="s">
        <v>34</v>
      </c>
      <c r="D59" s="11"/>
      <c r="E59" s="11"/>
      <c r="F59" s="11"/>
      <c r="G59" s="11"/>
      <c r="H59" s="11"/>
      <c r="I59" s="28"/>
    </row>
    <row r="60" spans="2:9" x14ac:dyDescent="0.25">
      <c r="B60" s="27" t="s">
        <v>33</v>
      </c>
      <c r="C60" s="28" t="s">
        <v>34</v>
      </c>
      <c r="D60" s="11">
        <f>(D57+(9.8*D58))</f>
        <v>4.8526000000000007</v>
      </c>
      <c r="E60" s="11"/>
      <c r="F60" s="11">
        <f>(F57+(9.8*F58))</f>
        <v>3.3503589691147138</v>
      </c>
      <c r="G60" s="11"/>
      <c r="H60" s="11">
        <f>(H57+(9.8*H58))</f>
        <v>5.4047999999999998</v>
      </c>
      <c r="I60" s="28"/>
    </row>
    <row r="61" spans="2:9" x14ac:dyDescent="0.25">
      <c r="B61" s="22" t="s">
        <v>21</v>
      </c>
      <c r="C61" s="12"/>
      <c r="D61" s="11"/>
      <c r="E61" s="11"/>
      <c r="F61" s="11"/>
      <c r="G61" s="11"/>
      <c r="H61" s="11"/>
      <c r="I61" s="28"/>
    </row>
    <row r="62" spans="2:9" ht="15.75" thickBot="1" x14ac:dyDescent="0.3">
      <c r="B62" s="23" t="s">
        <v>22</v>
      </c>
      <c r="C62" s="14"/>
      <c r="D62" s="13"/>
      <c r="E62" s="13"/>
      <c r="F62" s="13"/>
      <c r="G62" s="13"/>
      <c r="H62" s="13"/>
      <c r="I62" s="14"/>
    </row>
    <row r="63" spans="2:9" x14ac:dyDescent="0.25">
      <c r="B63" s="32" t="s">
        <v>30</v>
      </c>
      <c r="C63" s="32"/>
      <c r="D63" s="32"/>
      <c r="E63" s="32"/>
      <c r="F63" s="32"/>
      <c r="G63" s="32"/>
      <c r="H63" s="32"/>
      <c r="I63" s="32"/>
    </row>
  </sheetData>
  <mergeCells count="13">
    <mergeCell ref="B63:I63"/>
    <mergeCell ref="B39:I39"/>
    <mergeCell ref="C51:I51"/>
    <mergeCell ref="D43:E43"/>
    <mergeCell ref="F43:G43"/>
    <mergeCell ref="H43:I43"/>
    <mergeCell ref="L39:Q39"/>
    <mergeCell ref="C29:I29"/>
    <mergeCell ref="C8:G8"/>
    <mergeCell ref="C17:G17"/>
    <mergeCell ref="D21:E21"/>
    <mergeCell ref="F21:G21"/>
    <mergeCell ref="H21:I21"/>
  </mergeCells>
  <pageMargins left="0.7" right="0.7" top="0.75" bottom="0.75" header="0.3" footer="0.3"/>
  <pageSetup scale="52" fitToWidth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cp:lastPrinted>2015-09-30T23:48:09Z</cp:lastPrinted>
  <dcterms:created xsi:type="dcterms:W3CDTF">2015-09-27T09:03:42Z</dcterms:created>
  <dcterms:modified xsi:type="dcterms:W3CDTF">2015-10-07T08:46:35Z</dcterms:modified>
</cp:coreProperties>
</file>