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TD\Fall 2015\PHYS 2125\Lab 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N48" i="1"/>
  <c r="N49" i="1"/>
  <c r="N50" i="1"/>
  <c r="N51" i="1"/>
  <c r="N46" i="1"/>
  <c r="J51" i="1"/>
  <c r="J50" i="1"/>
  <c r="J49" i="1"/>
  <c r="J48" i="1"/>
  <c r="J47" i="1"/>
  <c r="J46" i="1"/>
  <c r="J37" i="1"/>
  <c r="J38" i="1"/>
  <c r="J39" i="1"/>
  <c r="J40" i="1"/>
  <c r="J41" i="1"/>
  <c r="J36" i="1"/>
  <c r="L24" i="1"/>
  <c r="L25" i="1"/>
  <c r="L26" i="1"/>
  <c r="L27" i="1"/>
  <c r="L28" i="1"/>
  <c r="L23" i="1"/>
  <c r="L51" i="1" l="1"/>
  <c r="K51" i="1"/>
  <c r="L50" i="1"/>
  <c r="K50" i="1"/>
  <c r="L49" i="1"/>
  <c r="K49" i="1"/>
  <c r="L48" i="1"/>
  <c r="K48" i="1"/>
  <c r="L47" i="1"/>
  <c r="K47" i="1"/>
  <c r="L46" i="1"/>
  <c r="K46" i="1"/>
  <c r="L37" i="1"/>
  <c r="L38" i="1"/>
  <c r="L39" i="1"/>
  <c r="L40" i="1"/>
  <c r="L41" i="1"/>
  <c r="L36" i="1"/>
  <c r="K37" i="1"/>
  <c r="K38" i="1"/>
  <c r="K39" i="1"/>
  <c r="K40" i="1"/>
  <c r="K41" i="1"/>
  <c r="K36" i="1"/>
  <c r="K28" i="1"/>
  <c r="J28" i="1"/>
  <c r="K27" i="1"/>
  <c r="J27" i="1"/>
  <c r="K26" i="1"/>
  <c r="J26" i="1"/>
  <c r="K25" i="1"/>
  <c r="J25" i="1"/>
  <c r="K24" i="1"/>
  <c r="J24" i="1"/>
  <c r="K23" i="1"/>
  <c r="J23" i="1"/>
  <c r="K12" i="1"/>
  <c r="K13" i="1"/>
  <c r="K14" i="1"/>
  <c r="K15" i="1"/>
  <c r="K16" i="1"/>
  <c r="K11" i="1"/>
  <c r="J12" i="1"/>
  <c r="J13" i="1"/>
  <c r="J14" i="1"/>
  <c r="J15" i="1"/>
  <c r="J16" i="1"/>
  <c r="J11" i="1"/>
  <c r="F47" i="1"/>
  <c r="F48" i="1" s="1"/>
  <c r="H46" i="1"/>
  <c r="H24" i="1"/>
  <c r="H25" i="1"/>
  <c r="H26" i="1"/>
  <c r="H27" i="1"/>
  <c r="H28" i="1"/>
  <c r="H23" i="1"/>
  <c r="F25" i="1"/>
  <c r="F26" i="1"/>
  <c r="F27" i="1"/>
  <c r="F28" i="1"/>
  <c r="F24" i="1"/>
  <c r="G37" i="1"/>
  <c r="G38" i="1" s="1"/>
  <c r="G39" i="1" s="1"/>
  <c r="G40" i="1" s="1"/>
  <c r="G41" i="1" s="1"/>
  <c r="G16" i="1"/>
  <c r="G12" i="1"/>
  <c r="G13" i="1" s="1"/>
  <c r="G14" i="1" s="1"/>
  <c r="G15" i="1" s="1"/>
  <c r="H48" i="1" l="1"/>
  <c r="F49" i="1"/>
  <c r="H47" i="1"/>
  <c r="F50" i="1" l="1"/>
  <c r="H49" i="1"/>
  <c r="F51" i="1" l="1"/>
  <c r="H51" i="1" s="1"/>
  <c r="H50" i="1"/>
</calcChain>
</file>

<file path=xl/sharedStrings.xml><?xml version="1.0" encoding="utf-8"?>
<sst xmlns="http://schemas.openxmlformats.org/spreadsheetml/2006/main" count="79" uniqueCount="28">
  <si>
    <t>Trial</t>
  </si>
  <si>
    <t>m(atg)</t>
  </si>
  <si>
    <t>m(h)</t>
  </si>
  <si>
    <t>m(t)</t>
  </si>
  <si>
    <t>a (slope)</t>
  </si>
  <si>
    <t>m(t)*a</t>
  </si>
  <si>
    <t>Fapp</t>
  </si>
  <si>
    <t xml:space="preserve"> = m(h)*g</t>
  </si>
  <si>
    <t>t (s)</t>
  </si>
  <si>
    <t>kg</t>
  </si>
  <si>
    <t>(m/s^2)</t>
  </si>
  <si>
    <t>N</t>
  </si>
  <si>
    <t>s</t>
  </si>
  <si>
    <t>a</t>
  </si>
  <si>
    <t>Delta x (m) = .8</t>
  </si>
  <si>
    <t>m</t>
  </si>
  <si>
    <t>Table 1 : Data table for constant total mass using computer</t>
  </si>
  <si>
    <t>Table 2: Data table for constant hanger mass using computer</t>
  </si>
  <si>
    <t>Table 3: Data table for constant total mass using stopwatch</t>
  </si>
  <si>
    <t>Table 4: Data table for constant hanging mass using stopwatch</t>
  </si>
  <si>
    <t>1/a</t>
  </si>
  <si>
    <t>(s^2/m)</t>
  </si>
  <si>
    <t>r</t>
  </si>
  <si>
    <r>
      <t>r</t>
    </r>
    <r>
      <rPr>
        <sz val="11"/>
        <color theme="1"/>
        <rFont val="Calibri"/>
        <family val="2"/>
        <scheme val="minor"/>
      </rPr>
      <t>x</t>
    </r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</si>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</sst>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Wingdings 3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vs Inverse</a:t>
            </a:r>
            <a:r>
              <a:rPr lang="en-US" baseline="0"/>
              <a:t> Acceleration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Sheet1!$H$23:$H$28</c:f>
              <c:numCache>
                <c:formatCode>0.0000</c:formatCode>
                <c:ptCount val="6"/>
                <c:pt idx="0">
                  <c:v>0.38980000000000004</c:v>
                </c:pt>
                <c:pt idx="1">
                  <c:v>0.37980000000000003</c:v>
                </c:pt>
                <c:pt idx="2">
                  <c:v>0.36980000000000002</c:v>
                </c:pt>
                <c:pt idx="3">
                  <c:v>0.35980000000000001</c:v>
                </c:pt>
                <c:pt idx="4">
                  <c:v>0.3498</c:v>
                </c:pt>
                <c:pt idx="5">
                  <c:v>0.33979999999999999</c:v>
                </c:pt>
              </c:numCache>
            </c:numRef>
          </c:cat>
          <c:val>
            <c:numRef>
              <c:f>Sheet1!$L$23:$L$28</c:f>
              <c:numCache>
                <c:formatCode>General</c:formatCode>
                <c:ptCount val="6"/>
                <c:pt idx="0">
                  <c:v>0.93370681605975725</c:v>
                </c:pt>
                <c:pt idx="1">
                  <c:v>0.96899224806201545</c:v>
                </c:pt>
                <c:pt idx="2">
                  <c:v>1.1001100110011002</c:v>
                </c:pt>
                <c:pt idx="3">
                  <c:v>1.2220457045093487</c:v>
                </c:pt>
                <c:pt idx="4">
                  <c:v>1.3888888888888888</c:v>
                </c:pt>
                <c:pt idx="5">
                  <c:v>1.007455168245013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5032"/>
        <c:axId val="237066016"/>
      </c:lineChart>
      <c:catAx>
        <c:axId val="16751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66016"/>
        <c:crosses val="autoZero"/>
        <c:auto val="1"/>
        <c:lblAlgn val="ctr"/>
        <c:lblOffset val="100"/>
        <c:noMultiLvlLbl val="0"/>
      </c:catAx>
      <c:valAx>
        <c:axId val="2370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 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apparent vs Acceleration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Sheet1!$J$11:$J$16</c:f>
              <c:numCache>
                <c:formatCode>0.0000</c:formatCode>
                <c:ptCount val="6"/>
                <c:pt idx="0">
                  <c:v>0.25506000000000001</c:v>
                </c:pt>
                <c:pt idx="1">
                  <c:v>0.35315999999999997</c:v>
                </c:pt>
                <c:pt idx="2">
                  <c:v>0.45125999999999999</c:v>
                </c:pt>
                <c:pt idx="3">
                  <c:v>0.54936000000000007</c:v>
                </c:pt>
                <c:pt idx="4">
                  <c:v>0.64746000000000004</c:v>
                </c:pt>
                <c:pt idx="5">
                  <c:v>0.74556</c:v>
                </c:pt>
              </c:numCache>
            </c:numRef>
          </c:cat>
          <c:val>
            <c:numRef>
              <c:f>Sheet1!$I$11:$I$16</c:f>
              <c:numCache>
                <c:formatCode>0.0000</c:formatCode>
                <c:ptCount val="6"/>
                <c:pt idx="0">
                  <c:v>0.51139999999999997</c:v>
                </c:pt>
                <c:pt idx="1">
                  <c:v>0.66749999999999998</c:v>
                </c:pt>
                <c:pt idx="2">
                  <c:v>0.78280000000000005</c:v>
                </c:pt>
                <c:pt idx="3">
                  <c:v>0.66749999999999998</c:v>
                </c:pt>
                <c:pt idx="4">
                  <c:v>1.0029999999999999</c:v>
                </c:pt>
                <c:pt idx="5">
                  <c:v>0.87919999999999998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83424"/>
        <c:axId val="236605912"/>
      </c:lineChart>
      <c:catAx>
        <c:axId val="1689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Apparent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5912"/>
        <c:crosses val="autoZero"/>
        <c:auto val="1"/>
        <c:lblAlgn val="ctr"/>
        <c:lblOffset val="100"/>
        <c:noMultiLvlLbl val="0"/>
      </c:catAx>
      <c:valAx>
        <c:axId val="236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apparent vs Acceleration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Sheet1!$K$36:$K$41</c:f>
              <c:numCache>
                <c:formatCode>0.0000</c:formatCode>
                <c:ptCount val="6"/>
                <c:pt idx="0">
                  <c:v>0.25506000000000001</c:v>
                </c:pt>
                <c:pt idx="1">
                  <c:v>0.35315999999999997</c:v>
                </c:pt>
                <c:pt idx="2">
                  <c:v>0.45125999999999999</c:v>
                </c:pt>
                <c:pt idx="3">
                  <c:v>0.54936000000000007</c:v>
                </c:pt>
                <c:pt idx="4">
                  <c:v>0.64746000000000004</c:v>
                </c:pt>
                <c:pt idx="5">
                  <c:v>0.74556</c:v>
                </c:pt>
              </c:numCache>
            </c:numRef>
          </c:cat>
          <c:val>
            <c:numRef>
              <c:f>Sheet1!$J$36:$J$41</c:f>
              <c:numCache>
                <c:formatCode>0.0000</c:formatCode>
                <c:ptCount val="6"/>
                <c:pt idx="0">
                  <c:v>0.50015389350569417</c:v>
                </c:pt>
                <c:pt idx="1">
                  <c:v>0.68376068376068377</c:v>
                </c:pt>
                <c:pt idx="2">
                  <c:v>0.61268734093694033</c:v>
                </c:pt>
                <c:pt idx="3">
                  <c:v>1.1253462603878117</c:v>
                </c:pt>
                <c:pt idx="4">
                  <c:v>0.89965397923875445</c:v>
                </c:pt>
                <c:pt idx="5">
                  <c:v>1.2894267010513787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1336"/>
        <c:axId val="237383296"/>
      </c:lineChart>
      <c:catAx>
        <c:axId val="23738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Apparent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3296"/>
        <c:crosses val="autoZero"/>
        <c:auto val="1"/>
        <c:lblAlgn val="ctr"/>
        <c:lblOffset val="100"/>
        <c:noMultiLvlLbl val="0"/>
      </c:catAx>
      <c:valAx>
        <c:axId val="2373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vs Inverse</a:t>
            </a:r>
            <a:r>
              <a:rPr lang="en-US" baseline="0"/>
              <a:t> Acceleration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Sheet1!$H$46:$H$51</c:f>
              <c:numCache>
                <c:formatCode>0.0000</c:formatCode>
                <c:ptCount val="6"/>
                <c:pt idx="0">
                  <c:v>0.38980000000000004</c:v>
                </c:pt>
                <c:pt idx="1">
                  <c:v>0.37980000000000003</c:v>
                </c:pt>
                <c:pt idx="2">
                  <c:v>0.36980000000000002</c:v>
                </c:pt>
                <c:pt idx="3">
                  <c:v>0.35980000000000001</c:v>
                </c:pt>
                <c:pt idx="4">
                  <c:v>0.3498</c:v>
                </c:pt>
                <c:pt idx="5">
                  <c:v>0.33979999999999999</c:v>
                </c:pt>
              </c:numCache>
            </c:numRef>
          </c:cat>
          <c:val>
            <c:numRef>
              <c:f>Sheet1!$N$46:$N$51</c:f>
              <c:numCache>
                <c:formatCode>General</c:formatCode>
                <c:ptCount val="6"/>
                <c:pt idx="0">
                  <c:v>1.0218846153846153</c:v>
                </c:pt>
                <c:pt idx="1">
                  <c:v>1.1644615384615384</c:v>
                </c:pt>
                <c:pt idx="2">
                  <c:v>0.68034615384615393</c:v>
                </c:pt>
                <c:pt idx="3">
                  <c:v>1.2049615384615384</c:v>
                </c:pt>
                <c:pt idx="4">
                  <c:v>0.77553846153846151</c:v>
                </c:pt>
                <c:pt idx="5">
                  <c:v>0.9480384615384615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440384"/>
        <c:axId val="405445480"/>
      </c:lineChart>
      <c:catAx>
        <c:axId val="4054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5480"/>
        <c:crosses val="autoZero"/>
        <c:auto val="1"/>
        <c:lblAlgn val="ctr"/>
        <c:lblOffset val="100"/>
        <c:noMultiLvlLbl val="0"/>
      </c:catAx>
      <c:valAx>
        <c:axId val="4054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 Acceleration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219076</xdr:colOff>
      <xdr:row>13</xdr:row>
      <xdr:rowOff>95250</xdr:rowOff>
    </xdr:from>
    <xdr:to>
      <xdr:col>25</xdr:col>
      <xdr:colOff>176212</xdr:colOff>
      <xdr:row>30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590551</xdr:colOff>
      <xdr:row>3</xdr:row>
      <xdr:rowOff>38100</xdr:rowOff>
    </xdr:from>
    <xdr:to>
      <xdr:col>20</xdr:col>
      <xdr:colOff>390525</xdr:colOff>
      <xdr:row>17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226218</xdr:colOff>
      <xdr:row>28</xdr:row>
      <xdr:rowOff>83344</xdr:rowOff>
    </xdr:from>
    <xdr:to>
      <xdr:col>22</xdr:col>
      <xdr:colOff>26192</xdr:colOff>
      <xdr:row>42</xdr:row>
      <xdr:rowOff>102393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59530</xdr:colOff>
      <xdr:row>39</xdr:row>
      <xdr:rowOff>107156</xdr:rowOff>
    </xdr:from>
    <xdr:to>
      <xdr:col>30</xdr:col>
      <xdr:colOff>16666</xdr:colOff>
      <xdr:row>56</xdr:row>
      <xdr:rowOff>16668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N53"/>
  <sheetViews>
    <sheetView tabSelected="1" topLeftCell="A2" zoomScale="80" zoomScaleNormal="80" workbookViewId="0">
      <selection activeCell="S47" sqref="S47"/>
    </sheetView>
  </sheetViews>
  <sheetFormatPr defaultRowHeight="15" x14ac:dyDescent="0.25"/>
  <cols>
    <col min="1" max="16384" width="9.140625" style="1"/>
  </cols>
  <sheetData>
    <row r="9" spans="5:11" x14ac:dyDescent="0.25">
      <c r="E9" s="2"/>
      <c r="F9" s="2"/>
      <c r="G9" s="2"/>
      <c r="H9" s="2"/>
      <c r="I9" s="3"/>
      <c r="J9" s="3" t="s">
        <v>6</v>
      </c>
      <c r="K9" s="3"/>
    </row>
    <row r="10" spans="5:11" x14ac:dyDescent="0.25">
      <c r="E10" s="4" t="s">
        <v>0</v>
      </c>
      <c r="F10" s="4" t="s">
        <v>1</v>
      </c>
      <c r="G10" s="4" t="s">
        <v>2</v>
      </c>
      <c r="H10" s="4" t="s">
        <v>3</v>
      </c>
      <c r="I10" s="5" t="s">
        <v>4</v>
      </c>
      <c r="J10" s="5" t="s">
        <v>7</v>
      </c>
      <c r="K10" s="5" t="s">
        <v>5</v>
      </c>
    </row>
    <row r="11" spans="5:11" x14ac:dyDescent="0.25">
      <c r="E11" s="4">
        <v>1</v>
      </c>
      <c r="F11" s="9">
        <v>0.4335</v>
      </c>
      <c r="G11" s="9">
        <v>2.5999999999999999E-2</v>
      </c>
      <c r="H11" s="9">
        <v>0.45950000000000002</v>
      </c>
      <c r="I11" s="9">
        <v>0.51139999999999997</v>
      </c>
      <c r="J11" s="9">
        <f>G11*9.81</f>
        <v>0.25506000000000001</v>
      </c>
      <c r="K11" s="9">
        <f>H11*I11</f>
        <v>0.23498829999999998</v>
      </c>
    </row>
    <row r="12" spans="5:11" x14ac:dyDescent="0.25">
      <c r="E12" s="4">
        <v>2</v>
      </c>
      <c r="F12" s="9">
        <v>0.4335</v>
      </c>
      <c r="G12" s="9">
        <f>G11+0.01</f>
        <v>3.5999999999999997E-2</v>
      </c>
      <c r="H12" s="9">
        <v>0.45950000000000002</v>
      </c>
      <c r="I12" s="9">
        <v>0.66749999999999998</v>
      </c>
      <c r="J12" s="9">
        <f t="shared" ref="J12:J16" si="0">G12*9.81</f>
        <v>0.35315999999999997</v>
      </c>
      <c r="K12" s="9">
        <f t="shared" ref="K12:K16" si="1">H12*I12</f>
        <v>0.30671625000000002</v>
      </c>
    </row>
    <row r="13" spans="5:11" x14ac:dyDescent="0.25">
      <c r="E13" s="4">
        <v>3</v>
      </c>
      <c r="F13" s="9">
        <v>0.4335</v>
      </c>
      <c r="G13" s="9">
        <f t="shared" ref="G13:G16" si="2">G12+0.01</f>
        <v>4.5999999999999999E-2</v>
      </c>
      <c r="H13" s="9">
        <v>0.45950000000000002</v>
      </c>
      <c r="I13" s="9">
        <v>0.78280000000000005</v>
      </c>
      <c r="J13" s="9">
        <f t="shared" si="0"/>
        <v>0.45125999999999999</v>
      </c>
      <c r="K13" s="9">
        <f t="shared" si="1"/>
        <v>0.35969660000000003</v>
      </c>
    </row>
    <row r="14" spans="5:11" x14ac:dyDescent="0.25">
      <c r="E14" s="5">
        <v>4</v>
      </c>
      <c r="F14" s="9">
        <v>0.4335</v>
      </c>
      <c r="G14" s="9">
        <f t="shared" si="2"/>
        <v>5.6000000000000001E-2</v>
      </c>
      <c r="H14" s="9">
        <v>0.45950000000000002</v>
      </c>
      <c r="I14" s="9">
        <v>0.66749999999999998</v>
      </c>
      <c r="J14" s="9">
        <f t="shared" si="0"/>
        <v>0.54936000000000007</v>
      </c>
      <c r="K14" s="9">
        <f t="shared" si="1"/>
        <v>0.30671625000000002</v>
      </c>
    </row>
    <row r="15" spans="5:11" x14ac:dyDescent="0.25">
      <c r="E15" s="5">
        <v>5</v>
      </c>
      <c r="F15" s="9">
        <v>0.4335</v>
      </c>
      <c r="G15" s="9">
        <f t="shared" si="2"/>
        <v>6.6000000000000003E-2</v>
      </c>
      <c r="H15" s="9">
        <v>0.45950000000000002</v>
      </c>
      <c r="I15" s="9">
        <v>1.0029999999999999</v>
      </c>
      <c r="J15" s="9">
        <f t="shared" si="0"/>
        <v>0.64746000000000004</v>
      </c>
      <c r="K15" s="9">
        <f t="shared" si="1"/>
        <v>0.46087849999999997</v>
      </c>
    </row>
    <row r="16" spans="5:11" x14ac:dyDescent="0.25">
      <c r="E16" s="5">
        <v>6</v>
      </c>
      <c r="F16" s="9">
        <v>0.4335</v>
      </c>
      <c r="G16" s="9">
        <f t="shared" si="2"/>
        <v>7.5999999999999998E-2</v>
      </c>
      <c r="H16" s="9">
        <v>0.45950000000000002</v>
      </c>
      <c r="I16" s="9">
        <v>0.87919999999999998</v>
      </c>
      <c r="J16" s="9">
        <f t="shared" si="0"/>
        <v>0.74556</v>
      </c>
      <c r="K16" s="9">
        <f t="shared" si="1"/>
        <v>0.40399240000000003</v>
      </c>
    </row>
    <row r="17" spans="5:13" x14ac:dyDescent="0.25">
      <c r="F17" s="1" t="s">
        <v>9</v>
      </c>
      <c r="G17" s="1" t="s">
        <v>9</v>
      </c>
      <c r="H17" s="1" t="s">
        <v>9</v>
      </c>
      <c r="I17" s="5" t="s">
        <v>10</v>
      </c>
      <c r="J17" s="1" t="s">
        <v>11</v>
      </c>
      <c r="K17" s="1" t="s">
        <v>11</v>
      </c>
    </row>
    <row r="18" spans="5:13" x14ac:dyDescent="0.25">
      <c r="E18" s="12" t="s">
        <v>16</v>
      </c>
      <c r="F18" s="12"/>
      <c r="G18" s="12"/>
      <c r="H18" s="12"/>
      <c r="I18" s="12"/>
      <c r="J18" s="12"/>
      <c r="K18" s="12"/>
    </row>
    <row r="21" spans="5:13" x14ac:dyDescent="0.25">
      <c r="E21" s="2"/>
      <c r="F21" s="2"/>
      <c r="G21" s="2"/>
      <c r="H21" s="2"/>
      <c r="I21" s="3"/>
      <c r="J21" s="3" t="s">
        <v>6</v>
      </c>
      <c r="K21" s="3"/>
    </row>
    <row r="22" spans="5:13" x14ac:dyDescent="0.25">
      <c r="E22" s="4" t="s">
        <v>0</v>
      </c>
      <c r="F22" s="4" t="s">
        <v>1</v>
      </c>
      <c r="G22" s="4" t="s">
        <v>2</v>
      </c>
      <c r="H22" s="4" t="s">
        <v>3</v>
      </c>
      <c r="I22" s="5" t="s">
        <v>4</v>
      </c>
      <c r="J22" s="5" t="s">
        <v>7</v>
      </c>
      <c r="K22" s="5" t="s">
        <v>5</v>
      </c>
      <c r="L22" s="1" t="s">
        <v>20</v>
      </c>
    </row>
    <row r="23" spans="5:13" x14ac:dyDescent="0.25">
      <c r="E23" s="4">
        <v>1</v>
      </c>
      <c r="F23" s="9">
        <v>0.34350000000000003</v>
      </c>
      <c r="G23" s="9">
        <v>4.6300000000000001E-2</v>
      </c>
      <c r="H23" s="9">
        <f>F23+G23</f>
        <v>0.38980000000000004</v>
      </c>
      <c r="I23" s="9">
        <v>1.071</v>
      </c>
      <c r="J23" s="9">
        <f>G23*9.81</f>
        <v>0.45420300000000002</v>
      </c>
      <c r="K23" s="9">
        <f>H23*I23</f>
        <v>0.41747580000000001</v>
      </c>
      <c r="L23" s="1">
        <f>1/I23</f>
        <v>0.93370681605975725</v>
      </c>
    </row>
    <row r="24" spans="5:13" x14ac:dyDescent="0.25">
      <c r="E24" s="4">
        <v>2</v>
      </c>
      <c r="F24" s="9">
        <f>F23-0.01</f>
        <v>0.33350000000000002</v>
      </c>
      <c r="G24" s="9">
        <v>4.6300000000000001E-2</v>
      </c>
      <c r="H24" s="9">
        <f t="shared" ref="H24:H28" si="3">F24+G24</f>
        <v>0.37980000000000003</v>
      </c>
      <c r="I24" s="9">
        <v>1.032</v>
      </c>
      <c r="J24" s="9">
        <f t="shared" ref="J24:J28" si="4">G24*9.81</f>
        <v>0.45420300000000002</v>
      </c>
      <c r="K24" s="9">
        <f t="shared" ref="K24:K28" si="5">H24*I24</f>
        <v>0.39195360000000001</v>
      </c>
      <c r="L24" s="7">
        <f t="shared" ref="L24:L28" si="6">1/I24</f>
        <v>0.96899224806201545</v>
      </c>
    </row>
    <row r="25" spans="5:13" x14ac:dyDescent="0.25">
      <c r="E25" s="4">
        <v>3</v>
      </c>
      <c r="F25" s="9">
        <f t="shared" ref="F25:F28" si="7">F24-0.01</f>
        <v>0.32350000000000001</v>
      </c>
      <c r="G25" s="9">
        <v>4.6300000000000001E-2</v>
      </c>
      <c r="H25" s="9">
        <f t="shared" si="3"/>
        <v>0.36980000000000002</v>
      </c>
      <c r="I25" s="9">
        <v>0.90900000000000003</v>
      </c>
      <c r="J25" s="9">
        <f t="shared" si="4"/>
        <v>0.45420300000000002</v>
      </c>
      <c r="K25" s="9">
        <f t="shared" si="5"/>
        <v>0.33614820000000001</v>
      </c>
      <c r="L25" s="7">
        <f t="shared" si="6"/>
        <v>1.1001100110011002</v>
      </c>
    </row>
    <row r="26" spans="5:13" x14ac:dyDescent="0.25">
      <c r="E26" s="5">
        <v>4</v>
      </c>
      <c r="F26" s="9">
        <f t="shared" si="7"/>
        <v>0.3135</v>
      </c>
      <c r="G26" s="9">
        <v>4.6300000000000001E-2</v>
      </c>
      <c r="H26" s="9">
        <f t="shared" si="3"/>
        <v>0.35980000000000001</v>
      </c>
      <c r="I26" s="9">
        <v>0.81830000000000003</v>
      </c>
      <c r="J26" s="9">
        <f t="shared" si="4"/>
        <v>0.45420300000000002</v>
      </c>
      <c r="K26" s="9">
        <f t="shared" si="5"/>
        <v>0.29442434000000001</v>
      </c>
      <c r="L26" s="7">
        <f t="shared" si="6"/>
        <v>1.2220457045093487</v>
      </c>
    </row>
    <row r="27" spans="5:13" x14ac:dyDescent="0.25">
      <c r="E27" s="5">
        <v>5</v>
      </c>
      <c r="F27" s="9">
        <f t="shared" si="7"/>
        <v>0.30349999999999999</v>
      </c>
      <c r="G27" s="9">
        <v>4.6300000000000001E-2</v>
      </c>
      <c r="H27" s="9">
        <f t="shared" si="3"/>
        <v>0.3498</v>
      </c>
      <c r="I27" s="9">
        <v>0.72</v>
      </c>
      <c r="J27" s="9">
        <f t="shared" si="4"/>
        <v>0.45420300000000002</v>
      </c>
      <c r="K27" s="9">
        <f t="shared" si="5"/>
        <v>0.25185599999999997</v>
      </c>
      <c r="L27" s="7">
        <f t="shared" si="6"/>
        <v>1.3888888888888888</v>
      </c>
    </row>
    <row r="28" spans="5:13" x14ac:dyDescent="0.25">
      <c r="E28" s="5">
        <v>6</v>
      </c>
      <c r="F28" s="9">
        <f t="shared" si="7"/>
        <v>0.29349999999999998</v>
      </c>
      <c r="G28" s="9">
        <v>4.6300000000000001E-2</v>
      </c>
      <c r="H28" s="9">
        <f t="shared" si="3"/>
        <v>0.33979999999999999</v>
      </c>
      <c r="I28" s="9">
        <v>0.99260000000000004</v>
      </c>
      <c r="J28" s="9">
        <f t="shared" si="4"/>
        <v>0.45420300000000002</v>
      </c>
      <c r="K28" s="9">
        <f t="shared" si="5"/>
        <v>0.33728548000000003</v>
      </c>
      <c r="L28" s="7">
        <f t="shared" si="6"/>
        <v>1.007455168245013</v>
      </c>
      <c r="M28" s="6"/>
    </row>
    <row r="29" spans="5:13" x14ac:dyDescent="0.25">
      <c r="F29" s="1" t="s">
        <v>9</v>
      </c>
      <c r="G29" s="1" t="s">
        <v>9</v>
      </c>
      <c r="H29" s="1" t="s">
        <v>9</v>
      </c>
      <c r="I29" s="5" t="s">
        <v>10</v>
      </c>
      <c r="J29" s="1" t="s">
        <v>11</v>
      </c>
      <c r="K29" s="1" t="s">
        <v>11</v>
      </c>
      <c r="L29" s="5" t="s">
        <v>21</v>
      </c>
    </row>
    <row r="30" spans="5:13" x14ac:dyDescent="0.25">
      <c r="E30" s="12" t="s">
        <v>17</v>
      </c>
      <c r="F30" s="12"/>
      <c r="G30" s="12"/>
      <c r="H30" s="12"/>
      <c r="I30" s="12"/>
      <c r="J30" s="12"/>
      <c r="K30" s="12"/>
    </row>
    <row r="32" spans="5:13" x14ac:dyDescent="0.25">
      <c r="E32" s="12" t="s">
        <v>14</v>
      </c>
      <c r="F32" s="12"/>
      <c r="G32" s="12"/>
      <c r="H32" s="1" t="s">
        <v>15</v>
      </c>
    </row>
    <row r="34" spans="3:14" x14ac:dyDescent="0.25">
      <c r="E34" s="2"/>
      <c r="F34" s="2"/>
      <c r="G34" s="2"/>
      <c r="H34" s="2"/>
      <c r="I34" s="3"/>
      <c r="J34" s="3"/>
      <c r="K34" s="3" t="s">
        <v>6</v>
      </c>
    </row>
    <row r="35" spans="3:14" x14ac:dyDescent="0.25">
      <c r="C35" s="13" t="s">
        <v>22</v>
      </c>
      <c r="E35" s="4" t="s">
        <v>0</v>
      </c>
      <c r="F35" s="4" t="s">
        <v>1</v>
      </c>
      <c r="G35" s="4" t="s">
        <v>2</v>
      </c>
      <c r="H35" s="4" t="s">
        <v>3</v>
      </c>
      <c r="I35" s="5" t="s">
        <v>8</v>
      </c>
      <c r="J35" s="5" t="s">
        <v>13</v>
      </c>
      <c r="K35" s="5" t="s">
        <v>7</v>
      </c>
      <c r="L35" s="5" t="s">
        <v>5</v>
      </c>
      <c r="M35" s="13" t="s">
        <v>23</v>
      </c>
    </row>
    <row r="36" spans="3:14" x14ac:dyDescent="0.25">
      <c r="E36" s="4">
        <v>1</v>
      </c>
      <c r="F36" s="9">
        <v>0.4335</v>
      </c>
      <c r="G36" s="9">
        <v>2.5999999999999999E-2</v>
      </c>
      <c r="H36" s="9">
        <v>0.45950000000000002</v>
      </c>
      <c r="I36" s="8">
        <v>2.2799999999999998</v>
      </c>
      <c r="J36" s="9">
        <f>(2*M36)/(I36^2)</f>
        <v>0.50015389350569417</v>
      </c>
      <c r="K36" s="9">
        <f>G36*9.81</f>
        <v>0.25506000000000001</v>
      </c>
      <c r="L36" s="11">
        <f>G36*J36</f>
        <v>1.3004001231148048E-2</v>
      </c>
      <c r="M36" s="10">
        <v>1.3</v>
      </c>
    </row>
    <row r="37" spans="3:14" x14ac:dyDescent="0.25">
      <c r="E37" s="4">
        <v>2</v>
      </c>
      <c r="F37" s="9">
        <v>0.4335</v>
      </c>
      <c r="G37" s="9">
        <f>G36+0.01</f>
        <v>3.5999999999999997E-2</v>
      </c>
      <c r="H37" s="9">
        <v>0.45950000000000002</v>
      </c>
      <c r="I37" s="8">
        <v>1.95</v>
      </c>
      <c r="J37" s="9">
        <f t="shared" ref="J37:J41" si="8">(2*M37)/(I37^2)</f>
        <v>0.68376068376068377</v>
      </c>
      <c r="K37" s="9">
        <f t="shared" ref="K37:K41" si="9">G37*9.81</f>
        <v>0.35315999999999997</v>
      </c>
      <c r="L37" s="11">
        <f t="shared" ref="L37:L41" si="10">G37*J37</f>
        <v>2.4615384615384615E-2</v>
      </c>
      <c r="M37" s="10">
        <v>1.3</v>
      </c>
    </row>
    <row r="38" spans="3:14" x14ac:dyDescent="0.25">
      <c r="E38" s="4">
        <v>3</v>
      </c>
      <c r="F38" s="9">
        <v>0.4335</v>
      </c>
      <c r="G38" s="9">
        <f t="shared" ref="G38:G41" si="11">G37+0.01</f>
        <v>4.5999999999999999E-2</v>
      </c>
      <c r="H38" s="9">
        <v>0.45950000000000002</v>
      </c>
      <c r="I38" s="8">
        <v>2.06</v>
      </c>
      <c r="J38" s="9">
        <f t="shared" si="8"/>
        <v>0.61268734093694033</v>
      </c>
      <c r="K38" s="9">
        <f t="shared" si="9"/>
        <v>0.45125999999999999</v>
      </c>
      <c r="L38" s="11">
        <f t="shared" si="10"/>
        <v>2.8183617683099255E-2</v>
      </c>
      <c r="M38" s="10">
        <v>1.3</v>
      </c>
    </row>
    <row r="39" spans="3:14" x14ac:dyDescent="0.25">
      <c r="E39" s="5">
        <v>4</v>
      </c>
      <c r="F39" s="9">
        <v>0.4335</v>
      </c>
      <c r="G39" s="9">
        <f t="shared" si="11"/>
        <v>5.6000000000000001E-2</v>
      </c>
      <c r="H39" s="9">
        <v>0.45950000000000002</v>
      </c>
      <c r="I39" s="8">
        <v>1.52</v>
      </c>
      <c r="J39" s="9">
        <f t="shared" si="8"/>
        <v>1.1253462603878117</v>
      </c>
      <c r="K39" s="9">
        <f t="shared" si="9"/>
        <v>0.54936000000000007</v>
      </c>
      <c r="L39" s="11">
        <f t="shared" si="10"/>
        <v>6.301939058171746E-2</v>
      </c>
      <c r="M39" s="10">
        <v>1.3</v>
      </c>
    </row>
    <row r="40" spans="3:14" x14ac:dyDescent="0.25">
      <c r="E40" s="5">
        <v>5</v>
      </c>
      <c r="F40" s="9">
        <v>0.4335</v>
      </c>
      <c r="G40" s="9">
        <f t="shared" si="11"/>
        <v>6.6000000000000003E-2</v>
      </c>
      <c r="H40" s="9">
        <v>0.45950000000000002</v>
      </c>
      <c r="I40" s="8">
        <v>1.7</v>
      </c>
      <c r="J40" s="9">
        <f t="shared" si="8"/>
        <v>0.89965397923875445</v>
      </c>
      <c r="K40" s="9">
        <f t="shared" si="9"/>
        <v>0.64746000000000004</v>
      </c>
      <c r="L40" s="11">
        <f t="shared" si="10"/>
        <v>5.9377162629757799E-2</v>
      </c>
      <c r="M40" s="10">
        <v>1.3</v>
      </c>
    </row>
    <row r="41" spans="3:14" x14ac:dyDescent="0.25">
      <c r="E41" s="5">
        <v>6</v>
      </c>
      <c r="F41" s="9">
        <v>0.4335</v>
      </c>
      <c r="G41" s="9">
        <f t="shared" si="11"/>
        <v>7.5999999999999998E-2</v>
      </c>
      <c r="H41" s="9">
        <v>0.45950000000000002</v>
      </c>
      <c r="I41" s="10">
        <v>1.42</v>
      </c>
      <c r="J41" s="9">
        <f t="shared" si="8"/>
        <v>1.2894267010513787</v>
      </c>
      <c r="K41" s="9">
        <f t="shared" si="9"/>
        <v>0.74556</v>
      </c>
      <c r="L41" s="11">
        <f t="shared" si="10"/>
        <v>9.7996429279904776E-2</v>
      </c>
      <c r="M41" s="10">
        <v>1.3</v>
      </c>
    </row>
    <row r="42" spans="3:14" x14ac:dyDescent="0.25">
      <c r="F42" s="1" t="s">
        <v>9</v>
      </c>
      <c r="G42" s="1" t="s">
        <v>9</v>
      </c>
      <c r="H42" s="1" t="s">
        <v>9</v>
      </c>
      <c r="I42" s="5" t="s">
        <v>12</v>
      </c>
      <c r="J42" s="5" t="s">
        <v>10</v>
      </c>
      <c r="K42" s="1" t="s">
        <v>11</v>
      </c>
      <c r="L42" s="1" t="s">
        <v>11</v>
      </c>
      <c r="M42" s="7" t="s">
        <v>15</v>
      </c>
    </row>
    <row r="43" spans="3:14" x14ac:dyDescent="0.25">
      <c r="E43" s="12" t="s">
        <v>18</v>
      </c>
      <c r="F43" s="12"/>
      <c r="G43" s="12"/>
      <c r="H43" s="12"/>
      <c r="I43" s="12"/>
      <c r="J43" s="12"/>
      <c r="K43" s="12"/>
      <c r="L43" s="12"/>
    </row>
    <row r="44" spans="3:14" x14ac:dyDescent="0.25">
      <c r="E44" s="2"/>
      <c r="F44" s="2"/>
      <c r="G44" s="2"/>
      <c r="H44" s="2"/>
      <c r="I44" s="3"/>
      <c r="J44" s="3"/>
      <c r="K44" s="3"/>
    </row>
    <row r="45" spans="3:14" x14ac:dyDescent="0.25">
      <c r="E45" s="4" t="s">
        <v>0</v>
      </c>
      <c r="F45" s="4" t="s">
        <v>1</v>
      </c>
      <c r="G45" s="4" t="s">
        <v>2</v>
      </c>
      <c r="H45" s="4" t="s">
        <v>3</v>
      </c>
      <c r="I45" s="5" t="s">
        <v>8</v>
      </c>
      <c r="J45" s="5" t="s">
        <v>13</v>
      </c>
      <c r="K45" s="5" t="s">
        <v>7</v>
      </c>
      <c r="L45" s="5" t="s">
        <v>5</v>
      </c>
      <c r="M45" s="13" t="s">
        <v>23</v>
      </c>
      <c r="N45" s="7" t="s">
        <v>20</v>
      </c>
    </row>
    <row r="46" spans="3:14" x14ac:dyDescent="0.25">
      <c r="E46" s="4">
        <v>1</v>
      </c>
      <c r="F46" s="9">
        <v>0.34350000000000003</v>
      </c>
      <c r="G46" s="9">
        <v>4.6300000000000001E-2</v>
      </c>
      <c r="H46" s="9">
        <f>F46+G46</f>
        <v>0.38980000000000004</v>
      </c>
      <c r="I46" s="8">
        <v>1.63</v>
      </c>
      <c r="J46" s="9">
        <f>(2*M46)/(I46^2)</f>
        <v>0.97858406413489418</v>
      </c>
      <c r="K46" s="9">
        <f>G46*9.81</f>
        <v>0.45420300000000002</v>
      </c>
      <c r="L46" s="11">
        <f>G46*J46</f>
        <v>4.5308442169445601E-2</v>
      </c>
      <c r="M46" s="10">
        <v>1.3</v>
      </c>
      <c r="N46" s="1">
        <f>1/J46</f>
        <v>1.0218846153846153</v>
      </c>
    </row>
    <row r="47" spans="3:14" x14ac:dyDescent="0.25">
      <c r="E47" s="4">
        <v>2</v>
      </c>
      <c r="F47" s="9">
        <f>F46-0.01</f>
        <v>0.33350000000000002</v>
      </c>
      <c r="G47" s="9">
        <v>4.6300000000000001E-2</v>
      </c>
      <c r="H47" s="9">
        <f t="shared" ref="H47:H51" si="12">F47+G47</f>
        <v>0.37980000000000003</v>
      </c>
      <c r="I47" s="8">
        <v>1.74</v>
      </c>
      <c r="J47" s="9">
        <f t="shared" ref="J47:J51" si="13">(2*M47)/(I47^2)</f>
        <v>0.85876601928920593</v>
      </c>
      <c r="K47" s="9">
        <f t="shared" ref="K47:K51" si="14">G47*9.81</f>
        <v>0.45420300000000002</v>
      </c>
      <c r="L47" s="11">
        <f t="shared" ref="L47:L51" si="15">G47*J47</f>
        <v>3.9760866693090237E-2</v>
      </c>
      <c r="M47" s="10">
        <v>1.3</v>
      </c>
      <c r="N47" s="7">
        <f t="shared" ref="N47:N51" si="16">1/J47</f>
        <v>1.1644615384615384</v>
      </c>
    </row>
    <row r="48" spans="3:14" x14ac:dyDescent="0.25">
      <c r="E48" s="4">
        <v>3</v>
      </c>
      <c r="F48" s="9">
        <f t="shared" ref="F48:F51" si="17">F47-0.01</f>
        <v>0.32350000000000001</v>
      </c>
      <c r="G48" s="9">
        <v>4.6300000000000001E-2</v>
      </c>
      <c r="H48" s="9">
        <f t="shared" si="12"/>
        <v>0.36980000000000002</v>
      </c>
      <c r="I48" s="8">
        <v>1.33</v>
      </c>
      <c r="J48" s="9">
        <f t="shared" si="13"/>
        <v>1.4698400135677538</v>
      </c>
      <c r="K48" s="9">
        <f t="shared" si="14"/>
        <v>0.45420300000000002</v>
      </c>
      <c r="L48" s="11">
        <f t="shared" si="15"/>
        <v>6.8053592628186999E-2</v>
      </c>
      <c r="M48" s="10">
        <v>1.3</v>
      </c>
      <c r="N48" s="7">
        <f t="shared" si="16"/>
        <v>0.68034615384615393</v>
      </c>
    </row>
    <row r="49" spans="5:14" x14ac:dyDescent="0.25">
      <c r="E49" s="5">
        <v>4</v>
      </c>
      <c r="F49" s="9">
        <f t="shared" si="17"/>
        <v>0.3135</v>
      </c>
      <c r="G49" s="9">
        <v>4.6300000000000001E-2</v>
      </c>
      <c r="H49" s="9">
        <f t="shared" si="12"/>
        <v>0.35980000000000001</v>
      </c>
      <c r="I49" s="8">
        <v>1.77</v>
      </c>
      <c r="J49" s="9">
        <f t="shared" si="13"/>
        <v>0.82990200772447253</v>
      </c>
      <c r="K49" s="9">
        <f t="shared" si="14"/>
        <v>0.45420300000000002</v>
      </c>
      <c r="L49" s="11">
        <f t="shared" si="15"/>
        <v>3.8424462957643082E-2</v>
      </c>
      <c r="M49" s="10">
        <v>1.3</v>
      </c>
      <c r="N49" s="7">
        <f t="shared" si="16"/>
        <v>1.2049615384615384</v>
      </c>
    </row>
    <row r="50" spans="5:14" x14ac:dyDescent="0.25">
      <c r="E50" s="5">
        <v>5</v>
      </c>
      <c r="F50" s="9">
        <f t="shared" si="17"/>
        <v>0.30349999999999999</v>
      </c>
      <c r="G50" s="9">
        <v>4.6300000000000001E-2</v>
      </c>
      <c r="H50" s="9">
        <f t="shared" si="12"/>
        <v>0.3498</v>
      </c>
      <c r="I50" s="8">
        <v>1.42</v>
      </c>
      <c r="J50" s="9">
        <f t="shared" si="13"/>
        <v>1.2894267010513787</v>
      </c>
      <c r="K50" s="9">
        <f t="shared" si="14"/>
        <v>0.45420300000000002</v>
      </c>
      <c r="L50" s="11">
        <f t="shared" si="15"/>
        <v>5.9700456258678834E-2</v>
      </c>
      <c r="M50" s="10">
        <v>1.3</v>
      </c>
      <c r="N50" s="7">
        <f t="shared" si="16"/>
        <v>0.77553846153846151</v>
      </c>
    </row>
    <row r="51" spans="5:14" x14ac:dyDescent="0.25">
      <c r="E51" s="5">
        <v>6</v>
      </c>
      <c r="F51" s="9">
        <f t="shared" si="17"/>
        <v>0.29349999999999998</v>
      </c>
      <c r="G51" s="9">
        <v>4.6300000000000001E-2</v>
      </c>
      <c r="H51" s="9">
        <f t="shared" si="12"/>
        <v>0.33979999999999999</v>
      </c>
      <c r="I51" s="10">
        <v>1.57</v>
      </c>
      <c r="J51" s="9">
        <f t="shared" si="13"/>
        <v>1.0548095257414094</v>
      </c>
      <c r="K51" s="9">
        <f t="shared" si="14"/>
        <v>0.45420300000000002</v>
      </c>
      <c r="L51" s="11">
        <f t="shared" si="15"/>
        <v>4.8837681041827258E-2</v>
      </c>
      <c r="M51" s="10">
        <v>1.3</v>
      </c>
      <c r="N51" s="7">
        <f t="shared" si="16"/>
        <v>0.9480384615384615</v>
      </c>
    </row>
    <row r="52" spans="5:14" x14ac:dyDescent="0.25">
      <c r="F52" s="1" t="s">
        <v>9</v>
      </c>
      <c r="G52" s="1" t="s">
        <v>9</v>
      </c>
      <c r="H52" s="1" t="s">
        <v>9</v>
      </c>
      <c r="I52" s="5" t="s">
        <v>12</v>
      </c>
      <c r="J52" s="5" t="s">
        <v>10</v>
      </c>
      <c r="K52" s="1" t="s">
        <v>11</v>
      </c>
      <c r="L52" s="1" t="s">
        <v>11</v>
      </c>
      <c r="M52" s="7" t="s">
        <v>15</v>
      </c>
      <c r="N52" s="5" t="s">
        <v>21</v>
      </c>
    </row>
    <row r="53" spans="5:14" x14ac:dyDescent="0.25">
      <c r="E53" s="12" t="s">
        <v>19</v>
      </c>
      <c r="F53" s="12"/>
      <c r="G53" s="12"/>
      <c r="H53" s="12"/>
      <c r="I53" s="12"/>
      <c r="J53" s="12"/>
      <c r="K53" s="12"/>
      <c r="L53" s="12"/>
    </row>
  </sheetData>
  <mergeCells count="5">
    <mergeCell ref="E32:G32"/>
    <mergeCell ref="E18:K18"/>
    <mergeCell ref="E30:K30"/>
    <mergeCell ref="E43:L43"/>
    <mergeCell ref="E53:L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Lundin, Alexander Michael</dc:creator>
  <cp:lastModifiedBy>Alex</cp:lastModifiedBy>
  <dcterms:created xsi:type="dcterms:W3CDTF">2015-10-07T23:26:23Z</dcterms:created>
  <dcterms:modified xsi:type="dcterms:W3CDTF">2015-10-11T02:24:00Z</dcterms:modified>
</cp:coreProperties>
</file>