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<sst xmlns="http://schemas.openxmlformats.org/spreadsheetml/2006/main" count="103" uniqueCount="68">
  <si>
    <t>M hanger</t>
  </si>
  <si>
    <t>M added</t>
  </si>
  <si>
    <t>M total</t>
  </si>
  <si>
    <t>K</t>
  </si>
  <si>
    <t>W exp</t>
  </si>
  <si>
    <t>W th</t>
  </si>
  <si>
    <t>% err</t>
  </si>
  <si>
    <t>K exp</t>
  </si>
  <si>
    <t>kg</t>
  </si>
  <si>
    <t>kh</t>
  </si>
  <si>
    <t>N/m</t>
  </si>
  <si>
    <t>rad/s</t>
  </si>
  <si>
    <t>Table 1</t>
  </si>
  <si>
    <t>K avg</t>
  </si>
  <si>
    <t>SD</t>
  </si>
  <si>
    <t>&lt;-- for Q6.1.1</t>
  </si>
  <si>
    <t>for Q6.1.1 and 6.1.2</t>
  </si>
  <si>
    <t>A1</t>
  </si>
  <si>
    <t>v1</t>
  </si>
  <si>
    <t>A5</t>
  </si>
  <si>
    <t>v5</t>
  </si>
  <si>
    <t>rt</t>
  </si>
  <si>
    <t>m</t>
  </si>
  <si>
    <t>m/s</t>
  </si>
  <si>
    <t>s</t>
  </si>
  <si>
    <t>Table 2</t>
  </si>
  <si>
    <t>U of A1</t>
  </si>
  <si>
    <t>U of A5</t>
  </si>
  <si>
    <t>K of v1</t>
  </si>
  <si>
    <t>K of v5</t>
  </si>
  <si>
    <t>Avg loss U</t>
  </si>
  <si>
    <t>Avg loss K</t>
  </si>
  <si>
    <t>for Q6.1.3 and Q6.1.4</t>
  </si>
  <si>
    <t>&lt;----- Formulas for table to left</t>
  </si>
  <si>
    <t>L long</t>
  </si>
  <si>
    <t>t 5swings</t>
  </si>
  <si>
    <t>L total</t>
  </si>
  <si>
    <t>T ex</t>
  </si>
  <si>
    <t>I cm</t>
  </si>
  <si>
    <t>I</t>
  </si>
  <si>
    <t>T th</t>
  </si>
  <si>
    <t>t th</t>
  </si>
  <si>
    <t>w/ 100g</t>
  </si>
  <si>
    <t>Common sense</t>
  </si>
  <si>
    <t>L short + L Long</t>
  </si>
  <si>
    <t>Lab Page 3 Middle</t>
  </si>
  <si>
    <t>abs(( th - ex) / th)) *100</t>
  </si>
  <si>
    <t>w/out</t>
  </si>
  <si>
    <t>Time for 5 swings /</t>
  </si>
  <si>
    <t>I cm = L total / 2</t>
  </si>
  <si>
    <t>I = Icm + m(h^2)</t>
  </si>
  <si>
    <t>T = 2*pi*sqrt( I / m*g*h)</t>
  </si>
  <si>
    <t>L short</t>
  </si>
  <si>
    <t>Tex</t>
  </si>
  <si>
    <t># of swings</t>
  </si>
  <si>
    <t>Table 3</t>
  </si>
  <si>
    <t>Hole #</t>
  </si>
  <si>
    <t>t</t>
  </si>
  <si>
    <t>h</t>
  </si>
  <si>
    <t>Texp</t>
  </si>
  <si>
    <t>Icm</t>
  </si>
  <si>
    <t>t ex</t>
  </si>
  <si>
    <t>Lab Page 3 Top</t>
  </si>
  <si>
    <t>Lab Pag 10</t>
  </si>
  <si>
    <t>T = 2*pi*sqrt(l/g)</t>
  </si>
  <si>
    <t>where l is h</t>
  </si>
  <si>
    <t>1/12*M*(L^2)+(W^2)</t>
  </si>
  <si>
    <t>Table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</si>
</sst>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"/>
  </numFmts>
  <fonts count="8">
    <font>
      <sz val="11.0"/>
      <color rgb="FF000000"/>
      <name val="Calibri"/>
    </font>
    <font/>
    <font>
      <color rgb="FF000000"/>
      <name val="Arial"/>
    </font>
    <font>
      <sz val="11.0"/>
      <color rgb="FF000000"/>
      <name val="Noto Sans Symbol"/>
    </font>
    <font>
      <sz val="11.0"/>
      <color rgb="FFFF0000"/>
      <name val="Calibri"/>
    </font>
    <font>
      <color rgb="FFFF0000"/>
    </font>
    <font>
      <sz val="7.0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shrinkToFit="0" wrapText="0"/>
    </xf>
    <xf borderId="0" fillId="0" fontId="1" numFmtId="0" xfId="0" applyAlignment="1" applyFont="1">
      <alignment horizontal="center" readingOrder="0"/>
    </xf>
    <xf borderId="0" fillId="0" fontId="0" numFmtId="2" xfId="0" applyAlignment="1" applyFont="1" applyNumberFormat="1">
      <alignment horizontal="center" shrinkToFit="0" wrapText="0"/>
    </xf>
    <xf borderId="0" fillId="0" fontId="1" numFmtId="164" xfId="0" applyAlignment="1" applyFont="1" applyNumberFormat="1">
      <alignment horizontal="center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center"/>
    </xf>
    <xf borderId="0" fillId="0" fontId="1" numFmtId="2" xfId="0" applyFont="1" applyNumberFormat="1"/>
    <xf borderId="0" fillId="0" fontId="0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readingOrder="0" shrinkToFit="0" wrapText="0"/>
    </xf>
    <xf borderId="0" fillId="0" fontId="5" numFmtId="165" xfId="0" applyAlignment="1" applyFont="1" applyNumberFormat="1">
      <alignment horizontal="center"/>
    </xf>
    <xf borderId="0" fillId="0" fontId="5" numFmtId="2" xfId="0" applyAlignment="1" applyFont="1" applyNumberFormat="1">
      <alignment horizontal="center"/>
    </xf>
    <xf borderId="0" fillId="0" fontId="6" numFmtId="0" xfId="0" applyAlignment="1" applyFont="1">
      <alignment horizontal="center" readingOrder="0"/>
    </xf>
    <xf borderId="0" fillId="0" fontId="0" numFmtId="0" xfId="0" applyAlignment="1" applyFont="1">
      <alignment horizontal="center" shrinkToFit="0" wrapText="0"/>
    </xf>
    <xf borderId="0" fillId="0" fontId="0" numFmtId="166" xfId="0" applyAlignment="1" applyFont="1" applyNumberFormat="1">
      <alignment horizontal="center" readingOrder="0" shrinkToFit="0" wrapText="0"/>
    </xf>
    <xf borderId="0" fillId="0" fontId="1" numFmtId="166" xfId="0" applyAlignment="1" applyFont="1" applyNumberFormat="1">
      <alignment horizontal="center" readingOrder="0"/>
    </xf>
    <xf borderId="0" fillId="0" fontId="0" numFmtId="166" xfId="0" applyAlignment="1" applyFont="1" applyNumberFormat="1">
      <alignment horizontal="center" shrinkToFit="0" wrapText="0"/>
    </xf>
    <xf borderId="0" fillId="0" fontId="0" numFmtId="0" xfId="0" applyAlignment="1" applyFont="1">
      <alignment readingOrder="0" shrinkToFit="0" wrapText="0"/>
    </xf>
    <xf borderId="0" fillId="0" fontId="1" numFmtId="2" xfId="0" applyAlignment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2" fontId="7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9" width="9.43"/>
    <col customWidth="1" min="10" max="12" width="8.71"/>
    <col customWidth="1" min="13" max="13" width="16.14"/>
    <col customWidth="1" min="14" max="14" width="8.71"/>
    <col customWidth="1" min="15" max="15" width="18.14"/>
    <col customWidth="1" min="16" max="16" width="19.86"/>
    <col customWidth="1" min="17" max="17" width="26.43"/>
    <col customWidth="1" min="18" max="18" width="22.0"/>
    <col customWidth="1" min="19" max="19" width="22.14"/>
    <col customWidth="1" min="20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3" t="s">
        <v>7</v>
      </c>
    </row>
    <row r="5">
      <c r="A5" s="1"/>
      <c r="B5" s="2">
        <v>0.0299</v>
      </c>
      <c r="C5" s="2">
        <v>0.2</v>
      </c>
      <c r="D5" s="2">
        <f t="shared" ref="D5:D8" si="1">C5+B5</f>
        <v>0.2299</v>
      </c>
      <c r="E5" s="2">
        <v>20.0</v>
      </c>
      <c r="F5" s="4">
        <v>9.062</v>
      </c>
      <c r="G5" s="4">
        <f t="shared" ref="G5:G8" si="2">SQRT(E5/D5)</f>
        <v>9.327075928</v>
      </c>
      <c r="H5" s="4">
        <f t="shared" ref="H5:H8" si="3">ABS((F5-G5)/F5)*100</f>
        <v>2.925137145</v>
      </c>
      <c r="I5" s="5">
        <f t="shared" ref="I5:I8" si="4">(F5^2)*D5</f>
        <v>18.87935214</v>
      </c>
    </row>
    <row r="6">
      <c r="A6" s="1"/>
      <c r="B6" s="2">
        <v>0.0299</v>
      </c>
      <c r="C6" s="2">
        <v>0.25</v>
      </c>
      <c r="D6" s="2">
        <f t="shared" si="1"/>
        <v>0.2799</v>
      </c>
      <c r="E6" s="2">
        <v>20.0</v>
      </c>
      <c r="F6" s="4">
        <v>8.023</v>
      </c>
      <c r="G6" s="4">
        <f t="shared" si="2"/>
        <v>8.453052156</v>
      </c>
      <c r="H6" s="4">
        <f t="shared" si="3"/>
        <v>5.360241252</v>
      </c>
      <c r="I6" s="5">
        <f t="shared" si="4"/>
        <v>18.01675127</v>
      </c>
    </row>
    <row r="7">
      <c r="A7" s="1"/>
      <c r="B7" s="2">
        <v>0.0299</v>
      </c>
      <c r="C7" s="2">
        <v>0.3</v>
      </c>
      <c r="D7" s="2">
        <f t="shared" si="1"/>
        <v>0.3299</v>
      </c>
      <c r="E7" s="2">
        <v>20.0</v>
      </c>
      <c r="F7" s="4">
        <v>7.655</v>
      </c>
      <c r="G7" s="4">
        <f t="shared" si="2"/>
        <v>7.786169254</v>
      </c>
      <c r="H7" s="4">
        <f t="shared" si="3"/>
        <v>1.713510825</v>
      </c>
      <c r="I7" s="5">
        <f t="shared" si="4"/>
        <v>19.33181835</v>
      </c>
    </row>
    <row r="8">
      <c r="A8" s="1"/>
      <c r="B8" s="2">
        <v>0.0299</v>
      </c>
      <c r="C8" s="2">
        <v>0.35</v>
      </c>
      <c r="D8" s="2">
        <f t="shared" si="1"/>
        <v>0.3799</v>
      </c>
      <c r="E8" s="2">
        <v>20.0</v>
      </c>
      <c r="F8" s="4">
        <v>7.177</v>
      </c>
      <c r="G8" s="4">
        <f t="shared" si="2"/>
        <v>7.255717264</v>
      </c>
      <c r="H8" s="4">
        <f t="shared" si="3"/>
        <v>1.096798991</v>
      </c>
      <c r="I8" s="5">
        <f t="shared" si="4"/>
        <v>19.56839409</v>
      </c>
    </row>
    <row r="9">
      <c r="A9" s="1"/>
      <c r="B9" s="2" t="s">
        <v>8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11</v>
      </c>
      <c r="H9" s="2"/>
      <c r="I9" s="1"/>
    </row>
    <row r="10">
      <c r="A10" s="1"/>
      <c r="B10" s="3" t="s">
        <v>12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O11" s="6">
        <v>35.0</v>
      </c>
      <c r="P11" s="6">
        <v>0.881</v>
      </c>
      <c r="R11" s="6"/>
      <c r="S11" s="6"/>
    </row>
    <row r="12">
      <c r="A12" s="1"/>
      <c r="B12" s="2"/>
      <c r="F12" s="1"/>
      <c r="G12" s="1"/>
      <c r="H12" s="1"/>
      <c r="I12" s="1"/>
      <c r="O12" s="6">
        <v>43.9</v>
      </c>
      <c r="P12" s="6">
        <v>1.077</v>
      </c>
      <c r="R12" s="6"/>
      <c r="S12" s="6"/>
    </row>
    <row r="13">
      <c r="A13" s="1"/>
      <c r="B13" s="3" t="s">
        <v>13</v>
      </c>
      <c r="C13" s="3" t="s">
        <v>14</v>
      </c>
      <c r="D13" s="7"/>
      <c r="E13" s="7" t="s">
        <v>6</v>
      </c>
      <c r="F13" s="1"/>
      <c r="G13" s="1"/>
      <c r="H13" s="1"/>
      <c r="I13" s="1"/>
      <c r="K13" s="7" t="s">
        <v>15</v>
      </c>
      <c r="O13" s="6">
        <v>46.3</v>
      </c>
      <c r="P13" s="6">
        <v>1.273</v>
      </c>
      <c r="R13" s="6"/>
      <c r="S13" s="6"/>
    </row>
    <row r="14">
      <c r="A14" s="1"/>
      <c r="B14" s="5">
        <f>(I5+I6+I7+I8)/4</f>
        <v>18.94907896</v>
      </c>
      <c r="C14" s="8">
        <f>sqrt( (((I5-B14)^2)+((I6-B14)^2)+((I7-B14)^2)+((I8-B14)^2))/3)</f>
        <v>0.6841387341</v>
      </c>
      <c r="E14" s="9">
        <f>abs((20-B14)/20)*100</f>
        <v>5.254605203</v>
      </c>
      <c r="F14" s="1"/>
      <c r="G14" s="1"/>
      <c r="H14" s="1"/>
      <c r="I14" s="1"/>
      <c r="O14" s="6">
        <v>46.7</v>
      </c>
      <c r="P14" s="6">
        <v>1.469</v>
      </c>
      <c r="R14" s="6"/>
      <c r="S14" s="6"/>
    </row>
    <row r="15">
      <c r="A15" s="1"/>
      <c r="B15" s="10" t="s">
        <v>16</v>
      </c>
      <c r="F15" s="1"/>
      <c r="G15" s="1"/>
      <c r="H15" s="1"/>
      <c r="I15" s="1"/>
      <c r="O15" s="6">
        <v>47.0</v>
      </c>
      <c r="P15" s="6">
        <v>1.665</v>
      </c>
      <c r="R15" s="6"/>
      <c r="S15" s="6"/>
    </row>
    <row r="16">
      <c r="A16" s="1"/>
      <c r="B16" s="2"/>
      <c r="D16" s="5"/>
      <c r="E16" s="8"/>
      <c r="F16" s="1"/>
      <c r="G16" s="1"/>
      <c r="H16" s="1"/>
      <c r="I16" s="1"/>
    </row>
    <row r="17">
      <c r="A17" s="1"/>
      <c r="B17" s="2"/>
      <c r="C17" s="1"/>
      <c r="D17" s="1"/>
      <c r="E17" s="1"/>
      <c r="F17" s="1"/>
      <c r="G17" s="1"/>
      <c r="H17" s="1"/>
      <c r="I17" s="1"/>
    </row>
    <row r="18">
      <c r="A18" s="1"/>
      <c r="B18" s="1"/>
      <c r="C18" s="1"/>
      <c r="D18" s="1"/>
      <c r="E18" s="1"/>
      <c r="F18" s="1"/>
      <c r="G18" s="1"/>
      <c r="H18" s="1"/>
      <c r="I18" s="1"/>
    </row>
    <row r="19">
      <c r="A19" s="1"/>
      <c r="B19" s="1"/>
      <c r="C19" s="1"/>
      <c r="D19" s="1"/>
      <c r="E19" s="1"/>
      <c r="F19" s="1"/>
      <c r="G19" s="1"/>
      <c r="H19" s="1"/>
      <c r="I19" s="1"/>
    </row>
    <row r="20">
      <c r="A20" s="1"/>
      <c r="B20" s="2" t="s">
        <v>1</v>
      </c>
      <c r="C20" s="2" t="s">
        <v>17</v>
      </c>
      <c r="D20" s="2" t="s">
        <v>18</v>
      </c>
      <c r="E20" s="2" t="s">
        <v>19</v>
      </c>
      <c r="F20" s="2" t="s">
        <v>20</v>
      </c>
      <c r="G20" s="11" t="s">
        <v>21</v>
      </c>
      <c r="H20" s="1"/>
      <c r="I20" s="1"/>
    </row>
    <row r="21">
      <c r="A21" s="1"/>
      <c r="B21" s="2">
        <v>0.2</v>
      </c>
      <c r="C21" s="12">
        <v>0.108</v>
      </c>
      <c r="D21" s="12">
        <v>-0.163</v>
      </c>
      <c r="E21" s="12">
        <v>0.083</v>
      </c>
      <c r="F21" s="12">
        <v>-0.062</v>
      </c>
      <c r="G21" s="12">
        <v>2.75</v>
      </c>
      <c r="H21" s="1"/>
      <c r="I21" s="1"/>
    </row>
    <row r="22">
      <c r="A22" s="1"/>
      <c r="B22" s="2">
        <v>0.25</v>
      </c>
      <c r="C22" s="12">
        <v>0.143</v>
      </c>
      <c r="D22" s="12">
        <v>-0.231</v>
      </c>
      <c r="E22" s="12">
        <v>0.125</v>
      </c>
      <c r="F22" s="12">
        <v>-0.09</v>
      </c>
      <c r="G22" s="12">
        <v>3.0</v>
      </c>
      <c r="H22" s="1"/>
      <c r="I22" s="1"/>
    </row>
    <row r="23">
      <c r="A23" s="1"/>
      <c r="B23" s="2">
        <v>0.3</v>
      </c>
      <c r="C23" s="12">
        <v>0.203</v>
      </c>
      <c r="D23" s="12">
        <v>-0.192</v>
      </c>
      <c r="E23" s="12">
        <v>0.194</v>
      </c>
      <c r="F23" s="12">
        <v>-0.234</v>
      </c>
      <c r="G23" s="13">
        <v>3.3</v>
      </c>
      <c r="H23" s="1"/>
      <c r="I23" s="1"/>
    </row>
    <row r="24">
      <c r="A24" s="1"/>
      <c r="B24" s="2">
        <v>0.35</v>
      </c>
      <c r="C24" s="12">
        <v>0.258</v>
      </c>
      <c r="D24" s="12">
        <v>-0.241</v>
      </c>
      <c r="E24" s="12">
        <v>0.241</v>
      </c>
      <c r="F24" s="13">
        <v>-0.35</v>
      </c>
      <c r="G24" s="12">
        <v>3.6</v>
      </c>
      <c r="H24" s="1"/>
      <c r="I24" s="1"/>
    </row>
    <row r="25">
      <c r="A25" s="1"/>
      <c r="B25" s="2" t="s">
        <v>8</v>
      </c>
      <c r="C25" s="2" t="s">
        <v>22</v>
      </c>
      <c r="D25" s="2" t="s">
        <v>23</v>
      </c>
      <c r="E25" s="2" t="s">
        <v>22</v>
      </c>
      <c r="F25" s="2" t="s">
        <v>23</v>
      </c>
      <c r="G25" s="2" t="s">
        <v>24</v>
      </c>
      <c r="H25" s="1"/>
      <c r="I25" s="1"/>
    </row>
    <row r="26">
      <c r="A26" s="1"/>
      <c r="B26" s="3" t="s">
        <v>25</v>
      </c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>
      <c r="A28" s="1"/>
      <c r="B28" s="2" t="s">
        <v>1</v>
      </c>
      <c r="C28" s="2" t="s">
        <v>2</v>
      </c>
      <c r="D28" s="3" t="s">
        <v>26</v>
      </c>
      <c r="E28" s="3" t="s">
        <v>27</v>
      </c>
      <c r="F28" s="3" t="s">
        <v>28</v>
      </c>
      <c r="G28" s="3" t="s">
        <v>29</v>
      </c>
      <c r="H28" s="3" t="s">
        <v>30</v>
      </c>
      <c r="I28" s="3" t="s">
        <v>31</v>
      </c>
    </row>
    <row r="29">
      <c r="A29" s="1"/>
      <c r="B29" s="2">
        <v>0.35</v>
      </c>
      <c r="C29" s="2">
        <f>D8</f>
        <v>0.3799</v>
      </c>
      <c r="D29" s="14">
        <f>0.5*E5*(C24^2)</f>
        <v>0.66564</v>
      </c>
      <c r="E29" s="14">
        <f>0.5*E5*(E24^2)</f>
        <v>0.58081</v>
      </c>
      <c r="F29" s="14">
        <f>0.5*C29*(D24^2)</f>
        <v>0.01103248595</v>
      </c>
      <c r="G29" s="15">
        <f>0.5*C29*(F24^2)</f>
        <v>0.023268875</v>
      </c>
      <c r="H29" s="14">
        <f>(E29-D29)/G24</f>
        <v>-0.02356388889</v>
      </c>
      <c r="I29" s="15">
        <f>G29-F29/G24</f>
        <v>0.02020429557</v>
      </c>
    </row>
    <row r="30">
      <c r="A30" s="1"/>
      <c r="B30" s="3" t="s">
        <v>32</v>
      </c>
    </row>
    <row r="31">
      <c r="A31" s="1"/>
      <c r="B31" s="1"/>
      <c r="C31" s="1"/>
      <c r="D31" s="1"/>
      <c r="E31" s="1"/>
      <c r="F31" s="1"/>
      <c r="G31" s="1"/>
      <c r="H31" s="1"/>
      <c r="I31" s="1"/>
    </row>
    <row r="32">
      <c r="A32" s="1"/>
      <c r="B32" s="1"/>
      <c r="C32" s="1"/>
      <c r="D32" s="1"/>
      <c r="E32" s="1"/>
      <c r="F32" s="1"/>
      <c r="G32" s="1"/>
      <c r="H32" s="1"/>
      <c r="I32" s="1"/>
    </row>
    <row r="33">
      <c r="A33" s="1"/>
      <c r="B33" s="1"/>
      <c r="C33" s="1"/>
      <c r="D33" s="1"/>
      <c r="E33" s="1"/>
      <c r="F33" s="1"/>
      <c r="G33" s="1"/>
      <c r="H33" s="1"/>
      <c r="I33" s="1"/>
    </row>
    <row r="34">
      <c r="A34" s="1"/>
      <c r="B34" s="1"/>
      <c r="C34" s="1"/>
      <c r="D34" s="1"/>
      <c r="E34" s="1"/>
      <c r="F34" s="16"/>
      <c r="G34" s="16"/>
      <c r="H34" s="1"/>
      <c r="I34" s="1"/>
      <c r="O34" s="3" t="s">
        <v>33</v>
      </c>
    </row>
    <row r="35">
      <c r="A35" s="1"/>
      <c r="B35" s="1"/>
      <c r="C35" s="17" t="s">
        <v>34</v>
      </c>
      <c r="D35" s="17" t="s">
        <v>35</v>
      </c>
      <c r="E35" s="7" t="s">
        <v>36</v>
      </c>
      <c r="F35" s="18" t="s">
        <v>37</v>
      </c>
      <c r="G35" s="19" t="s">
        <v>38</v>
      </c>
      <c r="H35" s="19" t="s">
        <v>39</v>
      </c>
      <c r="I35" s="18" t="s">
        <v>40</v>
      </c>
      <c r="J35" s="20" t="s">
        <v>6</v>
      </c>
      <c r="M35" s="7"/>
      <c r="O35" s="21" t="s">
        <v>37</v>
      </c>
      <c r="P35" s="7" t="s">
        <v>36</v>
      </c>
      <c r="Q35" s="7" t="s">
        <v>38</v>
      </c>
      <c r="R35" s="7" t="s">
        <v>39</v>
      </c>
      <c r="S35" s="21" t="s">
        <v>41</v>
      </c>
      <c r="T35" s="2" t="s">
        <v>6</v>
      </c>
    </row>
    <row r="36">
      <c r="A36" s="1"/>
      <c r="B36" s="17" t="s">
        <v>42</v>
      </c>
      <c r="C36" s="17">
        <v>0.413</v>
      </c>
      <c r="D36" s="17">
        <v>6.3</v>
      </c>
      <c r="E36">
        <f>C37+C40</f>
        <v>0.592</v>
      </c>
      <c r="F36" s="22">
        <f t="shared" ref="F36:F37" si="5">D36/5</f>
        <v>1.26</v>
      </c>
      <c r="G36" s="8">
        <f t="shared" ref="G36:G37" si="6">E36/2</f>
        <v>0.296</v>
      </c>
      <c r="H36" s="8">
        <f>G36+(0.1*(0.082))</f>
        <v>0.3042</v>
      </c>
      <c r="I36" s="22">
        <f>2*3.14*(sqrt(H36/0.1*0.082*9.81))</f>
        <v>9.823826381</v>
      </c>
      <c r="J36" s="23">
        <f t="shared" ref="J36:J37" si="7">abs((I36-F36)/I36)*100</f>
        <v>87.17404043</v>
      </c>
      <c r="O36" s="7" t="s">
        <v>43</v>
      </c>
      <c r="P36" s="7" t="s">
        <v>44</v>
      </c>
      <c r="Q36" s="7" t="s">
        <v>45</v>
      </c>
      <c r="R36" s="7" t="s">
        <v>45</v>
      </c>
      <c r="S36" s="7" t="s">
        <v>45</v>
      </c>
      <c r="T36" s="7" t="s">
        <v>46</v>
      </c>
    </row>
    <row r="37">
      <c r="A37" s="1"/>
      <c r="B37" s="17" t="s">
        <v>47</v>
      </c>
      <c r="C37" s="17">
        <v>0.378</v>
      </c>
      <c r="D37" s="17">
        <v>5.7</v>
      </c>
      <c r="E37">
        <f>C37+C40</f>
        <v>0.592</v>
      </c>
      <c r="F37" s="22">
        <f t="shared" si="5"/>
        <v>1.14</v>
      </c>
      <c r="G37" s="8">
        <f t="shared" si="6"/>
        <v>0.296</v>
      </c>
      <c r="H37" s="8">
        <f>G37+(0*(0.082^2))</f>
        <v>0.296</v>
      </c>
      <c r="I37" s="22">
        <f>2*3.14*(sqrt(H37/1*0.082*9.81))</f>
        <v>3.064410411</v>
      </c>
      <c r="J37" s="23">
        <f t="shared" si="7"/>
        <v>62.79871665</v>
      </c>
      <c r="O37" s="7" t="s">
        <v>48</v>
      </c>
      <c r="Q37" s="7" t="s">
        <v>49</v>
      </c>
      <c r="R37" s="7" t="s">
        <v>50</v>
      </c>
      <c r="S37" s="7" t="s">
        <v>51</v>
      </c>
    </row>
    <row r="38">
      <c r="A38" s="1"/>
      <c r="B38" s="1"/>
      <c r="C38" s="17" t="s">
        <v>52</v>
      </c>
      <c r="D38" s="17" t="s">
        <v>35</v>
      </c>
      <c r="F38" s="24" t="s">
        <v>53</v>
      </c>
      <c r="G38" s="25"/>
      <c r="H38" s="8"/>
      <c r="I38" s="18" t="s">
        <v>41</v>
      </c>
      <c r="J38" s="20"/>
      <c r="O38" s="7" t="s">
        <v>54</v>
      </c>
      <c r="Q38" s="7"/>
    </row>
    <row r="39">
      <c r="A39" s="1"/>
      <c r="B39" s="17" t="s">
        <v>42</v>
      </c>
      <c r="C39" s="17">
        <v>0.233</v>
      </c>
      <c r="D39" s="17">
        <v>4.9</v>
      </c>
      <c r="E39">
        <f>C37+C40</f>
        <v>0.592</v>
      </c>
      <c r="F39" s="22">
        <f t="shared" ref="F39:F40" si="8">D39/5</f>
        <v>0.98</v>
      </c>
      <c r="G39" s="8">
        <f t="shared" ref="G39:G40" si="9">E39/2</f>
        <v>0.296</v>
      </c>
      <c r="H39" s="8">
        <f>G39+(0.1*(0.082^2))</f>
        <v>0.2966724</v>
      </c>
      <c r="I39" s="22">
        <f>2*3.14*(sqrt(H39/0.1*0.082*9.81))</f>
        <v>9.701516934</v>
      </c>
      <c r="J39" s="23">
        <f t="shared" ref="J39:J40" si="10">abs((I39-F39)/I39)*100</f>
        <v>89.89848694</v>
      </c>
      <c r="P39" s="7"/>
    </row>
    <row r="40">
      <c r="A40" s="1"/>
      <c r="B40" s="17" t="s">
        <v>47</v>
      </c>
      <c r="C40" s="17">
        <v>0.214</v>
      </c>
      <c r="D40" s="17">
        <v>5.2</v>
      </c>
      <c r="E40">
        <f>C40+C37</f>
        <v>0.592</v>
      </c>
      <c r="F40" s="22">
        <f t="shared" si="8"/>
        <v>1.04</v>
      </c>
      <c r="G40" s="8">
        <f t="shared" si="9"/>
        <v>0.296</v>
      </c>
      <c r="H40" s="8">
        <f>G40+(0*(0.082^2))</f>
        <v>0.296</v>
      </c>
      <c r="I40" s="22">
        <f>2*3.14*(sqrt(H40/1*0.082*9.81))</f>
        <v>3.064410411</v>
      </c>
      <c r="J40" s="23">
        <f t="shared" si="10"/>
        <v>66.06198712</v>
      </c>
    </row>
    <row r="41">
      <c r="A41" s="1"/>
      <c r="B41" s="3" t="s">
        <v>55</v>
      </c>
    </row>
    <row r="42">
      <c r="A42" s="1"/>
      <c r="B42" s="1"/>
      <c r="C42" s="1"/>
      <c r="D42" s="1"/>
      <c r="E42" s="1"/>
      <c r="F42" s="1"/>
      <c r="G42" s="1"/>
      <c r="H42" s="1"/>
      <c r="I42" s="1"/>
      <c r="O42" s="3" t="s">
        <v>33</v>
      </c>
    </row>
    <row r="43">
      <c r="A43" s="1"/>
      <c r="B43" s="3" t="s">
        <v>56</v>
      </c>
      <c r="C43" s="3" t="s">
        <v>57</v>
      </c>
      <c r="D43" s="3" t="s">
        <v>58</v>
      </c>
      <c r="E43" s="3" t="s">
        <v>59</v>
      </c>
      <c r="F43" s="3" t="s">
        <v>60</v>
      </c>
      <c r="G43" s="3" t="s">
        <v>39</v>
      </c>
      <c r="H43" s="3" t="s">
        <v>40</v>
      </c>
      <c r="I43" s="3" t="s">
        <v>6</v>
      </c>
      <c r="O43" s="21" t="s">
        <v>61</v>
      </c>
      <c r="P43" s="7" t="s">
        <v>38</v>
      </c>
      <c r="Q43" s="7" t="s">
        <v>39</v>
      </c>
      <c r="R43" s="21" t="s">
        <v>41</v>
      </c>
      <c r="S43" s="2" t="s">
        <v>6</v>
      </c>
    </row>
    <row r="44">
      <c r="A44" s="1"/>
      <c r="B44" s="3">
        <v>1.0</v>
      </c>
      <c r="C44" s="3">
        <v>3.5</v>
      </c>
      <c r="D44" s="26">
        <v>0.052</v>
      </c>
      <c r="E44" s="8">
        <f t="shared" ref="E44:E48" si="11">2*3.14*(sqrt(D44/9.81))</f>
        <v>0.4572216766</v>
      </c>
      <c r="F44" s="8">
        <f t="shared" ref="F44:F48" si="12">(1/12)*(0.3276)*((0.24^2)+(0.127^2))</f>
        <v>0.0020128017</v>
      </c>
      <c r="G44" s="25">
        <f t="shared" ref="G44:G48" si="13">F44+(0.3276*(D44^2))</f>
        <v>0.0028986321</v>
      </c>
      <c r="H44" s="8">
        <f t="shared" ref="H44:H48" si="14">2*3.14*(SQRT(G44/0.3276*9.81*D44))</f>
        <v>0.4219105852</v>
      </c>
      <c r="I44" s="22">
        <f t="shared" ref="I44:I45" si="15">abs((H44-E44)/H44)*100</f>
        <v>8.36933054</v>
      </c>
      <c r="O44" s="7" t="s">
        <v>62</v>
      </c>
      <c r="P44" s="7" t="s">
        <v>63</v>
      </c>
      <c r="Q44" s="7" t="s">
        <v>45</v>
      </c>
      <c r="R44" s="7" t="s">
        <v>45</v>
      </c>
      <c r="S44" s="7" t="s">
        <v>46</v>
      </c>
    </row>
    <row r="45">
      <c r="A45" s="1"/>
      <c r="B45" s="3">
        <v>2.0</v>
      </c>
      <c r="C45" s="3">
        <v>4.75</v>
      </c>
      <c r="D45" s="26">
        <v>0.028</v>
      </c>
      <c r="E45" s="8">
        <f t="shared" si="11"/>
        <v>0.3355089854</v>
      </c>
      <c r="F45" s="8">
        <f t="shared" si="12"/>
        <v>0.0020128017</v>
      </c>
      <c r="G45" s="25">
        <f t="shared" si="13"/>
        <v>0.0022696401</v>
      </c>
      <c r="H45" s="8">
        <f t="shared" si="14"/>
        <v>0.2739553049</v>
      </c>
      <c r="I45" s="5">
        <f t="shared" si="15"/>
        <v>22.468512</v>
      </c>
      <c r="O45" s="7" t="s">
        <v>64</v>
      </c>
      <c r="P45" s="7" t="s">
        <v>38</v>
      </c>
      <c r="Q45" s="7" t="s">
        <v>50</v>
      </c>
      <c r="R45" s="7" t="s">
        <v>51</v>
      </c>
    </row>
    <row r="46">
      <c r="A46" s="1"/>
      <c r="B46" s="3">
        <v>3.0</v>
      </c>
      <c r="C46" s="3">
        <v>20.0</v>
      </c>
      <c r="D46" s="26">
        <v>0.0</v>
      </c>
      <c r="E46" s="8">
        <f t="shared" si="11"/>
        <v>0</v>
      </c>
      <c r="F46" s="8">
        <f t="shared" si="12"/>
        <v>0.0020128017</v>
      </c>
      <c r="G46" s="25">
        <f t="shared" si="13"/>
        <v>0.0020128017</v>
      </c>
      <c r="H46" s="1">
        <f t="shared" si="14"/>
        <v>0</v>
      </c>
      <c r="I46" s="27">
        <v>0.0</v>
      </c>
      <c r="O46" s="7" t="s">
        <v>65</v>
      </c>
      <c r="P46" s="28" t="s">
        <v>66</v>
      </c>
    </row>
    <row r="47">
      <c r="A47" s="1"/>
      <c r="B47" s="3">
        <v>4.0</v>
      </c>
      <c r="C47" s="3">
        <v>4.05</v>
      </c>
      <c r="D47" s="26">
        <v>0.0425</v>
      </c>
      <c r="E47" s="8">
        <f t="shared" si="11"/>
        <v>0.4133515829</v>
      </c>
      <c r="F47" s="8">
        <f t="shared" si="12"/>
        <v>0.0020128017</v>
      </c>
      <c r="G47" s="25">
        <f t="shared" si="13"/>
        <v>0.0026045292</v>
      </c>
      <c r="H47" s="8">
        <f t="shared" si="14"/>
        <v>0.3615607522</v>
      </c>
      <c r="I47" s="5">
        <f t="shared" ref="I47:I48" si="16">abs((H47-E47)/H47)*100</f>
        <v>14.32424021</v>
      </c>
    </row>
    <row r="48">
      <c r="A48" s="1"/>
      <c r="B48" s="3">
        <v>5.0</v>
      </c>
      <c r="C48" s="3">
        <v>3.8</v>
      </c>
      <c r="D48" s="26">
        <v>0.08</v>
      </c>
      <c r="E48" s="8">
        <f t="shared" si="11"/>
        <v>0.5671136931</v>
      </c>
      <c r="F48" s="8">
        <f t="shared" si="12"/>
        <v>0.0020128017</v>
      </c>
      <c r="G48" s="25">
        <f t="shared" si="13"/>
        <v>0.0041094417</v>
      </c>
      <c r="H48" s="8">
        <f t="shared" si="14"/>
        <v>0.6231012266</v>
      </c>
      <c r="I48" s="22">
        <f t="shared" si="16"/>
        <v>8.985303046</v>
      </c>
    </row>
    <row r="49">
      <c r="A49" s="1"/>
      <c r="B49" s="3" t="s">
        <v>67</v>
      </c>
      <c r="J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1"/>
      <c r="C53" s="1"/>
      <c r="D53" s="1"/>
      <c r="E53" s="1"/>
      <c r="F53" s="1"/>
      <c r="G53" s="1"/>
      <c r="H53" s="1"/>
      <c r="I53" s="1"/>
    </row>
    <row r="54">
      <c r="A54" s="1"/>
      <c r="B54" s="29"/>
      <c r="C54" s="29"/>
      <c r="D54" s="1"/>
      <c r="E54" s="1"/>
      <c r="F54" s="1"/>
      <c r="G54" s="1"/>
      <c r="H54" s="1"/>
      <c r="I54" s="1"/>
    </row>
    <row r="55">
      <c r="A55" s="1"/>
      <c r="B55" s="29"/>
      <c r="C55" s="29"/>
      <c r="D55" s="1"/>
      <c r="E55" s="1"/>
      <c r="F55" s="1"/>
      <c r="G55" s="1"/>
      <c r="H55" s="1"/>
      <c r="I55" s="1"/>
    </row>
    <row r="56">
      <c r="A56" s="1"/>
      <c r="B56" s="29"/>
      <c r="C56" s="29"/>
      <c r="D56" s="1"/>
      <c r="E56" s="1"/>
      <c r="F56" s="1"/>
      <c r="G56" s="1"/>
      <c r="H56" s="1"/>
      <c r="I56" s="1"/>
    </row>
    <row r="57">
      <c r="A57" s="1"/>
      <c r="B57" s="29"/>
      <c r="C57" s="29"/>
      <c r="D57" s="1"/>
      <c r="E57" s="1"/>
      <c r="F57" s="1"/>
      <c r="G57" s="1"/>
      <c r="H57" s="1"/>
      <c r="I57" s="1"/>
    </row>
    <row r="58">
      <c r="A58" s="1"/>
      <c r="B58" s="29"/>
      <c r="C58" s="29"/>
      <c r="D58" s="1"/>
      <c r="E58" s="1"/>
      <c r="F58" s="1"/>
      <c r="G58" s="1"/>
      <c r="H58" s="1"/>
      <c r="I58" s="1"/>
    </row>
    <row r="59">
      <c r="A59" s="1"/>
      <c r="B59" s="29"/>
      <c r="C59" s="29"/>
      <c r="D59" s="1"/>
      <c r="E59" s="1"/>
      <c r="F59" s="1"/>
      <c r="G59" s="1"/>
      <c r="H59" s="1"/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  <row r="62">
      <c r="A62" s="1"/>
      <c r="B62" s="1"/>
      <c r="C62" s="1"/>
      <c r="D62" s="1"/>
      <c r="E62" s="1"/>
      <c r="F62" s="1"/>
      <c r="G62" s="1"/>
      <c r="H62" s="1"/>
      <c r="I62" s="1"/>
    </row>
    <row r="63">
      <c r="A63" s="1"/>
      <c r="B63" s="1"/>
      <c r="C63" s="1"/>
      <c r="D63" s="1"/>
      <c r="E63" s="1"/>
      <c r="F63" s="1"/>
      <c r="G63" s="1"/>
      <c r="H63" s="1"/>
      <c r="I63" s="1"/>
    </row>
    <row r="64">
      <c r="A64" s="1"/>
      <c r="B64" s="1"/>
      <c r="C64" s="1"/>
      <c r="D64" s="1"/>
      <c r="E64" s="1"/>
      <c r="F64" s="1"/>
      <c r="G64" s="1"/>
      <c r="H64" s="1"/>
      <c r="I64" s="1"/>
    </row>
    <row r="65">
      <c r="A65" s="1"/>
      <c r="B65" s="1"/>
      <c r="C65" s="1"/>
      <c r="D65" s="1"/>
      <c r="E65" s="1"/>
      <c r="F65" s="1"/>
      <c r="G65" s="1"/>
      <c r="H65" s="1"/>
      <c r="I65" s="1"/>
    </row>
    <row r="66">
      <c r="A66" s="1"/>
      <c r="B66" s="1"/>
      <c r="C66" s="1"/>
      <c r="D66" s="1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68">
      <c r="A68" s="1"/>
      <c r="B68" s="1"/>
      <c r="C68" s="1"/>
      <c r="D68" s="1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1"/>
      <c r="B71" s="1"/>
      <c r="C71" s="1"/>
      <c r="D71" s="1"/>
      <c r="E71" s="1"/>
      <c r="F71" s="1"/>
      <c r="G71" s="1"/>
      <c r="H71" s="1"/>
      <c r="I71" s="1"/>
    </row>
    <row r="72">
      <c r="A72" s="1"/>
      <c r="B72" s="1"/>
      <c r="C72" s="1"/>
      <c r="D72" s="1"/>
      <c r="E72" s="1"/>
      <c r="F72" s="1"/>
      <c r="G72" s="1"/>
      <c r="H72" s="1"/>
      <c r="I72" s="1"/>
    </row>
    <row r="73">
      <c r="A73" s="1"/>
      <c r="B73" s="1"/>
      <c r="C73" s="1"/>
      <c r="D73" s="1"/>
      <c r="E73" s="1"/>
      <c r="F73" s="1"/>
      <c r="G73" s="1"/>
      <c r="H73" s="1"/>
      <c r="I73" s="1"/>
    </row>
    <row r="74">
      <c r="A74" s="1"/>
      <c r="B74" s="1"/>
      <c r="C74" s="1"/>
      <c r="D74" s="1"/>
      <c r="E74" s="1"/>
      <c r="F74" s="1"/>
      <c r="G74" s="1"/>
      <c r="H74" s="1"/>
      <c r="I74" s="1"/>
    </row>
    <row r="75">
      <c r="A75" s="1"/>
      <c r="B75" s="1"/>
      <c r="C75" s="1"/>
      <c r="D75" s="1"/>
      <c r="E75" s="1"/>
      <c r="F75" s="1"/>
      <c r="G75" s="1"/>
      <c r="H75" s="1"/>
      <c r="I75" s="1"/>
    </row>
    <row r="76">
      <c r="A76" s="1"/>
      <c r="B76" s="1"/>
      <c r="C76" s="1"/>
      <c r="D76" s="1"/>
      <c r="E76" s="1"/>
      <c r="F76" s="1"/>
      <c r="G76" s="1"/>
      <c r="H76" s="1"/>
      <c r="I76" s="1"/>
    </row>
    <row r="77">
      <c r="A77" s="1"/>
      <c r="B77" s="1"/>
      <c r="C77" s="1"/>
      <c r="D77" s="1"/>
      <c r="E77" s="1"/>
      <c r="F77" s="1"/>
      <c r="G77" s="1"/>
      <c r="H77" s="1"/>
      <c r="I77" s="1"/>
    </row>
    <row r="78">
      <c r="A78" s="1"/>
      <c r="B78" s="1"/>
      <c r="C78" s="1"/>
      <c r="D78" s="1"/>
      <c r="E78" s="1"/>
      <c r="F78" s="1"/>
      <c r="G78" s="1"/>
      <c r="H78" s="1"/>
      <c r="I78" s="1"/>
    </row>
    <row r="79">
      <c r="A79" s="1"/>
      <c r="B79" s="1"/>
      <c r="C79" s="1"/>
      <c r="D79" s="1"/>
      <c r="E79" s="1"/>
      <c r="F79" s="1"/>
      <c r="G79" s="1"/>
      <c r="H79" s="1"/>
      <c r="I79" s="1"/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1"/>
      <c r="B81" s="1"/>
      <c r="C81" s="1"/>
      <c r="D81" s="1"/>
      <c r="E81" s="1"/>
      <c r="F81" s="1"/>
      <c r="G81" s="1"/>
      <c r="H81" s="1"/>
      <c r="I81" s="1"/>
    </row>
    <row r="82">
      <c r="A82" s="1"/>
      <c r="B82" s="1"/>
      <c r="C82" s="1"/>
      <c r="D82" s="1"/>
      <c r="E82" s="1"/>
      <c r="F82" s="1"/>
      <c r="G82" s="1"/>
      <c r="H82" s="1"/>
      <c r="I82" s="1"/>
    </row>
    <row r="83">
      <c r="A83" s="1"/>
      <c r="B83" s="1"/>
      <c r="C83" s="1"/>
      <c r="D83" s="1"/>
      <c r="E83" s="1"/>
      <c r="F83" s="1"/>
      <c r="G83" s="1"/>
      <c r="H83" s="1"/>
      <c r="I83" s="1"/>
    </row>
    <row r="84">
      <c r="A84" s="1"/>
      <c r="B84" s="1"/>
      <c r="C84" s="1"/>
      <c r="D84" s="1"/>
      <c r="E84" s="1"/>
      <c r="F84" s="1"/>
      <c r="G84" s="1"/>
      <c r="H84" s="1"/>
      <c r="I84" s="1"/>
    </row>
    <row r="85">
      <c r="A85" s="1"/>
      <c r="B85" s="1"/>
      <c r="C85" s="1"/>
      <c r="D85" s="1"/>
      <c r="E85" s="1"/>
      <c r="F85" s="1"/>
      <c r="G85" s="1"/>
      <c r="H85" s="1"/>
      <c r="I85" s="1"/>
    </row>
    <row r="86">
      <c r="A86" s="1"/>
      <c r="B86" s="1"/>
      <c r="C86" s="1"/>
      <c r="D86" s="1"/>
      <c r="E86" s="1"/>
      <c r="F86" s="1"/>
      <c r="G86" s="1"/>
      <c r="H86" s="1"/>
      <c r="I86" s="1"/>
    </row>
    <row r="87">
      <c r="A87" s="1"/>
      <c r="B87" s="1"/>
      <c r="C87" s="1"/>
      <c r="D87" s="1"/>
      <c r="E87" s="1"/>
      <c r="F87" s="1"/>
      <c r="G87" s="1"/>
      <c r="H87" s="1"/>
      <c r="I87" s="1"/>
    </row>
    <row r="88">
      <c r="A88" s="1"/>
      <c r="B88" s="1"/>
      <c r="C88" s="1"/>
      <c r="D88" s="1"/>
      <c r="E88" s="1"/>
      <c r="F88" s="1"/>
      <c r="G88" s="1"/>
      <c r="H88" s="1"/>
      <c r="I88" s="1"/>
    </row>
    <row r="89">
      <c r="A89" s="1"/>
      <c r="B89" s="1"/>
      <c r="C89" s="1"/>
      <c r="D89" s="1"/>
      <c r="E89" s="1"/>
      <c r="F89" s="1"/>
      <c r="G89" s="1"/>
      <c r="H89" s="1"/>
      <c r="I89" s="1"/>
    </row>
    <row r="90">
      <c r="A90" s="1"/>
      <c r="B90" s="1"/>
      <c r="C90" s="1"/>
      <c r="D90" s="1"/>
      <c r="E90" s="1"/>
      <c r="F90" s="1"/>
      <c r="G90" s="1"/>
      <c r="H90" s="1"/>
      <c r="I90" s="1"/>
    </row>
    <row r="91">
      <c r="A91" s="1"/>
      <c r="B91" s="1"/>
      <c r="C91" s="1"/>
      <c r="D91" s="1"/>
      <c r="E91" s="1"/>
      <c r="F91" s="1"/>
      <c r="G91" s="1"/>
      <c r="H91" s="1"/>
      <c r="I91" s="1"/>
    </row>
    <row r="92">
      <c r="A92" s="1"/>
      <c r="B92" s="1"/>
      <c r="C92" s="1"/>
      <c r="D92" s="1"/>
      <c r="E92" s="1"/>
      <c r="F92" s="1"/>
      <c r="G92" s="1"/>
      <c r="H92" s="1"/>
      <c r="I92" s="1"/>
    </row>
    <row r="93">
      <c r="A93" s="1"/>
      <c r="B93" s="1"/>
      <c r="C93" s="1"/>
      <c r="D93" s="1"/>
      <c r="E93" s="1"/>
      <c r="F93" s="1"/>
      <c r="G93" s="1"/>
      <c r="H93" s="1"/>
      <c r="I93" s="1"/>
    </row>
    <row r="94">
      <c r="A94" s="1"/>
      <c r="B94" s="1"/>
      <c r="C94" s="1"/>
      <c r="D94" s="1"/>
      <c r="E94" s="1"/>
      <c r="F94" s="1"/>
      <c r="G94" s="1"/>
      <c r="H94" s="1"/>
      <c r="I94" s="1"/>
    </row>
    <row r="95">
      <c r="A95" s="1"/>
      <c r="B95" s="1"/>
      <c r="C95" s="1"/>
      <c r="D95" s="1"/>
      <c r="E95" s="1"/>
      <c r="F95" s="1"/>
      <c r="G95" s="1"/>
      <c r="H95" s="1"/>
      <c r="I95" s="1"/>
    </row>
    <row r="96">
      <c r="A96" s="1"/>
      <c r="B96" s="1"/>
      <c r="C96" s="1"/>
      <c r="D96" s="1"/>
      <c r="E96" s="1"/>
      <c r="F96" s="1"/>
      <c r="G96" s="1"/>
      <c r="H96" s="1"/>
      <c r="I96" s="1"/>
    </row>
    <row r="97">
      <c r="A97" s="1"/>
      <c r="B97" s="1"/>
      <c r="C97" s="1"/>
      <c r="D97" s="1"/>
      <c r="E97" s="1"/>
      <c r="F97" s="1"/>
      <c r="G97" s="1"/>
      <c r="H97" s="1"/>
      <c r="I97" s="1"/>
    </row>
    <row r="98">
      <c r="A98" s="1"/>
      <c r="B98" s="1"/>
      <c r="C98" s="1"/>
      <c r="D98" s="1"/>
      <c r="E98" s="1"/>
      <c r="F98" s="1"/>
      <c r="G98" s="1"/>
      <c r="H98" s="1"/>
      <c r="I98" s="1"/>
    </row>
    <row r="99">
      <c r="A99" s="1"/>
      <c r="B99" s="1"/>
      <c r="C99" s="1"/>
      <c r="D99" s="1"/>
      <c r="E99" s="1"/>
      <c r="F99" s="1"/>
      <c r="G99" s="1"/>
      <c r="H99" s="1"/>
      <c r="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</row>
  </sheetData>
  <mergeCells count="8">
    <mergeCell ref="O34:S34"/>
    <mergeCell ref="O42:S42"/>
    <mergeCell ref="B10:I10"/>
    <mergeCell ref="B26:G26"/>
    <mergeCell ref="B41:I41"/>
    <mergeCell ref="B49:I49"/>
    <mergeCell ref="B15:E15"/>
    <mergeCell ref="B30:I30"/>
  </mergeCells>
  <drawing r:id="rId1"/>
</worksheet>
</file>