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 USER\OneDrive - NAMEL\Desktop\SALARIES FOR JULY 2023\"/>
    </mc:Choice>
  </mc:AlternateContent>
  <xr:revisionPtr revIDLastSave="0" documentId="13_ncr:1_{73F425EB-1CA7-4FBC-BE2E-33C5B4278547}" xr6:coauthVersionLast="47" xr6:coauthVersionMax="47" xr10:uidLastSave="{00000000-0000-0000-0000-000000000000}"/>
  <bookViews>
    <workbookView xWindow="-110" yWindow="-110" windowWidth="19420" windowHeight="10300" xr2:uid="{07318BF2-EFFE-4A14-9070-260FAFFEF2D8}"/>
  </bookViews>
  <sheets>
    <sheet name="SALARY DETAILS" sheetId="56" r:id="rId1"/>
    <sheet name="STAFF LOAN SUMMARY" sheetId="57" r:id="rId2"/>
    <sheet name="STAFF LOANS SCHEDULE" sheetId="58" r:id="rId3"/>
    <sheet name="LEASE AND OTHER DEDUCTIONS" sheetId="59" r:id="rId4"/>
  </sheets>
  <calcPr calcId="181029"/>
</workbook>
</file>

<file path=xl/calcChain.xml><?xml version="1.0" encoding="utf-8"?>
<calcChain xmlns="http://schemas.openxmlformats.org/spreadsheetml/2006/main">
  <c r="L57" i="56" l="1"/>
  <c r="M52" i="56"/>
  <c r="Q15" i="56"/>
  <c r="Q51" i="56"/>
  <c r="AD17" i="59" l="1"/>
  <c r="T22" i="59"/>
  <c r="Q50" i="56"/>
  <c r="AD16" i="59"/>
  <c r="T21" i="59"/>
  <c r="AB11" i="58"/>
  <c r="AB12" i="58" s="1"/>
  <c r="AB13" i="58" s="1"/>
  <c r="AB14" i="58" s="1"/>
  <c r="AB15" i="58" s="1"/>
  <c r="AB16" i="58" s="1"/>
  <c r="AB17" i="58" s="1"/>
  <c r="AB18" i="58" s="1"/>
  <c r="P22" i="56"/>
  <c r="N24" i="56"/>
  <c r="M24" i="56"/>
  <c r="I24" i="56"/>
  <c r="K22" i="56"/>
  <c r="H24" i="56"/>
  <c r="G24" i="56"/>
  <c r="F24" i="56"/>
  <c r="E24" i="56"/>
  <c r="V11" i="58"/>
  <c r="V12" i="58" s="1"/>
  <c r="V13" i="58" s="1"/>
  <c r="T20" i="59"/>
  <c r="E33" i="59"/>
  <c r="E31" i="59"/>
  <c r="E32" i="59"/>
  <c r="E29" i="59"/>
  <c r="E30" i="59"/>
  <c r="E25" i="59"/>
  <c r="E26" i="59"/>
  <c r="E27" i="59" s="1"/>
  <c r="E28" i="59" s="1"/>
  <c r="E24" i="59"/>
  <c r="E15" i="59"/>
  <c r="E16" i="59"/>
  <c r="E17" i="59" s="1"/>
  <c r="E18" i="59" s="1"/>
  <c r="E19" i="59" s="1"/>
  <c r="E20" i="59" s="1"/>
  <c r="E21" i="59" s="1"/>
  <c r="E22" i="59" s="1"/>
  <c r="E23" i="59" s="1"/>
  <c r="E11" i="59"/>
  <c r="E12" i="59" s="1"/>
  <c r="E13" i="59" s="1"/>
  <c r="E14" i="59" s="1"/>
  <c r="E10" i="59"/>
  <c r="Q49" i="56"/>
  <c r="T19" i="59"/>
  <c r="J33" i="59"/>
  <c r="AD10" i="59"/>
  <c r="AD11" i="59" s="1"/>
  <c r="AD12" i="59" s="1"/>
  <c r="AD13" i="59" s="1"/>
  <c r="AD14" i="59" s="1"/>
  <c r="AD15" i="59" s="1"/>
  <c r="Q22" i="56" l="1"/>
  <c r="Q48" i="56"/>
  <c r="Q43" i="56"/>
  <c r="Q47" i="56"/>
  <c r="Q46" i="56"/>
  <c r="Q45" i="56" l="1"/>
  <c r="Y10" i="59"/>
  <c r="Y11" i="59" s="1"/>
  <c r="Y12" i="59" s="1"/>
  <c r="Y13" i="59" s="1"/>
  <c r="Y14" i="59" s="1"/>
  <c r="Y15" i="59" s="1"/>
  <c r="Y16" i="59" s="1"/>
  <c r="Y17" i="59" s="1"/>
  <c r="Y18" i="59" s="1"/>
  <c r="Y19" i="59" s="1"/>
  <c r="T10" i="59"/>
  <c r="T11" i="59" s="1"/>
  <c r="T12" i="59" s="1"/>
  <c r="T13" i="59" s="1"/>
  <c r="T14" i="59" s="1"/>
  <c r="T15" i="59" s="1"/>
  <c r="T16" i="59" s="1"/>
  <c r="T17" i="59" s="1"/>
  <c r="T18" i="59" s="1"/>
  <c r="O10" i="59"/>
  <c r="O11" i="59" s="1"/>
  <c r="O12" i="59" s="1"/>
  <c r="O13" i="59" s="1"/>
  <c r="O14" i="59" s="1"/>
  <c r="O15" i="59" s="1"/>
  <c r="J10" i="59"/>
  <c r="J11" i="59" s="1"/>
  <c r="J12" i="59" s="1"/>
  <c r="J13" i="59" s="1"/>
  <c r="J14" i="59" s="1"/>
  <c r="J15" i="59" s="1"/>
  <c r="J16" i="59" s="1"/>
  <c r="J17" i="59" s="1"/>
  <c r="J18" i="59" s="1"/>
  <c r="J19" i="59" s="1"/>
  <c r="J20" i="59" s="1"/>
  <c r="J21" i="59" s="1"/>
  <c r="J22" i="59" s="1"/>
  <c r="J23" i="59" s="1"/>
  <c r="J24" i="59" s="1"/>
  <c r="J25" i="59" s="1"/>
  <c r="J26" i="59" s="1"/>
  <c r="J27" i="59" s="1"/>
  <c r="J28" i="59" s="1"/>
  <c r="J29" i="59" s="1"/>
  <c r="J30" i="59" s="1"/>
  <c r="J31" i="59" s="1"/>
  <c r="J32" i="59" s="1"/>
  <c r="L11" i="58"/>
  <c r="L12" i="58" s="1"/>
  <c r="L13" i="58" s="1"/>
  <c r="L14" i="58" s="1"/>
  <c r="L15" i="58" s="1"/>
  <c r="L16" i="58" s="1"/>
  <c r="L17" i="58" s="1"/>
  <c r="L18" i="58" s="1"/>
  <c r="L19" i="58" s="1"/>
  <c r="L20" i="58" s="1"/>
  <c r="L21" i="58" s="1"/>
  <c r="L22" i="58" s="1"/>
  <c r="Q11" i="58"/>
  <c r="E11" i="58"/>
  <c r="E12" i="58" s="1"/>
  <c r="E13" i="58" s="1"/>
  <c r="E14" i="58" s="1"/>
  <c r="E15" i="58" s="1"/>
  <c r="E16" i="58" s="1"/>
  <c r="E17" i="58" s="1"/>
  <c r="E18" i="58" s="1"/>
  <c r="E19" i="58" s="1"/>
  <c r="E20" i="58" s="1"/>
  <c r="E21" i="58" s="1"/>
  <c r="E22" i="58" s="1"/>
  <c r="E23" i="58" s="1"/>
  <c r="Q12" i="58" l="1"/>
  <c r="Q13" i="58" s="1"/>
  <c r="Q14" i="58" s="1"/>
  <c r="Q15" i="58" s="1"/>
  <c r="Q16" i="58" s="1"/>
  <c r="Q17" i="58" s="1"/>
  <c r="Q18" i="58" s="1"/>
  <c r="J6" i="57"/>
  <c r="J7" i="57"/>
  <c r="J8" i="57"/>
  <c r="J9" i="57"/>
  <c r="J5" i="57"/>
  <c r="Q42" i="56"/>
  <c r="Q41" i="56"/>
  <c r="Q40" i="56"/>
  <c r="Q39" i="56"/>
  <c r="K30" i="56"/>
  <c r="K18" i="56"/>
  <c r="K28" i="56"/>
  <c r="K29" i="56"/>
  <c r="K31" i="56"/>
  <c r="K32" i="56"/>
  <c r="K10" i="56"/>
  <c r="K11" i="56"/>
  <c r="K12" i="56"/>
  <c r="K27" i="56"/>
  <c r="K8" i="56"/>
  <c r="K9" i="56"/>
  <c r="L21" i="56"/>
  <c r="P21" i="56" s="1"/>
  <c r="Q36" i="56"/>
  <c r="Q37" i="56"/>
  <c r="K21" i="56"/>
  <c r="Q21" i="56" l="1"/>
  <c r="F19" i="57"/>
  <c r="F20" i="57"/>
  <c r="F21" i="57"/>
  <c r="F22" i="57"/>
  <c r="F23" i="57"/>
  <c r="P28" i="56" l="1"/>
  <c r="Q28" i="56" s="1"/>
  <c r="G15" i="57" a="1"/>
  <c r="G15" i="57" s="1"/>
  <c r="G16" i="57" a="1"/>
  <c r="G16" i="57" s="1"/>
  <c r="G17" i="57" a="1"/>
  <c r="G17" i="57" s="1"/>
  <c r="G18" i="57" a="1"/>
  <c r="G18" i="57" s="1"/>
  <c r="L14" i="56" l="1"/>
  <c r="L15" i="56"/>
  <c r="L16" i="56"/>
  <c r="L17" i="56"/>
  <c r="L19" i="56"/>
  <c r="L20" i="56"/>
  <c r="L10" i="56"/>
  <c r="L11" i="56"/>
  <c r="L12" i="56"/>
  <c r="L18" i="56"/>
  <c r="L13" i="56"/>
  <c r="L8" i="56"/>
  <c r="L9" i="56"/>
  <c r="L7" i="56"/>
  <c r="L24" i="56" l="1"/>
  <c r="P7" i="56"/>
  <c r="P8" i="56" l="1"/>
  <c r="J25" i="57"/>
  <c r="K25" i="57" s="1"/>
  <c r="J24" i="57"/>
  <c r="K24" i="57" s="1"/>
  <c r="Q8" i="56" l="1"/>
  <c r="P30" i="56" l="1"/>
  <c r="Q30" i="56" l="1"/>
  <c r="K33" i="56"/>
  <c r="K34" i="56"/>
  <c r="K35" i="56"/>
  <c r="K20" i="56"/>
  <c r="K13" i="56"/>
  <c r="K14" i="56"/>
  <c r="K15" i="56"/>
  <c r="K16" i="56"/>
  <c r="K7" i="56"/>
  <c r="P27" i="56"/>
  <c r="P29" i="56"/>
  <c r="Q29" i="56" s="1"/>
  <c r="P32" i="56"/>
  <c r="P33" i="56"/>
  <c r="P34" i="56"/>
  <c r="P35" i="56"/>
  <c r="G14" i="57" a="1"/>
  <c r="G14" i="57" s="1"/>
  <c r="F15" i="57"/>
  <c r="F16" i="57"/>
  <c r="F17" i="57"/>
  <c r="F18" i="57"/>
  <c r="F14" i="57"/>
  <c r="P19" i="56"/>
  <c r="Q35" i="56" l="1"/>
  <c r="Q34" i="56"/>
  <c r="Q33" i="56"/>
  <c r="G25" i="56"/>
  <c r="K19" i="56"/>
  <c r="Q19" i="56" s="1"/>
  <c r="P20" i="56"/>
  <c r="Q20" i="56" s="1"/>
  <c r="K17" i="56" l="1"/>
  <c r="K24" i="56" s="1"/>
  <c r="K52" i="56" s="1"/>
  <c r="P17" i="56" l="1"/>
  <c r="Q17" i="56" s="1"/>
  <c r="Q24" i="56" s="1"/>
  <c r="Q52" i="56" s="1"/>
  <c r="L56" i="56" l="1"/>
  <c r="P31" i="56" l="1"/>
  <c r="Q31" i="56" s="1"/>
  <c r="Q32" i="56" l="1"/>
  <c r="Q27" i="56"/>
  <c r="P14" i="56"/>
  <c r="P15" i="56"/>
  <c r="P18" i="56" l="1"/>
  <c r="Q18" i="56" s="1"/>
  <c r="P11" i="56"/>
  <c r="Q11" i="56" s="1"/>
  <c r="P13" i="56"/>
  <c r="Q13" i="56" s="1"/>
  <c r="Q7" i="56"/>
  <c r="Q14" i="56"/>
  <c r="P12" i="56"/>
  <c r="Q12" i="56" s="1"/>
  <c r="P10" i="56"/>
  <c r="Q10" i="56" s="1"/>
  <c r="P9" i="56"/>
  <c r="Q9" i="56" l="1"/>
  <c r="P16" i="56"/>
  <c r="Q16" i="56" s="1"/>
  <c r="M58" i="56"/>
  <c r="P24" i="56" l="1"/>
  <c r="M55" i="56" l="1"/>
  <c r="M59" i="56" s="1"/>
  <c r="O24" i="5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<sst xmlns="http://schemas.openxmlformats.org/spreadsheetml/2006/main" count="273" uniqueCount="159">
  <si>
    <t>Basic</t>
  </si>
  <si>
    <t>Transport</t>
  </si>
  <si>
    <t>Housing</t>
  </si>
  <si>
    <t>Utility</t>
  </si>
  <si>
    <t>Dress</t>
  </si>
  <si>
    <t>Gross pay</t>
  </si>
  <si>
    <t>Net Pay</t>
  </si>
  <si>
    <t>Engr. Kelechi Alfred</t>
  </si>
  <si>
    <t>Field Engineer</t>
  </si>
  <si>
    <t>Idoko Precious</t>
  </si>
  <si>
    <t>Simeon Usman</t>
  </si>
  <si>
    <t>Security</t>
  </si>
  <si>
    <t>Mohammed Kabiru</t>
  </si>
  <si>
    <t>Senior Driver</t>
  </si>
  <si>
    <t>Domestic Driver</t>
  </si>
  <si>
    <t>Musa Yusuf</t>
  </si>
  <si>
    <t>NAMES</t>
  </si>
  <si>
    <t>DESIGNATION</t>
  </si>
  <si>
    <t>NIGERIA AGRICULTURAL MECHANIZATION AND EQUIPMENT LEASING LIMITED (NAMEL)</t>
  </si>
  <si>
    <t>EMOLUMENTS</t>
  </si>
  <si>
    <t>DEDUCTIONS</t>
  </si>
  <si>
    <t>ICTA</t>
  </si>
  <si>
    <t>PAYE</t>
  </si>
  <si>
    <t>Prepared By</t>
  </si>
  <si>
    <t>Signature</t>
  </si>
  <si>
    <t>Designation</t>
  </si>
  <si>
    <t>Approved by</t>
  </si>
  <si>
    <t>Sum of B+T+H</t>
  </si>
  <si>
    <t>GRAND TOTAL</t>
  </si>
  <si>
    <t>Service Engineer</t>
  </si>
  <si>
    <t>Abdulkareem Abubakar</t>
  </si>
  <si>
    <t>Domestic Assistant</t>
  </si>
  <si>
    <t>Swimming pool attendent</t>
  </si>
  <si>
    <t>John Bosco Odey</t>
  </si>
  <si>
    <t>Dada -Oluwatade Adeniyi</t>
  </si>
  <si>
    <t>Patience Douglas</t>
  </si>
  <si>
    <t>CMO</t>
  </si>
  <si>
    <t>Paramdi Solomon Abari</t>
  </si>
  <si>
    <t>Gbadegesin Salisu Aderemi</t>
  </si>
  <si>
    <t>Pool Driver</t>
  </si>
  <si>
    <t>HRM</t>
  </si>
  <si>
    <t xml:space="preserve">INALDS Desk Officer </t>
  </si>
  <si>
    <t xml:space="preserve">Otti Deborah Chinasa </t>
  </si>
  <si>
    <t>Suberu, Chirstopher Etunaiye</t>
  </si>
  <si>
    <t xml:space="preserve">Ogigbo Oga </t>
  </si>
  <si>
    <t xml:space="preserve">Leasing Officer </t>
  </si>
  <si>
    <t>Ayoola Ayodeji</t>
  </si>
  <si>
    <t>Business Analyst</t>
  </si>
  <si>
    <t>Loans/adv</t>
  </si>
  <si>
    <t>Total Deductions</t>
  </si>
  <si>
    <t>Alice Joseph</t>
  </si>
  <si>
    <t>Househelp</t>
  </si>
  <si>
    <t xml:space="preserve">Timothy  Adugh Wombo </t>
  </si>
  <si>
    <t>Isah Sadoki</t>
  </si>
  <si>
    <t>Adeyemi Temitope Isaac</t>
  </si>
  <si>
    <t xml:space="preserve">Logistics Officer </t>
  </si>
  <si>
    <t xml:space="preserve">Grace Peter </t>
  </si>
  <si>
    <t xml:space="preserve">Office Cleaner </t>
  </si>
  <si>
    <t/>
  </si>
  <si>
    <t xml:space="preserve">Net emolument for the month  </t>
  </si>
  <si>
    <t>Add: FCT - IRS</t>
  </si>
  <si>
    <t>Staff pension contribution</t>
  </si>
  <si>
    <t>TOTAL Amount for approval</t>
  </si>
  <si>
    <t xml:space="preserve">Total Statutory deductions </t>
  </si>
  <si>
    <t xml:space="preserve">Loans/Advances </t>
  </si>
  <si>
    <t xml:space="preserve">Name </t>
  </si>
  <si>
    <t xml:space="preserve">Month of First Deduction </t>
  </si>
  <si>
    <t>Loan Period</t>
  </si>
  <si>
    <t>Loan Amount</t>
  </si>
  <si>
    <t xml:space="preserve">Monthly deduction </t>
  </si>
  <si>
    <t xml:space="preserve">Oche Christopher George </t>
  </si>
  <si>
    <t>HoA</t>
  </si>
  <si>
    <t>Jik Raymond Gyang</t>
  </si>
  <si>
    <t xml:space="preserve">Security Officer </t>
  </si>
  <si>
    <r>
      <t xml:space="preserve">              </t>
    </r>
    <r>
      <rPr>
        <b/>
        <strike/>
        <sz val="36"/>
        <color theme="1"/>
        <rFont val="Century Gothic"/>
        <family val="2"/>
      </rPr>
      <t>N</t>
    </r>
  </si>
  <si>
    <t>Surcharge/  absence/   penalties</t>
  </si>
  <si>
    <t>HoP</t>
  </si>
  <si>
    <t>Pension 8%</t>
  </si>
  <si>
    <t>Checked by:</t>
  </si>
  <si>
    <t>Designation:</t>
  </si>
  <si>
    <t>Usim Victor Virgilus</t>
  </si>
  <si>
    <t>Laundary Staff</t>
  </si>
  <si>
    <t>Matthew Adebisi</t>
  </si>
  <si>
    <t>Alice Joeseph</t>
  </si>
  <si>
    <t>Engr. Ashoms Yohanna</t>
  </si>
  <si>
    <t>Mech Engineer</t>
  </si>
  <si>
    <t>Olaniyi Ayomikun Samson</t>
  </si>
  <si>
    <t>AO</t>
  </si>
  <si>
    <t>Sherrif Deputies</t>
  </si>
  <si>
    <t>Securities</t>
  </si>
  <si>
    <t>Gardener</t>
  </si>
  <si>
    <t>Moses Onda Abime</t>
  </si>
  <si>
    <t>CEO Domestic Chef</t>
  </si>
  <si>
    <t>Daniel Akubo</t>
  </si>
  <si>
    <t>DAS STAFF</t>
  </si>
  <si>
    <t>Fidelis Yakubu</t>
  </si>
  <si>
    <t>Adama Solomon</t>
  </si>
  <si>
    <t>Afolabi Christopher</t>
  </si>
  <si>
    <t>Junaidu Audu Diko</t>
  </si>
  <si>
    <t>SHEDDA SECURITY (NEW)</t>
  </si>
  <si>
    <t>KUJE SECURITY</t>
  </si>
  <si>
    <t>Isau Araku</t>
  </si>
  <si>
    <t xml:space="preserve">Security </t>
  </si>
  <si>
    <t>Allowances for Interns, clerks and contract staff</t>
  </si>
  <si>
    <t>Deduction of N6,329.17 of 75,950</t>
  </si>
  <si>
    <t>11. Month with effective from  October</t>
  </si>
  <si>
    <t>LOAN SUMMARY</t>
  </si>
  <si>
    <t>STAFF LOAN REPAYMENT FOR THE YEAR 2022</t>
  </si>
  <si>
    <t>S/N</t>
  </si>
  <si>
    <t>LOAN AMOUNT</t>
  </si>
  <si>
    <t>PERIOD COVERED</t>
  </si>
  <si>
    <t>MONTHLY DEDUCTION</t>
  </si>
  <si>
    <t>CE's Driver</t>
  </si>
  <si>
    <t>20 Month</t>
  </si>
  <si>
    <t>8 Month</t>
  </si>
  <si>
    <t>9 Month</t>
  </si>
  <si>
    <t>12 Month</t>
  </si>
  <si>
    <t>Aderemi Gbadegesin</t>
  </si>
  <si>
    <t>24 Month</t>
  </si>
  <si>
    <t>REPAYMENT PAID</t>
  </si>
  <si>
    <t>REPAYMENT DUE</t>
  </si>
  <si>
    <t>MONTHS OF DEDUCTION</t>
  </si>
  <si>
    <t>NAME</t>
  </si>
  <si>
    <t>LOAN TENURE</t>
  </si>
  <si>
    <t xml:space="preserve">PAYMENT START DATE </t>
  </si>
  <si>
    <t>PAYMENT END</t>
  </si>
  <si>
    <t>TOTAL AMOUNT(PRINCIPAL)</t>
  </si>
  <si>
    <t>AMOUNT LIQUIDATED &amp; DATE</t>
  </si>
  <si>
    <t>Ayodeji Ayoola</t>
  </si>
  <si>
    <t>Leasing and Hiring Officer</t>
  </si>
  <si>
    <t>Ogigbo Andy Ogah</t>
  </si>
  <si>
    <t>Dada Oluwatade</t>
  </si>
  <si>
    <t>Head of Programs</t>
  </si>
  <si>
    <t>11 Months</t>
  </si>
  <si>
    <t>Precious Idoko</t>
  </si>
  <si>
    <t>Human Resources Manager</t>
  </si>
  <si>
    <t>45 Month</t>
  </si>
  <si>
    <t>10 Months</t>
  </si>
  <si>
    <t>Micah Yohanna</t>
  </si>
  <si>
    <t>Bulus Sarah</t>
  </si>
  <si>
    <t>Cleaner (Shedda)</t>
  </si>
  <si>
    <t>Zakariya Titus</t>
  </si>
  <si>
    <t>STAFF LAON REPAYMENT FOR THE YEAR 2023</t>
  </si>
  <si>
    <t>Joy Sani</t>
  </si>
  <si>
    <t>ICT Trainee</t>
  </si>
  <si>
    <t>Driver</t>
  </si>
  <si>
    <t>DEDUCTION TENURE</t>
  </si>
  <si>
    <t>34 month</t>
  </si>
  <si>
    <t>Jummai Yusuf</t>
  </si>
  <si>
    <t>Domestic Staff</t>
  </si>
  <si>
    <t>Bonus/ Refund</t>
  </si>
  <si>
    <t>Olaniyi Ayomikun</t>
  </si>
  <si>
    <t>Account Officer</t>
  </si>
  <si>
    <t>David Oyibo Oghenetega</t>
  </si>
  <si>
    <t>SE</t>
  </si>
  <si>
    <t>Godwin Samuel Bisallah</t>
  </si>
  <si>
    <t xml:space="preserve"> MONTHLY SALARY SCHEDULE FOR JULY 2023</t>
  </si>
  <si>
    <t>Usim Stanley Monday</t>
  </si>
  <si>
    <t>SUMMARY OF JULY 2023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</si>
</sst>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&quot;$&quot;#,##0.00"/>
    <numFmt numFmtId="166" formatCode="[$-409]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rgb="FFFF0000"/>
      <name val="Century Gothic"/>
      <family val="2"/>
    </font>
    <font>
      <sz val="12"/>
      <color theme="1"/>
      <name val="Century Gothic"/>
      <family val="2"/>
    </font>
    <font>
      <b/>
      <sz val="23"/>
      <color theme="1"/>
      <name val="Century Gothic"/>
      <family val="2"/>
    </font>
    <font>
      <sz val="23"/>
      <color rgb="FFFF0000"/>
      <name val="Century Gothic"/>
      <family val="2"/>
    </font>
    <font>
      <b/>
      <sz val="23"/>
      <color rgb="FFFF0000"/>
      <name val="Century Gothic"/>
      <family val="2"/>
    </font>
    <font>
      <sz val="23"/>
      <color theme="1"/>
      <name val="Century Gothic"/>
      <family val="2"/>
    </font>
    <font>
      <b/>
      <sz val="30"/>
      <color theme="1"/>
      <name val="Century Gothic"/>
      <family val="2"/>
    </font>
    <font>
      <b/>
      <sz val="36"/>
      <color theme="1"/>
      <name val="Century Gothic"/>
      <family val="2"/>
    </font>
    <font>
      <b/>
      <sz val="36"/>
      <name val="Century Gothic"/>
      <family val="2"/>
    </font>
    <font>
      <sz val="36"/>
      <name val="Century Gothic"/>
      <family val="2"/>
    </font>
    <font>
      <b/>
      <strike/>
      <sz val="36"/>
      <color theme="1"/>
      <name val="Century Gothic"/>
      <family val="2"/>
    </font>
    <font>
      <b/>
      <sz val="48"/>
      <color theme="1"/>
      <name val="Century Gothic"/>
      <family val="2"/>
    </font>
    <font>
      <b/>
      <sz val="48"/>
      <name val="Century Gothic"/>
      <family val="2"/>
    </font>
    <font>
      <b/>
      <sz val="37"/>
      <color theme="1"/>
      <name val="Century Gothic"/>
      <family val="2"/>
    </font>
    <font>
      <b/>
      <sz val="37"/>
      <name val="Century Gothic"/>
      <family val="2"/>
    </font>
    <font>
      <b/>
      <sz val="60"/>
      <color theme="1"/>
      <name val="Century Gothic"/>
      <family val="2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29">
    <xf numFmtId="0" fontId="0" fillId="0" borderId="0" xfId="0"/>
    <xf numFmtId="165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3" fontId="4" fillId="0" borderId="18" xfId="0" applyNumberFormat="1" applyFont="1" applyBorder="1"/>
    <xf numFmtId="165" fontId="4" fillId="0" borderId="18" xfId="0" applyNumberFormat="1" applyFont="1" applyBorder="1"/>
    <xf numFmtId="165" fontId="8" fillId="0" borderId="0" xfId="0" applyNumberFormat="1" applyFont="1"/>
    <xf numFmtId="3" fontId="8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12" fillId="0" borderId="0" xfId="0" applyNumberFormat="1" applyFont="1"/>
    <xf numFmtId="165" fontId="12" fillId="0" borderId="18" xfId="0" applyNumberFormat="1" applyFont="1" applyBorder="1"/>
    <xf numFmtId="165" fontId="13" fillId="0" borderId="0" xfId="0" applyNumberFormat="1" applyFont="1" applyAlignment="1">
      <alignment wrapText="1"/>
    </xf>
    <xf numFmtId="165" fontId="9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4" fontId="14" fillId="0" borderId="2" xfId="0" applyNumberFormat="1" applyFont="1" applyBorder="1"/>
    <xf numFmtId="4" fontId="14" fillId="0" borderId="13" xfId="0" applyNumberFormat="1" applyFont="1" applyBorder="1"/>
    <xf numFmtId="4" fontId="14" fillId="0" borderId="12" xfId="6" applyNumberFormat="1" applyFont="1" applyBorder="1" applyAlignment="1"/>
    <xf numFmtId="164" fontId="14" fillId="0" borderId="3" xfId="6" applyFont="1" applyBorder="1" applyAlignment="1"/>
    <xf numFmtId="164" fontId="14" fillId="0" borderId="2" xfId="6" applyFont="1" applyBorder="1" applyAlignment="1"/>
    <xf numFmtId="164" fontId="14" fillId="2" borderId="9" xfId="6" applyFont="1" applyFill="1" applyBorder="1" applyAlignment="1"/>
    <xf numFmtId="3" fontId="14" fillId="0" borderId="29" xfId="0" applyNumberFormat="1" applyFont="1" applyBorder="1"/>
    <xf numFmtId="4" fontId="14" fillId="0" borderId="1" xfId="0" applyNumberFormat="1" applyFont="1" applyBorder="1"/>
    <xf numFmtId="4" fontId="14" fillId="0" borderId="1" xfId="6" applyNumberFormat="1" applyFont="1" applyBorder="1" applyAlignment="1"/>
    <xf numFmtId="4" fontId="14" fillId="0" borderId="9" xfId="6" applyNumberFormat="1" applyFont="1" applyBorder="1" applyAlignment="1"/>
    <xf numFmtId="4" fontId="14" fillId="2" borderId="1" xfId="6" applyNumberFormat="1" applyFont="1" applyFill="1" applyBorder="1" applyAlignment="1"/>
    <xf numFmtId="4" fontId="13" fillId="0" borderId="1" xfId="0" applyNumberFormat="1" applyFont="1" applyBorder="1"/>
    <xf numFmtId="4" fontId="13" fillId="0" borderId="28" xfId="0" applyNumberFormat="1" applyFont="1" applyBorder="1"/>
    <xf numFmtId="4" fontId="15" fillId="0" borderId="1" xfId="6" applyNumberFormat="1" applyFont="1" applyBorder="1" applyAlignment="1"/>
    <xf numFmtId="4" fontId="14" fillId="0" borderId="1" xfId="6" applyNumberFormat="1" applyFont="1" applyFill="1" applyBorder="1" applyAlignment="1"/>
    <xf numFmtId="4" fontId="14" fillId="0" borderId="9" xfId="6" applyNumberFormat="1" applyFont="1" applyFill="1" applyBorder="1" applyAlignment="1"/>
    <xf numFmtId="4" fontId="14" fillId="2" borderId="1" xfId="0" applyNumberFormat="1" applyFont="1" applyFill="1" applyBorder="1"/>
    <xf numFmtId="4" fontId="14" fillId="2" borderId="3" xfId="0" applyNumberFormat="1" applyFont="1" applyFill="1" applyBorder="1"/>
    <xf numFmtId="4" fontId="14" fillId="0" borderId="3" xfId="6" applyNumberFormat="1" applyFont="1" applyBorder="1" applyAlignment="1"/>
    <xf numFmtId="4" fontId="14" fillId="0" borderId="3" xfId="0" applyNumberFormat="1" applyFont="1" applyBorder="1"/>
    <xf numFmtId="164" fontId="14" fillId="0" borderId="19" xfId="6" applyFont="1" applyBorder="1" applyAlignment="1"/>
    <xf numFmtId="4" fontId="14" fillId="0" borderId="7" xfId="6" applyNumberFormat="1" applyFont="1" applyBorder="1" applyAlignment="1"/>
    <xf numFmtId="4" fontId="14" fillId="0" borderId="20" xfId="6" applyNumberFormat="1" applyFont="1" applyBorder="1" applyAlignment="1"/>
    <xf numFmtId="4" fontId="14" fillId="0" borderId="2" xfId="6" applyNumberFormat="1" applyFont="1" applyBorder="1" applyAlignment="1"/>
    <xf numFmtId="4" fontId="14" fillId="0" borderId="8" xfId="6" applyNumberFormat="1" applyFont="1" applyBorder="1" applyAlignment="1"/>
    <xf numFmtId="4" fontId="13" fillId="0" borderId="0" xfId="0" applyNumberFormat="1" applyFont="1"/>
    <xf numFmtId="3" fontId="14" fillId="0" borderId="33" xfId="0" applyNumberFormat="1" applyFont="1" applyBorder="1"/>
    <xf numFmtId="4" fontId="14" fillId="0" borderId="10" xfId="6" applyNumberFormat="1" applyFont="1" applyBorder="1" applyAlignment="1"/>
    <xf numFmtId="164" fontId="14" fillId="0" borderId="20" xfId="6" applyFont="1" applyBorder="1" applyAlignment="1"/>
    <xf numFmtId="164" fontId="14" fillId="2" borderId="27" xfId="6" applyFont="1" applyFill="1" applyBorder="1" applyAlignment="1"/>
    <xf numFmtId="3" fontId="14" fillId="0" borderId="34" xfId="0" applyNumberFormat="1" applyFont="1" applyBorder="1"/>
    <xf numFmtId="4" fontId="14" fillId="0" borderId="5" xfId="0" applyNumberFormat="1" applyFont="1" applyBorder="1"/>
    <xf numFmtId="4" fontId="14" fillId="0" borderId="5" xfId="6" applyNumberFormat="1" applyFont="1" applyBorder="1" applyAlignment="1"/>
    <xf numFmtId="4" fontId="14" fillId="0" borderId="5" xfId="6" applyNumberFormat="1" applyFont="1" applyFill="1" applyBorder="1" applyAlignment="1"/>
    <xf numFmtId="4" fontId="14" fillId="0" borderId="6" xfId="6" applyNumberFormat="1" applyFont="1" applyFill="1" applyBorder="1" applyAlignment="1"/>
    <xf numFmtId="4" fontId="14" fillId="0" borderId="11" xfId="6" applyNumberFormat="1" applyFont="1" applyFill="1" applyBorder="1" applyAlignment="1"/>
    <xf numFmtId="164" fontId="14" fillId="0" borderId="5" xfId="6" applyFont="1" applyBorder="1" applyAlignment="1"/>
    <xf numFmtId="164" fontId="14" fillId="0" borderId="30" xfId="6" applyFont="1" applyBorder="1" applyAlignment="1"/>
    <xf numFmtId="3" fontId="14" fillId="0" borderId="32" xfId="0" applyNumberFormat="1" applyFont="1" applyBorder="1"/>
    <xf numFmtId="4" fontId="14" fillId="0" borderId="0" xfId="6" applyNumberFormat="1" applyFont="1" applyBorder="1" applyAlignment="1"/>
    <xf numFmtId="4" fontId="14" fillId="0" borderId="36" xfId="6" applyNumberFormat="1" applyFont="1" applyBorder="1" applyAlignment="1"/>
    <xf numFmtId="4" fontId="14" fillId="0" borderId="2" xfId="6" applyNumberFormat="1" applyFont="1" applyFill="1" applyBorder="1" applyAlignment="1"/>
    <xf numFmtId="4" fontId="14" fillId="0" borderId="12" xfId="6" quotePrefix="1" applyNumberFormat="1" applyFont="1" applyFill="1" applyBorder="1" applyAlignment="1"/>
    <xf numFmtId="164" fontId="14" fillId="0" borderId="9" xfId="6" applyFont="1" applyBorder="1" applyAlignment="1"/>
    <xf numFmtId="165" fontId="13" fillId="0" borderId="1" xfId="0" applyNumberFormat="1" applyFont="1" applyBorder="1"/>
    <xf numFmtId="165" fontId="14" fillId="0" borderId="0" xfId="0" applyNumberFormat="1" applyFont="1"/>
    <xf numFmtId="164" fontId="14" fillId="0" borderId="1" xfId="6" applyFont="1" applyBorder="1" applyAlignment="1"/>
    <xf numFmtId="164" fontId="14" fillId="0" borderId="7" xfId="6" applyFont="1" applyBorder="1" applyAlignment="1"/>
    <xf numFmtId="4" fontId="14" fillId="0" borderId="1" xfId="0" applyNumberFormat="1" applyFont="1" applyBorder="1" applyAlignment="1">
      <alignment horizontal="left"/>
    </xf>
    <xf numFmtId="4" fontId="14" fillId="0" borderId="3" xfId="6" applyNumberFormat="1" applyFont="1" applyFill="1" applyBorder="1" applyAlignment="1"/>
    <xf numFmtId="3" fontId="14" fillId="0" borderId="35" xfId="0" applyNumberFormat="1" applyFont="1" applyBorder="1"/>
    <xf numFmtId="4" fontId="14" fillId="0" borderId="4" xfId="0" applyNumberFormat="1" applyFont="1" applyBorder="1"/>
    <xf numFmtId="4" fontId="14" fillId="0" borderId="17" xfId="0" applyNumberFormat="1" applyFont="1" applyBorder="1"/>
    <xf numFmtId="164" fontId="14" fillId="0" borderId="31" xfId="6" applyFont="1" applyBorder="1" applyAlignment="1"/>
    <xf numFmtId="3" fontId="13" fillId="0" borderId="16" xfId="0" applyNumberFormat="1" applyFont="1" applyBorder="1"/>
    <xf numFmtId="4" fontId="13" fillId="0" borderId="14" xfId="0" applyNumberFormat="1" applyFont="1" applyBorder="1"/>
    <xf numFmtId="4" fontId="13" fillId="0" borderId="21" xfId="0" applyNumberFormat="1" applyFont="1" applyBorder="1"/>
    <xf numFmtId="3" fontId="13" fillId="0" borderId="32" xfId="0" applyNumberFormat="1" applyFont="1" applyBorder="1"/>
    <xf numFmtId="4" fontId="13" fillId="0" borderId="2" xfId="0" applyNumberFormat="1" applyFont="1" applyBorder="1"/>
    <xf numFmtId="4" fontId="13" fillId="0" borderId="9" xfId="0" applyNumberFormat="1" applyFont="1" applyBorder="1"/>
    <xf numFmtId="3" fontId="13" fillId="0" borderId="29" xfId="0" applyNumberFormat="1" applyFont="1" applyBorder="1"/>
    <xf numFmtId="4" fontId="13" fillId="0" borderId="7" xfId="0" applyNumberFormat="1" applyFont="1" applyBorder="1"/>
    <xf numFmtId="4" fontId="13" fillId="0" borderId="1" xfId="6" applyNumberFormat="1" applyFont="1" applyBorder="1" applyAlignment="1"/>
    <xf numFmtId="165" fontId="13" fillId="0" borderId="0" xfId="0" applyNumberFormat="1" applyFont="1"/>
    <xf numFmtId="165" fontId="13" fillId="0" borderId="7" xfId="0" applyNumberFormat="1" applyFont="1" applyBorder="1"/>
    <xf numFmtId="165" fontId="17" fillId="0" borderId="0" xfId="0" applyNumberFormat="1" applyFont="1"/>
    <xf numFmtId="3" fontId="18" fillId="0" borderId="16" xfId="0" applyNumberFormat="1" applyFont="1" applyBorder="1"/>
    <xf numFmtId="4" fontId="18" fillId="0" borderId="14" xfId="0" applyNumberFormat="1" applyFont="1" applyBorder="1"/>
    <xf numFmtId="4" fontId="17" fillId="0" borderId="14" xfId="0" applyNumberFormat="1" applyFont="1" applyBorder="1"/>
    <xf numFmtId="4" fontId="17" fillId="0" borderId="21" xfId="0" applyNumberFormat="1" applyFont="1" applyBorder="1"/>
    <xf numFmtId="165" fontId="19" fillId="0" borderId="0" xfId="0" applyNumberFormat="1" applyFont="1"/>
    <xf numFmtId="3" fontId="20" fillId="0" borderId="16" xfId="0" applyNumberFormat="1" applyFont="1" applyBorder="1"/>
    <xf numFmtId="4" fontId="20" fillId="0" borderId="14" xfId="0" applyNumberFormat="1" applyFont="1" applyBorder="1"/>
    <xf numFmtId="4" fontId="19" fillId="0" borderId="14" xfId="0" applyNumberFormat="1" applyFont="1" applyBorder="1"/>
    <xf numFmtId="4" fontId="19" fillId="0" borderId="14" xfId="0" applyNumberFormat="1" applyFont="1" applyBorder="1" applyAlignment="1">
      <alignment horizontal="center" vertical="center"/>
    </xf>
    <xf numFmtId="4" fontId="19" fillId="0" borderId="21" xfId="0" applyNumberFormat="1" applyFont="1" applyBorder="1" applyAlignment="1">
      <alignment horizontal="center" vertical="center"/>
    </xf>
    <xf numFmtId="4" fontId="19" fillId="0" borderId="15" xfId="0" applyNumberFormat="1" applyFont="1" applyBorder="1" applyAlignment="1">
      <alignment horizontal="center" vertical="center"/>
    </xf>
    <xf numFmtId="4" fontId="19" fillId="0" borderId="16" xfId="0" applyNumberFormat="1" applyFont="1" applyBorder="1" applyAlignment="1">
      <alignment horizontal="center" vertical="center"/>
    </xf>
    <xf numFmtId="4" fontId="19" fillId="0" borderId="14" xfId="0" applyNumberFormat="1" applyFont="1" applyBorder="1" applyAlignment="1">
      <alignment horizontal="center" vertical="center" wrapText="1"/>
    </xf>
    <xf numFmtId="4" fontId="14" fillId="0" borderId="37" xfId="0" applyNumberFormat="1" applyFont="1" applyBorder="1"/>
    <xf numFmtId="165" fontId="12" fillId="3" borderId="0" xfId="0" applyNumberFormat="1" applyFont="1" applyFill="1"/>
    <xf numFmtId="4" fontId="14" fillId="0" borderId="1" xfId="0" applyNumberFormat="1" applyFont="1" applyBorder="1" applyAlignment="1">
      <alignment wrapText="1"/>
    </xf>
    <xf numFmtId="0" fontId="22" fillId="0" borderId="0" xfId="0" applyFont="1" applyAlignment="1">
      <alignment horizontal="center"/>
    </xf>
    <xf numFmtId="0" fontId="1" fillId="0" borderId="0" xfId="0" applyFont="1"/>
    <xf numFmtId="164" fontId="1" fillId="0" borderId="0" xfId="6" applyFont="1"/>
    <xf numFmtId="166" fontId="1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6" applyFont="1" applyAlignment="1">
      <alignment wrapText="1"/>
    </xf>
    <xf numFmtId="164" fontId="1" fillId="0" borderId="0" xfId="6" applyFont="1" applyAlignment="1">
      <alignment horizontal="center"/>
    </xf>
    <xf numFmtId="17" fontId="1" fillId="0" borderId="42" xfId="0" applyNumberFormat="1" applyFont="1" applyBorder="1"/>
    <xf numFmtId="17" fontId="1" fillId="0" borderId="13" xfId="0" applyNumberFormat="1" applyFont="1" applyBorder="1"/>
    <xf numFmtId="17" fontId="1" fillId="0" borderId="44" xfId="0" applyNumberFormat="1" applyFont="1" applyBorder="1"/>
    <xf numFmtId="164" fontId="1" fillId="0" borderId="47" xfId="6" applyFont="1" applyBorder="1"/>
    <xf numFmtId="164" fontId="1" fillId="0" borderId="48" xfId="6" applyFont="1" applyBorder="1"/>
    <xf numFmtId="17" fontId="1" fillId="0" borderId="45" xfId="0" applyNumberFormat="1" applyFont="1" applyBorder="1"/>
    <xf numFmtId="17" fontId="1" fillId="0" borderId="41" xfId="0" applyNumberFormat="1" applyFont="1" applyBorder="1"/>
    <xf numFmtId="17" fontId="1" fillId="0" borderId="43" xfId="0" applyNumberFormat="1" applyFont="1" applyBorder="1"/>
    <xf numFmtId="164" fontId="22" fillId="4" borderId="39" xfId="6" applyFont="1" applyFill="1" applyBorder="1" applyAlignment="1">
      <alignment horizontal="center" wrapText="1"/>
    </xf>
    <xf numFmtId="164" fontId="22" fillId="4" borderId="40" xfId="6" applyFont="1" applyFill="1" applyBorder="1" applyAlignment="1">
      <alignment horizontal="center" wrapText="1"/>
    </xf>
    <xf numFmtId="164" fontId="1" fillId="0" borderId="45" xfId="6" applyFont="1" applyBorder="1" applyAlignment="1">
      <alignment wrapText="1"/>
    </xf>
    <xf numFmtId="164" fontId="1" fillId="0" borderId="13" xfId="6" applyFont="1" applyBorder="1"/>
    <xf numFmtId="164" fontId="1" fillId="0" borderId="41" xfId="6" applyFont="1" applyBorder="1" applyAlignment="1">
      <alignment wrapText="1"/>
    </xf>
    <xf numFmtId="164" fontId="1" fillId="0" borderId="42" xfId="6" applyFont="1" applyBorder="1"/>
    <xf numFmtId="164" fontId="1" fillId="0" borderId="43" xfId="6" applyFont="1" applyBorder="1" applyAlignment="1">
      <alignment wrapText="1"/>
    </xf>
    <xf numFmtId="164" fontId="1" fillId="0" borderId="44" xfId="6" applyFont="1" applyBorder="1"/>
    <xf numFmtId="164" fontId="22" fillId="4" borderId="39" xfId="6" applyFont="1" applyFill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164" fontId="1" fillId="0" borderId="52" xfId="6" applyFont="1" applyBorder="1" applyAlignment="1">
      <alignment horizontal="center"/>
    </xf>
    <xf numFmtId="164" fontId="1" fillId="0" borderId="50" xfId="6" applyFont="1" applyBorder="1" applyAlignment="1">
      <alignment horizontal="center"/>
    </xf>
    <xf numFmtId="164" fontId="1" fillId="0" borderId="51" xfId="6" applyFont="1" applyBorder="1" applyAlignment="1">
      <alignment horizontal="center"/>
    </xf>
    <xf numFmtId="0" fontId="22" fillId="4" borderId="53" xfId="0" applyFont="1" applyFill="1" applyBorder="1" applyAlignment="1">
      <alignment horizontal="center"/>
    </xf>
    <xf numFmtId="0" fontId="22" fillId="4" borderId="38" xfId="0" applyFont="1" applyFill="1" applyBorder="1" applyAlignment="1">
      <alignment horizontal="center"/>
    </xf>
    <xf numFmtId="164" fontId="22" fillId="4" borderId="46" xfId="6" applyFont="1" applyFill="1" applyBorder="1" applyAlignment="1">
      <alignment horizontal="center" wrapText="1"/>
    </xf>
    <xf numFmtId="0" fontId="22" fillId="0" borderId="1" xfId="0" applyFont="1" applyBorder="1"/>
    <xf numFmtId="0" fontId="22" fillId="0" borderId="1" xfId="0" applyFont="1" applyBorder="1" applyAlignment="1">
      <alignment wrapText="1"/>
    </xf>
    <xf numFmtId="17" fontId="22" fillId="0" borderId="1" xfId="0" applyNumberFormat="1" applyFont="1" applyBorder="1"/>
    <xf numFmtId="0" fontId="22" fillId="0" borderId="3" xfId="0" applyFont="1" applyBorder="1" applyAlignment="1">
      <alignment vertical="center" wrapText="1"/>
    </xf>
    <xf numFmtId="4" fontId="22" fillId="0" borderId="1" xfId="0" applyNumberFormat="1" applyFont="1" applyBorder="1"/>
    <xf numFmtId="17" fontId="22" fillId="0" borderId="29" xfId="0" applyNumberFormat="1" applyFont="1" applyBorder="1"/>
    <xf numFmtId="0" fontId="22" fillId="5" borderId="1" xfId="0" applyFont="1" applyFill="1" applyBorder="1"/>
    <xf numFmtId="0" fontId="22" fillId="5" borderId="1" xfId="0" applyFont="1" applyFill="1" applyBorder="1" applyAlignment="1">
      <alignment wrapText="1"/>
    </xf>
    <xf numFmtId="17" fontId="22" fillId="5" borderId="1" xfId="0" applyNumberFormat="1" applyFont="1" applyFill="1" applyBorder="1"/>
    <xf numFmtId="164" fontId="22" fillId="5" borderId="1" xfId="6" applyFont="1" applyFill="1" applyBorder="1"/>
    <xf numFmtId="164" fontId="22" fillId="0" borderId="1" xfId="6" applyFont="1" applyBorder="1"/>
    <xf numFmtId="0" fontId="22" fillId="0" borderId="41" xfId="0" applyFont="1" applyBorder="1" applyAlignment="1">
      <alignment wrapText="1"/>
    </xf>
    <xf numFmtId="164" fontId="22" fillId="0" borderId="42" xfId="6" applyFont="1" applyBorder="1"/>
    <xf numFmtId="0" fontId="1" fillId="0" borderId="1" xfId="0" applyFont="1" applyBorder="1"/>
    <xf numFmtId="0" fontId="1" fillId="0" borderId="41" xfId="0" applyFont="1" applyBorder="1"/>
    <xf numFmtId="0" fontId="1" fillId="0" borderId="43" xfId="0" applyFont="1" applyBorder="1"/>
    <xf numFmtId="0" fontId="22" fillId="6" borderId="39" xfId="0" applyFont="1" applyFill="1" applyBorder="1"/>
    <xf numFmtId="0" fontId="22" fillId="6" borderId="41" xfId="0" applyFont="1" applyFill="1" applyBorder="1"/>
    <xf numFmtId="0" fontId="22" fillId="6" borderId="1" xfId="0" applyFont="1" applyFill="1" applyBorder="1"/>
    <xf numFmtId="17" fontId="22" fillId="6" borderId="1" xfId="0" applyNumberFormat="1" applyFont="1" applyFill="1" applyBorder="1"/>
    <xf numFmtId="164" fontId="22" fillId="6" borderId="42" xfId="6" applyFont="1" applyFill="1" applyBorder="1"/>
    <xf numFmtId="0" fontId="1" fillId="0" borderId="62" xfId="0" applyFont="1" applyBorder="1"/>
    <xf numFmtId="164" fontId="1" fillId="0" borderId="1" xfId="6" applyFont="1" applyBorder="1"/>
    <xf numFmtId="0" fontId="1" fillId="0" borderId="45" xfId="0" applyFont="1" applyBorder="1"/>
    <xf numFmtId="164" fontId="22" fillId="6" borderId="1" xfId="6" applyFont="1" applyFill="1" applyBorder="1"/>
    <xf numFmtId="17" fontId="22" fillId="0" borderId="3" xfId="0" applyNumberFormat="1" applyFont="1" applyBorder="1"/>
    <xf numFmtId="17" fontId="22" fillId="0" borderId="2" xfId="0" applyNumberFormat="1" applyFont="1" applyBorder="1"/>
    <xf numFmtId="17" fontId="22" fillId="0" borderId="4" xfId="0" applyNumberFormat="1" applyFont="1" applyBorder="1"/>
    <xf numFmtId="0" fontId="22" fillId="7" borderId="39" xfId="0" applyFont="1" applyFill="1" applyBorder="1"/>
    <xf numFmtId="0" fontId="22" fillId="7" borderId="41" xfId="0" applyFont="1" applyFill="1" applyBorder="1"/>
    <xf numFmtId="0" fontId="22" fillId="7" borderId="1" xfId="0" applyFont="1" applyFill="1" applyBorder="1"/>
    <xf numFmtId="164" fontId="22" fillId="7" borderId="1" xfId="6" applyFont="1" applyFill="1" applyBorder="1"/>
    <xf numFmtId="164" fontId="22" fillId="7" borderId="42" xfId="6" applyFont="1" applyFill="1" applyBorder="1"/>
    <xf numFmtId="17" fontId="22" fillId="7" borderId="1" xfId="0" applyNumberFormat="1" applyFont="1" applyFill="1" applyBorder="1" applyAlignment="1">
      <alignment horizontal="left"/>
    </xf>
    <xf numFmtId="0" fontId="1" fillId="2" borderId="20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2" fillId="7" borderId="1" xfId="0" applyFont="1" applyFill="1" applyBorder="1" applyAlignment="1">
      <alignment wrapText="1"/>
    </xf>
    <xf numFmtId="0" fontId="22" fillId="8" borderId="1" xfId="0" applyFont="1" applyFill="1" applyBorder="1"/>
    <xf numFmtId="164" fontId="22" fillId="8" borderId="1" xfId="6" applyFont="1" applyFill="1" applyBorder="1"/>
    <xf numFmtId="0" fontId="22" fillId="8" borderId="1" xfId="0" applyFont="1" applyFill="1" applyBorder="1" applyAlignment="1">
      <alignment wrapText="1"/>
    </xf>
    <xf numFmtId="17" fontId="22" fillId="8" borderId="1" xfId="0" applyNumberFormat="1" applyFont="1" applyFill="1" applyBorder="1" applyAlignment="1">
      <alignment horizontal="left"/>
    </xf>
    <xf numFmtId="0" fontId="22" fillId="9" borderId="1" xfId="0" applyFont="1" applyFill="1" applyBorder="1"/>
    <xf numFmtId="164" fontId="22" fillId="9" borderId="1" xfId="6" applyFont="1" applyFill="1" applyBorder="1"/>
    <xf numFmtId="0" fontId="22" fillId="9" borderId="1" xfId="0" applyFont="1" applyFill="1" applyBorder="1" applyAlignment="1">
      <alignment wrapText="1"/>
    </xf>
    <xf numFmtId="17" fontId="22" fillId="9" borderId="1" xfId="0" applyNumberFormat="1" applyFont="1" applyFill="1" applyBorder="1" applyAlignment="1">
      <alignment horizontal="left"/>
    </xf>
    <xf numFmtId="164" fontId="22" fillId="0" borderId="2" xfId="6" applyFont="1" applyBorder="1"/>
    <xf numFmtId="4" fontId="22" fillId="0" borderId="2" xfId="0" applyNumberFormat="1" applyFont="1" applyBorder="1"/>
    <xf numFmtId="4" fontId="14" fillId="0" borderId="65" xfId="6" applyNumberFormat="1" applyFont="1" applyBorder="1" applyAlignment="1"/>
    <xf numFmtId="4" fontId="14" fillId="0" borderId="32" xfId="6" applyNumberFormat="1" applyFont="1" applyBorder="1" applyAlignment="1"/>
    <xf numFmtId="4" fontId="14" fillId="2" borderId="3" xfId="6" applyNumberFormat="1" applyFont="1" applyFill="1" applyBorder="1" applyAlignment="1"/>
    <xf numFmtId="4" fontId="14" fillId="0" borderId="27" xfId="0" applyNumberFormat="1" applyFont="1" applyBorder="1"/>
    <xf numFmtId="4" fontId="14" fillId="0" borderId="33" xfId="6" applyNumberFormat="1" applyFont="1" applyBorder="1" applyAlignment="1"/>
    <xf numFmtId="3" fontId="14" fillId="0" borderId="66" xfId="0" applyNumberFormat="1" applyFont="1" applyBorder="1"/>
    <xf numFmtId="165" fontId="21" fillId="0" borderId="0" xfId="0" applyNumberFormat="1" applyFont="1" applyAlignment="1">
      <alignment horizontal="center"/>
    </xf>
    <xf numFmtId="4" fontId="17" fillId="0" borderId="24" xfId="0" applyNumberFormat="1" applyFont="1" applyBorder="1" applyAlignment="1">
      <alignment horizontal="center"/>
    </xf>
    <xf numFmtId="4" fontId="17" fillId="0" borderId="23" xfId="0" applyNumberFormat="1" applyFont="1" applyBorder="1" applyAlignment="1">
      <alignment horizontal="center"/>
    </xf>
    <xf numFmtId="4" fontId="17" fillId="0" borderId="25" xfId="0" applyNumberFormat="1" applyFont="1" applyBorder="1" applyAlignment="1">
      <alignment horizontal="center"/>
    </xf>
    <xf numFmtId="4" fontId="19" fillId="0" borderId="22" xfId="6" applyNumberFormat="1" applyFont="1" applyBorder="1" applyAlignment="1">
      <alignment horizontal="center"/>
    </xf>
    <xf numFmtId="4" fontId="19" fillId="0" borderId="23" xfId="6" applyNumberFormat="1" applyFont="1" applyBorder="1" applyAlignment="1">
      <alignment horizontal="center"/>
    </xf>
    <xf numFmtId="4" fontId="19" fillId="0" borderId="25" xfId="6" applyNumberFormat="1" applyFont="1" applyBorder="1" applyAlignment="1">
      <alignment horizontal="center"/>
    </xf>
    <xf numFmtId="4" fontId="17" fillId="0" borderId="22" xfId="0" applyNumberFormat="1" applyFont="1" applyBorder="1" applyAlignment="1">
      <alignment horizontal="center"/>
    </xf>
    <xf numFmtId="4" fontId="17" fillId="0" borderId="26" xfId="0" applyNumberFormat="1" applyFont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4" fillId="4" borderId="55" xfId="0" applyFont="1" applyFill="1" applyBorder="1" applyAlignment="1">
      <alignment horizontal="center"/>
    </xf>
    <xf numFmtId="0" fontId="4" fillId="4" borderId="56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58" xfId="0" applyFont="1" applyFill="1" applyBorder="1" applyAlignment="1">
      <alignment horizontal="center"/>
    </xf>
    <xf numFmtId="0" fontId="22" fillId="4" borderId="39" xfId="0" applyFont="1" applyFill="1" applyBorder="1" applyAlignment="1">
      <alignment horizontal="center" wrapText="1"/>
    </xf>
    <xf numFmtId="0" fontId="22" fillId="4" borderId="40" xfId="0" applyFont="1" applyFill="1" applyBorder="1" applyAlignment="1">
      <alignment horizontal="center" wrapText="1"/>
    </xf>
    <xf numFmtId="0" fontId="22" fillId="7" borderId="7" xfId="0" applyFont="1" applyFill="1" applyBorder="1" applyAlignment="1">
      <alignment horizontal="left"/>
    </xf>
    <xf numFmtId="0" fontId="22" fillId="7" borderId="63" xfId="0" applyFont="1" applyFill="1" applyBorder="1" applyAlignment="1">
      <alignment horizontal="left"/>
    </xf>
    <xf numFmtId="0" fontId="22" fillId="7" borderId="64" xfId="0" applyFont="1" applyFill="1" applyBorder="1" applyAlignment="1">
      <alignment horizontal="left"/>
    </xf>
    <xf numFmtId="0" fontId="22" fillId="7" borderId="59" xfId="0" applyFont="1" applyFill="1" applyBorder="1" applyAlignment="1">
      <alignment horizontal="left"/>
    </xf>
    <xf numFmtId="0" fontId="22" fillId="7" borderId="60" xfId="0" applyFont="1" applyFill="1" applyBorder="1" applyAlignment="1">
      <alignment horizontal="left"/>
    </xf>
    <xf numFmtId="0" fontId="22" fillId="7" borderId="61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22" fillId="6" borderId="59" xfId="0" applyFont="1" applyFill="1" applyBorder="1" applyAlignment="1">
      <alignment horizontal="left"/>
    </xf>
    <xf numFmtId="0" fontId="22" fillId="6" borderId="60" xfId="0" applyFont="1" applyFill="1" applyBorder="1" applyAlignment="1">
      <alignment horizontal="left"/>
    </xf>
    <xf numFmtId="0" fontId="22" fillId="6" borderId="61" xfId="0" applyFont="1" applyFill="1" applyBorder="1" applyAlignment="1">
      <alignment horizontal="left"/>
    </xf>
    <xf numFmtId="0" fontId="22" fillId="8" borderId="7" xfId="0" applyFont="1" applyFill="1" applyBorder="1" applyAlignment="1">
      <alignment horizontal="left"/>
    </xf>
    <xf numFmtId="0" fontId="22" fillId="8" borderId="63" xfId="0" applyFont="1" applyFill="1" applyBorder="1" applyAlignment="1">
      <alignment horizontal="left"/>
    </xf>
    <xf numFmtId="0" fontId="22" fillId="8" borderId="29" xfId="0" applyFont="1" applyFill="1" applyBorder="1" applyAlignment="1">
      <alignment horizontal="left"/>
    </xf>
    <xf numFmtId="0" fontId="22" fillId="7" borderId="29" xfId="0" applyFont="1" applyFill="1" applyBorder="1" applyAlignment="1">
      <alignment horizontal="left"/>
    </xf>
    <xf numFmtId="0" fontId="22" fillId="9" borderId="7" xfId="0" applyFont="1" applyFill="1" applyBorder="1" applyAlignment="1">
      <alignment horizontal="left"/>
    </xf>
    <xf numFmtId="0" fontId="22" fillId="9" borderId="63" xfId="0" applyFont="1" applyFill="1" applyBorder="1" applyAlignment="1">
      <alignment horizontal="left"/>
    </xf>
    <xf numFmtId="0" fontId="22" fillId="9" borderId="29" xfId="0" applyFont="1" applyFill="1" applyBorder="1" applyAlignment="1">
      <alignment horizontal="left"/>
    </xf>
  </cellXfs>
  <cellStyles count="7">
    <cellStyle name="Comma" xfId="6" builtinId="3"/>
    <cellStyle name="Comma 2" xfId="3" xr:uid="{00000000-0005-0000-0000-000001000000}"/>
    <cellStyle name="Comma 3" xfId="5" xr:uid="{00000000-0005-0000-0000-000002000000}"/>
    <cellStyle name="Normal" xfId="0" builtinId="0"/>
    <cellStyle name="Normal 2" xfId="2" xr:uid="{00000000-0005-0000-0000-000004000000}"/>
    <cellStyle name="Normal 3" xfId="1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702-F9C9-4255-958D-429EAE8D6205}">
  <sheetPr>
    <tabColor theme="7" tint="0.39997558519241921"/>
    <pageSetUpPr fitToPage="1"/>
  </sheetPr>
  <dimension ref="A1:Q89"/>
  <sheetViews>
    <sheetView showGridLines="0" tabSelected="1" topLeftCell="F40" zoomScale="28" zoomScaleNormal="28" workbookViewId="0">
      <selection activeCell="Q53" sqref="Q53"/>
    </sheetView>
  </sheetViews>
  <sheetFormatPr defaultColWidth="8.26953125" defaultRowHeight="26.25" customHeight="1" x14ac:dyDescent="0.7"/>
  <cols>
    <col min="1" max="1" width="8.26953125" style="1"/>
    <col min="2" max="2" width="10.7265625" style="2" customWidth="1"/>
    <col min="3" max="3" width="100.453125" style="1" customWidth="1"/>
    <col min="4" max="4" width="84.81640625" style="1" customWidth="1"/>
    <col min="5" max="5" width="44.81640625" style="1" customWidth="1"/>
    <col min="6" max="6" width="46.81640625" style="1" customWidth="1"/>
    <col min="7" max="7" width="52.1796875" style="1" customWidth="1"/>
    <col min="8" max="8" width="44.81640625" style="1" customWidth="1"/>
    <col min="9" max="9" width="42.1796875" style="1" customWidth="1"/>
    <col min="10" max="10" width="50.7265625" style="1" customWidth="1"/>
    <col min="11" max="11" width="49.81640625" style="1" customWidth="1"/>
    <col min="12" max="12" width="44.7265625" style="1" customWidth="1"/>
    <col min="13" max="13" width="49.54296875" style="1" customWidth="1"/>
    <col min="14" max="14" width="47.26953125" style="1" customWidth="1"/>
    <col min="15" max="15" width="48.1796875" style="1" customWidth="1"/>
    <col min="16" max="16" width="45.81640625" style="1" customWidth="1"/>
    <col min="17" max="17" width="53.81640625" style="11" customWidth="1"/>
    <col min="18" max="20" width="8.26953125" style="1"/>
    <col min="21" max="21" width="8.26953125" style="1" customWidth="1"/>
    <col min="22" max="16384" width="8.26953125" style="1"/>
  </cols>
  <sheetData>
    <row r="1" spans="1:17" ht="26.25" customHeight="1" x14ac:dyDescent="0.7">
      <c r="I1" s="3"/>
      <c r="J1" s="3"/>
      <c r="Q1" s="97"/>
    </row>
    <row r="2" spans="1:17" ht="92.25" customHeight="1" x14ac:dyDescent="1.25">
      <c r="B2" s="195" t="s">
        <v>18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</row>
    <row r="3" spans="1:17" ht="65.25" customHeight="1" x14ac:dyDescent="1.25">
      <c r="B3" s="195" t="s">
        <v>156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</row>
    <row r="4" spans="1:17" ht="26.25" customHeight="1" thickBot="1" x14ac:dyDescent="0.7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2"/>
    </row>
    <row r="5" spans="1:17" s="82" customFormat="1" ht="54" customHeight="1" thickBot="1" x14ac:dyDescent="1.1000000000000001">
      <c r="B5" s="83"/>
      <c r="C5" s="84"/>
      <c r="D5" s="85"/>
      <c r="E5" s="202" t="s">
        <v>19</v>
      </c>
      <c r="F5" s="197"/>
      <c r="G5" s="197"/>
      <c r="H5" s="197"/>
      <c r="I5" s="197"/>
      <c r="J5" s="197"/>
      <c r="K5" s="203"/>
      <c r="L5" s="196" t="s">
        <v>20</v>
      </c>
      <c r="M5" s="197"/>
      <c r="N5" s="197"/>
      <c r="O5" s="197"/>
      <c r="P5" s="198"/>
      <c r="Q5" s="86"/>
    </row>
    <row r="6" spans="1:17" s="87" customFormat="1" ht="147" customHeight="1" thickBot="1" x14ac:dyDescent="0.85">
      <c r="B6" s="88"/>
      <c r="C6" s="89" t="s">
        <v>16</v>
      </c>
      <c r="D6" s="90" t="s">
        <v>17</v>
      </c>
      <c r="E6" s="91" t="s">
        <v>0</v>
      </c>
      <c r="F6" s="91" t="s">
        <v>1</v>
      </c>
      <c r="G6" s="91" t="s">
        <v>2</v>
      </c>
      <c r="H6" s="91" t="s">
        <v>3</v>
      </c>
      <c r="I6" s="91" t="s">
        <v>4</v>
      </c>
      <c r="J6" s="92" t="s">
        <v>150</v>
      </c>
      <c r="K6" s="93" t="s">
        <v>5</v>
      </c>
      <c r="L6" s="94" t="s">
        <v>77</v>
      </c>
      <c r="M6" s="91" t="s">
        <v>22</v>
      </c>
      <c r="N6" s="95" t="s">
        <v>48</v>
      </c>
      <c r="O6" s="95" t="s">
        <v>75</v>
      </c>
      <c r="P6" s="95" t="s">
        <v>49</v>
      </c>
      <c r="Q6" s="92" t="s">
        <v>6</v>
      </c>
    </row>
    <row r="7" spans="1:17" ht="50.15" customHeight="1" x14ac:dyDescent="0.8">
      <c r="A7" s="6"/>
      <c r="B7" s="23">
        <v>1</v>
      </c>
      <c r="C7" s="24" t="s">
        <v>34</v>
      </c>
      <c r="D7" s="24" t="s">
        <v>76</v>
      </c>
      <c r="E7" s="25">
        <v>187500</v>
      </c>
      <c r="F7" s="25">
        <v>52500</v>
      </c>
      <c r="G7" s="25">
        <v>67500</v>
      </c>
      <c r="H7" s="25">
        <v>37500</v>
      </c>
      <c r="I7" s="25">
        <v>30000</v>
      </c>
      <c r="J7" s="26"/>
      <c r="K7" s="18">
        <f t="shared" ref="K7:K22" si="0">SUM(E7:J7)</f>
        <v>375000</v>
      </c>
      <c r="L7" s="19">
        <f>SUM(E7:G7)*8%</f>
        <v>24600</v>
      </c>
      <c r="M7" s="25">
        <v>46943.47</v>
      </c>
      <c r="N7" s="25"/>
      <c r="O7" s="25"/>
      <c r="P7" s="21">
        <f>SUM(L7:O7)</f>
        <v>71543.47</v>
      </c>
      <c r="Q7" s="22">
        <f t="shared" ref="Q7:Q21" si="1">K7-P7</f>
        <v>303456.53000000003</v>
      </c>
    </row>
    <row r="8" spans="1:17" ht="50.15" customHeight="1" x14ac:dyDescent="0.8">
      <c r="A8" s="6"/>
      <c r="B8" s="23">
        <v>2</v>
      </c>
      <c r="C8" s="24" t="s">
        <v>9</v>
      </c>
      <c r="D8" s="24" t="s">
        <v>40</v>
      </c>
      <c r="E8" s="25">
        <v>120000</v>
      </c>
      <c r="F8" s="25">
        <v>43200</v>
      </c>
      <c r="G8" s="25">
        <v>33600</v>
      </c>
      <c r="H8" s="25">
        <v>24000</v>
      </c>
      <c r="I8" s="25">
        <v>19200</v>
      </c>
      <c r="J8" s="26"/>
      <c r="K8" s="18">
        <f t="shared" si="0"/>
        <v>240000</v>
      </c>
      <c r="L8" s="19">
        <f t="shared" ref="L8:L21" si="2">SUM(E8:G8)*8%</f>
        <v>15744</v>
      </c>
      <c r="M8" s="25">
        <v>24180.43</v>
      </c>
      <c r="N8" s="27"/>
      <c r="O8" s="27">
        <v>10000</v>
      </c>
      <c r="P8" s="21">
        <f>SUM(L8:O8)</f>
        <v>49924.43</v>
      </c>
      <c r="Q8" s="22">
        <f>K8-P8</f>
        <v>190075.57</v>
      </c>
    </row>
    <row r="9" spans="1:17" ht="50.15" customHeight="1" x14ac:dyDescent="0.8">
      <c r="A9" s="6"/>
      <c r="B9" s="23">
        <v>3</v>
      </c>
      <c r="C9" s="24" t="s">
        <v>7</v>
      </c>
      <c r="D9" s="24" t="s">
        <v>8</v>
      </c>
      <c r="E9" s="25">
        <v>62500</v>
      </c>
      <c r="F9" s="25">
        <v>17500.000000000004</v>
      </c>
      <c r="G9" s="25">
        <v>22500</v>
      </c>
      <c r="H9" s="25">
        <v>12500</v>
      </c>
      <c r="I9" s="25">
        <v>10000</v>
      </c>
      <c r="J9" s="26"/>
      <c r="K9" s="18">
        <f t="shared" si="0"/>
        <v>125000</v>
      </c>
      <c r="L9" s="19">
        <f t="shared" si="2"/>
        <v>8200</v>
      </c>
      <c r="M9" s="25">
        <v>8270</v>
      </c>
      <c r="N9" s="25"/>
      <c r="O9" s="25"/>
      <c r="P9" s="21">
        <f t="shared" ref="P9:P22" si="3">SUM(L9:O9)</f>
        <v>16470</v>
      </c>
      <c r="Q9" s="22">
        <f t="shared" si="1"/>
        <v>108530</v>
      </c>
    </row>
    <row r="10" spans="1:17" ht="50.15" customHeight="1" x14ac:dyDescent="0.8">
      <c r="A10" s="6"/>
      <c r="B10" s="23">
        <v>4</v>
      </c>
      <c r="C10" s="24" t="s">
        <v>35</v>
      </c>
      <c r="D10" s="24" t="s">
        <v>29</v>
      </c>
      <c r="E10" s="25">
        <v>75000</v>
      </c>
      <c r="F10" s="25">
        <v>21000</v>
      </c>
      <c r="G10" s="25">
        <v>27000</v>
      </c>
      <c r="H10" s="25">
        <v>15000</v>
      </c>
      <c r="I10" s="25">
        <v>12000</v>
      </c>
      <c r="J10" s="26"/>
      <c r="K10" s="18">
        <f t="shared" si="0"/>
        <v>150000</v>
      </c>
      <c r="L10" s="19">
        <f t="shared" si="2"/>
        <v>9840</v>
      </c>
      <c r="M10" s="25">
        <v>11470.99</v>
      </c>
      <c r="N10" s="25"/>
      <c r="O10" s="28"/>
      <c r="P10" s="21">
        <f t="shared" si="3"/>
        <v>21310.989999999998</v>
      </c>
      <c r="Q10" s="22">
        <f t="shared" si="1"/>
        <v>128689.01000000001</v>
      </c>
    </row>
    <row r="11" spans="1:17" ht="49.5" customHeight="1" x14ac:dyDescent="0.8">
      <c r="A11" s="6"/>
      <c r="B11" s="23">
        <v>5</v>
      </c>
      <c r="C11" s="24" t="s">
        <v>37</v>
      </c>
      <c r="D11" s="24" t="s">
        <v>41</v>
      </c>
      <c r="E11" s="25">
        <v>75000</v>
      </c>
      <c r="F11" s="25">
        <v>21000</v>
      </c>
      <c r="G11" s="25">
        <v>27000</v>
      </c>
      <c r="H11" s="25">
        <v>15000</v>
      </c>
      <c r="I11" s="25">
        <v>12000</v>
      </c>
      <c r="J11" s="26"/>
      <c r="K11" s="18">
        <f t="shared" si="0"/>
        <v>150000</v>
      </c>
      <c r="L11" s="19">
        <f t="shared" si="2"/>
        <v>9840</v>
      </c>
      <c r="M11" s="25">
        <v>11470.99</v>
      </c>
      <c r="N11" s="25"/>
      <c r="O11" s="25"/>
      <c r="P11" s="21">
        <f t="shared" si="3"/>
        <v>21310.989999999998</v>
      </c>
      <c r="Q11" s="22">
        <f t="shared" si="1"/>
        <v>128689.01000000001</v>
      </c>
    </row>
    <row r="12" spans="1:17" ht="50.15" customHeight="1" x14ac:dyDescent="0.8">
      <c r="A12" s="6"/>
      <c r="B12" s="23">
        <v>6</v>
      </c>
      <c r="C12" s="24" t="s">
        <v>97</v>
      </c>
      <c r="D12" s="24" t="s">
        <v>21</v>
      </c>
      <c r="E12" s="25">
        <v>151750</v>
      </c>
      <c r="F12" s="25">
        <v>42490</v>
      </c>
      <c r="G12" s="25">
        <v>54630</v>
      </c>
      <c r="H12" s="25">
        <v>30350</v>
      </c>
      <c r="I12" s="25">
        <v>24280</v>
      </c>
      <c r="J12" s="26"/>
      <c r="K12" s="18">
        <f t="shared" si="0"/>
        <v>303500</v>
      </c>
      <c r="L12" s="19">
        <f t="shared" si="2"/>
        <v>19909.600000000002</v>
      </c>
      <c r="M12" s="27">
        <v>33272.410000000003</v>
      </c>
      <c r="N12" s="28"/>
      <c r="O12" s="28"/>
      <c r="P12" s="21">
        <f t="shared" si="3"/>
        <v>53182.010000000009</v>
      </c>
      <c r="Q12" s="22">
        <f t="shared" si="1"/>
        <v>250317.99</v>
      </c>
    </row>
    <row r="13" spans="1:17" s="10" customFormat="1" ht="50.15" customHeight="1" x14ac:dyDescent="0.8">
      <c r="A13" s="16"/>
      <c r="B13" s="23">
        <v>7</v>
      </c>
      <c r="C13" s="34" t="s">
        <v>42</v>
      </c>
      <c r="D13" s="34" t="s">
        <v>36</v>
      </c>
      <c r="E13" s="24">
        <v>56200</v>
      </c>
      <c r="F13" s="36">
        <v>20385</v>
      </c>
      <c r="G13" s="36">
        <v>15855</v>
      </c>
      <c r="H13" s="36">
        <v>12000</v>
      </c>
      <c r="I13" s="36">
        <v>10060</v>
      </c>
      <c r="J13" s="24"/>
      <c r="K13" s="18">
        <f t="shared" si="0"/>
        <v>114500</v>
      </c>
      <c r="L13" s="19">
        <f t="shared" si="2"/>
        <v>7395.2</v>
      </c>
      <c r="M13" s="31">
        <v>6975.62</v>
      </c>
      <c r="N13" s="37"/>
      <c r="O13" s="25"/>
      <c r="P13" s="21">
        <f t="shared" si="3"/>
        <v>14370.82</v>
      </c>
      <c r="Q13" s="22">
        <f t="shared" si="1"/>
        <v>100129.18</v>
      </c>
    </row>
    <row r="14" spans="1:17" s="10" customFormat="1" ht="50.15" customHeight="1" x14ac:dyDescent="0.8">
      <c r="A14" s="16"/>
      <c r="B14" s="23">
        <v>8</v>
      </c>
      <c r="C14" s="34" t="s">
        <v>43</v>
      </c>
      <c r="D14" s="34" t="s">
        <v>29</v>
      </c>
      <c r="E14" s="25">
        <v>82500</v>
      </c>
      <c r="F14" s="25">
        <v>23100</v>
      </c>
      <c r="G14" s="25">
        <v>29700</v>
      </c>
      <c r="H14" s="25">
        <v>16500</v>
      </c>
      <c r="I14" s="25">
        <v>13200</v>
      </c>
      <c r="J14" s="25"/>
      <c r="K14" s="18">
        <f t="shared" si="0"/>
        <v>165000</v>
      </c>
      <c r="L14" s="19">
        <f>SUM(E14:G14)*8%</f>
        <v>10824</v>
      </c>
      <c r="M14" s="25">
        <v>13601.42</v>
      </c>
      <c r="N14" s="38"/>
      <c r="O14" s="28"/>
      <c r="P14" s="21">
        <f>SUM(L14:O14)</f>
        <v>24425.42</v>
      </c>
      <c r="Q14" s="22">
        <f t="shared" si="1"/>
        <v>140574.58000000002</v>
      </c>
    </row>
    <row r="15" spans="1:17" s="10" customFormat="1" ht="50.15" customHeight="1" x14ac:dyDescent="0.8">
      <c r="A15" s="16"/>
      <c r="B15" s="23">
        <v>9</v>
      </c>
      <c r="C15" s="34" t="s">
        <v>44</v>
      </c>
      <c r="D15" s="34" t="s">
        <v>45</v>
      </c>
      <c r="E15" s="35">
        <v>90000</v>
      </c>
      <c r="F15" s="35">
        <v>25200</v>
      </c>
      <c r="G15" s="35">
        <v>32400</v>
      </c>
      <c r="H15" s="35">
        <v>18000</v>
      </c>
      <c r="I15" s="35">
        <v>14400</v>
      </c>
      <c r="J15" s="25"/>
      <c r="K15" s="18">
        <f t="shared" si="0"/>
        <v>180000</v>
      </c>
      <c r="L15" s="19">
        <f t="shared" si="2"/>
        <v>11808</v>
      </c>
      <c r="M15" s="35">
        <v>16264.46</v>
      </c>
      <c r="N15" s="20"/>
      <c r="O15" s="39"/>
      <c r="P15" s="21">
        <f t="shared" si="3"/>
        <v>28072.46</v>
      </c>
      <c r="Q15" s="22">
        <f>K15-P15</f>
        <v>151927.54</v>
      </c>
    </row>
    <row r="16" spans="1:17" s="10" customFormat="1" ht="50.15" customHeight="1" x14ac:dyDescent="0.8">
      <c r="A16" s="16"/>
      <c r="B16" s="23">
        <v>10</v>
      </c>
      <c r="C16" s="34" t="s">
        <v>46</v>
      </c>
      <c r="D16" s="34" t="s">
        <v>47</v>
      </c>
      <c r="E16" s="35">
        <v>120000</v>
      </c>
      <c r="F16" s="35">
        <v>33600</v>
      </c>
      <c r="G16" s="35">
        <v>43200</v>
      </c>
      <c r="H16" s="35">
        <v>24000</v>
      </c>
      <c r="I16" s="35">
        <v>19200</v>
      </c>
      <c r="J16" s="25"/>
      <c r="K16" s="18">
        <f t="shared" si="0"/>
        <v>240000</v>
      </c>
      <c r="L16" s="19">
        <f t="shared" si="2"/>
        <v>15744</v>
      </c>
      <c r="M16" s="35">
        <v>24180.43</v>
      </c>
      <c r="N16" s="20"/>
      <c r="O16" s="35"/>
      <c r="P16" s="21">
        <f t="shared" si="3"/>
        <v>39924.43</v>
      </c>
      <c r="Q16" s="22">
        <f t="shared" si="1"/>
        <v>200075.57</v>
      </c>
    </row>
    <row r="17" spans="1:17" s="10" customFormat="1" ht="49.5" customHeight="1" x14ac:dyDescent="0.8">
      <c r="A17" s="16"/>
      <c r="B17" s="23">
        <v>11</v>
      </c>
      <c r="C17" s="34" t="s">
        <v>54</v>
      </c>
      <c r="D17" s="34" t="s">
        <v>55</v>
      </c>
      <c r="E17" s="25">
        <v>45000</v>
      </c>
      <c r="F17" s="25">
        <v>12600</v>
      </c>
      <c r="G17" s="25">
        <v>16200</v>
      </c>
      <c r="H17" s="25">
        <v>9000</v>
      </c>
      <c r="I17" s="25">
        <v>7200</v>
      </c>
      <c r="J17" s="25"/>
      <c r="K17" s="18">
        <f t="shared" si="0"/>
        <v>90000</v>
      </c>
      <c r="L17" s="19">
        <f t="shared" si="2"/>
        <v>5904</v>
      </c>
      <c r="M17" s="40">
        <v>4437.2299999999996</v>
      </c>
      <c r="N17" s="40"/>
      <c r="O17" s="29">
        <v>20454.5</v>
      </c>
      <c r="P17" s="21">
        <f t="shared" si="3"/>
        <v>30795.73</v>
      </c>
      <c r="Q17" s="22">
        <f t="shared" si="1"/>
        <v>59204.270000000004</v>
      </c>
    </row>
    <row r="18" spans="1:17" ht="50.15" customHeight="1" x14ac:dyDescent="0.8">
      <c r="A18" s="6"/>
      <c r="B18" s="23">
        <v>12</v>
      </c>
      <c r="C18" s="24" t="s">
        <v>12</v>
      </c>
      <c r="D18" s="24" t="s">
        <v>13</v>
      </c>
      <c r="E18" s="25">
        <v>37500</v>
      </c>
      <c r="F18" s="25">
        <v>10500</v>
      </c>
      <c r="G18" s="25">
        <v>13500</v>
      </c>
      <c r="H18" s="25">
        <v>7500</v>
      </c>
      <c r="I18" s="25">
        <v>6000</v>
      </c>
      <c r="J18" s="26"/>
      <c r="K18" s="18">
        <f>SUM(E18:J18)</f>
        <v>75000</v>
      </c>
      <c r="L18" s="19">
        <f>SUM(E18:G18)*8%</f>
        <v>4920</v>
      </c>
      <c r="M18" s="25">
        <v>3225.47</v>
      </c>
      <c r="N18" s="25">
        <v>5000</v>
      </c>
      <c r="O18" s="27"/>
      <c r="P18" s="21">
        <f>SUM(L18:O18)</f>
        <v>13145.47</v>
      </c>
      <c r="Q18" s="22">
        <f>K18-P18</f>
        <v>61854.53</v>
      </c>
    </row>
    <row r="19" spans="1:17" s="10" customFormat="1" ht="50.15" customHeight="1" x14ac:dyDescent="0.8">
      <c r="A19" s="16"/>
      <c r="B19" s="23">
        <v>13</v>
      </c>
      <c r="C19" s="34" t="s">
        <v>53</v>
      </c>
      <c r="D19" s="34" t="s">
        <v>29</v>
      </c>
      <c r="E19" s="35">
        <v>45000</v>
      </c>
      <c r="F19" s="35">
        <v>12600</v>
      </c>
      <c r="G19" s="35">
        <v>16200</v>
      </c>
      <c r="H19" s="35">
        <v>9000</v>
      </c>
      <c r="I19" s="35">
        <v>7200</v>
      </c>
      <c r="J19" s="25"/>
      <c r="K19" s="18">
        <f t="shared" si="0"/>
        <v>90000</v>
      </c>
      <c r="L19" s="19">
        <f t="shared" si="2"/>
        <v>5904</v>
      </c>
      <c r="M19" s="35">
        <v>4437.2299999999996</v>
      </c>
      <c r="N19" s="35"/>
      <c r="O19" s="35"/>
      <c r="P19" s="21">
        <f t="shared" si="3"/>
        <v>10341.23</v>
      </c>
      <c r="Q19" s="22">
        <f>K19-P19</f>
        <v>79658.77</v>
      </c>
    </row>
    <row r="20" spans="1:17" s="10" customFormat="1" ht="50.15" customHeight="1" x14ac:dyDescent="0.8">
      <c r="A20" s="16"/>
      <c r="B20" s="23">
        <v>14</v>
      </c>
      <c r="C20" s="34" t="s">
        <v>70</v>
      </c>
      <c r="D20" s="34" t="s">
        <v>71</v>
      </c>
      <c r="E20" s="35">
        <v>120000</v>
      </c>
      <c r="F20" s="35">
        <v>33600</v>
      </c>
      <c r="G20" s="35">
        <v>43200</v>
      </c>
      <c r="H20" s="35">
        <v>24000</v>
      </c>
      <c r="I20" s="35">
        <v>19200</v>
      </c>
      <c r="J20" s="25"/>
      <c r="K20" s="18">
        <f t="shared" si="0"/>
        <v>240000</v>
      </c>
      <c r="L20" s="19">
        <f t="shared" si="2"/>
        <v>15744</v>
      </c>
      <c r="M20" s="35">
        <v>24180.43</v>
      </c>
      <c r="N20" s="35"/>
      <c r="O20" s="35"/>
      <c r="P20" s="21">
        <f t="shared" si="3"/>
        <v>39924.43</v>
      </c>
      <c r="Q20" s="22">
        <f t="shared" si="1"/>
        <v>200075.57</v>
      </c>
    </row>
    <row r="21" spans="1:17" s="10" customFormat="1" ht="50.15" customHeight="1" x14ac:dyDescent="0.8">
      <c r="A21" s="16"/>
      <c r="B21" s="23">
        <v>15</v>
      </c>
      <c r="C21" s="34" t="s">
        <v>86</v>
      </c>
      <c r="D21" s="34" t="s">
        <v>87</v>
      </c>
      <c r="E21" s="35">
        <v>45000</v>
      </c>
      <c r="F21" s="35">
        <v>12600</v>
      </c>
      <c r="G21" s="35">
        <v>16200</v>
      </c>
      <c r="H21" s="35">
        <v>9000</v>
      </c>
      <c r="I21" s="35">
        <v>7200</v>
      </c>
      <c r="J21" s="25"/>
      <c r="K21" s="24">
        <f t="shared" si="0"/>
        <v>90000</v>
      </c>
      <c r="L21" s="190">
        <f t="shared" si="2"/>
        <v>5904</v>
      </c>
      <c r="M21" s="35">
        <v>4437.2299999999996</v>
      </c>
      <c r="N21" s="35">
        <v>5000</v>
      </c>
      <c r="O21" s="35"/>
      <c r="P21" s="21">
        <f t="shared" si="3"/>
        <v>15341.23</v>
      </c>
      <c r="Q21" s="22">
        <f t="shared" si="1"/>
        <v>74658.77</v>
      </c>
    </row>
    <row r="22" spans="1:17" s="10" customFormat="1" ht="49.5" customHeight="1" x14ac:dyDescent="0.8">
      <c r="A22" s="16"/>
      <c r="B22" s="23">
        <v>16</v>
      </c>
      <c r="C22" s="34" t="s">
        <v>153</v>
      </c>
      <c r="D22" s="34" t="s">
        <v>154</v>
      </c>
      <c r="E22" s="35">
        <v>50000</v>
      </c>
      <c r="F22" s="35">
        <v>14000</v>
      </c>
      <c r="G22" s="35">
        <v>18000</v>
      </c>
      <c r="H22" s="35">
        <v>10000</v>
      </c>
      <c r="I22" s="35">
        <v>8000</v>
      </c>
      <c r="J22" s="35"/>
      <c r="K22" s="192">
        <f t="shared" si="0"/>
        <v>100000</v>
      </c>
      <c r="L22" s="193">
        <v>6560</v>
      </c>
      <c r="M22" s="35">
        <v>5516</v>
      </c>
      <c r="N22" s="35"/>
      <c r="O22" s="35"/>
      <c r="P22" s="21">
        <f t="shared" si="3"/>
        <v>12076</v>
      </c>
      <c r="Q22" s="22">
        <f>K22-P22</f>
        <v>87924</v>
      </c>
    </row>
    <row r="23" spans="1:17" s="10" customFormat="1" ht="50.15" customHeight="1" x14ac:dyDescent="0.8">
      <c r="A23" s="16"/>
      <c r="B23" s="43"/>
      <c r="C23" s="34"/>
      <c r="D23" s="34"/>
      <c r="E23" s="35"/>
      <c r="F23" s="35"/>
      <c r="G23" s="35"/>
      <c r="H23" s="35"/>
      <c r="I23" s="35"/>
      <c r="J23" s="35"/>
      <c r="K23" s="96"/>
      <c r="L23" s="189"/>
      <c r="M23" s="35"/>
      <c r="N23" s="35"/>
      <c r="O23" s="35"/>
      <c r="P23" s="45"/>
      <c r="Q23" s="46"/>
    </row>
    <row r="24" spans="1:17" ht="50.15" customHeight="1" thickBot="1" x14ac:dyDescent="0.85">
      <c r="A24" s="6"/>
      <c r="B24" s="47"/>
      <c r="C24" s="48"/>
      <c r="D24" s="48"/>
      <c r="E24" s="49">
        <f>SUM(E7:E22)</f>
        <v>1362950</v>
      </c>
      <c r="F24" s="49">
        <f>SUM(F7:F22)</f>
        <v>395875</v>
      </c>
      <c r="G24" s="49">
        <f>SUM(G7:G22)</f>
        <v>476685</v>
      </c>
      <c r="H24" s="49">
        <f>SUM(H7:H22)</f>
        <v>273350</v>
      </c>
      <c r="I24" s="50">
        <f>SUM(I7:I22)</f>
        <v>219140</v>
      </c>
      <c r="J24" s="50"/>
      <c r="K24" s="51">
        <f>SUM(K7:K22)</f>
        <v>2728000</v>
      </c>
      <c r="L24" s="52">
        <f>SUM(L7:L22)</f>
        <v>178840.8</v>
      </c>
      <c r="M24" s="50">
        <f>SUM(M7:M22)</f>
        <v>242863.81000000003</v>
      </c>
      <c r="N24" s="49">
        <f>SUM(N7:N22)</f>
        <v>10000</v>
      </c>
      <c r="O24" s="49">
        <f ca="1">SUM(O7:O30)</f>
        <v>10000</v>
      </c>
      <c r="P24" s="53">
        <f>SUM(P7:P21)</f>
        <v>450083.10999999993</v>
      </c>
      <c r="Q24" s="54">
        <f>SUM(Q7:Q22)</f>
        <v>2265840.89</v>
      </c>
    </row>
    <row r="25" spans="1:17" ht="50.15" customHeight="1" thickTop="1" x14ac:dyDescent="0.8">
      <c r="A25" s="6"/>
      <c r="B25" s="55"/>
      <c r="C25" s="17"/>
      <c r="D25" s="17" t="s">
        <v>27</v>
      </c>
      <c r="E25" s="40"/>
      <c r="F25" s="40"/>
      <c r="G25" s="40">
        <f>E24+F24+G24</f>
        <v>2235510</v>
      </c>
      <c r="H25" s="40"/>
      <c r="I25" s="56"/>
      <c r="J25" s="57"/>
      <c r="K25" s="58"/>
      <c r="L25" s="59" t="s">
        <v>58</v>
      </c>
      <c r="M25" s="58"/>
      <c r="N25" s="40"/>
      <c r="O25" s="40"/>
      <c r="P25" s="21"/>
      <c r="Q25" s="60"/>
    </row>
    <row r="26" spans="1:17" ht="93" customHeight="1" x14ac:dyDescent="0.8">
      <c r="A26" s="6"/>
      <c r="B26" s="23"/>
      <c r="C26" s="98" t="s">
        <v>103</v>
      </c>
      <c r="D26" s="24"/>
      <c r="E26" s="25"/>
      <c r="F26" s="25"/>
      <c r="G26" s="25"/>
      <c r="H26" s="25"/>
      <c r="I26" s="25"/>
      <c r="J26" s="25"/>
      <c r="K26" s="62"/>
      <c r="L26" s="41"/>
      <c r="M26" s="25"/>
      <c r="N26" s="25"/>
      <c r="O26" s="25"/>
      <c r="P26" s="63"/>
      <c r="Q26" s="64"/>
    </row>
    <row r="27" spans="1:17" s="8" customFormat="1" ht="49.5" customHeight="1" x14ac:dyDescent="0.85">
      <c r="A27" s="14"/>
      <c r="B27" s="23">
        <v>17</v>
      </c>
      <c r="C27" s="24" t="s">
        <v>10</v>
      </c>
      <c r="D27" s="24" t="s">
        <v>11</v>
      </c>
      <c r="E27" s="25">
        <v>20000</v>
      </c>
      <c r="F27" s="25">
        <v>5600</v>
      </c>
      <c r="G27" s="25">
        <v>7200</v>
      </c>
      <c r="H27" s="25">
        <v>4000</v>
      </c>
      <c r="I27" s="25">
        <v>3200</v>
      </c>
      <c r="J27" s="26"/>
      <c r="K27" s="18">
        <f>SUM(E27:J27)</f>
        <v>40000</v>
      </c>
      <c r="L27" s="19"/>
      <c r="M27" s="25"/>
      <c r="N27" s="30"/>
      <c r="O27" s="25"/>
      <c r="P27" s="21">
        <f t="shared" ref="P27:P35" si="4">SUM(L27:O27)</f>
        <v>0</v>
      </c>
      <c r="Q27" s="22">
        <f t="shared" ref="Q27:Q35" si="5">K27-P27</f>
        <v>40000</v>
      </c>
    </row>
    <row r="28" spans="1:17" s="9" customFormat="1" ht="50.15" customHeight="1" x14ac:dyDescent="0.8">
      <c r="A28" s="15"/>
      <c r="B28" s="23">
        <v>18</v>
      </c>
      <c r="C28" s="24" t="s">
        <v>30</v>
      </c>
      <c r="D28" s="24" t="s">
        <v>14</v>
      </c>
      <c r="E28" s="25">
        <v>22500</v>
      </c>
      <c r="F28" s="25">
        <v>5900</v>
      </c>
      <c r="G28" s="25">
        <v>8500</v>
      </c>
      <c r="H28" s="25">
        <v>4500</v>
      </c>
      <c r="I28" s="31">
        <v>3600</v>
      </c>
      <c r="J28" s="32"/>
      <c r="K28" s="18">
        <f>SUM(E28:J28)</f>
        <v>45000</v>
      </c>
      <c r="L28" s="19"/>
      <c r="M28" s="31"/>
      <c r="N28" s="25"/>
      <c r="O28" s="25">
        <v>5000</v>
      </c>
      <c r="P28" s="21">
        <f t="shared" si="4"/>
        <v>5000</v>
      </c>
      <c r="Q28" s="22">
        <f t="shared" si="5"/>
        <v>40000</v>
      </c>
    </row>
    <row r="29" spans="1:17" s="9" customFormat="1" ht="49.5" customHeight="1" x14ac:dyDescent="0.8">
      <c r="A29" s="15"/>
      <c r="B29" s="23">
        <v>19</v>
      </c>
      <c r="C29" s="24" t="s">
        <v>33</v>
      </c>
      <c r="D29" s="24" t="s">
        <v>32</v>
      </c>
      <c r="E29" s="25">
        <v>6000</v>
      </c>
      <c r="F29" s="25">
        <v>5000</v>
      </c>
      <c r="G29" s="25">
        <v>3000</v>
      </c>
      <c r="H29" s="25">
        <v>5000</v>
      </c>
      <c r="I29" s="31">
        <v>3000</v>
      </c>
      <c r="J29" s="32"/>
      <c r="K29" s="18">
        <f>SUM(E29:J29)</f>
        <v>22000</v>
      </c>
      <c r="L29" s="19"/>
      <c r="M29" s="31"/>
      <c r="N29" s="25"/>
      <c r="O29" s="25"/>
      <c r="P29" s="21">
        <f t="shared" si="4"/>
        <v>0</v>
      </c>
      <c r="Q29" s="22">
        <f t="shared" si="5"/>
        <v>22000</v>
      </c>
    </row>
    <row r="30" spans="1:17" s="10" customFormat="1" ht="50.15" customHeight="1" x14ac:dyDescent="0.8">
      <c r="A30" s="16"/>
      <c r="B30" s="23">
        <v>20</v>
      </c>
      <c r="C30" s="34" t="s">
        <v>72</v>
      </c>
      <c r="D30" s="34" t="s">
        <v>73</v>
      </c>
      <c r="E30" s="35">
        <v>17500</v>
      </c>
      <c r="F30" s="35">
        <v>3500</v>
      </c>
      <c r="G30" s="35">
        <v>4500</v>
      </c>
      <c r="H30" s="35">
        <v>2500</v>
      </c>
      <c r="I30" s="35">
        <v>2000</v>
      </c>
      <c r="J30" s="25"/>
      <c r="K30" s="18">
        <f>E30+F30+G30+H30+I30+J30</f>
        <v>30000</v>
      </c>
      <c r="L30" s="19"/>
      <c r="M30" s="35"/>
      <c r="N30" s="35"/>
      <c r="O30" s="35"/>
      <c r="P30" s="21">
        <f t="shared" si="4"/>
        <v>0</v>
      </c>
      <c r="Q30" s="22">
        <f t="shared" si="5"/>
        <v>30000</v>
      </c>
    </row>
    <row r="31" spans="1:17" s="9" customFormat="1" ht="50.15" customHeight="1" x14ac:dyDescent="0.8">
      <c r="A31" s="15"/>
      <c r="B31" s="23">
        <v>21</v>
      </c>
      <c r="C31" s="24" t="s">
        <v>15</v>
      </c>
      <c r="D31" s="24" t="s">
        <v>31</v>
      </c>
      <c r="E31" s="25">
        <v>30000</v>
      </c>
      <c r="F31" s="25">
        <v>5600</v>
      </c>
      <c r="G31" s="25">
        <v>7200</v>
      </c>
      <c r="H31" s="25">
        <v>4000</v>
      </c>
      <c r="I31" s="31">
        <v>3200</v>
      </c>
      <c r="J31" s="27"/>
      <c r="K31" s="18">
        <f t="shared" ref="K31:K35" si="6">SUM(E31:J31)</f>
        <v>50000</v>
      </c>
      <c r="L31" s="19"/>
      <c r="M31" s="31"/>
      <c r="N31" s="25"/>
      <c r="O31" s="25"/>
      <c r="P31" s="21">
        <f t="shared" si="4"/>
        <v>0</v>
      </c>
      <c r="Q31" s="22">
        <f t="shared" si="5"/>
        <v>50000</v>
      </c>
    </row>
    <row r="32" spans="1:17" s="8" customFormat="1" ht="49.5" customHeight="1" x14ac:dyDescent="0.8">
      <c r="A32" s="14"/>
      <c r="B32" s="23">
        <v>22</v>
      </c>
      <c r="C32" s="33" t="s">
        <v>38</v>
      </c>
      <c r="D32" s="33" t="s">
        <v>39</v>
      </c>
      <c r="E32" s="25">
        <v>22500</v>
      </c>
      <c r="F32" s="25">
        <v>5900</v>
      </c>
      <c r="G32" s="25">
        <v>8500</v>
      </c>
      <c r="H32" s="25">
        <v>9500</v>
      </c>
      <c r="I32" s="31">
        <v>3600</v>
      </c>
      <c r="J32" s="31"/>
      <c r="K32" s="18">
        <f t="shared" si="6"/>
        <v>50000</v>
      </c>
      <c r="L32" s="19"/>
      <c r="M32" s="31"/>
      <c r="N32" s="27">
        <v>13333.33</v>
      </c>
      <c r="O32" s="27"/>
      <c r="P32" s="21">
        <f t="shared" si="4"/>
        <v>13333.33</v>
      </c>
      <c r="Q32" s="22">
        <f t="shared" si="5"/>
        <v>36666.67</v>
      </c>
    </row>
    <row r="33" spans="1:17" s="10" customFormat="1" ht="50.15" customHeight="1" x14ac:dyDescent="0.8">
      <c r="A33" s="16"/>
      <c r="B33" s="23">
        <v>23</v>
      </c>
      <c r="C33" s="34" t="s">
        <v>52</v>
      </c>
      <c r="D33" s="24" t="s">
        <v>90</v>
      </c>
      <c r="E33" s="35">
        <v>12500</v>
      </c>
      <c r="F33" s="35">
        <v>3500</v>
      </c>
      <c r="G33" s="35">
        <v>4500</v>
      </c>
      <c r="H33" s="35">
        <v>2500</v>
      </c>
      <c r="I33" s="35">
        <v>2000</v>
      </c>
      <c r="J33" s="25"/>
      <c r="K33" s="18">
        <f t="shared" si="6"/>
        <v>25000</v>
      </c>
      <c r="L33" s="19"/>
      <c r="M33" s="35"/>
      <c r="N33" s="35"/>
      <c r="O33" s="35"/>
      <c r="P33" s="21">
        <f t="shared" si="4"/>
        <v>0</v>
      </c>
      <c r="Q33" s="22">
        <f t="shared" si="5"/>
        <v>25000</v>
      </c>
    </row>
    <row r="34" spans="1:17" s="10" customFormat="1" ht="50.15" customHeight="1" x14ac:dyDescent="0.8">
      <c r="A34" s="16"/>
      <c r="B34" s="23">
        <v>24</v>
      </c>
      <c r="C34" s="34" t="s">
        <v>50</v>
      </c>
      <c r="D34" s="34" t="s">
        <v>51</v>
      </c>
      <c r="E34" s="35">
        <v>17500</v>
      </c>
      <c r="F34" s="35">
        <v>3500</v>
      </c>
      <c r="G34" s="35">
        <v>4500</v>
      </c>
      <c r="H34" s="35">
        <v>2500</v>
      </c>
      <c r="I34" s="35">
        <v>2000</v>
      </c>
      <c r="J34" s="25"/>
      <c r="K34" s="18">
        <f t="shared" si="6"/>
        <v>30000</v>
      </c>
      <c r="L34" s="19"/>
      <c r="M34" s="25"/>
      <c r="N34" s="25"/>
      <c r="O34" s="25"/>
      <c r="P34" s="21">
        <f t="shared" si="4"/>
        <v>0</v>
      </c>
      <c r="Q34" s="22">
        <f t="shared" si="5"/>
        <v>30000</v>
      </c>
    </row>
    <row r="35" spans="1:17" s="10" customFormat="1" ht="50.15" customHeight="1" x14ac:dyDescent="0.8">
      <c r="A35" s="16"/>
      <c r="B35" s="23">
        <v>25</v>
      </c>
      <c r="C35" s="34" t="s">
        <v>56</v>
      </c>
      <c r="D35" s="34" t="s">
        <v>57</v>
      </c>
      <c r="E35" s="25">
        <v>16500</v>
      </c>
      <c r="F35" s="25">
        <v>4900</v>
      </c>
      <c r="G35" s="25">
        <v>4300</v>
      </c>
      <c r="H35" s="25">
        <v>3500</v>
      </c>
      <c r="I35" s="31">
        <v>2800</v>
      </c>
      <c r="J35" s="31"/>
      <c r="K35" s="18">
        <f t="shared" si="6"/>
        <v>32000</v>
      </c>
      <c r="L35" s="19"/>
      <c r="M35" s="39"/>
      <c r="N35" s="39"/>
      <c r="O35" s="42"/>
      <c r="P35" s="21">
        <f t="shared" si="4"/>
        <v>0</v>
      </c>
      <c r="Q35" s="22">
        <f t="shared" si="5"/>
        <v>32000</v>
      </c>
    </row>
    <row r="36" spans="1:17" ht="50.15" customHeight="1" x14ac:dyDescent="0.8">
      <c r="A36" s="6"/>
      <c r="B36" s="23">
        <v>26</v>
      </c>
      <c r="C36" s="36" t="s">
        <v>80</v>
      </c>
      <c r="D36" s="36" t="s">
        <v>81</v>
      </c>
      <c r="E36" s="35"/>
      <c r="F36" s="35"/>
      <c r="G36" s="35"/>
      <c r="H36" s="35"/>
      <c r="I36" s="35"/>
      <c r="J36" s="35"/>
      <c r="K36" s="35">
        <v>35000</v>
      </c>
      <c r="L36" s="44"/>
      <c r="M36" s="35"/>
      <c r="N36" s="35"/>
      <c r="O36" s="66"/>
      <c r="P36" s="20"/>
      <c r="Q36" s="64">
        <f t="shared" ref="Q36:Q39" si="7">K36-P36</f>
        <v>35000</v>
      </c>
    </row>
    <row r="37" spans="1:17" ht="50.15" customHeight="1" x14ac:dyDescent="0.8">
      <c r="A37" s="6"/>
      <c r="B37" s="23">
        <v>27</v>
      </c>
      <c r="C37" s="24" t="s">
        <v>84</v>
      </c>
      <c r="D37" s="65" t="s">
        <v>85</v>
      </c>
      <c r="E37" s="25"/>
      <c r="F37" s="25"/>
      <c r="G37" s="25"/>
      <c r="H37" s="25"/>
      <c r="I37" s="25"/>
      <c r="J37" s="25"/>
      <c r="K37" s="25">
        <v>200000</v>
      </c>
      <c r="L37" s="41"/>
      <c r="M37" s="25"/>
      <c r="N37" s="25"/>
      <c r="O37" s="31"/>
      <c r="P37" s="63"/>
      <c r="Q37" s="64">
        <f t="shared" si="7"/>
        <v>200000</v>
      </c>
    </row>
    <row r="38" spans="1:17" ht="49.5" customHeight="1" x14ac:dyDescent="0.8">
      <c r="A38" s="6"/>
      <c r="B38" s="23">
        <v>28</v>
      </c>
      <c r="C38" s="36" t="s">
        <v>88</v>
      </c>
      <c r="D38" s="36" t="s">
        <v>89</v>
      </c>
      <c r="E38" s="35"/>
      <c r="F38" s="35"/>
      <c r="G38" s="35"/>
      <c r="H38" s="35"/>
      <c r="I38" s="35"/>
      <c r="J38" s="35"/>
      <c r="K38" s="35">
        <v>135000</v>
      </c>
      <c r="L38" s="44"/>
      <c r="M38" s="35"/>
      <c r="N38" s="35"/>
      <c r="O38" s="66"/>
      <c r="P38" s="20"/>
      <c r="Q38" s="64">
        <v>135000</v>
      </c>
    </row>
    <row r="39" spans="1:17" ht="50.15" customHeight="1" x14ac:dyDescent="0.8">
      <c r="A39" s="6"/>
      <c r="B39" s="23">
        <v>29</v>
      </c>
      <c r="C39" s="36" t="s">
        <v>91</v>
      </c>
      <c r="D39" s="36" t="s">
        <v>92</v>
      </c>
      <c r="E39" s="35"/>
      <c r="F39" s="35"/>
      <c r="G39" s="35"/>
      <c r="H39" s="35"/>
      <c r="I39" s="35"/>
      <c r="J39" s="35"/>
      <c r="K39" s="35">
        <v>140000</v>
      </c>
      <c r="L39" s="44"/>
      <c r="M39" s="35"/>
      <c r="N39" s="35"/>
      <c r="O39" s="66"/>
      <c r="P39" s="20"/>
      <c r="Q39" s="64">
        <f t="shared" si="7"/>
        <v>140000</v>
      </c>
    </row>
    <row r="40" spans="1:17" ht="50.15" customHeight="1" x14ac:dyDescent="0.8">
      <c r="A40" s="6"/>
      <c r="B40" s="23">
        <v>30</v>
      </c>
      <c r="C40" s="36" t="s">
        <v>93</v>
      </c>
      <c r="D40" s="36" t="s">
        <v>94</v>
      </c>
      <c r="E40" s="35"/>
      <c r="F40" s="35"/>
      <c r="G40" s="35"/>
      <c r="H40" s="35"/>
      <c r="I40" s="35"/>
      <c r="J40" s="35"/>
      <c r="K40" s="35">
        <v>45000</v>
      </c>
      <c r="L40" s="44"/>
      <c r="M40" s="35"/>
      <c r="N40" s="35"/>
      <c r="O40" s="66"/>
      <c r="P40" s="20"/>
      <c r="Q40" s="37">
        <f t="shared" ref="Q40:Q42" si="8">K40-P40</f>
        <v>45000</v>
      </c>
    </row>
    <row r="41" spans="1:17" ht="50.15" customHeight="1" x14ac:dyDescent="0.8">
      <c r="A41" s="6"/>
      <c r="B41" s="23">
        <v>31</v>
      </c>
      <c r="C41" s="36" t="s">
        <v>95</v>
      </c>
      <c r="D41" s="36" t="s">
        <v>94</v>
      </c>
      <c r="E41" s="35"/>
      <c r="F41" s="35"/>
      <c r="G41" s="35"/>
      <c r="H41" s="35"/>
      <c r="I41" s="35"/>
      <c r="J41" s="35"/>
      <c r="K41" s="35">
        <v>30000</v>
      </c>
      <c r="L41" s="44"/>
      <c r="M41" s="35"/>
      <c r="N41" s="35"/>
      <c r="O41" s="66"/>
      <c r="P41" s="20"/>
      <c r="Q41" s="37">
        <f t="shared" si="8"/>
        <v>30000</v>
      </c>
    </row>
    <row r="42" spans="1:17" ht="50.15" customHeight="1" x14ac:dyDescent="0.8">
      <c r="A42" s="6"/>
      <c r="B42" s="23">
        <v>32</v>
      </c>
      <c r="C42" s="36" t="s">
        <v>96</v>
      </c>
      <c r="D42" s="36" t="s">
        <v>100</v>
      </c>
      <c r="E42" s="35"/>
      <c r="F42" s="35"/>
      <c r="G42" s="35"/>
      <c r="H42" s="35"/>
      <c r="I42" s="35"/>
      <c r="J42" s="35"/>
      <c r="K42" s="35">
        <v>20000</v>
      </c>
      <c r="L42" s="44"/>
      <c r="M42" s="35"/>
      <c r="N42" s="35"/>
      <c r="O42" s="66"/>
      <c r="P42" s="20"/>
      <c r="Q42" s="37">
        <f t="shared" si="8"/>
        <v>20000</v>
      </c>
    </row>
    <row r="43" spans="1:17" ht="50.15" customHeight="1" x14ac:dyDescent="0.8">
      <c r="A43" s="6"/>
      <c r="B43" s="23">
        <v>33</v>
      </c>
      <c r="C43" s="36" t="s">
        <v>98</v>
      </c>
      <c r="D43" s="36" t="s">
        <v>99</v>
      </c>
      <c r="E43" s="35"/>
      <c r="F43" s="35"/>
      <c r="G43" s="35"/>
      <c r="H43" s="35"/>
      <c r="I43" s="35"/>
      <c r="J43" s="35"/>
      <c r="K43" s="191">
        <v>90000</v>
      </c>
      <c r="L43" s="44"/>
      <c r="M43" s="35"/>
      <c r="N43" s="35"/>
      <c r="O43" s="66"/>
      <c r="P43" s="20"/>
      <c r="Q43" s="37">
        <f>K43</f>
        <v>90000</v>
      </c>
    </row>
    <row r="44" spans="1:17" ht="50.15" customHeight="1" x14ac:dyDescent="0.8">
      <c r="A44" s="6"/>
      <c r="B44" s="23">
        <v>34</v>
      </c>
      <c r="C44" s="36" t="s">
        <v>101</v>
      </c>
      <c r="D44" s="36" t="s">
        <v>102</v>
      </c>
      <c r="E44" s="35"/>
      <c r="F44" s="35"/>
      <c r="G44" s="35"/>
      <c r="H44" s="35"/>
      <c r="I44" s="35"/>
      <c r="J44" s="35"/>
      <c r="K44" s="35">
        <v>25000</v>
      </c>
      <c r="L44" s="44"/>
      <c r="M44" s="35"/>
      <c r="N44" s="35"/>
      <c r="O44" s="66"/>
      <c r="P44" s="20"/>
      <c r="Q44" s="37">
        <v>25000</v>
      </c>
    </row>
    <row r="45" spans="1:17" ht="50.15" customHeight="1" x14ac:dyDescent="0.8">
      <c r="A45" s="6"/>
      <c r="B45" s="23">
        <v>35</v>
      </c>
      <c r="C45" s="36" t="s">
        <v>138</v>
      </c>
      <c r="D45" s="36" t="s">
        <v>100</v>
      </c>
      <c r="E45" s="35"/>
      <c r="F45" s="35"/>
      <c r="G45" s="35"/>
      <c r="H45" s="35"/>
      <c r="I45" s="35"/>
      <c r="J45" s="35"/>
      <c r="K45" s="35">
        <v>20000</v>
      </c>
      <c r="L45" s="44"/>
      <c r="M45" s="35"/>
      <c r="N45" s="35"/>
      <c r="O45" s="66"/>
      <c r="P45" s="20"/>
      <c r="Q45" s="37">
        <f t="shared" ref="Q45:Q51" si="9">K45</f>
        <v>20000</v>
      </c>
    </row>
    <row r="46" spans="1:17" ht="50.15" customHeight="1" x14ac:dyDescent="0.8">
      <c r="A46" s="6"/>
      <c r="B46" s="23">
        <v>36</v>
      </c>
      <c r="C46" s="36" t="s">
        <v>139</v>
      </c>
      <c r="D46" s="36" t="s">
        <v>140</v>
      </c>
      <c r="E46" s="35"/>
      <c r="F46" s="35"/>
      <c r="G46" s="35"/>
      <c r="H46" s="35"/>
      <c r="I46" s="35"/>
      <c r="J46" s="35"/>
      <c r="K46" s="35">
        <v>15000</v>
      </c>
      <c r="L46" s="44"/>
      <c r="M46" s="35"/>
      <c r="N46" s="35"/>
      <c r="O46" s="66"/>
      <c r="P46" s="20"/>
      <c r="Q46" s="37">
        <f t="shared" si="9"/>
        <v>15000</v>
      </c>
    </row>
    <row r="47" spans="1:17" ht="50.15" customHeight="1" x14ac:dyDescent="0.8">
      <c r="A47" s="6"/>
      <c r="B47" s="23">
        <v>37</v>
      </c>
      <c r="C47" s="36" t="s">
        <v>141</v>
      </c>
      <c r="D47" s="36" t="s">
        <v>140</v>
      </c>
      <c r="E47" s="35"/>
      <c r="F47" s="35"/>
      <c r="G47" s="35"/>
      <c r="H47" s="35"/>
      <c r="I47" s="35"/>
      <c r="J47" s="35"/>
      <c r="K47" s="35">
        <v>15000</v>
      </c>
      <c r="L47" s="44"/>
      <c r="M47" s="35"/>
      <c r="N47" s="35"/>
      <c r="O47" s="66"/>
      <c r="P47" s="20"/>
      <c r="Q47" s="37">
        <f t="shared" si="9"/>
        <v>15000</v>
      </c>
    </row>
    <row r="48" spans="1:17" ht="50.15" customHeight="1" x14ac:dyDescent="0.8">
      <c r="A48" s="6"/>
      <c r="B48" s="23">
        <v>38</v>
      </c>
      <c r="C48" s="36" t="s">
        <v>143</v>
      </c>
      <c r="D48" s="36" t="s">
        <v>144</v>
      </c>
      <c r="E48" s="35"/>
      <c r="F48" s="35"/>
      <c r="G48" s="35"/>
      <c r="H48" s="35"/>
      <c r="I48" s="35"/>
      <c r="J48" s="35"/>
      <c r="K48" s="35">
        <v>45000</v>
      </c>
      <c r="L48" s="44"/>
      <c r="M48" s="35"/>
      <c r="N48" s="35"/>
      <c r="O48" s="66"/>
      <c r="P48" s="20"/>
      <c r="Q48" s="37">
        <f t="shared" si="9"/>
        <v>45000</v>
      </c>
    </row>
    <row r="49" spans="1:17" ht="50.15" customHeight="1" x14ac:dyDescent="0.8">
      <c r="A49" s="6"/>
      <c r="B49" s="23">
        <v>40</v>
      </c>
      <c r="C49" s="36" t="s">
        <v>148</v>
      </c>
      <c r="D49" s="36" t="s">
        <v>149</v>
      </c>
      <c r="E49" s="35"/>
      <c r="F49" s="35"/>
      <c r="G49" s="35"/>
      <c r="H49" s="35"/>
      <c r="I49" s="35"/>
      <c r="J49" s="35"/>
      <c r="K49" s="35">
        <v>40000</v>
      </c>
      <c r="L49" s="44"/>
      <c r="M49" s="35"/>
      <c r="N49" s="35"/>
      <c r="O49" s="66"/>
      <c r="P49" s="20"/>
      <c r="Q49" s="37">
        <f t="shared" si="9"/>
        <v>40000</v>
      </c>
    </row>
    <row r="50" spans="1:17" ht="50.15" customHeight="1" x14ac:dyDescent="0.8">
      <c r="A50" s="6"/>
      <c r="B50" s="23">
        <v>41</v>
      </c>
      <c r="C50" s="36" t="s">
        <v>155</v>
      </c>
      <c r="D50" s="36" t="s">
        <v>73</v>
      </c>
      <c r="E50" s="35"/>
      <c r="F50" s="35"/>
      <c r="G50" s="35"/>
      <c r="H50" s="35"/>
      <c r="I50" s="35"/>
      <c r="J50" s="35"/>
      <c r="K50" s="35">
        <v>25000</v>
      </c>
      <c r="L50" s="44"/>
      <c r="M50" s="35"/>
      <c r="N50" s="35"/>
      <c r="O50" s="66"/>
      <c r="P50" s="20"/>
      <c r="Q50" s="37">
        <f t="shared" si="9"/>
        <v>25000</v>
      </c>
    </row>
    <row r="51" spans="1:17" ht="50.15" customHeight="1" x14ac:dyDescent="0.8">
      <c r="A51" s="6"/>
      <c r="B51" s="194">
        <v>42</v>
      </c>
      <c r="C51" s="36" t="s">
        <v>157</v>
      </c>
      <c r="D51" s="36" t="s">
        <v>73</v>
      </c>
      <c r="E51" s="35"/>
      <c r="F51" s="35"/>
      <c r="G51" s="35"/>
      <c r="H51" s="35"/>
      <c r="I51" s="35"/>
      <c r="J51" s="35"/>
      <c r="K51" s="35">
        <v>15000</v>
      </c>
      <c r="L51" s="44"/>
      <c r="M51" s="35"/>
      <c r="N51" s="35"/>
      <c r="O51" s="66"/>
      <c r="P51" s="20"/>
      <c r="Q51" s="37">
        <f t="shared" si="9"/>
        <v>15000</v>
      </c>
    </row>
    <row r="52" spans="1:17" ht="50.15" customHeight="1" thickBot="1" x14ac:dyDescent="0.85">
      <c r="A52" s="6"/>
      <c r="B52" s="67"/>
      <c r="C52" s="68"/>
      <c r="D52" s="68" t="s">
        <v>28</v>
      </c>
      <c r="E52" s="68"/>
      <c r="F52" s="68"/>
      <c r="G52" s="68"/>
      <c r="H52" s="68"/>
      <c r="I52" s="68"/>
      <c r="J52" s="68"/>
      <c r="K52" s="68">
        <f>SUM(K24:K51)</f>
        <v>3947000</v>
      </c>
      <c r="L52" s="69"/>
      <c r="M52" s="68">
        <f>SUM(M24:M37)</f>
        <v>242863.81000000003</v>
      </c>
      <c r="N52" s="68"/>
      <c r="O52" s="68"/>
      <c r="P52" s="68"/>
      <c r="Q52" s="70">
        <f>SUM(Q24:Q51)</f>
        <v>3466507.56</v>
      </c>
    </row>
    <row r="53" spans="1:17" ht="50.15" customHeight="1" thickBot="1" x14ac:dyDescent="0.85">
      <c r="A53" s="6"/>
      <c r="B53" s="71"/>
      <c r="C53" s="72"/>
      <c r="D53" s="72"/>
      <c r="E53" s="72"/>
      <c r="F53" s="72"/>
      <c r="G53" s="72"/>
      <c r="H53" s="72"/>
      <c r="I53" s="199" t="s">
        <v>158</v>
      </c>
      <c r="J53" s="200"/>
      <c r="K53" s="200"/>
      <c r="L53" s="200"/>
      <c r="M53" s="201"/>
      <c r="N53" s="72"/>
      <c r="O53" s="72"/>
      <c r="P53" s="72"/>
      <c r="Q53" s="73"/>
    </row>
    <row r="54" spans="1:17" ht="50.15" customHeight="1" x14ac:dyDescent="0.8">
      <c r="A54" s="6"/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 t="s">
        <v>74</v>
      </c>
      <c r="N54" s="75"/>
      <c r="O54" s="75"/>
      <c r="P54" s="75"/>
      <c r="Q54" s="76"/>
    </row>
    <row r="55" spans="1:17" ht="50.15" customHeight="1" x14ac:dyDescent="0.8">
      <c r="A55" s="6"/>
      <c r="B55" s="77"/>
      <c r="C55" s="28"/>
      <c r="D55" s="28"/>
      <c r="E55" s="28"/>
      <c r="F55" s="28"/>
      <c r="G55" s="28"/>
      <c r="H55" s="61"/>
      <c r="I55" s="61" t="s">
        <v>59</v>
      </c>
      <c r="J55" s="61"/>
      <c r="K55" s="28"/>
      <c r="L55" s="28"/>
      <c r="M55" s="28">
        <f>Q52</f>
        <v>3466507.56</v>
      </c>
      <c r="N55" s="28"/>
      <c r="O55" s="28"/>
      <c r="P55" s="28"/>
      <c r="Q55" s="78"/>
    </row>
    <row r="56" spans="1:17" ht="50.15" customHeight="1" x14ac:dyDescent="0.8">
      <c r="A56" s="6"/>
      <c r="B56" s="77"/>
      <c r="C56" s="28"/>
      <c r="D56" s="28"/>
      <c r="E56" s="28"/>
      <c r="F56" s="28"/>
      <c r="G56" s="28"/>
      <c r="H56" s="61"/>
      <c r="I56" s="61" t="s">
        <v>60</v>
      </c>
      <c r="J56" s="61"/>
      <c r="K56" s="28"/>
      <c r="L56" s="79">
        <f>+M52</f>
        <v>242863.81000000003</v>
      </c>
      <c r="M56" s="80"/>
      <c r="N56" s="28"/>
      <c r="O56" s="28"/>
      <c r="P56" s="28"/>
      <c r="Q56" s="78"/>
    </row>
    <row r="57" spans="1:17" ht="50.15" customHeight="1" x14ac:dyDescent="0.8">
      <c r="A57" s="6"/>
      <c r="B57" s="77"/>
      <c r="C57" s="28"/>
      <c r="D57" s="28"/>
      <c r="E57" s="28"/>
      <c r="F57" s="28"/>
      <c r="G57" s="28"/>
      <c r="H57" s="61"/>
      <c r="I57" s="61" t="s">
        <v>61</v>
      </c>
      <c r="J57" s="61"/>
      <c r="K57" s="28"/>
      <c r="L57" s="79">
        <f>+L24</f>
        <v>178840.8</v>
      </c>
      <c r="M57" s="28"/>
      <c r="N57" s="28"/>
      <c r="O57" s="28"/>
      <c r="P57" s="28"/>
      <c r="Q57" s="78"/>
    </row>
    <row r="58" spans="1:17" ht="50.15" customHeight="1" x14ac:dyDescent="0.8">
      <c r="A58" s="6"/>
      <c r="B58" s="77"/>
      <c r="C58" s="28"/>
      <c r="D58" s="28"/>
      <c r="E58" s="28"/>
      <c r="F58" s="28"/>
      <c r="G58" s="28"/>
      <c r="H58" s="61"/>
      <c r="I58" s="61" t="s">
        <v>63</v>
      </c>
      <c r="J58" s="61"/>
      <c r="K58" s="28"/>
      <c r="L58" s="28"/>
      <c r="M58" s="79">
        <f>SUM(L56:L57)</f>
        <v>421704.61</v>
      </c>
      <c r="N58" s="28"/>
      <c r="O58" s="28"/>
      <c r="P58" s="28"/>
      <c r="Q58" s="78"/>
    </row>
    <row r="59" spans="1:17" ht="50.15" customHeight="1" x14ac:dyDescent="0.8">
      <c r="A59" s="6"/>
      <c r="B59" s="77"/>
      <c r="C59" s="28"/>
      <c r="D59" s="28"/>
      <c r="E59" s="28"/>
      <c r="F59" s="28"/>
      <c r="G59" s="28"/>
      <c r="H59" s="61"/>
      <c r="I59" s="61" t="s">
        <v>62</v>
      </c>
      <c r="J59" s="61"/>
      <c r="K59" s="28"/>
      <c r="L59" s="28"/>
      <c r="M59" s="79">
        <f>SUM(M55:M58)</f>
        <v>3888212.17</v>
      </c>
      <c r="N59" s="28"/>
      <c r="O59" s="28"/>
      <c r="P59" s="28"/>
      <c r="Q59" s="78"/>
    </row>
    <row r="60" spans="1:17" ht="50.15" customHeight="1" x14ac:dyDescent="0.8">
      <c r="A60" s="6"/>
      <c r="B60" s="77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81"/>
    </row>
    <row r="61" spans="1:17" ht="50.15" customHeight="1" x14ac:dyDescent="0.8">
      <c r="A61" s="6"/>
      <c r="B61" s="77"/>
      <c r="C61" s="61"/>
      <c r="D61" s="61"/>
      <c r="E61" s="61" t="s">
        <v>23</v>
      </c>
      <c r="F61" s="61"/>
      <c r="G61" s="61"/>
      <c r="H61" s="61"/>
      <c r="I61" s="61"/>
      <c r="J61" s="61"/>
      <c r="K61" s="61" t="s">
        <v>78</v>
      </c>
      <c r="L61" s="61"/>
      <c r="M61" s="61"/>
      <c r="N61" s="61" t="s">
        <v>26</v>
      </c>
      <c r="O61" s="61"/>
      <c r="P61" s="61"/>
      <c r="Q61" s="81"/>
    </row>
    <row r="62" spans="1:17" ht="50.15" customHeight="1" x14ac:dyDescent="0.8">
      <c r="A62" s="6"/>
      <c r="B62" s="77"/>
      <c r="C62" s="61"/>
      <c r="D62" s="61"/>
      <c r="E62" s="61" t="s">
        <v>24</v>
      </c>
      <c r="F62" s="61"/>
      <c r="G62" s="61"/>
      <c r="H62" s="61"/>
      <c r="I62" s="61"/>
      <c r="J62" s="61"/>
      <c r="K62" s="61" t="s">
        <v>24</v>
      </c>
      <c r="L62" s="61"/>
      <c r="M62" s="61"/>
      <c r="N62" s="61" t="s">
        <v>24</v>
      </c>
      <c r="O62" s="61"/>
      <c r="P62" s="61"/>
      <c r="Q62" s="81"/>
    </row>
    <row r="63" spans="1:17" ht="50.15" customHeight="1" x14ac:dyDescent="0.8">
      <c r="A63" s="6"/>
      <c r="B63" s="77"/>
      <c r="C63" s="61"/>
      <c r="D63" s="61"/>
      <c r="E63" s="61" t="s">
        <v>25</v>
      </c>
      <c r="F63" s="61"/>
      <c r="G63" s="61"/>
      <c r="H63" s="61"/>
      <c r="I63" s="61"/>
      <c r="J63" s="61"/>
      <c r="K63" s="61" t="s">
        <v>79</v>
      </c>
      <c r="L63" s="61"/>
      <c r="M63" s="61"/>
      <c r="N63" s="61" t="s">
        <v>25</v>
      </c>
      <c r="O63" s="61"/>
      <c r="P63" s="61"/>
      <c r="Q63" s="81"/>
    </row>
    <row r="64" spans="1:17" ht="26.25" customHeight="1" x14ac:dyDescent="0.7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7" ht="26.25" customHeight="1" x14ac:dyDescent="0.7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7" ht="26.25" customHeight="1" x14ac:dyDescent="0.7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7" ht="26.25" customHeight="1" x14ac:dyDescent="0.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7" ht="26.25" customHeight="1" x14ac:dyDescent="0.7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7" ht="26.25" customHeight="1" x14ac:dyDescent="0.7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7" ht="26.25" customHeight="1" x14ac:dyDescent="0.7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7" ht="26.25" customHeight="1" x14ac:dyDescent="0.7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7" ht="26.25" customHeight="1" x14ac:dyDescent="0.7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7" ht="26.25" customHeight="1" x14ac:dyDescent="0.7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7" ht="26.25" customHeight="1" x14ac:dyDescent="0.7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7" ht="26.25" customHeight="1" x14ac:dyDescent="0.7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7" ht="26.25" customHeight="1" x14ac:dyDescent="0.7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7" ht="26.25" customHeight="1" x14ac:dyDescent="0.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7" ht="26.25" customHeight="1" x14ac:dyDescent="0.7">
      <c r="A78" s="6"/>
      <c r="B78" s="6"/>
      <c r="C78" s="6"/>
      <c r="D78" s="6"/>
      <c r="E78" s="11"/>
      <c r="Q78" s="1"/>
    </row>
    <row r="79" spans="1:17" ht="53.25" customHeight="1" x14ac:dyDescent="0.7">
      <c r="A79" s="6"/>
      <c r="B79" s="6"/>
      <c r="C79" s="6"/>
      <c r="D79" s="6"/>
      <c r="E79" s="11"/>
      <c r="Q79" s="1"/>
    </row>
    <row r="80" spans="1:17" s="13" customFormat="1" ht="125.25" customHeight="1" x14ac:dyDescent="0.8"/>
    <row r="81" spans="1:17" ht="50.25" customHeight="1" x14ac:dyDescent="0.7">
      <c r="A81" s="6"/>
      <c r="B81" s="6"/>
      <c r="C81" s="6"/>
      <c r="D81" s="6"/>
      <c r="E81" s="11"/>
      <c r="Q81" s="1"/>
    </row>
    <row r="82" spans="1:17" ht="56.25" customHeight="1" x14ac:dyDescent="0.7">
      <c r="A82" s="6"/>
      <c r="B82" s="6"/>
      <c r="C82" s="6"/>
      <c r="D82" s="6"/>
      <c r="E82" s="11"/>
      <c r="Q82" s="1"/>
    </row>
    <row r="83" spans="1:17" ht="44.25" customHeight="1" x14ac:dyDescent="0.7">
      <c r="A83" s="6"/>
      <c r="B83" s="6"/>
      <c r="C83" s="6"/>
      <c r="D83" s="6"/>
      <c r="E83" s="11"/>
      <c r="Q83" s="1"/>
    </row>
    <row r="84" spans="1:17" ht="53.25" customHeight="1" x14ac:dyDescent="0.7">
      <c r="A84" s="6"/>
      <c r="B84" s="6"/>
      <c r="C84" s="6"/>
      <c r="D84" s="6"/>
      <c r="E84" s="11"/>
      <c r="Q84" s="1"/>
    </row>
    <row r="85" spans="1:17" ht="56.25" customHeight="1" x14ac:dyDescent="0.7">
      <c r="A85" s="6"/>
      <c r="B85" s="6"/>
      <c r="C85" s="6"/>
      <c r="D85" s="6"/>
      <c r="E85" s="11"/>
      <c r="Q85" s="1"/>
    </row>
    <row r="86" spans="1:17" ht="26.25" customHeight="1" x14ac:dyDescent="0.7">
      <c r="A86" s="6"/>
      <c r="B86" s="6"/>
      <c r="C86" s="6"/>
      <c r="D86" s="6"/>
      <c r="E86" s="11"/>
      <c r="Q86" s="1"/>
    </row>
    <row r="87" spans="1:17" ht="26.25" customHeight="1" x14ac:dyDescent="0.7">
      <c r="A87" s="6"/>
      <c r="B87" s="6"/>
      <c r="C87" s="6"/>
      <c r="D87" s="6"/>
      <c r="E87" s="11"/>
      <c r="Q87" s="1"/>
    </row>
    <row r="88" spans="1:17" ht="26.25" customHeight="1" x14ac:dyDescent="0.7">
      <c r="B88" s="1"/>
      <c r="E88" s="11"/>
      <c r="Q88" s="1"/>
    </row>
    <row r="89" spans="1:17" ht="26.25" customHeight="1" x14ac:dyDescent="0.7">
      <c r="B89" s="1"/>
      <c r="E89" s="11"/>
      <c r="Q89" s="1"/>
    </row>
  </sheetData>
  <mergeCells count="5">
    <mergeCell ref="B2:Q2"/>
    <mergeCell ref="B3:Q3"/>
    <mergeCell ref="L5:P5"/>
    <mergeCell ref="I53:M53"/>
    <mergeCell ref="E5:K5"/>
  </mergeCells>
  <pageMargins left="0.25" right="0.25" top="0.75" bottom="0.75" header="0.3" footer="0.3"/>
  <pageSetup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6FD-DA1B-452C-8A67-B46967E6B17A}">
  <sheetPr>
    <tabColor theme="9" tint="0.59999389629810485"/>
  </sheetPr>
  <dimension ref="A1:K29"/>
  <sheetViews>
    <sheetView workbookViewId="0">
      <selection activeCell="B13" sqref="B13"/>
    </sheetView>
  </sheetViews>
  <sheetFormatPr defaultColWidth="9.1796875" defaultRowHeight="13.5" x14ac:dyDescent="0.25"/>
  <cols>
    <col min="1" max="1" width="9.1796875" style="104" customWidth="1"/>
    <col min="2" max="2" width="26.81640625" style="100" customWidth="1"/>
    <col min="3" max="3" width="20.453125" style="100" customWidth="1"/>
    <col min="4" max="4" width="20.1796875" style="106" customWidth="1"/>
    <col min="5" max="5" width="20.81640625" style="100" customWidth="1"/>
    <col min="6" max="6" width="19.54296875" style="105" customWidth="1"/>
    <col min="7" max="7" width="13.453125" style="101" customWidth="1"/>
    <col min="8" max="8" width="13.453125" style="100" customWidth="1"/>
    <col min="9" max="9" width="13" style="100" customWidth="1"/>
    <col min="10" max="10" width="16.1796875" style="101" customWidth="1"/>
    <col min="11" max="11" width="13.81640625" style="100" customWidth="1"/>
    <col min="12" max="14" width="9.1796875" style="100"/>
    <col min="15" max="15" width="9.1796875" style="100" customWidth="1"/>
    <col min="16" max="16384" width="9.1796875" style="100"/>
  </cols>
  <sheetData>
    <row r="1" spans="1:10" ht="14" thickBot="1" x14ac:dyDescent="0.3"/>
    <row r="2" spans="1:10" ht="15" x14ac:dyDescent="0.3">
      <c r="B2" s="204" t="s">
        <v>106</v>
      </c>
      <c r="C2" s="205"/>
      <c r="D2" s="205"/>
      <c r="E2" s="205"/>
      <c r="F2" s="205"/>
      <c r="G2" s="205"/>
      <c r="H2" s="206"/>
    </row>
    <row r="3" spans="1:10" ht="15.5" thickBot="1" x14ac:dyDescent="0.35">
      <c r="B3" s="207" t="s">
        <v>107</v>
      </c>
      <c r="C3" s="208"/>
      <c r="D3" s="208"/>
      <c r="E3" s="208"/>
      <c r="F3" s="208"/>
      <c r="G3" s="208"/>
      <c r="H3" s="209"/>
    </row>
    <row r="4" spans="1:10" s="99" customFormat="1" ht="28.5" thickBot="1" x14ac:dyDescent="0.35">
      <c r="A4" s="124" t="s">
        <v>108</v>
      </c>
      <c r="B4" s="138" t="s">
        <v>16</v>
      </c>
      <c r="C4" s="138" t="s">
        <v>17</v>
      </c>
      <c r="D4" s="123" t="s">
        <v>109</v>
      </c>
      <c r="E4" s="137" t="s">
        <v>110</v>
      </c>
      <c r="F4" s="115" t="s">
        <v>111</v>
      </c>
      <c r="G4" s="116" t="s">
        <v>119</v>
      </c>
      <c r="H4" s="210" t="s">
        <v>121</v>
      </c>
      <c r="I4" s="211"/>
      <c r="J4" s="139" t="s">
        <v>120</v>
      </c>
    </row>
    <row r="5" spans="1:10" x14ac:dyDescent="0.25">
      <c r="A5" s="125">
        <v>1</v>
      </c>
      <c r="B5" s="128" t="s">
        <v>12</v>
      </c>
      <c r="C5" s="131" t="s">
        <v>112</v>
      </c>
      <c r="D5" s="134">
        <v>100000</v>
      </c>
      <c r="E5" s="131" t="s">
        <v>113</v>
      </c>
      <c r="F5" s="117">
        <v>5000</v>
      </c>
      <c r="G5" s="118">
        <v>40000</v>
      </c>
      <c r="H5" s="112">
        <v>44682</v>
      </c>
      <c r="I5" s="108">
        <v>45261</v>
      </c>
      <c r="J5" s="110">
        <f>D5-G5</f>
        <v>60000</v>
      </c>
    </row>
    <row r="6" spans="1:10" x14ac:dyDescent="0.25">
      <c r="A6" s="126">
        <v>2</v>
      </c>
      <c r="B6" s="129" t="s">
        <v>50</v>
      </c>
      <c r="C6" s="132" t="s">
        <v>51</v>
      </c>
      <c r="D6" s="135">
        <v>40000</v>
      </c>
      <c r="E6" s="132" t="s">
        <v>114</v>
      </c>
      <c r="F6" s="119">
        <v>5000</v>
      </c>
      <c r="G6" s="120">
        <v>40000</v>
      </c>
      <c r="H6" s="113">
        <v>44682</v>
      </c>
      <c r="I6" s="107">
        <v>44896</v>
      </c>
      <c r="J6" s="110">
        <f t="shared" ref="J6:J9" si="0">D6-G6</f>
        <v>0</v>
      </c>
    </row>
    <row r="7" spans="1:10" x14ac:dyDescent="0.25">
      <c r="A7" s="126">
        <v>3</v>
      </c>
      <c r="B7" s="129" t="s">
        <v>15</v>
      </c>
      <c r="C7" s="132" t="s">
        <v>31</v>
      </c>
      <c r="D7" s="135">
        <v>90000</v>
      </c>
      <c r="E7" s="132" t="s">
        <v>115</v>
      </c>
      <c r="F7" s="119">
        <v>10000</v>
      </c>
      <c r="G7" s="120">
        <v>90000</v>
      </c>
      <c r="H7" s="113">
        <v>44593</v>
      </c>
      <c r="I7" s="107">
        <v>44835</v>
      </c>
      <c r="J7" s="110">
        <f t="shared" si="0"/>
        <v>0</v>
      </c>
    </row>
    <row r="8" spans="1:10" x14ac:dyDescent="0.25">
      <c r="A8" s="126">
        <v>4</v>
      </c>
      <c r="B8" s="129" t="s">
        <v>30</v>
      </c>
      <c r="C8" s="132" t="s">
        <v>14</v>
      </c>
      <c r="D8" s="135">
        <v>60000</v>
      </c>
      <c r="E8" s="132" t="s">
        <v>116</v>
      </c>
      <c r="F8" s="119">
        <v>5000</v>
      </c>
      <c r="G8" s="120">
        <v>25000</v>
      </c>
      <c r="H8" s="113">
        <v>44774</v>
      </c>
      <c r="I8" s="107">
        <v>45108</v>
      </c>
      <c r="J8" s="110">
        <f t="shared" si="0"/>
        <v>35000</v>
      </c>
    </row>
    <row r="9" spans="1:10" ht="14" thickBot="1" x14ac:dyDescent="0.3">
      <c r="A9" s="127">
        <v>5</v>
      </c>
      <c r="B9" s="130" t="s">
        <v>117</v>
      </c>
      <c r="C9" s="133" t="s">
        <v>39</v>
      </c>
      <c r="D9" s="136">
        <v>200000</v>
      </c>
      <c r="E9" s="133" t="s">
        <v>118</v>
      </c>
      <c r="F9" s="121">
        <v>5000</v>
      </c>
      <c r="G9" s="122">
        <v>10000</v>
      </c>
      <c r="H9" s="114">
        <v>44896</v>
      </c>
      <c r="I9" s="109">
        <v>45627</v>
      </c>
      <c r="J9" s="111">
        <f t="shared" si="0"/>
        <v>190000</v>
      </c>
    </row>
    <row r="12" spans="1:10" x14ac:dyDescent="0.25">
      <c r="B12" s="100" t="s">
        <v>64</v>
      </c>
    </row>
    <row r="13" spans="1:10" ht="27" x14ac:dyDescent="0.25">
      <c r="B13" s="100" t="s">
        <v>65</v>
      </c>
      <c r="D13" s="106" t="s">
        <v>68</v>
      </c>
      <c r="E13" s="100" t="s">
        <v>67</v>
      </c>
      <c r="F13" s="105" t="s">
        <v>69</v>
      </c>
      <c r="H13" s="100" t="s">
        <v>66</v>
      </c>
    </row>
    <row r="14" spans="1:10" x14ac:dyDescent="0.25">
      <c r="B14" s="100" t="s">
        <v>82</v>
      </c>
      <c r="D14" s="106">
        <v>250000</v>
      </c>
      <c r="E14" s="100">
        <v>5</v>
      </c>
      <c r="F14" s="105">
        <f>D14/E14</f>
        <v>50000</v>
      </c>
      <c r="G14" s="101" t="e" cm="1">
        <f t="array" aca="1" ref="G14" ca="1">'SALARY DETAILS'!F90(date-H14)</f>
        <v>#REF!</v>
      </c>
      <c r="H14" s="102">
        <v>44682</v>
      </c>
      <c r="I14" s="102">
        <v>44805</v>
      </c>
    </row>
    <row r="15" spans="1:10" x14ac:dyDescent="0.25">
      <c r="B15" s="100" t="s">
        <v>83</v>
      </c>
      <c r="D15" s="106">
        <v>40000</v>
      </c>
      <c r="E15" s="100">
        <v>8</v>
      </c>
      <c r="F15" s="105">
        <f t="shared" ref="F15:F23" si="1">D15/E15</f>
        <v>5000</v>
      </c>
      <c r="G15" s="101" t="e" cm="1">
        <f t="array" aca="1" ref="G15" ca="1">'SALARY DETAILS'!F91(date-H15)</f>
        <v>#REF!</v>
      </c>
      <c r="H15" s="102">
        <v>44682</v>
      </c>
      <c r="I15" s="102">
        <v>44896</v>
      </c>
    </row>
    <row r="16" spans="1:10" x14ac:dyDescent="0.25">
      <c r="B16" s="100" t="s">
        <v>52</v>
      </c>
      <c r="D16" s="106">
        <v>50000</v>
      </c>
      <c r="E16" s="100">
        <v>5</v>
      </c>
      <c r="F16" s="105">
        <f t="shared" si="1"/>
        <v>10000</v>
      </c>
      <c r="G16" s="101" t="e" cm="1">
        <f t="array" aca="1" ref="G16" ca="1">'SALARY DETAILS'!F92(date-H16)</f>
        <v>#REF!</v>
      </c>
      <c r="H16" s="102">
        <v>44652</v>
      </c>
      <c r="I16" s="102">
        <v>44774</v>
      </c>
    </row>
    <row r="17" spans="2:11" x14ac:dyDescent="0.25">
      <c r="B17" s="100" t="s">
        <v>46</v>
      </c>
      <c r="D17" s="106">
        <v>250000</v>
      </c>
      <c r="E17" s="100">
        <v>24</v>
      </c>
      <c r="F17" s="105">
        <f t="shared" si="1"/>
        <v>10416.666666666666</v>
      </c>
      <c r="G17" s="101" t="e" cm="1">
        <f t="array" aca="1" ref="G17" ca="1">'SALARY DETAILS'!F93(date-H17)</f>
        <v>#REF!</v>
      </c>
      <c r="H17" s="102">
        <v>44319</v>
      </c>
      <c r="I17" s="102">
        <v>45049</v>
      </c>
    </row>
    <row r="18" spans="2:11" x14ac:dyDescent="0.25">
      <c r="B18" s="100" t="s">
        <v>44</v>
      </c>
      <c r="D18" s="106">
        <v>250000</v>
      </c>
      <c r="E18" s="100">
        <v>24</v>
      </c>
      <c r="F18" s="105">
        <f t="shared" si="1"/>
        <v>10416.666666666666</v>
      </c>
      <c r="G18" s="101" t="e" cm="1">
        <f t="array" aca="1" ref="G18" ca="1">'SALARY DETAILS'!F94(date-H18)</f>
        <v>#REF!</v>
      </c>
      <c r="H18" s="102">
        <v>44320</v>
      </c>
      <c r="I18" s="102">
        <v>45050</v>
      </c>
    </row>
    <row r="19" spans="2:11" x14ac:dyDescent="0.25">
      <c r="B19" s="100" t="s">
        <v>15</v>
      </c>
      <c r="D19" s="106">
        <v>90000</v>
      </c>
      <c r="E19" s="100">
        <v>9</v>
      </c>
      <c r="F19" s="105">
        <f t="shared" si="1"/>
        <v>10000</v>
      </c>
      <c r="H19" s="103">
        <v>44593</v>
      </c>
      <c r="I19" s="103">
        <v>44835</v>
      </c>
    </row>
    <row r="20" spans="2:11" x14ac:dyDescent="0.25">
      <c r="F20" s="105" t="e">
        <f t="shared" si="1"/>
        <v>#DIV/0!</v>
      </c>
    </row>
    <row r="21" spans="2:11" x14ac:dyDescent="0.25">
      <c r="F21" s="105" t="e">
        <f t="shared" si="1"/>
        <v>#DIV/0!</v>
      </c>
    </row>
    <row r="22" spans="2:11" x14ac:dyDescent="0.25">
      <c r="F22" s="105" t="e">
        <f t="shared" si="1"/>
        <v>#DIV/0!</v>
      </c>
    </row>
    <row r="23" spans="2:11" x14ac:dyDescent="0.25">
      <c r="F23" s="105" t="e">
        <f t="shared" si="1"/>
        <v>#DIV/0!</v>
      </c>
    </row>
    <row r="24" spans="2:11" x14ac:dyDescent="0.25">
      <c r="D24" s="106">
        <v>120000</v>
      </c>
      <c r="E24" s="100">
        <v>33600</v>
      </c>
      <c r="F24" s="105">
        <v>43200</v>
      </c>
      <c r="G24" s="101">
        <v>24000</v>
      </c>
      <c r="H24" s="100">
        <v>19200</v>
      </c>
      <c r="J24" s="101">
        <f>(SUM(D24:F24))*8%</f>
        <v>15744</v>
      </c>
      <c r="K24" s="100">
        <f>J24*12</f>
        <v>188928</v>
      </c>
    </row>
    <row r="25" spans="2:11" x14ac:dyDescent="0.25">
      <c r="D25" s="106">
        <v>120000</v>
      </c>
      <c r="E25" s="100">
        <v>33600</v>
      </c>
      <c r="F25" s="105">
        <v>43200</v>
      </c>
      <c r="G25" s="101">
        <v>24000</v>
      </c>
      <c r="H25" s="100">
        <v>19200</v>
      </c>
      <c r="J25" s="101">
        <f>(SUM(D25:F25))*8%</f>
        <v>15744</v>
      </c>
      <c r="K25" s="100">
        <f>J25*12</f>
        <v>188928</v>
      </c>
    </row>
    <row r="28" spans="2:11" x14ac:dyDescent="0.25">
      <c r="B28" s="100" t="s">
        <v>104</v>
      </c>
    </row>
    <row r="29" spans="2:11" x14ac:dyDescent="0.25">
      <c r="B29" s="100" t="s">
        <v>105</v>
      </c>
    </row>
  </sheetData>
  <mergeCells count="3">
    <mergeCell ref="B2:H2"/>
    <mergeCell ref="B3:H3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2DC-D4EF-4F49-8662-D8BDAD07B149}">
  <sheetPr>
    <tabColor theme="4" tint="-0.499984740745262"/>
  </sheetPr>
  <dimension ref="B2:AB40"/>
  <sheetViews>
    <sheetView topLeftCell="L12" workbookViewId="0">
      <selection activeCell="L28" sqref="L28"/>
    </sheetView>
  </sheetViews>
  <sheetFormatPr defaultColWidth="9.1796875" defaultRowHeight="13.5" x14ac:dyDescent="0.25"/>
  <cols>
    <col min="1" max="1" width="9.1796875" style="100"/>
    <col min="2" max="2" width="26.54296875" style="100" customWidth="1"/>
    <col min="3" max="3" width="9.26953125" style="100" bestFit="1" customWidth="1"/>
    <col min="4" max="4" width="10.7265625" style="101" bestFit="1" customWidth="1"/>
    <col min="5" max="5" width="11.26953125" style="100" bestFit="1" customWidth="1"/>
    <col min="6" max="8" width="9.1796875" style="100"/>
    <col min="9" max="9" width="23.1796875" style="100" customWidth="1"/>
    <col min="10" max="10" width="18.81640625" style="100" customWidth="1"/>
    <col min="11" max="11" width="10.453125" style="101" bestFit="1" customWidth="1"/>
    <col min="12" max="12" width="11.81640625" style="101" customWidth="1"/>
    <col min="13" max="13" width="9.1796875" style="100"/>
    <col min="14" max="14" width="27.1796875" style="100" customWidth="1"/>
    <col min="15" max="15" width="13.1796875" style="100" customWidth="1"/>
    <col min="16" max="16" width="14.453125" style="100" customWidth="1"/>
    <col min="17" max="17" width="13.1796875" style="100" customWidth="1"/>
    <col min="18" max="18" width="9.1796875" style="100"/>
    <col min="19" max="19" width="33.1796875" style="100" customWidth="1"/>
    <col min="20" max="20" width="16.1796875" style="100" customWidth="1"/>
    <col min="21" max="21" width="15.81640625" style="100" customWidth="1"/>
    <col min="22" max="22" width="16.54296875" style="100" customWidth="1"/>
    <col min="23" max="24" width="9.1796875" style="100"/>
    <col min="25" max="25" width="31.54296875" style="100" customWidth="1"/>
    <col min="26" max="26" width="18.81640625" style="100" customWidth="1"/>
    <col min="27" max="27" width="13.81640625" style="100" customWidth="1"/>
    <col min="28" max="28" width="13.453125" style="100" customWidth="1"/>
    <col min="29" max="16384" width="9.1796875" style="100"/>
  </cols>
  <sheetData>
    <row r="2" spans="2:28" ht="14" x14ac:dyDescent="0.3">
      <c r="B2" s="218" t="s">
        <v>106</v>
      </c>
      <c r="C2" s="218"/>
      <c r="D2" s="218"/>
      <c r="E2" s="218"/>
      <c r="F2" s="218"/>
    </row>
    <row r="3" spans="2:28" ht="14" x14ac:dyDescent="0.3">
      <c r="B3" s="218" t="s">
        <v>142</v>
      </c>
      <c r="C3" s="218"/>
      <c r="D3" s="218"/>
      <c r="E3" s="218"/>
      <c r="F3" s="218"/>
      <c r="G3" s="218"/>
    </row>
    <row r="4" spans="2:28" ht="14.5" thickBot="1" x14ac:dyDescent="0.35">
      <c r="B4" s="99"/>
      <c r="C4" s="99"/>
      <c r="D4" s="99"/>
      <c r="E4" s="99"/>
      <c r="F4" s="99"/>
    </row>
    <row r="5" spans="2:28" ht="14" x14ac:dyDescent="0.3">
      <c r="B5" s="146" t="s">
        <v>122</v>
      </c>
      <c r="C5" s="146" t="s">
        <v>12</v>
      </c>
      <c r="D5" s="149"/>
      <c r="E5" s="146"/>
      <c r="I5" s="156" t="s">
        <v>122</v>
      </c>
      <c r="J5" s="219" t="s">
        <v>30</v>
      </c>
      <c r="K5" s="220"/>
      <c r="L5" s="221"/>
      <c r="N5" s="168" t="s">
        <v>122</v>
      </c>
      <c r="O5" s="215" t="s">
        <v>117</v>
      </c>
      <c r="P5" s="216"/>
      <c r="Q5" s="217"/>
      <c r="S5" s="168" t="s">
        <v>122</v>
      </c>
      <c r="T5" s="215" t="s">
        <v>151</v>
      </c>
      <c r="U5" s="216"/>
      <c r="V5" s="217"/>
      <c r="Y5" s="168" t="s">
        <v>122</v>
      </c>
      <c r="Z5" s="215" t="s">
        <v>117</v>
      </c>
      <c r="AA5" s="216"/>
      <c r="AB5" s="217"/>
    </row>
    <row r="6" spans="2:28" ht="14" x14ac:dyDescent="0.3">
      <c r="B6" s="146" t="s">
        <v>17</v>
      </c>
      <c r="C6" s="146" t="s">
        <v>112</v>
      </c>
      <c r="D6" s="149"/>
      <c r="E6" s="146"/>
      <c r="I6" s="157" t="s">
        <v>17</v>
      </c>
      <c r="J6" s="158" t="s">
        <v>14</v>
      </c>
      <c r="K6" s="164"/>
      <c r="L6" s="160"/>
      <c r="N6" s="169" t="s">
        <v>17</v>
      </c>
      <c r="O6" s="212" t="s">
        <v>39</v>
      </c>
      <c r="P6" s="213"/>
      <c r="Q6" s="214"/>
      <c r="S6" s="169" t="s">
        <v>17</v>
      </c>
      <c r="T6" s="212" t="s">
        <v>152</v>
      </c>
      <c r="U6" s="213"/>
      <c r="V6" s="214"/>
      <c r="Y6" s="169" t="s">
        <v>17</v>
      </c>
      <c r="Z6" s="212" t="s">
        <v>39</v>
      </c>
      <c r="AA6" s="213"/>
      <c r="AB6" s="214"/>
    </row>
    <row r="7" spans="2:28" ht="14" x14ac:dyDescent="0.3">
      <c r="B7" s="146" t="s">
        <v>123</v>
      </c>
      <c r="C7" s="146" t="s">
        <v>113</v>
      </c>
      <c r="D7" s="149"/>
      <c r="E7" s="146"/>
      <c r="I7" s="157" t="s">
        <v>123</v>
      </c>
      <c r="J7" s="158" t="s">
        <v>116</v>
      </c>
      <c r="K7" s="164"/>
      <c r="L7" s="160"/>
      <c r="N7" s="169" t="s">
        <v>123</v>
      </c>
      <c r="O7" s="170" t="s">
        <v>118</v>
      </c>
      <c r="P7" s="171"/>
      <c r="Q7" s="172"/>
      <c r="S7" s="169" t="s">
        <v>123</v>
      </c>
      <c r="T7" s="170" t="s">
        <v>118</v>
      </c>
      <c r="U7" s="171"/>
      <c r="V7" s="172"/>
      <c r="Y7" s="169" t="s">
        <v>123</v>
      </c>
      <c r="Z7" s="170" t="s">
        <v>118</v>
      </c>
      <c r="AA7" s="171"/>
      <c r="AB7" s="172"/>
    </row>
    <row r="8" spans="2:28" ht="14" x14ac:dyDescent="0.3">
      <c r="B8" s="147" t="s">
        <v>124</v>
      </c>
      <c r="C8" s="148">
        <v>44682</v>
      </c>
      <c r="D8" s="149"/>
      <c r="E8" s="146"/>
      <c r="I8" s="157" t="s">
        <v>124</v>
      </c>
      <c r="J8" s="159">
        <v>44774</v>
      </c>
      <c r="K8" s="164"/>
      <c r="L8" s="160"/>
      <c r="N8" s="169" t="s">
        <v>124</v>
      </c>
      <c r="O8" s="173">
        <v>44896</v>
      </c>
      <c r="P8" s="171"/>
      <c r="Q8" s="172"/>
      <c r="S8" s="169" t="s">
        <v>124</v>
      </c>
      <c r="T8" s="173">
        <v>44896</v>
      </c>
      <c r="U8" s="171"/>
      <c r="V8" s="172"/>
      <c r="Y8" s="169" t="s">
        <v>124</v>
      </c>
      <c r="Z8" s="173">
        <v>45078</v>
      </c>
      <c r="AA8" s="171"/>
      <c r="AB8" s="172"/>
    </row>
    <row r="9" spans="2:28" ht="14" x14ac:dyDescent="0.3">
      <c r="B9" s="146" t="s">
        <v>125</v>
      </c>
      <c r="C9" s="148">
        <v>45261</v>
      </c>
      <c r="D9" s="149"/>
      <c r="E9" s="146"/>
      <c r="I9" s="157" t="s">
        <v>125</v>
      </c>
      <c r="J9" s="159">
        <v>45108</v>
      </c>
      <c r="K9" s="164"/>
      <c r="L9" s="160"/>
      <c r="N9" s="169" t="s">
        <v>125</v>
      </c>
      <c r="O9" s="173">
        <v>45627</v>
      </c>
      <c r="P9" s="171"/>
      <c r="Q9" s="172"/>
      <c r="S9" s="169" t="s">
        <v>125</v>
      </c>
      <c r="T9" s="173">
        <v>45627</v>
      </c>
      <c r="U9" s="171"/>
      <c r="V9" s="172"/>
      <c r="Y9" s="169" t="s">
        <v>125</v>
      </c>
      <c r="Z9" s="173">
        <v>45627</v>
      </c>
      <c r="AA9" s="171"/>
      <c r="AB9" s="172"/>
    </row>
    <row r="10" spans="2:28" ht="28" x14ac:dyDescent="0.3">
      <c r="B10" s="141" t="s">
        <v>126</v>
      </c>
      <c r="C10" s="140"/>
      <c r="D10" s="150"/>
      <c r="E10" s="144">
        <v>100000</v>
      </c>
      <c r="I10" s="151" t="s">
        <v>126</v>
      </c>
      <c r="J10" s="153"/>
      <c r="K10" s="162"/>
      <c r="L10" s="152">
        <v>60000</v>
      </c>
      <c r="N10" s="151" t="s">
        <v>126</v>
      </c>
      <c r="O10" s="140"/>
      <c r="P10" s="150"/>
      <c r="Q10" s="152">
        <v>200000</v>
      </c>
      <c r="S10" s="151" t="s">
        <v>126</v>
      </c>
      <c r="T10" s="140"/>
      <c r="U10" s="150"/>
      <c r="V10" s="152">
        <v>150000</v>
      </c>
      <c r="Y10" s="151" t="s">
        <v>126</v>
      </c>
      <c r="Z10" s="140"/>
      <c r="AA10" s="150"/>
      <c r="AB10" s="152">
        <v>40000</v>
      </c>
    </row>
    <row r="11" spans="2:28" ht="28" x14ac:dyDescent="0.3">
      <c r="B11" s="143" t="s">
        <v>127</v>
      </c>
      <c r="C11" s="145">
        <v>44743</v>
      </c>
      <c r="D11" s="150">
        <v>5000</v>
      </c>
      <c r="E11" s="144">
        <f>E10-D11</f>
        <v>95000</v>
      </c>
      <c r="I11" s="151" t="s">
        <v>127</v>
      </c>
      <c r="J11" s="142">
        <v>44774</v>
      </c>
      <c r="K11" s="150">
        <v>5000</v>
      </c>
      <c r="L11" s="152">
        <f>L10-K11</f>
        <v>55000</v>
      </c>
      <c r="N11" s="151" t="s">
        <v>127</v>
      </c>
      <c r="O11" s="142">
        <v>44896</v>
      </c>
      <c r="P11" s="150">
        <v>8333.33</v>
      </c>
      <c r="Q11" s="152">
        <f>Q10-P11</f>
        <v>191666.67</v>
      </c>
      <c r="S11" s="151" t="s">
        <v>127</v>
      </c>
      <c r="T11" s="142">
        <v>45069</v>
      </c>
      <c r="U11" s="150">
        <v>5000</v>
      </c>
      <c r="V11" s="152">
        <f>V10-U11</f>
        <v>145000</v>
      </c>
      <c r="Y11" s="151" t="s">
        <v>127</v>
      </c>
      <c r="Z11" s="142">
        <v>45100</v>
      </c>
      <c r="AA11" s="150">
        <v>5000</v>
      </c>
      <c r="AB11" s="152">
        <f>AB10-AA11</f>
        <v>35000</v>
      </c>
    </row>
    <row r="12" spans="2:28" ht="14" x14ac:dyDescent="0.3">
      <c r="B12" s="174"/>
      <c r="C12" s="145">
        <v>44774</v>
      </c>
      <c r="D12" s="150">
        <v>5000</v>
      </c>
      <c r="E12" s="144">
        <f t="shared" ref="E12:E23" si="0">E11-D12</f>
        <v>90000</v>
      </c>
      <c r="I12" s="154"/>
      <c r="J12" s="142">
        <v>44805</v>
      </c>
      <c r="K12" s="150">
        <v>5000</v>
      </c>
      <c r="L12" s="152">
        <f t="shared" ref="L12:L15" si="1">L11-K12</f>
        <v>50000</v>
      </c>
      <c r="N12" s="140"/>
      <c r="O12" s="142">
        <v>44927</v>
      </c>
      <c r="P12" s="150">
        <v>8333.33</v>
      </c>
      <c r="Q12" s="152">
        <f>Q11-P12</f>
        <v>183333.34000000003</v>
      </c>
      <c r="S12" s="140"/>
      <c r="T12" s="142">
        <v>45100</v>
      </c>
      <c r="U12" s="150">
        <v>5000</v>
      </c>
      <c r="V12" s="152">
        <f t="shared" ref="V12:V13" si="2">V11-U12</f>
        <v>140000</v>
      </c>
      <c r="Y12" s="140"/>
      <c r="Z12" s="142">
        <v>45130</v>
      </c>
      <c r="AA12" s="150">
        <v>5000</v>
      </c>
      <c r="AB12" s="152">
        <f>AB11-AA12</f>
        <v>30000</v>
      </c>
    </row>
    <row r="13" spans="2:28" ht="14" x14ac:dyDescent="0.3">
      <c r="B13" s="174"/>
      <c r="C13" s="145">
        <v>44805</v>
      </c>
      <c r="D13" s="150">
        <v>5000</v>
      </c>
      <c r="E13" s="144">
        <f t="shared" si="0"/>
        <v>85000</v>
      </c>
      <c r="I13" s="154"/>
      <c r="J13" s="142">
        <v>44835</v>
      </c>
      <c r="K13" s="150">
        <v>5000</v>
      </c>
      <c r="L13" s="152">
        <f t="shared" si="1"/>
        <v>45000</v>
      </c>
      <c r="N13" s="140"/>
      <c r="O13" s="142">
        <v>44958</v>
      </c>
      <c r="P13" s="150">
        <v>8333.33</v>
      </c>
      <c r="Q13" s="152">
        <f>Q12-P13</f>
        <v>175000.01000000004</v>
      </c>
      <c r="S13" s="140"/>
      <c r="T13" s="142">
        <v>45130</v>
      </c>
      <c r="U13" s="150">
        <v>5000</v>
      </c>
      <c r="V13" s="152">
        <f t="shared" si="2"/>
        <v>135000</v>
      </c>
      <c r="Y13" s="140"/>
      <c r="Z13" s="142">
        <v>45161</v>
      </c>
      <c r="AA13" s="150">
        <v>0</v>
      </c>
      <c r="AB13" s="152">
        <f>AB12-AA13</f>
        <v>30000</v>
      </c>
    </row>
    <row r="14" spans="2:28" ht="14" x14ac:dyDescent="0.3">
      <c r="B14" s="174"/>
      <c r="C14" s="145">
        <v>44835</v>
      </c>
      <c r="D14" s="150">
        <v>5000</v>
      </c>
      <c r="E14" s="144">
        <f t="shared" si="0"/>
        <v>80000</v>
      </c>
      <c r="I14" s="154"/>
      <c r="J14" s="142">
        <v>44866</v>
      </c>
      <c r="K14" s="150">
        <v>5000</v>
      </c>
      <c r="L14" s="152">
        <f t="shared" si="1"/>
        <v>40000</v>
      </c>
      <c r="N14" s="140"/>
      <c r="O14" s="142">
        <v>44986</v>
      </c>
      <c r="P14" s="150">
        <v>8333.33</v>
      </c>
      <c r="Q14" s="152">
        <f t="shared" ref="Q14:Q18" si="3">Q13-P14</f>
        <v>166666.68000000005</v>
      </c>
      <c r="S14" s="140"/>
      <c r="T14" s="142">
        <v>45161</v>
      </c>
      <c r="U14" s="150"/>
      <c r="V14" s="152"/>
      <c r="Y14" s="140"/>
      <c r="Z14" s="142">
        <v>45192</v>
      </c>
      <c r="AA14" s="150">
        <v>0</v>
      </c>
      <c r="AB14" s="152">
        <f t="shared" ref="AB14:AB18" si="4">AB13-AA14</f>
        <v>30000</v>
      </c>
    </row>
    <row r="15" spans="2:28" ht="14" x14ac:dyDescent="0.3">
      <c r="B15" s="174"/>
      <c r="C15" s="145">
        <v>44866</v>
      </c>
      <c r="D15" s="150">
        <v>5000</v>
      </c>
      <c r="E15" s="144">
        <f t="shared" si="0"/>
        <v>75000</v>
      </c>
      <c r="I15" s="154"/>
      <c r="J15" s="142">
        <v>44896</v>
      </c>
      <c r="K15" s="150">
        <v>5000</v>
      </c>
      <c r="L15" s="152">
        <f t="shared" si="1"/>
        <v>35000</v>
      </c>
      <c r="N15" s="140"/>
      <c r="O15" s="142">
        <v>45017</v>
      </c>
      <c r="P15" s="150">
        <v>8333.33</v>
      </c>
      <c r="Q15" s="152">
        <f t="shared" si="3"/>
        <v>158333.35000000006</v>
      </c>
      <c r="S15" s="140"/>
      <c r="T15" s="142">
        <v>45192</v>
      </c>
      <c r="U15" s="150"/>
      <c r="V15" s="152"/>
      <c r="Y15" s="140"/>
      <c r="Z15" s="142">
        <v>45222</v>
      </c>
      <c r="AA15" s="150">
        <v>0</v>
      </c>
      <c r="AB15" s="152">
        <f t="shared" si="4"/>
        <v>30000</v>
      </c>
    </row>
    <row r="16" spans="2:28" ht="14" x14ac:dyDescent="0.3">
      <c r="B16" s="174"/>
      <c r="C16" s="145">
        <v>44896</v>
      </c>
      <c r="D16" s="150">
        <v>5000</v>
      </c>
      <c r="E16" s="144">
        <f t="shared" si="0"/>
        <v>70000</v>
      </c>
      <c r="I16" s="154"/>
      <c r="J16" s="142">
        <v>44927</v>
      </c>
      <c r="K16" s="150">
        <v>5000</v>
      </c>
      <c r="L16" s="152">
        <f t="shared" ref="L16:L22" si="5">L15-K16</f>
        <v>30000</v>
      </c>
      <c r="N16" s="140"/>
      <c r="O16" s="142">
        <v>45047</v>
      </c>
      <c r="P16" s="150">
        <v>8333.33</v>
      </c>
      <c r="Q16" s="152">
        <f t="shared" si="3"/>
        <v>150000.02000000008</v>
      </c>
      <c r="S16" s="140"/>
      <c r="T16" s="142">
        <v>45222</v>
      </c>
      <c r="U16" s="150"/>
      <c r="V16" s="152"/>
      <c r="Y16" s="140"/>
      <c r="Z16" s="142">
        <v>45253</v>
      </c>
      <c r="AA16" s="150">
        <v>0</v>
      </c>
      <c r="AB16" s="152">
        <f t="shared" si="4"/>
        <v>30000</v>
      </c>
    </row>
    <row r="17" spans="2:28" ht="14" x14ac:dyDescent="0.3">
      <c r="B17" s="174"/>
      <c r="C17" s="145">
        <v>44927</v>
      </c>
      <c r="D17" s="150">
        <v>5000</v>
      </c>
      <c r="E17" s="144">
        <f t="shared" si="0"/>
        <v>65000</v>
      </c>
      <c r="I17" s="154"/>
      <c r="J17" s="142">
        <v>44958</v>
      </c>
      <c r="K17" s="150">
        <v>5000</v>
      </c>
      <c r="L17" s="152">
        <f t="shared" si="5"/>
        <v>25000</v>
      </c>
      <c r="N17" s="140"/>
      <c r="O17" s="142">
        <v>45078</v>
      </c>
      <c r="P17" s="150">
        <v>8333.33</v>
      </c>
      <c r="Q17" s="152">
        <f t="shared" si="3"/>
        <v>141666.69000000009</v>
      </c>
      <c r="S17" s="140"/>
      <c r="T17" s="142">
        <v>45253</v>
      </c>
      <c r="U17" s="150"/>
      <c r="V17" s="152"/>
      <c r="Y17" s="140"/>
      <c r="Z17" s="142">
        <v>45283</v>
      </c>
      <c r="AA17" s="150">
        <v>0</v>
      </c>
      <c r="AB17" s="152">
        <f t="shared" si="4"/>
        <v>30000</v>
      </c>
    </row>
    <row r="18" spans="2:28" ht="14" x14ac:dyDescent="0.3">
      <c r="B18" s="174"/>
      <c r="C18" s="145">
        <v>44958</v>
      </c>
      <c r="D18" s="150">
        <v>5000</v>
      </c>
      <c r="E18" s="144">
        <f t="shared" si="0"/>
        <v>60000</v>
      </c>
      <c r="I18" s="154"/>
      <c r="J18" s="142">
        <v>44986</v>
      </c>
      <c r="K18" s="150">
        <v>5000</v>
      </c>
      <c r="L18" s="152">
        <f t="shared" si="5"/>
        <v>20000</v>
      </c>
      <c r="N18" s="140"/>
      <c r="O18" s="142">
        <v>45108</v>
      </c>
      <c r="P18" s="150">
        <v>8333.33</v>
      </c>
      <c r="Q18" s="152">
        <f t="shared" si="3"/>
        <v>133333.3600000001</v>
      </c>
      <c r="S18" s="140"/>
      <c r="T18" s="142">
        <v>45283</v>
      </c>
      <c r="U18" s="150"/>
      <c r="V18" s="152"/>
      <c r="Y18" s="140"/>
      <c r="Z18" s="142">
        <v>45314</v>
      </c>
      <c r="AA18" s="150">
        <v>0</v>
      </c>
      <c r="AB18" s="152">
        <f t="shared" si="4"/>
        <v>30000</v>
      </c>
    </row>
    <row r="19" spans="2:28" ht="14" x14ac:dyDescent="0.3">
      <c r="B19" s="174"/>
      <c r="C19" s="145">
        <v>44986</v>
      </c>
      <c r="D19" s="150">
        <v>5000</v>
      </c>
      <c r="E19" s="144">
        <f t="shared" si="0"/>
        <v>55000</v>
      </c>
      <c r="I19" s="161"/>
      <c r="J19" s="165">
        <v>45017</v>
      </c>
      <c r="K19" s="150">
        <v>5000</v>
      </c>
      <c r="L19" s="152">
        <f t="shared" si="5"/>
        <v>15000</v>
      </c>
      <c r="N19" s="140"/>
      <c r="O19" s="142">
        <v>45139</v>
      </c>
      <c r="P19" s="150"/>
      <c r="Q19" s="152"/>
      <c r="S19" s="140"/>
      <c r="T19" s="142">
        <v>45314</v>
      </c>
      <c r="U19" s="150"/>
      <c r="V19" s="152"/>
    </row>
    <row r="20" spans="2:28" ht="14" x14ac:dyDescent="0.3">
      <c r="B20" s="174"/>
      <c r="C20" s="145">
        <v>45017</v>
      </c>
      <c r="D20" s="150">
        <v>5000</v>
      </c>
      <c r="E20" s="144">
        <f t="shared" si="0"/>
        <v>50000</v>
      </c>
      <c r="I20" s="154"/>
      <c r="J20" s="142">
        <v>45047</v>
      </c>
      <c r="K20" s="150">
        <v>5000</v>
      </c>
      <c r="L20" s="152">
        <f t="shared" si="5"/>
        <v>10000</v>
      </c>
      <c r="N20" s="153"/>
      <c r="O20" s="142">
        <v>45170</v>
      </c>
      <c r="P20" s="153"/>
      <c r="Q20" s="153"/>
      <c r="S20" s="153"/>
      <c r="T20" s="142">
        <v>45345</v>
      </c>
      <c r="U20" s="150"/>
      <c r="V20" s="152"/>
    </row>
    <row r="21" spans="2:28" ht="14" x14ac:dyDescent="0.3">
      <c r="B21" s="174"/>
      <c r="C21" s="145">
        <v>45047</v>
      </c>
      <c r="D21" s="150">
        <v>5000</v>
      </c>
      <c r="E21" s="144">
        <f t="shared" si="0"/>
        <v>45000</v>
      </c>
      <c r="I21" s="163"/>
      <c r="J21" s="166">
        <v>45078</v>
      </c>
      <c r="K21" s="150">
        <v>5000</v>
      </c>
      <c r="L21" s="152">
        <f t="shared" si="5"/>
        <v>5000</v>
      </c>
      <c r="N21" s="153"/>
      <c r="O21" s="142">
        <v>45200</v>
      </c>
      <c r="P21" s="153"/>
      <c r="Q21" s="153"/>
      <c r="S21" s="153"/>
      <c r="T21" s="142">
        <v>45374</v>
      </c>
      <c r="U21" s="150"/>
      <c r="V21" s="152"/>
    </row>
    <row r="22" spans="2:28" ht="14.5" thickBot="1" x14ac:dyDescent="0.35">
      <c r="B22" s="174"/>
      <c r="C22" s="145">
        <v>45078</v>
      </c>
      <c r="D22" s="150">
        <v>5000</v>
      </c>
      <c r="E22" s="144">
        <f t="shared" si="0"/>
        <v>40000</v>
      </c>
      <c r="I22" s="155"/>
      <c r="J22" s="167">
        <v>45108</v>
      </c>
      <c r="K22" s="150">
        <v>5000</v>
      </c>
      <c r="L22" s="152">
        <f t="shared" si="5"/>
        <v>0</v>
      </c>
      <c r="N22" s="153"/>
      <c r="O22" s="142">
        <v>45231</v>
      </c>
      <c r="P22" s="153"/>
      <c r="Q22" s="153"/>
      <c r="S22" s="153"/>
      <c r="T22" s="142">
        <v>45405</v>
      </c>
      <c r="V22" s="152"/>
    </row>
    <row r="23" spans="2:28" ht="14" x14ac:dyDescent="0.3">
      <c r="B23" s="174"/>
      <c r="C23" s="145">
        <v>45108</v>
      </c>
      <c r="D23" s="150">
        <v>5000</v>
      </c>
      <c r="E23" s="144">
        <f t="shared" si="0"/>
        <v>35000</v>
      </c>
      <c r="N23" s="153"/>
      <c r="O23" s="142">
        <v>45261</v>
      </c>
      <c r="P23" s="153"/>
      <c r="Q23" s="153"/>
      <c r="S23" s="153"/>
      <c r="T23" s="142">
        <v>45435</v>
      </c>
      <c r="U23" s="150"/>
      <c r="V23" s="152"/>
    </row>
    <row r="24" spans="2:28" ht="14" x14ac:dyDescent="0.3">
      <c r="B24" s="174"/>
      <c r="C24" s="145">
        <v>45139</v>
      </c>
      <c r="D24" s="150"/>
      <c r="E24" s="140"/>
      <c r="N24" s="153"/>
      <c r="O24" s="142">
        <v>45292</v>
      </c>
      <c r="P24" s="153"/>
      <c r="Q24" s="153"/>
      <c r="S24" s="153"/>
      <c r="T24" s="142">
        <v>45466</v>
      </c>
      <c r="U24" s="150"/>
      <c r="V24" s="152"/>
    </row>
    <row r="25" spans="2:28" ht="14" x14ac:dyDescent="0.3">
      <c r="B25" s="174"/>
      <c r="C25" s="145">
        <v>45170</v>
      </c>
      <c r="D25" s="150"/>
      <c r="E25" s="140"/>
      <c r="N25" s="153"/>
      <c r="O25" s="142">
        <v>45323</v>
      </c>
      <c r="P25" s="153"/>
      <c r="Q25" s="153"/>
      <c r="S25" s="153"/>
      <c r="T25" s="142">
        <v>45496</v>
      </c>
      <c r="U25" s="150"/>
      <c r="V25" s="152"/>
    </row>
    <row r="26" spans="2:28" ht="14" x14ac:dyDescent="0.3">
      <c r="B26" s="174"/>
      <c r="C26" s="145">
        <v>45200</v>
      </c>
      <c r="D26" s="150"/>
      <c r="E26" s="140"/>
      <c r="N26" s="153"/>
      <c r="O26" s="142">
        <v>45352</v>
      </c>
      <c r="P26" s="153"/>
      <c r="Q26" s="153"/>
      <c r="S26" s="153"/>
      <c r="T26" s="142">
        <v>45527</v>
      </c>
      <c r="U26" s="150"/>
      <c r="V26" s="152"/>
    </row>
    <row r="27" spans="2:28" ht="14" x14ac:dyDescent="0.3">
      <c r="B27" s="174"/>
      <c r="C27" s="145">
        <v>45231</v>
      </c>
      <c r="D27" s="150"/>
      <c r="E27" s="140"/>
      <c r="N27" s="153"/>
      <c r="O27" s="142">
        <v>45383</v>
      </c>
      <c r="P27" s="153"/>
      <c r="Q27" s="153"/>
      <c r="S27" s="153"/>
      <c r="T27" s="142">
        <v>45558</v>
      </c>
      <c r="U27" s="150"/>
      <c r="V27" s="152"/>
    </row>
    <row r="28" spans="2:28" ht="14" x14ac:dyDescent="0.3">
      <c r="B28" s="175"/>
      <c r="C28" s="145">
        <v>45261</v>
      </c>
      <c r="D28" s="150"/>
      <c r="E28" s="140"/>
      <c r="N28" s="153"/>
      <c r="O28" s="142">
        <v>45413</v>
      </c>
      <c r="P28" s="153"/>
      <c r="Q28" s="153"/>
      <c r="S28" s="153"/>
      <c r="T28" s="142">
        <v>45588</v>
      </c>
      <c r="U28" s="150"/>
      <c r="V28" s="152"/>
    </row>
    <row r="29" spans="2:28" ht="14" x14ac:dyDescent="0.3">
      <c r="N29" s="153"/>
      <c r="O29" s="142">
        <v>45444</v>
      </c>
      <c r="P29" s="153"/>
      <c r="Q29" s="153"/>
      <c r="S29" s="153"/>
      <c r="T29" s="142">
        <v>45619</v>
      </c>
      <c r="U29" s="150"/>
      <c r="V29" s="152"/>
    </row>
    <row r="30" spans="2:28" ht="14" x14ac:dyDescent="0.3">
      <c r="N30" s="153"/>
      <c r="O30" s="142">
        <v>45474</v>
      </c>
      <c r="P30" s="153"/>
      <c r="Q30" s="153"/>
      <c r="S30" s="153"/>
      <c r="T30" s="142">
        <v>45649</v>
      </c>
      <c r="U30" s="150"/>
      <c r="V30" s="152"/>
    </row>
    <row r="31" spans="2:28" ht="14" x14ac:dyDescent="0.3">
      <c r="N31" s="153"/>
      <c r="O31" s="142">
        <v>45505</v>
      </c>
      <c r="P31" s="153"/>
      <c r="Q31" s="153"/>
      <c r="S31" s="153"/>
      <c r="T31" s="142">
        <v>45680</v>
      </c>
      <c r="U31" s="150"/>
      <c r="V31" s="152"/>
    </row>
    <row r="32" spans="2:28" ht="14" x14ac:dyDescent="0.3">
      <c r="N32" s="153"/>
      <c r="O32" s="142">
        <v>45536</v>
      </c>
      <c r="P32" s="153"/>
      <c r="Q32" s="153"/>
      <c r="S32" s="153"/>
      <c r="T32" s="142">
        <v>45711</v>
      </c>
      <c r="U32" s="150"/>
      <c r="V32" s="152"/>
    </row>
    <row r="33" spans="14:22" ht="14" x14ac:dyDescent="0.3">
      <c r="N33" s="153"/>
      <c r="O33" s="142">
        <v>45566</v>
      </c>
      <c r="P33" s="153"/>
      <c r="Q33" s="153"/>
      <c r="S33" s="153"/>
      <c r="T33" s="142">
        <v>45739</v>
      </c>
      <c r="U33" s="150"/>
      <c r="V33" s="152"/>
    </row>
    <row r="34" spans="14:22" ht="14" x14ac:dyDescent="0.3">
      <c r="N34" s="153"/>
      <c r="O34" s="142">
        <v>45597</v>
      </c>
      <c r="P34" s="153"/>
      <c r="Q34" s="153"/>
      <c r="S34" s="153"/>
      <c r="T34" s="142">
        <v>45770</v>
      </c>
      <c r="U34" s="150"/>
      <c r="V34" s="152"/>
    </row>
    <row r="35" spans="14:22" ht="14" x14ac:dyDescent="0.3">
      <c r="N35" s="153"/>
      <c r="O35" s="142">
        <v>45627</v>
      </c>
      <c r="P35" s="153"/>
      <c r="Q35" s="153"/>
      <c r="S35" s="153"/>
      <c r="T35" s="142">
        <v>45800</v>
      </c>
      <c r="U35" s="150"/>
      <c r="V35" s="152"/>
    </row>
    <row r="36" spans="14:22" ht="14" x14ac:dyDescent="0.3">
      <c r="T36" s="142">
        <v>45831</v>
      </c>
      <c r="U36" s="150"/>
      <c r="V36" s="152"/>
    </row>
    <row r="37" spans="14:22" ht="14" x14ac:dyDescent="0.3">
      <c r="T37" s="142">
        <v>45861</v>
      </c>
      <c r="U37" s="150"/>
      <c r="V37" s="152"/>
    </row>
    <row r="38" spans="14:22" ht="14" x14ac:dyDescent="0.3">
      <c r="T38" s="142">
        <v>45892</v>
      </c>
      <c r="U38" s="150"/>
      <c r="V38" s="152"/>
    </row>
    <row r="39" spans="14:22" ht="14" x14ac:dyDescent="0.3">
      <c r="T39" s="142">
        <v>45923</v>
      </c>
      <c r="U39" s="150"/>
      <c r="V39" s="152"/>
    </row>
    <row r="40" spans="14:22" ht="14" x14ac:dyDescent="0.3">
      <c r="T40" s="142">
        <v>45953</v>
      </c>
      <c r="U40" s="150"/>
      <c r="V40" s="152"/>
    </row>
  </sheetData>
  <mergeCells count="9">
    <mergeCell ref="Z6:AB6"/>
    <mergeCell ref="T5:V5"/>
    <mergeCell ref="T6:V6"/>
    <mergeCell ref="O6:Q6"/>
    <mergeCell ref="B2:F2"/>
    <mergeCell ref="B3:G3"/>
    <mergeCell ref="O5:Q5"/>
    <mergeCell ref="J5:L5"/>
    <mergeCell ref="Z5:A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B95E-84A4-46C0-9B20-24C17599A381}">
  <dimension ref="B4:AD56"/>
  <sheetViews>
    <sheetView topLeftCell="U1" workbookViewId="0">
      <selection activeCell="AE1" sqref="AE1"/>
    </sheetView>
  </sheetViews>
  <sheetFormatPr defaultRowHeight="14.5" x14ac:dyDescent="0.35"/>
  <cols>
    <col min="2" max="2" width="20.453125" customWidth="1"/>
    <col min="3" max="3" width="14.81640625" customWidth="1"/>
    <col min="4" max="4" width="12.453125" customWidth="1"/>
    <col min="5" max="5" width="12" customWidth="1"/>
    <col min="7" max="7" width="23.7265625" customWidth="1"/>
    <col min="8" max="8" width="13" customWidth="1"/>
    <col min="9" max="9" width="14" customWidth="1"/>
    <col min="10" max="10" width="14.26953125" customWidth="1"/>
    <col min="12" max="12" width="24.26953125" customWidth="1"/>
    <col min="13" max="13" width="15.81640625" customWidth="1"/>
    <col min="14" max="14" width="13.54296875" customWidth="1"/>
    <col min="15" max="15" width="13.81640625" customWidth="1"/>
    <col min="17" max="17" width="22.7265625" customWidth="1"/>
    <col min="18" max="18" width="18.54296875" customWidth="1"/>
    <col min="19" max="19" width="13.453125" customWidth="1"/>
    <col min="20" max="20" width="12" customWidth="1"/>
    <col min="22" max="22" width="24.1796875" customWidth="1"/>
    <col min="23" max="23" width="12.54296875" customWidth="1"/>
    <col min="24" max="24" width="14.7265625" customWidth="1"/>
    <col min="25" max="25" width="12.81640625" customWidth="1"/>
    <col min="27" max="27" width="25.26953125" customWidth="1"/>
    <col min="28" max="28" width="17.81640625" customWidth="1"/>
    <col min="29" max="29" width="16.1796875" customWidth="1"/>
    <col min="30" max="30" width="15.7265625" customWidth="1"/>
  </cols>
  <sheetData>
    <row r="4" spans="2:30" x14ac:dyDescent="0.35">
      <c r="B4" s="170" t="s">
        <v>122</v>
      </c>
      <c r="C4" s="212" t="s">
        <v>128</v>
      </c>
      <c r="D4" s="213"/>
      <c r="E4" s="225"/>
      <c r="G4" s="179" t="s">
        <v>122</v>
      </c>
      <c r="H4" s="222" t="s">
        <v>130</v>
      </c>
      <c r="I4" s="223"/>
      <c r="J4" s="224"/>
      <c r="L4" s="183" t="s">
        <v>122</v>
      </c>
      <c r="M4" s="226" t="s">
        <v>131</v>
      </c>
      <c r="N4" s="227"/>
      <c r="O4" s="228"/>
      <c r="Q4" s="183" t="s">
        <v>122</v>
      </c>
      <c r="R4" s="226" t="s">
        <v>134</v>
      </c>
      <c r="S4" s="227"/>
      <c r="T4" s="228"/>
      <c r="V4" s="179" t="s">
        <v>122</v>
      </c>
      <c r="W4" s="222" t="s">
        <v>53</v>
      </c>
      <c r="X4" s="223"/>
      <c r="Y4" s="224"/>
      <c r="AA4" s="179" t="s">
        <v>122</v>
      </c>
      <c r="AB4" s="222" t="s">
        <v>30</v>
      </c>
      <c r="AC4" s="223"/>
      <c r="AD4" s="224"/>
    </row>
    <row r="5" spans="2:30" x14ac:dyDescent="0.35">
      <c r="B5" s="170" t="s">
        <v>17</v>
      </c>
      <c r="C5" s="170" t="s">
        <v>47</v>
      </c>
      <c r="D5" s="171"/>
      <c r="E5" s="170"/>
      <c r="G5" s="179" t="s">
        <v>17</v>
      </c>
      <c r="H5" s="179" t="s">
        <v>129</v>
      </c>
      <c r="I5" s="180"/>
      <c r="J5" s="179"/>
      <c r="L5" s="183" t="s">
        <v>17</v>
      </c>
      <c r="M5" s="183" t="s">
        <v>132</v>
      </c>
      <c r="N5" s="184"/>
      <c r="O5" s="183"/>
      <c r="Q5" s="183" t="s">
        <v>17</v>
      </c>
      <c r="R5" s="183" t="s">
        <v>135</v>
      </c>
      <c r="S5" s="184"/>
      <c r="T5" s="183"/>
      <c r="V5" s="179" t="s">
        <v>17</v>
      </c>
      <c r="W5" s="179" t="s">
        <v>29</v>
      </c>
      <c r="X5" s="180"/>
      <c r="Y5" s="179"/>
      <c r="AA5" s="179" t="s">
        <v>17</v>
      </c>
      <c r="AB5" s="179" t="s">
        <v>145</v>
      </c>
      <c r="AC5" s="180"/>
      <c r="AD5" s="179"/>
    </row>
    <row r="6" spans="2:30" x14ac:dyDescent="0.35">
      <c r="B6" s="170" t="s">
        <v>123</v>
      </c>
      <c r="C6" s="170" t="s">
        <v>118</v>
      </c>
      <c r="D6" s="171"/>
      <c r="E6" s="170"/>
      <c r="G6" s="179" t="s">
        <v>123</v>
      </c>
      <c r="H6" s="179" t="s">
        <v>118</v>
      </c>
      <c r="I6" s="180"/>
      <c r="J6" s="179"/>
      <c r="L6" s="183" t="s">
        <v>123</v>
      </c>
      <c r="M6" s="183" t="s">
        <v>133</v>
      </c>
      <c r="N6" s="184"/>
      <c r="O6" s="183"/>
      <c r="Q6" s="183" t="s">
        <v>123</v>
      </c>
      <c r="R6" s="183" t="s">
        <v>136</v>
      </c>
      <c r="S6" s="184"/>
      <c r="T6" s="183"/>
      <c r="V6" s="179" t="s">
        <v>123</v>
      </c>
      <c r="W6" s="179" t="s">
        <v>137</v>
      </c>
      <c r="X6" s="180"/>
      <c r="Y6" s="179"/>
      <c r="AA6" s="179" t="s">
        <v>146</v>
      </c>
      <c r="AB6" s="179" t="s">
        <v>147</v>
      </c>
      <c r="AC6" s="180"/>
      <c r="AD6" s="179"/>
    </row>
    <row r="7" spans="2:30" ht="28.5" x14ac:dyDescent="0.35">
      <c r="B7" s="178" t="s">
        <v>124</v>
      </c>
      <c r="C7" s="173">
        <v>44378</v>
      </c>
      <c r="D7" s="171"/>
      <c r="E7" s="170"/>
      <c r="G7" s="181" t="s">
        <v>124</v>
      </c>
      <c r="H7" s="182">
        <v>45128</v>
      </c>
      <c r="I7" s="180"/>
      <c r="J7" s="179"/>
      <c r="L7" s="185" t="s">
        <v>124</v>
      </c>
      <c r="M7" s="186">
        <v>44835</v>
      </c>
      <c r="N7" s="184"/>
      <c r="O7" s="183"/>
      <c r="Q7" s="185" t="s">
        <v>124</v>
      </c>
      <c r="R7" s="186">
        <v>44743</v>
      </c>
      <c r="S7" s="184"/>
      <c r="T7" s="183"/>
      <c r="V7" s="181" t="s">
        <v>124</v>
      </c>
      <c r="W7" s="182">
        <v>44805</v>
      </c>
      <c r="X7" s="180"/>
      <c r="Y7" s="179"/>
      <c r="AA7" s="181" t="s">
        <v>124</v>
      </c>
      <c r="AB7" s="182">
        <v>44917</v>
      </c>
      <c r="AC7" s="180"/>
      <c r="AD7" s="179"/>
    </row>
    <row r="8" spans="2:30" x14ac:dyDescent="0.35">
      <c r="B8" s="170" t="s">
        <v>125</v>
      </c>
      <c r="C8" s="173">
        <v>45047</v>
      </c>
      <c r="D8" s="171"/>
      <c r="E8" s="170"/>
      <c r="G8" s="179" t="s">
        <v>125</v>
      </c>
      <c r="H8" s="182">
        <v>45047</v>
      </c>
      <c r="I8" s="180"/>
      <c r="J8" s="179"/>
      <c r="L8" s="183" t="s">
        <v>125</v>
      </c>
      <c r="M8" s="186">
        <v>45170</v>
      </c>
      <c r="N8" s="184"/>
      <c r="O8" s="183"/>
      <c r="Q8" s="183" t="s">
        <v>125</v>
      </c>
      <c r="R8" s="186">
        <v>46113</v>
      </c>
      <c r="S8" s="184"/>
      <c r="T8" s="183"/>
      <c r="V8" s="179" t="s">
        <v>125</v>
      </c>
      <c r="W8" s="182">
        <v>45078</v>
      </c>
      <c r="X8" s="180"/>
      <c r="Y8" s="179"/>
      <c r="AA8" s="179" t="s">
        <v>125</v>
      </c>
      <c r="AB8" s="182">
        <v>45931</v>
      </c>
      <c r="AC8" s="180"/>
      <c r="AD8" s="179"/>
    </row>
    <row r="9" spans="2:30" ht="42.5" x14ac:dyDescent="0.35">
      <c r="B9" s="141" t="s">
        <v>126</v>
      </c>
      <c r="C9" s="140"/>
      <c r="D9" s="150"/>
      <c r="E9" s="144">
        <v>250000</v>
      </c>
      <c r="G9" s="141" t="s">
        <v>126</v>
      </c>
      <c r="H9" s="140"/>
      <c r="I9" s="150"/>
      <c r="J9" s="144">
        <v>250000</v>
      </c>
      <c r="L9" s="141" t="s">
        <v>126</v>
      </c>
      <c r="M9" s="140"/>
      <c r="N9" s="150"/>
      <c r="O9" s="144">
        <v>75950</v>
      </c>
      <c r="Q9" s="141" t="s">
        <v>126</v>
      </c>
      <c r="R9" s="140"/>
      <c r="S9" s="150"/>
      <c r="T9" s="144">
        <v>453000</v>
      </c>
      <c r="V9" s="141" t="s">
        <v>126</v>
      </c>
      <c r="W9" s="140"/>
      <c r="X9" s="150"/>
      <c r="Y9" s="144">
        <v>49460</v>
      </c>
      <c r="AA9" s="141" t="s">
        <v>126</v>
      </c>
      <c r="AB9" s="140"/>
      <c r="AC9" s="150"/>
      <c r="AD9" s="144">
        <v>170000</v>
      </c>
    </row>
    <row r="10" spans="2:30" ht="28" x14ac:dyDescent="0.35">
      <c r="B10" s="143" t="s">
        <v>127</v>
      </c>
      <c r="C10" s="145">
        <v>44398</v>
      </c>
      <c r="D10" s="150">
        <v>10416.67</v>
      </c>
      <c r="E10" s="144">
        <f>E9-D10</f>
        <v>239583.33</v>
      </c>
      <c r="G10" s="143" t="s">
        <v>127</v>
      </c>
      <c r="H10" s="145">
        <v>44398</v>
      </c>
      <c r="I10" s="150">
        <v>10416.67</v>
      </c>
      <c r="J10" s="144">
        <f>J9-I10</f>
        <v>239583.33</v>
      </c>
      <c r="L10" s="143" t="s">
        <v>127</v>
      </c>
      <c r="M10" s="145">
        <v>44835</v>
      </c>
      <c r="N10" s="150">
        <v>6329.17</v>
      </c>
      <c r="O10" s="144">
        <f>O9-N10</f>
        <v>69620.83</v>
      </c>
      <c r="Q10" s="143" t="s">
        <v>127</v>
      </c>
      <c r="R10" s="145">
        <v>44743</v>
      </c>
      <c r="S10" s="150">
        <v>10000</v>
      </c>
      <c r="T10" s="144">
        <f>T9-S10</f>
        <v>443000</v>
      </c>
      <c r="V10" s="143" t="s">
        <v>127</v>
      </c>
      <c r="W10" s="145">
        <v>44805</v>
      </c>
      <c r="X10" s="150">
        <v>5000</v>
      </c>
      <c r="Y10" s="144">
        <f>Y9-X10</f>
        <v>44460</v>
      </c>
      <c r="AA10" s="143" t="s">
        <v>127</v>
      </c>
      <c r="AB10" s="145">
        <v>44917</v>
      </c>
      <c r="AC10" s="150">
        <v>5000</v>
      </c>
      <c r="AD10" s="144">
        <f>AD9-AC10</f>
        <v>165000</v>
      </c>
    </row>
    <row r="11" spans="2:30" x14ac:dyDescent="0.35">
      <c r="B11" s="174"/>
      <c r="C11" s="145">
        <v>44429</v>
      </c>
      <c r="D11" s="150">
        <v>10416.67</v>
      </c>
      <c r="E11" s="144">
        <f t="shared" ref="E11:E33" si="0">E10-D11</f>
        <v>229166.65999999997</v>
      </c>
      <c r="G11" s="174"/>
      <c r="H11" s="145">
        <v>44429</v>
      </c>
      <c r="I11" s="150">
        <v>10416.67</v>
      </c>
      <c r="J11" s="144">
        <f t="shared" ref="J11:J33" si="1">J10-I11</f>
        <v>229166.65999999997</v>
      </c>
      <c r="L11" s="174"/>
      <c r="M11" s="145">
        <v>44866</v>
      </c>
      <c r="N11" s="150">
        <v>6329.17</v>
      </c>
      <c r="O11" s="144">
        <f t="shared" ref="O11:O15" si="2">O10-N11</f>
        <v>63291.66</v>
      </c>
      <c r="Q11" s="174"/>
      <c r="R11" s="145">
        <v>44774</v>
      </c>
      <c r="S11" s="150">
        <v>10000</v>
      </c>
      <c r="T11" s="144">
        <f t="shared" ref="T11:T22" si="3">T10-S11</f>
        <v>433000</v>
      </c>
      <c r="V11" s="174"/>
      <c r="W11" s="145">
        <v>44835</v>
      </c>
      <c r="X11" s="150">
        <v>5000</v>
      </c>
      <c r="Y11" s="144">
        <f t="shared" ref="Y11:Y19" si="4">Y10-X11</f>
        <v>39460</v>
      </c>
      <c r="AA11" s="174"/>
      <c r="AB11" s="145">
        <v>44948</v>
      </c>
      <c r="AC11" s="150">
        <v>0</v>
      </c>
      <c r="AD11" s="144">
        <f t="shared" ref="AD11:AD17" si="5">AD10-AC11</f>
        <v>165000</v>
      </c>
    </row>
    <row r="12" spans="2:30" x14ac:dyDescent="0.35">
      <c r="B12" s="176"/>
      <c r="C12" s="145">
        <v>44460</v>
      </c>
      <c r="D12" s="150">
        <v>10416.67</v>
      </c>
      <c r="E12" s="144">
        <f t="shared" si="0"/>
        <v>218749.98999999996</v>
      </c>
      <c r="G12" s="176"/>
      <c r="H12" s="145">
        <v>44460</v>
      </c>
      <c r="I12" s="150">
        <v>10416.67</v>
      </c>
      <c r="J12" s="144">
        <f t="shared" si="1"/>
        <v>218749.98999999996</v>
      </c>
      <c r="L12" s="176"/>
      <c r="M12" s="145">
        <v>44896</v>
      </c>
      <c r="N12" s="150">
        <v>6329.17</v>
      </c>
      <c r="O12" s="144">
        <f t="shared" si="2"/>
        <v>56962.490000000005</v>
      </c>
      <c r="Q12" s="176"/>
      <c r="R12" s="145">
        <v>44805</v>
      </c>
      <c r="S12" s="150">
        <v>10000</v>
      </c>
      <c r="T12" s="144">
        <f t="shared" si="3"/>
        <v>423000</v>
      </c>
      <c r="V12" s="176"/>
      <c r="W12" s="145">
        <v>44866</v>
      </c>
      <c r="X12" s="150">
        <v>5000</v>
      </c>
      <c r="Y12" s="144">
        <f t="shared" si="4"/>
        <v>34460</v>
      </c>
      <c r="AA12" s="176"/>
      <c r="AB12" s="145">
        <v>44979</v>
      </c>
      <c r="AC12" s="150">
        <v>0</v>
      </c>
      <c r="AD12" s="144">
        <f t="shared" si="5"/>
        <v>165000</v>
      </c>
    </row>
    <row r="13" spans="2:30" x14ac:dyDescent="0.35">
      <c r="B13" s="176"/>
      <c r="C13" s="145">
        <v>44490</v>
      </c>
      <c r="D13" s="150">
        <v>10416.67</v>
      </c>
      <c r="E13" s="144">
        <f t="shared" si="0"/>
        <v>208333.31999999995</v>
      </c>
      <c r="G13" s="176"/>
      <c r="H13" s="145">
        <v>44490</v>
      </c>
      <c r="I13" s="150">
        <v>10416.67</v>
      </c>
      <c r="J13" s="144">
        <f t="shared" si="1"/>
        <v>208333.31999999995</v>
      </c>
      <c r="L13" s="176"/>
      <c r="M13" s="145">
        <v>44927</v>
      </c>
      <c r="N13" s="150">
        <v>6329.17</v>
      </c>
      <c r="O13" s="144">
        <f t="shared" si="2"/>
        <v>50633.320000000007</v>
      </c>
      <c r="Q13" s="176"/>
      <c r="R13" s="145">
        <v>44835</v>
      </c>
      <c r="S13" s="150">
        <v>10000</v>
      </c>
      <c r="T13" s="144">
        <f t="shared" si="3"/>
        <v>413000</v>
      </c>
      <c r="V13" s="176"/>
      <c r="W13" s="145">
        <v>44896</v>
      </c>
      <c r="X13" s="150">
        <v>5000</v>
      </c>
      <c r="Y13" s="144">
        <f t="shared" si="4"/>
        <v>29460</v>
      </c>
      <c r="AA13" s="176"/>
      <c r="AB13" s="145">
        <v>45007</v>
      </c>
      <c r="AC13" s="150">
        <v>5000</v>
      </c>
      <c r="AD13" s="144">
        <f t="shared" si="5"/>
        <v>160000</v>
      </c>
    </row>
    <row r="14" spans="2:30" x14ac:dyDescent="0.35">
      <c r="B14" s="176"/>
      <c r="C14" s="145">
        <v>44521</v>
      </c>
      <c r="D14" s="150">
        <v>10416.67</v>
      </c>
      <c r="E14" s="144">
        <f t="shared" si="0"/>
        <v>197916.64999999994</v>
      </c>
      <c r="G14" s="176"/>
      <c r="H14" s="145">
        <v>44521</v>
      </c>
      <c r="I14" s="150">
        <v>10416.67</v>
      </c>
      <c r="J14" s="144">
        <f t="shared" si="1"/>
        <v>197916.64999999994</v>
      </c>
      <c r="L14" s="176"/>
      <c r="M14" s="145">
        <v>44958</v>
      </c>
      <c r="N14" s="150">
        <v>6329.17</v>
      </c>
      <c r="O14" s="144">
        <f t="shared" si="2"/>
        <v>44304.150000000009</v>
      </c>
      <c r="Q14" s="176"/>
      <c r="R14" s="145">
        <v>44866</v>
      </c>
      <c r="S14" s="150">
        <v>10000</v>
      </c>
      <c r="T14" s="144">
        <f t="shared" si="3"/>
        <v>403000</v>
      </c>
      <c r="V14" s="176"/>
      <c r="W14" s="145">
        <v>44927</v>
      </c>
      <c r="X14" s="150">
        <v>5000</v>
      </c>
      <c r="Y14" s="144">
        <f t="shared" si="4"/>
        <v>24460</v>
      </c>
      <c r="AA14" s="176"/>
      <c r="AB14" s="145">
        <v>45038</v>
      </c>
      <c r="AC14" s="150">
        <v>5000</v>
      </c>
      <c r="AD14" s="144">
        <f t="shared" si="5"/>
        <v>155000</v>
      </c>
    </row>
    <row r="15" spans="2:30" x14ac:dyDescent="0.35">
      <c r="B15" s="176"/>
      <c r="C15" s="145">
        <v>44551</v>
      </c>
      <c r="D15" s="150">
        <v>10416.67</v>
      </c>
      <c r="E15" s="144">
        <f t="shared" si="0"/>
        <v>187499.97999999992</v>
      </c>
      <c r="G15" s="176"/>
      <c r="H15" s="145">
        <v>44551</v>
      </c>
      <c r="I15" s="150">
        <v>10416.67</v>
      </c>
      <c r="J15" s="144">
        <f t="shared" si="1"/>
        <v>187499.97999999992</v>
      </c>
      <c r="L15" s="176"/>
      <c r="M15" s="145">
        <v>44986</v>
      </c>
      <c r="N15" s="150">
        <v>6329.17</v>
      </c>
      <c r="O15" s="144">
        <f t="shared" si="2"/>
        <v>37974.98000000001</v>
      </c>
      <c r="Q15" s="176"/>
      <c r="R15" s="145">
        <v>44896</v>
      </c>
      <c r="S15" s="150">
        <v>10000</v>
      </c>
      <c r="T15" s="144">
        <f t="shared" si="3"/>
        <v>393000</v>
      </c>
      <c r="V15" s="176"/>
      <c r="W15" s="145">
        <v>44958</v>
      </c>
      <c r="X15" s="150">
        <v>5000</v>
      </c>
      <c r="Y15" s="144">
        <f t="shared" si="4"/>
        <v>19460</v>
      </c>
      <c r="AA15" s="176"/>
      <c r="AB15" s="145">
        <v>45068</v>
      </c>
      <c r="AC15" s="150">
        <v>5000</v>
      </c>
      <c r="AD15" s="144">
        <f t="shared" si="5"/>
        <v>150000</v>
      </c>
    </row>
    <row r="16" spans="2:30" x14ac:dyDescent="0.35">
      <c r="B16" s="176"/>
      <c r="C16" s="145">
        <v>44582</v>
      </c>
      <c r="D16" s="150">
        <v>10416.67</v>
      </c>
      <c r="E16" s="144">
        <f t="shared" si="0"/>
        <v>177083.30999999991</v>
      </c>
      <c r="G16" s="176"/>
      <c r="H16" s="145">
        <v>44582</v>
      </c>
      <c r="I16" s="150">
        <v>10416.67</v>
      </c>
      <c r="J16" s="144">
        <f t="shared" si="1"/>
        <v>177083.30999999991</v>
      </c>
      <c r="L16" s="176"/>
      <c r="M16" s="145">
        <v>45017</v>
      </c>
      <c r="N16" s="150">
        <v>6329.17</v>
      </c>
      <c r="O16" s="144"/>
      <c r="Q16" s="176"/>
      <c r="R16" s="145">
        <v>44927</v>
      </c>
      <c r="S16" s="150">
        <v>10000</v>
      </c>
      <c r="T16" s="144">
        <f t="shared" si="3"/>
        <v>383000</v>
      </c>
      <c r="V16" s="176"/>
      <c r="W16" s="145">
        <v>44986</v>
      </c>
      <c r="X16" s="150">
        <v>5000</v>
      </c>
      <c r="Y16" s="144">
        <f t="shared" si="4"/>
        <v>14460</v>
      </c>
      <c r="AA16" s="176"/>
      <c r="AB16" s="145">
        <v>45099</v>
      </c>
      <c r="AC16" s="150">
        <v>5000</v>
      </c>
      <c r="AD16" s="144">
        <f t="shared" si="5"/>
        <v>145000</v>
      </c>
    </row>
    <row r="17" spans="2:30" x14ac:dyDescent="0.35">
      <c r="B17" s="176"/>
      <c r="C17" s="145">
        <v>44613</v>
      </c>
      <c r="D17" s="150">
        <v>10416.67</v>
      </c>
      <c r="E17" s="144">
        <f t="shared" si="0"/>
        <v>166666.6399999999</v>
      </c>
      <c r="G17" s="176"/>
      <c r="H17" s="145">
        <v>44613</v>
      </c>
      <c r="I17" s="150">
        <v>10416.67</v>
      </c>
      <c r="J17" s="144">
        <f t="shared" si="1"/>
        <v>166666.6399999999</v>
      </c>
      <c r="L17" s="176"/>
      <c r="M17" s="145">
        <v>45047</v>
      </c>
      <c r="N17" s="150">
        <v>6329.17</v>
      </c>
      <c r="O17" s="144"/>
      <c r="Q17" s="176"/>
      <c r="R17" s="145">
        <v>44958</v>
      </c>
      <c r="S17" s="150">
        <v>10000</v>
      </c>
      <c r="T17" s="144">
        <f t="shared" si="3"/>
        <v>373000</v>
      </c>
      <c r="V17" s="176"/>
      <c r="W17" s="145">
        <v>45017</v>
      </c>
      <c r="X17" s="150">
        <v>5000</v>
      </c>
      <c r="Y17" s="144">
        <f t="shared" si="4"/>
        <v>9460</v>
      </c>
      <c r="AA17" s="176"/>
      <c r="AB17" s="145">
        <v>45129</v>
      </c>
      <c r="AC17" s="150">
        <v>5000</v>
      </c>
      <c r="AD17" s="144">
        <f t="shared" si="5"/>
        <v>140000</v>
      </c>
    </row>
    <row r="18" spans="2:30" x14ac:dyDescent="0.35">
      <c r="B18" s="176"/>
      <c r="C18" s="145">
        <v>44641</v>
      </c>
      <c r="D18" s="150">
        <v>10416.67</v>
      </c>
      <c r="E18" s="144">
        <f t="shared" si="0"/>
        <v>156249.96999999988</v>
      </c>
      <c r="G18" s="176"/>
      <c r="H18" s="145">
        <v>44641</v>
      </c>
      <c r="I18" s="150">
        <v>10416.67</v>
      </c>
      <c r="J18" s="144">
        <f t="shared" si="1"/>
        <v>156249.96999999988</v>
      </c>
      <c r="L18" s="176"/>
      <c r="M18" s="145">
        <v>45078</v>
      </c>
      <c r="N18" s="150">
        <v>6329.17</v>
      </c>
      <c r="O18" s="144"/>
      <c r="Q18" s="176"/>
      <c r="R18" s="145">
        <v>44986</v>
      </c>
      <c r="S18" s="150">
        <v>10000</v>
      </c>
      <c r="T18" s="144">
        <f t="shared" si="3"/>
        <v>363000</v>
      </c>
      <c r="V18" s="176"/>
      <c r="W18" s="145">
        <v>45047</v>
      </c>
      <c r="X18" s="150">
        <v>5000</v>
      </c>
      <c r="Y18" s="144">
        <f t="shared" si="4"/>
        <v>4460</v>
      </c>
      <c r="AA18" s="176"/>
      <c r="AB18" s="145">
        <v>45160</v>
      </c>
      <c r="AC18" s="150"/>
      <c r="AD18" s="144"/>
    </row>
    <row r="19" spans="2:30" x14ac:dyDescent="0.35">
      <c r="B19" s="176"/>
      <c r="C19" s="145">
        <v>44672</v>
      </c>
      <c r="D19" s="150">
        <v>10416.67</v>
      </c>
      <c r="E19" s="144">
        <f t="shared" si="0"/>
        <v>145833.29999999987</v>
      </c>
      <c r="G19" s="176"/>
      <c r="H19" s="145">
        <v>44672</v>
      </c>
      <c r="I19" s="150">
        <v>10416.67</v>
      </c>
      <c r="J19" s="144">
        <f t="shared" si="1"/>
        <v>145833.29999999987</v>
      </c>
      <c r="L19" s="176"/>
      <c r="M19" s="145">
        <v>45108</v>
      </c>
      <c r="N19" s="150">
        <v>6329.17</v>
      </c>
      <c r="O19" s="144"/>
      <c r="Q19" s="176"/>
      <c r="R19" s="145">
        <v>45017</v>
      </c>
      <c r="S19" s="150">
        <v>10000</v>
      </c>
      <c r="T19" s="144">
        <f t="shared" si="3"/>
        <v>353000</v>
      </c>
      <c r="V19" s="176"/>
      <c r="W19" s="145">
        <v>45078</v>
      </c>
      <c r="X19" s="150">
        <v>5000</v>
      </c>
      <c r="Y19" s="144">
        <f t="shared" si="4"/>
        <v>-540</v>
      </c>
      <c r="AA19" s="176"/>
      <c r="AB19" s="145">
        <v>45191</v>
      </c>
      <c r="AC19" s="150"/>
      <c r="AD19" s="144"/>
    </row>
    <row r="20" spans="2:30" x14ac:dyDescent="0.35">
      <c r="B20" s="176"/>
      <c r="C20" s="145">
        <v>44702</v>
      </c>
      <c r="D20" s="150">
        <v>10416.67</v>
      </c>
      <c r="E20" s="144">
        <f t="shared" si="0"/>
        <v>135416.62999999986</v>
      </c>
      <c r="G20" s="176"/>
      <c r="H20" s="145">
        <v>44702</v>
      </c>
      <c r="I20" s="150">
        <v>10416.67</v>
      </c>
      <c r="J20" s="144">
        <f t="shared" si="1"/>
        <v>135416.62999999986</v>
      </c>
      <c r="L20" s="176"/>
      <c r="M20" s="145">
        <v>45139</v>
      </c>
      <c r="N20" s="150">
        <v>6329.17</v>
      </c>
      <c r="O20" s="144"/>
      <c r="Q20" s="176"/>
      <c r="R20" s="145">
        <v>45047</v>
      </c>
      <c r="S20" s="150">
        <v>10000</v>
      </c>
      <c r="T20" s="144">
        <f t="shared" si="3"/>
        <v>343000</v>
      </c>
      <c r="AA20" s="177"/>
      <c r="AB20" s="142">
        <v>45221</v>
      </c>
      <c r="AC20" s="177"/>
      <c r="AD20" s="177"/>
    </row>
    <row r="21" spans="2:30" x14ac:dyDescent="0.35">
      <c r="B21" s="176"/>
      <c r="C21" s="145">
        <v>44733</v>
      </c>
      <c r="D21" s="150">
        <v>10416.67</v>
      </c>
      <c r="E21" s="144">
        <f t="shared" si="0"/>
        <v>124999.95999999986</v>
      </c>
      <c r="G21" s="176"/>
      <c r="H21" s="145">
        <v>44733</v>
      </c>
      <c r="I21" s="150">
        <v>10416.67</v>
      </c>
      <c r="J21" s="144">
        <f t="shared" si="1"/>
        <v>124999.95999999986</v>
      </c>
      <c r="L21" s="177"/>
      <c r="M21" s="145">
        <v>45170</v>
      </c>
      <c r="N21" s="150">
        <v>6329.17</v>
      </c>
      <c r="O21" s="144"/>
      <c r="Q21" s="177"/>
      <c r="R21" s="142">
        <v>45078</v>
      </c>
      <c r="S21" s="150">
        <v>10000</v>
      </c>
      <c r="T21" s="144">
        <f t="shared" si="3"/>
        <v>333000</v>
      </c>
      <c r="AA21" s="177"/>
      <c r="AB21" s="142">
        <v>45252</v>
      </c>
      <c r="AC21" s="177"/>
      <c r="AD21" s="177"/>
    </row>
    <row r="22" spans="2:30" x14ac:dyDescent="0.35">
      <c r="B22" s="176"/>
      <c r="C22" s="145">
        <v>44763</v>
      </c>
      <c r="D22" s="150">
        <v>10416.67</v>
      </c>
      <c r="E22" s="144">
        <f t="shared" si="0"/>
        <v>114583.28999999986</v>
      </c>
      <c r="G22" s="176"/>
      <c r="H22" s="145">
        <v>44763</v>
      </c>
      <c r="I22" s="150">
        <v>10416.67</v>
      </c>
      <c r="J22" s="144">
        <f t="shared" si="1"/>
        <v>114583.28999999986</v>
      </c>
      <c r="Q22" s="177"/>
      <c r="R22" s="142">
        <v>45108</v>
      </c>
      <c r="S22" s="150">
        <v>10000</v>
      </c>
      <c r="T22" s="144">
        <f t="shared" si="3"/>
        <v>323000</v>
      </c>
      <c r="AA22" s="177"/>
      <c r="AB22" s="142">
        <v>45282</v>
      </c>
      <c r="AC22" s="177"/>
      <c r="AD22" s="177"/>
    </row>
    <row r="23" spans="2:30" x14ac:dyDescent="0.35">
      <c r="B23" s="176"/>
      <c r="C23" s="145">
        <v>44794</v>
      </c>
      <c r="D23" s="150">
        <v>10416.67</v>
      </c>
      <c r="E23" s="144">
        <f t="shared" si="0"/>
        <v>104166.61999999986</v>
      </c>
      <c r="G23" s="176"/>
      <c r="H23" s="145">
        <v>44794</v>
      </c>
      <c r="I23" s="150">
        <v>10416.67</v>
      </c>
      <c r="J23" s="144">
        <f t="shared" si="1"/>
        <v>104166.61999999986</v>
      </c>
      <c r="Q23" s="177"/>
      <c r="R23" s="142">
        <v>45139</v>
      </c>
      <c r="S23" s="150"/>
      <c r="T23" s="144">
        <v>0</v>
      </c>
      <c r="AA23" s="177"/>
      <c r="AB23" s="142">
        <v>45313</v>
      </c>
      <c r="AC23" s="177"/>
      <c r="AD23" s="177"/>
    </row>
    <row r="24" spans="2:30" x14ac:dyDescent="0.35">
      <c r="B24" s="176"/>
      <c r="C24" s="145">
        <v>44825</v>
      </c>
      <c r="D24" s="150">
        <v>10416.67</v>
      </c>
      <c r="E24" s="144">
        <f t="shared" si="0"/>
        <v>93749.949999999866</v>
      </c>
      <c r="G24" s="176"/>
      <c r="H24" s="145">
        <v>44825</v>
      </c>
      <c r="I24" s="150">
        <v>10416.67</v>
      </c>
      <c r="J24" s="144">
        <f t="shared" si="1"/>
        <v>93749.949999999866</v>
      </c>
      <c r="Q24" s="177"/>
      <c r="R24" s="142">
        <v>45170</v>
      </c>
      <c r="S24" s="150"/>
      <c r="T24" s="144">
        <v>0</v>
      </c>
      <c r="AA24" s="177"/>
      <c r="AB24" s="142">
        <v>45344</v>
      </c>
      <c r="AC24" s="177"/>
      <c r="AD24" s="177"/>
    </row>
    <row r="25" spans="2:30" x14ac:dyDescent="0.35">
      <c r="B25" s="176"/>
      <c r="C25" s="145">
        <v>44855</v>
      </c>
      <c r="D25" s="150">
        <v>10416.67</v>
      </c>
      <c r="E25" s="144">
        <f t="shared" si="0"/>
        <v>83333.279999999868</v>
      </c>
      <c r="G25" s="176"/>
      <c r="H25" s="145">
        <v>44855</v>
      </c>
      <c r="I25" s="150">
        <v>10416.67</v>
      </c>
      <c r="J25" s="144">
        <f t="shared" si="1"/>
        <v>83333.279999999868</v>
      </c>
      <c r="Q25" s="177"/>
      <c r="R25" s="142">
        <v>45200</v>
      </c>
      <c r="S25" s="150"/>
      <c r="T25" s="144">
        <v>0</v>
      </c>
      <c r="AA25" s="177"/>
      <c r="AB25" s="142">
        <v>45373</v>
      </c>
      <c r="AC25" s="177"/>
      <c r="AD25" s="177"/>
    </row>
    <row r="26" spans="2:30" x14ac:dyDescent="0.35">
      <c r="B26" s="176"/>
      <c r="C26" s="145">
        <v>44886</v>
      </c>
      <c r="D26" s="150">
        <v>10416.67</v>
      </c>
      <c r="E26" s="144">
        <f t="shared" si="0"/>
        <v>72916.60999999987</v>
      </c>
      <c r="G26" s="176"/>
      <c r="H26" s="145">
        <v>44886</v>
      </c>
      <c r="I26" s="150">
        <v>10416.67</v>
      </c>
      <c r="J26" s="144">
        <f t="shared" si="1"/>
        <v>72916.60999999987</v>
      </c>
      <c r="Q26" s="177"/>
      <c r="R26" s="142">
        <v>45231</v>
      </c>
      <c r="S26" s="150"/>
      <c r="T26" s="144">
        <v>0</v>
      </c>
      <c r="AA26" s="177"/>
      <c r="AB26" s="142">
        <v>45404</v>
      </c>
      <c r="AC26" s="177"/>
      <c r="AD26" s="177"/>
    </row>
    <row r="27" spans="2:30" x14ac:dyDescent="0.35">
      <c r="B27" s="176"/>
      <c r="C27" s="145">
        <v>44916</v>
      </c>
      <c r="D27" s="150">
        <v>10416.67</v>
      </c>
      <c r="E27" s="144">
        <f t="shared" si="0"/>
        <v>62499.939999999871</v>
      </c>
      <c r="G27" s="176"/>
      <c r="H27" s="145">
        <v>44916</v>
      </c>
      <c r="I27" s="150">
        <v>10416.67</v>
      </c>
      <c r="J27" s="144">
        <f t="shared" si="1"/>
        <v>62499.939999999871</v>
      </c>
      <c r="Q27" s="177"/>
      <c r="R27" s="142">
        <v>45261</v>
      </c>
      <c r="S27" s="150"/>
      <c r="T27" s="144">
        <v>0</v>
      </c>
      <c r="AA27" s="177"/>
      <c r="AB27" s="142">
        <v>45434</v>
      </c>
      <c r="AC27" s="177"/>
      <c r="AD27" s="177"/>
    </row>
    <row r="28" spans="2:30" x14ac:dyDescent="0.35">
      <c r="B28" s="177"/>
      <c r="C28" s="145">
        <v>44947</v>
      </c>
      <c r="D28" s="150">
        <v>10416.67</v>
      </c>
      <c r="E28" s="144">
        <f t="shared" si="0"/>
        <v>52083.269999999873</v>
      </c>
      <c r="G28" s="177"/>
      <c r="H28" s="145">
        <v>44947</v>
      </c>
      <c r="I28" s="150">
        <v>10416.67</v>
      </c>
      <c r="J28" s="144">
        <f t="shared" si="1"/>
        <v>52083.269999999873</v>
      </c>
      <c r="Q28" s="177"/>
      <c r="R28" s="142">
        <v>45292</v>
      </c>
      <c r="S28" s="150"/>
      <c r="T28" s="144">
        <v>0</v>
      </c>
      <c r="AA28" s="177"/>
      <c r="AB28" s="142">
        <v>45465</v>
      </c>
      <c r="AC28" s="177"/>
      <c r="AD28" s="177"/>
    </row>
    <row r="29" spans="2:30" x14ac:dyDescent="0.35">
      <c r="B29" s="177"/>
      <c r="C29" s="145">
        <v>44978</v>
      </c>
      <c r="D29" s="150">
        <v>10416.67</v>
      </c>
      <c r="E29" s="144">
        <f t="shared" si="0"/>
        <v>41666.599999999875</v>
      </c>
      <c r="G29" s="177"/>
      <c r="H29" s="145">
        <v>44978</v>
      </c>
      <c r="I29" s="150">
        <v>10416.67</v>
      </c>
      <c r="J29" s="144">
        <f t="shared" si="1"/>
        <v>41666.599999999875</v>
      </c>
      <c r="Q29" s="177"/>
      <c r="R29" s="142">
        <v>45323</v>
      </c>
      <c r="S29" s="150"/>
      <c r="T29" s="144">
        <v>0</v>
      </c>
      <c r="AA29" s="177"/>
      <c r="AB29" s="142">
        <v>45495</v>
      </c>
      <c r="AC29" s="177"/>
      <c r="AD29" s="177"/>
    </row>
    <row r="30" spans="2:30" x14ac:dyDescent="0.35">
      <c r="B30" s="177"/>
      <c r="C30" s="145">
        <v>45006</v>
      </c>
      <c r="D30" s="150">
        <v>10416.67</v>
      </c>
      <c r="E30" s="144">
        <f t="shared" si="0"/>
        <v>31249.929999999877</v>
      </c>
      <c r="G30" s="177"/>
      <c r="H30" s="145">
        <v>45006</v>
      </c>
      <c r="I30" s="150">
        <v>10416.67</v>
      </c>
      <c r="J30" s="144">
        <f t="shared" si="1"/>
        <v>31249.929999999877</v>
      </c>
      <c r="Q30" s="177"/>
      <c r="R30" s="142">
        <v>45352</v>
      </c>
      <c r="S30" s="150"/>
      <c r="T30" s="144">
        <v>0</v>
      </c>
      <c r="AA30" s="177"/>
      <c r="AB30" s="142">
        <v>45526</v>
      </c>
      <c r="AC30" s="177"/>
      <c r="AD30" s="177"/>
    </row>
    <row r="31" spans="2:30" x14ac:dyDescent="0.35">
      <c r="B31" s="177"/>
      <c r="C31" s="145">
        <v>45037</v>
      </c>
      <c r="D31" s="150">
        <v>10416.67</v>
      </c>
      <c r="E31" s="144">
        <f t="shared" si="0"/>
        <v>20833.259999999878</v>
      </c>
      <c r="G31" s="177"/>
      <c r="H31" s="145">
        <v>45037</v>
      </c>
      <c r="I31" s="150">
        <v>10416.67</v>
      </c>
      <c r="J31" s="144">
        <f t="shared" si="1"/>
        <v>20833.259999999878</v>
      </c>
      <c r="Q31" s="177"/>
      <c r="R31" s="142">
        <v>45383</v>
      </c>
      <c r="S31" s="150"/>
      <c r="T31" s="144">
        <v>0</v>
      </c>
      <c r="AA31" s="177"/>
      <c r="AB31" s="142">
        <v>45557</v>
      </c>
      <c r="AC31" s="177"/>
      <c r="AD31" s="177"/>
    </row>
    <row r="32" spans="2:30" x14ac:dyDescent="0.35">
      <c r="B32" s="177"/>
      <c r="C32" s="145">
        <v>45067</v>
      </c>
      <c r="D32" s="150">
        <v>10416.67</v>
      </c>
      <c r="E32" s="144">
        <f t="shared" si="0"/>
        <v>10416.589999999878</v>
      </c>
      <c r="G32" s="177"/>
      <c r="H32" s="145">
        <v>45067</v>
      </c>
      <c r="I32" s="150">
        <v>10416.67</v>
      </c>
      <c r="J32" s="144">
        <f t="shared" si="1"/>
        <v>10416.589999999878</v>
      </c>
      <c r="Q32" s="177"/>
      <c r="R32" s="142">
        <v>45413</v>
      </c>
      <c r="S32" s="150"/>
      <c r="T32" s="144">
        <v>0</v>
      </c>
      <c r="AA32" s="177"/>
      <c r="AB32" s="142">
        <v>45587</v>
      </c>
      <c r="AC32" s="177"/>
      <c r="AD32" s="177"/>
    </row>
    <row r="33" spans="2:30" x14ac:dyDescent="0.35">
      <c r="B33" s="177"/>
      <c r="C33" s="145">
        <v>45098</v>
      </c>
      <c r="D33" s="150">
        <v>10416.67</v>
      </c>
      <c r="E33" s="144">
        <f t="shared" si="0"/>
        <v>-8.000000012179953E-2</v>
      </c>
      <c r="G33" s="177"/>
      <c r="H33" s="145">
        <v>45098</v>
      </c>
      <c r="I33" s="150">
        <v>10416.67</v>
      </c>
      <c r="J33" s="144">
        <f t="shared" si="1"/>
        <v>-8.000000012179953E-2</v>
      </c>
      <c r="Q33" s="177"/>
      <c r="R33" s="142">
        <v>45444</v>
      </c>
      <c r="S33" s="150"/>
      <c r="T33" s="144">
        <v>0</v>
      </c>
      <c r="AA33" s="177"/>
      <c r="AB33" s="142">
        <v>45618</v>
      </c>
      <c r="AC33" s="177"/>
      <c r="AD33" s="177"/>
    </row>
    <row r="34" spans="2:30" x14ac:dyDescent="0.35">
      <c r="B34" s="177"/>
      <c r="C34" s="145">
        <v>45128</v>
      </c>
      <c r="D34" s="150">
        <v>10416.67</v>
      </c>
      <c r="E34" s="144"/>
      <c r="G34" s="177"/>
      <c r="H34" s="145">
        <v>45128</v>
      </c>
      <c r="I34" s="150">
        <v>10416.67</v>
      </c>
      <c r="J34" s="177"/>
      <c r="Q34" s="177"/>
      <c r="R34" s="142">
        <v>45474</v>
      </c>
      <c r="S34" s="150"/>
      <c r="T34" s="144">
        <v>0</v>
      </c>
      <c r="AA34" s="177"/>
      <c r="AB34" s="142">
        <v>45648</v>
      </c>
      <c r="AC34" s="177"/>
      <c r="AD34" s="177"/>
    </row>
    <row r="35" spans="2:30" x14ac:dyDescent="0.35">
      <c r="Q35" s="177"/>
      <c r="R35" s="142">
        <v>45505</v>
      </c>
      <c r="S35" s="150"/>
      <c r="T35" s="144">
        <v>0</v>
      </c>
      <c r="AA35" s="177"/>
      <c r="AB35" s="142">
        <v>45679</v>
      </c>
      <c r="AC35" s="177"/>
      <c r="AD35" s="177"/>
    </row>
    <row r="36" spans="2:30" x14ac:dyDescent="0.35">
      <c r="Q36" s="177"/>
      <c r="R36" s="142">
        <v>45536</v>
      </c>
      <c r="S36" s="150"/>
      <c r="T36" s="144">
        <v>0</v>
      </c>
      <c r="AA36" s="177"/>
      <c r="AB36" s="142">
        <v>45710</v>
      </c>
      <c r="AC36" s="177"/>
      <c r="AD36" s="177"/>
    </row>
    <row r="37" spans="2:30" x14ac:dyDescent="0.35">
      <c r="Q37" s="177"/>
      <c r="R37" s="142">
        <v>45566</v>
      </c>
      <c r="S37" s="150"/>
      <c r="T37" s="144">
        <v>0</v>
      </c>
      <c r="AA37" s="177"/>
      <c r="AB37" s="142">
        <v>45738</v>
      </c>
      <c r="AC37" s="177"/>
      <c r="AD37" s="177"/>
    </row>
    <row r="38" spans="2:30" x14ac:dyDescent="0.35">
      <c r="Q38" s="177"/>
      <c r="R38" s="142">
        <v>45597</v>
      </c>
      <c r="S38" s="150"/>
      <c r="T38" s="144">
        <v>0</v>
      </c>
      <c r="AA38" s="177"/>
      <c r="AB38" s="142">
        <v>45769</v>
      </c>
      <c r="AC38" s="177"/>
      <c r="AD38" s="177"/>
    </row>
    <row r="39" spans="2:30" x14ac:dyDescent="0.35">
      <c r="Q39" s="177"/>
      <c r="R39" s="142">
        <v>45627</v>
      </c>
      <c r="S39" s="150"/>
      <c r="T39" s="144">
        <v>0</v>
      </c>
      <c r="AA39" s="177"/>
      <c r="AB39" s="142">
        <v>45799</v>
      </c>
      <c r="AC39" s="177"/>
      <c r="AD39" s="177"/>
    </row>
    <row r="40" spans="2:30" x14ac:dyDescent="0.35">
      <c r="Q40" s="177"/>
      <c r="R40" s="142">
        <v>45658</v>
      </c>
      <c r="S40" s="150"/>
      <c r="T40" s="144">
        <v>0</v>
      </c>
      <c r="AA40" s="177"/>
      <c r="AB40" s="142">
        <v>45830</v>
      </c>
      <c r="AC40" s="177"/>
      <c r="AD40" s="177"/>
    </row>
    <row r="41" spans="2:30" x14ac:dyDescent="0.35">
      <c r="Q41" s="177"/>
      <c r="R41" s="142">
        <v>45689</v>
      </c>
      <c r="S41" s="150"/>
      <c r="T41" s="144">
        <v>0</v>
      </c>
      <c r="AA41" s="177"/>
      <c r="AB41" s="142">
        <v>45860</v>
      </c>
      <c r="AC41" s="177"/>
      <c r="AD41" s="177"/>
    </row>
    <row r="42" spans="2:30" x14ac:dyDescent="0.35">
      <c r="Q42" s="177"/>
      <c r="R42" s="142">
        <v>45717</v>
      </c>
      <c r="S42" s="150"/>
      <c r="T42" s="144">
        <v>0</v>
      </c>
      <c r="AA42" s="177"/>
      <c r="AB42" s="142">
        <v>45891</v>
      </c>
      <c r="AC42" s="177"/>
      <c r="AD42" s="177"/>
    </row>
    <row r="43" spans="2:30" x14ac:dyDescent="0.35">
      <c r="Q43" s="177"/>
      <c r="R43" s="142">
        <v>45748</v>
      </c>
      <c r="S43" s="150"/>
      <c r="T43" s="144">
        <v>0</v>
      </c>
      <c r="AA43" s="177"/>
      <c r="AB43" s="142">
        <v>45922</v>
      </c>
      <c r="AC43" s="177"/>
      <c r="AD43" s="177"/>
    </row>
    <row r="44" spans="2:30" x14ac:dyDescent="0.35">
      <c r="Q44" s="177"/>
      <c r="R44" s="142">
        <v>45778</v>
      </c>
      <c r="S44" s="150"/>
      <c r="T44" s="144">
        <v>0</v>
      </c>
      <c r="AA44" s="177"/>
      <c r="AB44" s="142">
        <v>45952</v>
      </c>
      <c r="AC44" s="177"/>
      <c r="AD44" s="177"/>
    </row>
    <row r="45" spans="2:30" x14ac:dyDescent="0.35">
      <c r="Q45" s="177"/>
      <c r="R45" s="142">
        <v>45809</v>
      </c>
      <c r="S45" s="150"/>
      <c r="T45" s="144">
        <v>0</v>
      </c>
    </row>
    <row r="46" spans="2:30" x14ac:dyDescent="0.35">
      <c r="Q46" s="177"/>
      <c r="R46" s="142">
        <v>45839</v>
      </c>
      <c r="S46" s="150"/>
      <c r="T46" s="144">
        <v>0</v>
      </c>
    </row>
    <row r="47" spans="2:30" x14ac:dyDescent="0.35">
      <c r="Q47" s="177"/>
      <c r="R47" s="142">
        <v>45870</v>
      </c>
      <c r="S47" s="150"/>
      <c r="T47" s="144">
        <v>0</v>
      </c>
    </row>
    <row r="48" spans="2:30" x14ac:dyDescent="0.35">
      <c r="Q48" s="177"/>
      <c r="R48" s="142">
        <v>45901</v>
      </c>
      <c r="S48" s="150"/>
      <c r="T48" s="144">
        <v>0</v>
      </c>
    </row>
    <row r="49" spans="17:20" x14ac:dyDescent="0.35">
      <c r="Q49" s="177"/>
      <c r="R49" s="142">
        <v>45931</v>
      </c>
      <c r="S49" s="150"/>
      <c r="T49" s="144">
        <v>0</v>
      </c>
    </row>
    <row r="50" spans="17:20" x14ac:dyDescent="0.35">
      <c r="Q50" s="177"/>
      <c r="R50" s="142">
        <v>45962</v>
      </c>
      <c r="S50" s="150"/>
      <c r="T50" s="144">
        <v>0</v>
      </c>
    </row>
    <row r="51" spans="17:20" x14ac:dyDescent="0.35">
      <c r="Q51" s="177"/>
      <c r="R51" s="142">
        <v>45992</v>
      </c>
      <c r="S51" s="150"/>
      <c r="T51" s="144">
        <v>0</v>
      </c>
    </row>
    <row r="52" spans="17:20" x14ac:dyDescent="0.35">
      <c r="Q52" s="177"/>
      <c r="R52" s="142">
        <v>46023</v>
      </c>
      <c r="S52" s="150"/>
      <c r="T52" s="144">
        <v>0</v>
      </c>
    </row>
    <row r="53" spans="17:20" x14ac:dyDescent="0.35">
      <c r="Q53" s="177"/>
      <c r="R53" s="142">
        <v>46054</v>
      </c>
      <c r="S53" s="150"/>
      <c r="T53" s="144">
        <v>0</v>
      </c>
    </row>
    <row r="54" spans="17:20" x14ac:dyDescent="0.35">
      <c r="Q54" s="177"/>
      <c r="R54" s="142">
        <v>46082</v>
      </c>
      <c r="S54" s="150"/>
      <c r="T54" s="144">
        <v>0</v>
      </c>
    </row>
    <row r="55" spans="17:20" x14ac:dyDescent="0.35">
      <c r="Q55" s="177"/>
      <c r="R55" s="142">
        <v>46113</v>
      </c>
      <c r="S55" s="150"/>
      <c r="T55" s="144">
        <v>0</v>
      </c>
    </row>
    <row r="56" spans="17:20" x14ac:dyDescent="0.35">
      <c r="S56" s="187"/>
      <c r="T56" s="188"/>
    </row>
  </sheetData>
  <mergeCells count="6">
    <mergeCell ref="AB4:AD4"/>
    <mergeCell ref="C4:E4"/>
    <mergeCell ref="H4:J4"/>
    <mergeCell ref="M4:O4"/>
    <mergeCell ref="R4:T4"/>
    <mergeCell ref="W4:Y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DETAILS</vt:lpstr>
      <vt:lpstr>STAFF LOAN SUMMARY</vt:lpstr>
      <vt:lpstr>STAFF LOANS SCHEDULE</vt:lpstr>
      <vt:lpstr>LEASE AND OTHER DEDUCTIONS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USER</cp:lastModifiedBy>
  <cp:lastPrinted>2023-03-30T08:02:58Z</cp:lastPrinted>
  <dcterms:created xsi:type="dcterms:W3CDTF">2018-07-04T22:14:59Z</dcterms:created>
  <dcterms:modified xsi:type="dcterms:W3CDTF">2023-07-28T20:58:55Z</dcterms:modified>
</cp:coreProperties>
</file>