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Alex\Desktop\Backups\Mestrado\Prepd_Ano2_Semestre1\Dissertacao\Documentos Meus Apoio\"/>
    </mc:Choice>
  </mc:AlternateContent>
  <xr:revisionPtr revIDLastSave="0" documentId="13_ncr:1_{AA2E7FE1-CC8E-4F72-98E6-89C8C083822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3" i="1" l="1"/>
  <c r="B224" i="1"/>
  <c r="B225" i="1"/>
  <c r="B226" i="1"/>
  <c r="B227" i="1"/>
  <c r="B222" i="1"/>
  <c r="E202" i="1"/>
  <c r="E203" i="1"/>
  <c r="E204" i="1"/>
  <c r="E205" i="1"/>
  <c r="E206" i="1"/>
  <c r="E201" i="1"/>
  <c r="D202" i="1"/>
  <c r="D203" i="1"/>
  <c r="D204" i="1"/>
  <c r="D205" i="1"/>
  <c r="D206" i="1"/>
  <c r="D201" i="1"/>
  <c r="C202" i="1"/>
  <c r="C203" i="1"/>
  <c r="C204" i="1"/>
  <c r="C205" i="1"/>
  <c r="C206" i="1"/>
  <c r="C201" i="1"/>
  <c r="B202" i="1"/>
  <c r="B203" i="1"/>
  <c r="B204" i="1"/>
  <c r="B205" i="1"/>
  <c r="B206" i="1"/>
  <c r="B201" i="1"/>
  <c r="B216" i="1"/>
  <c r="C216" i="1" s="1"/>
  <c r="B215" i="1"/>
  <c r="C215" i="1" s="1"/>
  <c r="B214" i="1"/>
  <c r="C214" i="1" s="1"/>
  <c r="C189" i="1"/>
  <c r="C190" i="1"/>
  <c r="C191" i="1"/>
  <c r="C192" i="1"/>
  <c r="C193" i="1"/>
  <c r="B189" i="1"/>
  <c r="B190" i="1"/>
  <c r="B191" i="1"/>
  <c r="B192" i="1"/>
  <c r="B193" i="1"/>
  <c r="C188" i="1"/>
  <c r="B188" i="1"/>
  <c r="E179" i="1"/>
  <c r="E180" i="1"/>
  <c r="E181" i="1"/>
  <c r="E182" i="1"/>
  <c r="E183" i="1"/>
  <c r="E178" i="1"/>
  <c r="D179" i="1"/>
  <c r="D180" i="1"/>
  <c r="D181" i="1"/>
  <c r="D182" i="1"/>
  <c r="D183" i="1"/>
  <c r="D178" i="1"/>
  <c r="C179" i="1"/>
  <c r="C180" i="1"/>
  <c r="C181" i="1"/>
  <c r="C182" i="1"/>
  <c r="C183" i="1"/>
  <c r="C178" i="1"/>
  <c r="B179" i="1"/>
  <c r="B180" i="1"/>
  <c r="B181" i="1"/>
  <c r="B182" i="1"/>
  <c r="B183" i="1"/>
  <c r="B178" i="1"/>
  <c r="C169" i="1"/>
  <c r="D169" i="1"/>
  <c r="E169" i="1"/>
  <c r="B169" i="1"/>
  <c r="C163" i="1"/>
  <c r="D163" i="1"/>
  <c r="E163" i="1"/>
  <c r="C164" i="1"/>
  <c r="D164" i="1"/>
  <c r="E164" i="1"/>
  <c r="C165" i="1"/>
  <c r="D165" i="1"/>
  <c r="E165" i="1"/>
  <c r="C166" i="1"/>
  <c r="D166" i="1"/>
  <c r="E166" i="1"/>
  <c r="C167" i="1"/>
  <c r="D167" i="1"/>
  <c r="E167" i="1"/>
  <c r="C168" i="1"/>
  <c r="D168" i="1"/>
  <c r="E168" i="1"/>
  <c r="B164" i="1"/>
  <c r="B165" i="1"/>
  <c r="B166" i="1"/>
  <c r="B167" i="1"/>
  <c r="B168" i="1"/>
  <c r="B163" i="1"/>
  <c r="C154" i="1"/>
  <c r="D154" i="1"/>
  <c r="E154" i="1"/>
  <c r="B154" i="1"/>
  <c r="B149" i="1"/>
  <c r="C149" i="1"/>
  <c r="D149" i="1"/>
  <c r="E149" i="1"/>
  <c r="B150" i="1"/>
  <c r="C150" i="1"/>
  <c r="D150" i="1"/>
  <c r="E150" i="1"/>
  <c r="B151" i="1"/>
  <c r="C151" i="1"/>
  <c r="D151" i="1"/>
  <c r="E151" i="1"/>
  <c r="B152" i="1"/>
  <c r="C152" i="1"/>
  <c r="D152" i="1"/>
  <c r="E152" i="1"/>
  <c r="B153" i="1"/>
  <c r="C153" i="1"/>
  <c r="D153" i="1"/>
  <c r="E153" i="1"/>
  <c r="C148" i="1"/>
  <c r="D148" i="1"/>
  <c r="E148" i="1"/>
  <c r="B148" i="1"/>
  <c r="E137" i="1"/>
  <c r="E138" i="1"/>
  <c r="E139" i="1"/>
  <c r="E140" i="1"/>
  <c r="E141" i="1"/>
  <c r="E136" i="1"/>
  <c r="D137" i="1"/>
  <c r="D138" i="1"/>
  <c r="D139" i="1"/>
  <c r="D140" i="1"/>
  <c r="D141" i="1"/>
  <c r="D136" i="1"/>
  <c r="C137" i="1"/>
  <c r="C138" i="1"/>
  <c r="C139" i="1"/>
  <c r="C140" i="1"/>
  <c r="C141" i="1"/>
  <c r="C136" i="1"/>
  <c r="B137" i="1"/>
  <c r="B138" i="1"/>
  <c r="B139" i="1"/>
  <c r="B140" i="1"/>
  <c r="B141" i="1"/>
  <c r="B136" i="1"/>
  <c r="B100" i="1"/>
  <c r="E126" i="1"/>
  <c r="E127" i="1"/>
  <c r="E128" i="1"/>
  <c r="E129" i="1"/>
  <c r="E130" i="1"/>
  <c r="E125" i="1"/>
  <c r="D126" i="1"/>
  <c r="D127" i="1"/>
  <c r="D128" i="1"/>
  <c r="D129" i="1"/>
  <c r="D130" i="1"/>
  <c r="D125" i="1"/>
  <c r="C126" i="1"/>
  <c r="C127" i="1"/>
  <c r="C128" i="1"/>
  <c r="C129" i="1"/>
  <c r="C130" i="1"/>
  <c r="C125" i="1"/>
  <c r="B126" i="1"/>
  <c r="B127" i="1"/>
  <c r="B128" i="1"/>
  <c r="B129" i="1"/>
  <c r="B130" i="1"/>
  <c r="B125" i="1"/>
  <c r="C120" i="1"/>
  <c r="D120" i="1"/>
  <c r="E120" i="1"/>
  <c r="B120" i="1"/>
  <c r="D113" i="1"/>
  <c r="E113" i="1"/>
  <c r="D114" i="1"/>
  <c r="E114" i="1"/>
  <c r="D115" i="1"/>
  <c r="E115" i="1"/>
  <c r="D116" i="1"/>
  <c r="D119" i="1" s="1"/>
  <c r="E116" i="1"/>
  <c r="E119" i="1" s="1"/>
  <c r="D117" i="1"/>
  <c r="E117" i="1"/>
  <c r="D118" i="1"/>
  <c r="E118" i="1"/>
  <c r="C114" i="1"/>
  <c r="C119" i="1" s="1"/>
  <c r="C115" i="1"/>
  <c r="C116" i="1"/>
  <c r="C117" i="1"/>
  <c r="C118" i="1"/>
  <c r="C113" i="1"/>
  <c r="B114" i="1"/>
  <c r="B115" i="1"/>
  <c r="B116" i="1"/>
  <c r="B117" i="1"/>
  <c r="B118" i="1"/>
  <c r="B113" i="1"/>
  <c r="D102" i="1"/>
  <c r="B105" i="1"/>
  <c r="B77" i="1"/>
  <c r="B51" i="1"/>
  <c r="C15" i="1"/>
  <c r="B213" i="1" l="1"/>
  <c r="C213" i="1" s="1"/>
  <c r="B212" i="1"/>
  <c r="C212" i="1" s="1"/>
  <c r="B211" i="1"/>
  <c r="C211" i="1" s="1"/>
  <c r="B119" i="1"/>
</calcChain>
</file>

<file path=xl/sharedStrings.xml><?xml version="1.0" encoding="utf-8"?>
<sst xmlns="http://schemas.openxmlformats.org/spreadsheetml/2006/main" count="205" uniqueCount="72">
  <si>
    <t>Dataset</t>
  </si>
  <si>
    <t>Categories</t>
  </si>
  <si>
    <t># flaky tests</t>
  </si>
  <si>
    <t># projects</t>
  </si>
  <si>
    <t>IDFlakies</t>
  </si>
  <si>
    <t>Order dependency / Other</t>
  </si>
  <si>
    <t>NonDex</t>
  </si>
  <si>
    <t>Unordered Collection/ Randomness</t>
  </si>
  <si>
    <t>DexFix</t>
  </si>
  <si>
    <t>iDoft (Java Gradle)</t>
  </si>
  <si>
    <t>Multiple</t>
  </si>
  <si>
    <t>iDoft (Java Maven)</t>
  </si>
  <si>
    <t>FlakeFlagger</t>
  </si>
  <si>
    <t>Shaker</t>
  </si>
  <si>
    <t>Concurrency</t>
  </si>
  <si>
    <t>Dataset Size - the dataset should contain enough tests to conduct a meaningful analysis. Only a lower limit is considered, datasets with too many tests can be reduced by using random sampling</t>
  </si>
  <si>
    <t>Project Diversity - a dataset including a higher number of projects can provide more accurate results of tool accuracy  accross different contexts</t>
  </si>
  <si>
    <t>Captured Flaky test Characteristics and project metadata - the dataset should contain as mucb relevant information about each test and it's corresponding project as possible</t>
  </si>
  <si>
    <t>Order Dependency Size - Amount of flaky tests explicitly defined to be of the order dependency category</t>
  </si>
  <si>
    <t>1. Select only Java datasets</t>
  </si>
  <si>
    <t>2. Define relevant selection criteria</t>
  </si>
  <si>
    <t>3. Assign weights to each criteria</t>
  </si>
  <si>
    <t>Dataset Size</t>
  </si>
  <si>
    <t>Project Diversity</t>
  </si>
  <si>
    <t>Order Dependency Size</t>
  </si>
  <si>
    <t xml:space="preserve"> Flaky Characteristics and Project Metadata</t>
  </si>
  <si>
    <t>Flaky Characteristics and Project Metadata</t>
  </si>
  <si>
    <t>Criteria</t>
  </si>
  <si>
    <t>Weight</t>
  </si>
  <si>
    <t>4. Calculate each criteria for each dataset</t>
  </si>
  <si>
    <t>4.a. Calculate Dataset Size value</t>
  </si>
  <si>
    <t>Normalization function</t>
  </si>
  <si>
    <t>(Actual Dataset Size - Min. Dataset Size) / (Max. Dataset Size - Min. Dataset Size)</t>
  </si>
  <si>
    <t>4.b. Calculate Flaky Characteristics and Project Metadata value</t>
  </si>
  <si>
    <t>Across all datasets the following potentially relevant characteristics were identified:</t>
  </si>
  <si>
    <t>0. Exclude datasets that the student could not obtain</t>
  </si>
  <si>
    <t>(Actual - 75) / (6387-75)</t>
  </si>
  <si>
    <t>Each of the characteristics counts as one</t>
  </si>
  <si>
    <t>Size</t>
  </si>
  <si>
    <t># Characteristics</t>
  </si>
  <si>
    <t>Characteristics</t>
  </si>
  <si>
    <t>Project Name, Project URL, Commit SHA, Project # tests, Module name, test name, flakiness category</t>
  </si>
  <si>
    <t>Project Name, Project URL, Commit SHA, Project # tests, Module name, test name, flakiness category, caused by source</t>
  </si>
  <si>
    <t>Project Name, Module name, test name, caused by source</t>
  </si>
  <si>
    <t>Project Name, Project URL, Commit SHA,Module name, test name, flakiness category</t>
  </si>
  <si>
    <t>Project Name, Project URL, Commit SHA, Module name, test name</t>
  </si>
  <si>
    <t>Project Name, Commit SHA, Project # tests</t>
  </si>
  <si>
    <t>4.d. Calculate Project diversity value</t>
  </si>
  <si>
    <t>4.c. Calculate Order Dependency size</t>
  </si>
  <si>
    <t>Datasets that do not specify flakiness category are evaluated as 0</t>
  </si>
  <si>
    <t>5. Construct the Matrix</t>
  </si>
  <si>
    <t>Criteria Weight</t>
  </si>
  <si>
    <t>6. Normalize it</t>
  </si>
  <si>
    <t>Sum</t>
  </si>
  <si>
    <t>Square Root</t>
  </si>
  <si>
    <t>7. Normalize it</t>
  </si>
  <si>
    <t>6.a. Square the values, and calculate the square of the sum</t>
  </si>
  <si>
    <t>7. Apply the weights</t>
  </si>
  <si>
    <t>8. Calculate ideal positive solution A*</t>
  </si>
  <si>
    <t>Highest</t>
  </si>
  <si>
    <t>Lowest</t>
  </si>
  <si>
    <t>8. Calculate ideal negative solution A'</t>
  </si>
  <si>
    <t>Squared Distance to ideal positive solution</t>
  </si>
  <si>
    <t>Separation to ideal positive solution</t>
  </si>
  <si>
    <t>8. Calculate ideal positive separation Si*</t>
  </si>
  <si>
    <t>Si*</t>
  </si>
  <si>
    <t>8. Calculate ideal negative separation Si'</t>
  </si>
  <si>
    <t>Squared Distance to ideal negative solution</t>
  </si>
  <si>
    <t xml:space="preserve">9. Calculate the relative closeness to the ideal solution Ci* = S'i / (Si* +S'i ) </t>
  </si>
  <si>
    <t>Ci*</t>
  </si>
  <si>
    <t>Separation to ideal negative solution</t>
  </si>
  <si>
    <t>Si'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</si>
</sst>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9" fontId="0" fillId="0" borderId="1" xfId="0" applyNumberFormat="1" applyBorder="1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9" fontId="0" fillId="3" borderId="1" xfId="0" applyNumberFormat="1" applyFill="1" applyBorder="1"/>
    <xf numFmtId="0" fontId="0" fillId="4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7"/>
  <sheetViews>
    <sheetView tabSelected="1" topLeftCell="A205" workbookViewId="0">
      <selection activeCell="C223" sqref="C223"/>
    </sheetView>
  </sheetViews>
  <sheetFormatPr defaultRowHeight="14.4" x14ac:dyDescent="0.3"/>
  <cols>
    <col min="1" max="1" width="39.21875" customWidth="1"/>
    <col min="2" max="2" width="30.44140625" customWidth="1"/>
    <col min="3" max="3" width="25.5546875" customWidth="1"/>
    <col min="4" max="4" width="19.88671875" customWidth="1"/>
    <col min="5" max="5" width="15.21875" customWidth="1"/>
  </cols>
  <sheetData>
    <row r="1" spans="1:4" x14ac:dyDescent="0.3">
      <c r="A1" t="s">
        <v>35</v>
      </c>
    </row>
    <row r="3" spans="1:4" x14ac:dyDescent="0.3">
      <c r="A3" s="3" t="s">
        <v>0</v>
      </c>
    </row>
    <row r="4" spans="1:4" x14ac:dyDescent="0.3">
      <c r="A4" s="1" t="s">
        <v>6</v>
      </c>
    </row>
    <row r="8" spans="1:4" x14ac:dyDescent="0.3">
      <c r="A8" t="s">
        <v>19</v>
      </c>
    </row>
    <row r="11" spans="1:4" x14ac:dyDescent="0.3">
      <c r="A11" s="3" t="s">
        <v>0</v>
      </c>
      <c r="B11" s="3" t="s">
        <v>1</v>
      </c>
      <c r="C11" s="3" t="s">
        <v>2</v>
      </c>
      <c r="D11" s="3" t="s">
        <v>3</v>
      </c>
    </row>
    <row r="12" spans="1:4" x14ac:dyDescent="0.3">
      <c r="A12" s="1" t="s">
        <v>4</v>
      </c>
      <c r="B12" s="1" t="s">
        <v>5</v>
      </c>
      <c r="C12" s="1">
        <v>422</v>
      </c>
      <c r="D12" s="1">
        <v>694</v>
      </c>
    </row>
    <row r="13" spans="1:4" x14ac:dyDescent="0.3">
      <c r="A13" s="1" t="s">
        <v>8</v>
      </c>
      <c r="B13" s="1" t="s">
        <v>7</v>
      </c>
      <c r="C13" s="1">
        <v>275</v>
      </c>
      <c r="D13" s="1">
        <v>200</v>
      </c>
    </row>
    <row r="14" spans="1:4" x14ac:dyDescent="0.3">
      <c r="A14" s="1" t="s">
        <v>9</v>
      </c>
      <c r="B14" s="1" t="s">
        <v>10</v>
      </c>
      <c r="C14" s="1">
        <v>697</v>
      </c>
      <c r="D14" s="1">
        <v>68</v>
      </c>
    </row>
    <row r="15" spans="1:4" x14ac:dyDescent="0.3">
      <c r="A15" s="1" t="s">
        <v>11</v>
      </c>
      <c r="B15" s="1" t="s">
        <v>10</v>
      </c>
      <c r="C15" s="1">
        <f>6387</f>
        <v>6387</v>
      </c>
      <c r="D15" s="1">
        <v>423</v>
      </c>
    </row>
    <row r="16" spans="1:4" x14ac:dyDescent="0.3">
      <c r="A16" s="1" t="s">
        <v>12</v>
      </c>
      <c r="B16" s="1" t="s">
        <v>10</v>
      </c>
      <c r="C16" s="1">
        <v>811</v>
      </c>
      <c r="D16" s="1">
        <v>24</v>
      </c>
    </row>
    <row r="17" spans="1:4" x14ac:dyDescent="0.3">
      <c r="A17" s="1" t="s">
        <v>13</v>
      </c>
      <c r="B17" s="1" t="s">
        <v>14</v>
      </c>
      <c r="C17" s="1">
        <v>75</v>
      </c>
      <c r="D17" s="1">
        <v>11</v>
      </c>
    </row>
    <row r="21" spans="1:4" x14ac:dyDescent="0.3">
      <c r="A21" t="s">
        <v>20</v>
      </c>
    </row>
    <row r="24" spans="1:4" x14ac:dyDescent="0.3">
      <c r="A24" t="s">
        <v>15</v>
      </c>
    </row>
    <row r="25" spans="1:4" x14ac:dyDescent="0.3">
      <c r="A25" t="s">
        <v>17</v>
      </c>
    </row>
    <row r="26" spans="1:4" x14ac:dyDescent="0.3">
      <c r="A26" t="s">
        <v>18</v>
      </c>
    </row>
    <row r="27" spans="1:4" x14ac:dyDescent="0.3">
      <c r="A27" t="s">
        <v>16</v>
      </c>
    </row>
    <row r="31" spans="1:4" x14ac:dyDescent="0.3">
      <c r="A31" t="s">
        <v>21</v>
      </c>
    </row>
    <row r="33" spans="1:3" x14ac:dyDescent="0.3">
      <c r="A33" s="3" t="s">
        <v>27</v>
      </c>
      <c r="B33" s="3" t="s">
        <v>28</v>
      </c>
    </row>
    <row r="34" spans="1:3" x14ac:dyDescent="0.3">
      <c r="A34" s="1" t="s">
        <v>22</v>
      </c>
      <c r="B34" s="4">
        <v>0.3</v>
      </c>
    </row>
    <row r="35" spans="1:3" x14ac:dyDescent="0.3">
      <c r="A35" s="1" t="s">
        <v>26</v>
      </c>
      <c r="B35" s="4">
        <v>0.25</v>
      </c>
    </row>
    <row r="36" spans="1:3" x14ac:dyDescent="0.3">
      <c r="A36" s="1" t="s">
        <v>24</v>
      </c>
      <c r="B36" s="4">
        <v>0.25</v>
      </c>
    </row>
    <row r="37" spans="1:3" x14ac:dyDescent="0.3">
      <c r="A37" s="1" t="s">
        <v>23</v>
      </c>
      <c r="B37" s="4">
        <v>0.2</v>
      </c>
    </row>
    <row r="41" spans="1:3" x14ac:dyDescent="0.3">
      <c r="A41" t="s">
        <v>29</v>
      </c>
    </row>
    <row r="43" spans="1:3" x14ac:dyDescent="0.3">
      <c r="A43" t="s">
        <v>30</v>
      </c>
    </row>
    <row r="45" spans="1:3" ht="40.200000000000003" customHeight="1" x14ac:dyDescent="0.3">
      <c r="A45" s="5" t="s">
        <v>31</v>
      </c>
      <c r="B45" s="6" t="s">
        <v>32</v>
      </c>
      <c r="C45" s="7" t="s">
        <v>36</v>
      </c>
    </row>
    <row r="47" spans="1:3" x14ac:dyDescent="0.3">
      <c r="A47" s="3" t="s">
        <v>0</v>
      </c>
      <c r="B47" s="3" t="s">
        <v>38</v>
      </c>
    </row>
    <row r="48" spans="1:3" x14ac:dyDescent="0.3">
      <c r="A48" s="1" t="s">
        <v>4</v>
      </c>
      <c r="B48" s="1">
        <v>422</v>
      </c>
    </row>
    <row r="49" spans="1:3" x14ac:dyDescent="0.3">
      <c r="A49" s="1" t="s">
        <v>8</v>
      </c>
      <c r="B49" s="1">
        <v>275</v>
      </c>
    </row>
    <row r="50" spans="1:3" x14ac:dyDescent="0.3">
      <c r="A50" s="1" t="s">
        <v>9</v>
      </c>
      <c r="B50" s="1">
        <v>697</v>
      </c>
    </row>
    <row r="51" spans="1:3" x14ac:dyDescent="0.3">
      <c r="A51" s="1" t="s">
        <v>11</v>
      </c>
      <c r="B51" s="1">
        <f>6387</f>
        <v>6387</v>
      </c>
    </row>
    <row r="52" spans="1:3" x14ac:dyDescent="0.3">
      <c r="A52" s="1" t="s">
        <v>12</v>
      </c>
      <c r="B52" s="1">
        <v>811</v>
      </c>
    </row>
    <row r="53" spans="1:3" x14ac:dyDescent="0.3">
      <c r="A53" s="1" t="s">
        <v>13</v>
      </c>
      <c r="B53" s="1">
        <v>75</v>
      </c>
    </row>
    <row r="57" spans="1:3" x14ac:dyDescent="0.3">
      <c r="A57" t="s">
        <v>33</v>
      </c>
    </row>
    <row r="59" spans="1:3" x14ac:dyDescent="0.3">
      <c r="A59" t="s">
        <v>34</v>
      </c>
    </row>
    <row r="60" spans="1:3" x14ac:dyDescent="0.3">
      <c r="A60" t="s">
        <v>42</v>
      </c>
    </row>
    <row r="62" spans="1:3" x14ac:dyDescent="0.3">
      <c r="A62" t="s">
        <v>37</v>
      </c>
    </row>
    <row r="64" spans="1:3" x14ac:dyDescent="0.3">
      <c r="A64" s="3" t="s">
        <v>0</v>
      </c>
      <c r="B64" s="3" t="s">
        <v>39</v>
      </c>
      <c r="C64" s="3" t="s">
        <v>40</v>
      </c>
    </row>
    <row r="65" spans="1:3" x14ac:dyDescent="0.3">
      <c r="A65" s="1" t="s">
        <v>4</v>
      </c>
      <c r="B65" s="1">
        <v>7</v>
      </c>
      <c r="C65" s="1" t="s">
        <v>41</v>
      </c>
    </row>
    <row r="66" spans="1:3" x14ac:dyDescent="0.3">
      <c r="A66" s="1" t="s">
        <v>8</v>
      </c>
      <c r="B66" s="1">
        <v>4</v>
      </c>
      <c r="C66" s="1" t="s">
        <v>43</v>
      </c>
    </row>
    <row r="67" spans="1:3" x14ac:dyDescent="0.3">
      <c r="A67" s="1" t="s">
        <v>9</v>
      </c>
      <c r="B67" s="1">
        <v>6</v>
      </c>
      <c r="C67" s="1" t="s">
        <v>44</v>
      </c>
    </row>
    <row r="68" spans="1:3" x14ac:dyDescent="0.3">
      <c r="A68" s="1" t="s">
        <v>11</v>
      </c>
      <c r="B68" s="1">
        <v>6</v>
      </c>
      <c r="C68" s="1" t="s">
        <v>44</v>
      </c>
    </row>
    <row r="69" spans="1:3" x14ac:dyDescent="0.3">
      <c r="A69" s="1" t="s">
        <v>12</v>
      </c>
      <c r="B69" s="1">
        <v>5</v>
      </c>
      <c r="C69" s="1" t="s">
        <v>45</v>
      </c>
    </row>
    <row r="70" spans="1:3" x14ac:dyDescent="0.3">
      <c r="A70" s="1" t="s">
        <v>13</v>
      </c>
      <c r="B70" s="1">
        <v>3</v>
      </c>
      <c r="C70" s="1" t="s">
        <v>46</v>
      </c>
    </row>
    <row r="72" spans="1:3" x14ac:dyDescent="0.3">
      <c r="A72" t="s">
        <v>48</v>
      </c>
    </row>
    <row r="74" spans="1:3" x14ac:dyDescent="0.3">
      <c r="A74" t="s">
        <v>49</v>
      </c>
    </row>
    <row r="76" spans="1:3" x14ac:dyDescent="0.3">
      <c r="A76" s="3" t="s">
        <v>0</v>
      </c>
      <c r="B76" s="3" t="s">
        <v>38</v>
      </c>
    </row>
    <row r="77" spans="1:3" x14ac:dyDescent="0.3">
      <c r="A77" s="1" t="s">
        <v>4</v>
      </c>
      <c r="B77" s="1">
        <f>211</f>
        <v>211</v>
      </c>
    </row>
    <row r="78" spans="1:3" x14ac:dyDescent="0.3">
      <c r="A78" s="1" t="s">
        <v>8</v>
      </c>
      <c r="B78" s="1">
        <v>0</v>
      </c>
    </row>
    <row r="79" spans="1:3" x14ac:dyDescent="0.3">
      <c r="A79" s="1" t="s">
        <v>9</v>
      </c>
      <c r="B79" s="1">
        <v>67</v>
      </c>
    </row>
    <row r="80" spans="1:3" x14ac:dyDescent="0.3">
      <c r="A80" s="1" t="s">
        <v>11</v>
      </c>
      <c r="B80" s="1">
        <v>1769</v>
      </c>
    </row>
    <row r="81" spans="1:2" x14ac:dyDescent="0.3">
      <c r="A81" s="1" t="s">
        <v>12</v>
      </c>
      <c r="B81" s="1">
        <v>0</v>
      </c>
    </row>
    <row r="82" spans="1:2" x14ac:dyDescent="0.3">
      <c r="A82" s="1" t="s">
        <v>13</v>
      </c>
      <c r="B82" s="1">
        <v>0</v>
      </c>
    </row>
    <row r="85" spans="1:2" x14ac:dyDescent="0.3">
      <c r="A85" t="s">
        <v>47</v>
      </c>
    </row>
    <row r="87" spans="1:2" x14ac:dyDescent="0.3">
      <c r="A87" s="3" t="s">
        <v>0</v>
      </c>
      <c r="B87" s="3" t="s">
        <v>38</v>
      </c>
    </row>
    <row r="88" spans="1:2" x14ac:dyDescent="0.3">
      <c r="A88" s="1" t="s">
        <v>4</v>
      </c>
      <c r="B88" s="1">
        <v>694</v>
      </c>
    </row>
    <row r="89" spans="1:2" x14ac:dyDescent="0.3">
      <c r="A89" s="1" t="s">
        <v>8</v>
      </c>
      <c r="B89" s="1">
        <v>200</v>
      </c>
    </row>
    <row r="90" spans="1:2" x14ac:dyDescent="0.3">
      <c r="A90" s="1" t="s">
        <v>9</v>
      </c>
      <c r="B90" s="1">
        <v>68</v>
      </c>
    </row>
    <row r="91" spans="1:2" x14ac:dyDescent="0.3">
      <c r="A91" s="1" t="s">
        <v>11</v>
      </c>
      <c r="B91" s="1">
        <v>423</v>
      </c>
    </row>
    <row r="92" spans="1:2" x14ac:dyDescent="0.3">
      <c r="A92" s="1" t="s">
        <v>12</v>
      </c>
      <c r="B92" s="1">
        <v>24</v>
      </c>
    </row>
    <row r="93" spans="1:2" x14ac:dyDescent="0.3">
      <c r="A93" s="1" t="s">
        <v>13</v>
      </c>
      <c r="B93" s="1">
        <v>11</v>
      </c>
    </row>
    <row r="96" spans="1:2" x14ac:dyDescent="0.3">
      <c r="A96" t="s">
        <v>50</v>
      </c>
    </row>
    <row r="99" spans="1:5" x14ac:dyDescent="0.3">
      <c r="B99" s="12" t="s">
        <v>51</v>
      </c>
      <c r="C99" s="13"/>
      <c r="D99" s="13"/>
      <c r="E99" s="14"/>
    </row>
    <row r="100" spans="1:5" x14ac:dyDescent="0.3">
      <c r="B100" s="8">
        <f>30%</f>
        <v>0.3</v>
      </c>
      <c r="C100" s="8">
        <v>0.25</v>
      </c>
      <c r="D100" s="8">
        <v>0.25</v>
      </c>
      <c r="E100" s="8">
        <v>0.2</v>
      </c>
    </row>
    <row r="101" spans="1:5" x14ac:dyDescent="0.3">
      <c r="B101" s="9" t="s">
        <v>22</v>
      </c>
      <c r="C101" s="9" t="s">
        <v>25</v>
      </c>
      <c r="D101" s="9" t="s">
        <v>24</v>
      </c>
      <c r="E101" s="9" t="s">
        <v>23</v>
      </c>
    </row>
    <row r="102" spans="1:5" x14ac:dyDescent="0.3">
      <c r="A102" s="9" t="s">
        <v>4</v>
      </c>
      <c r="B102" s="1">
        <v>422</v>
      </c>
      <c r="C102" s="1">
        <v>7</v>
      </c>
      <c r="D102" s="1">
        <f>211</f>
        <v>211</v>
      </c>
      <c r="E102" s="1">
        <v>694</v>
      </c>
    </row>
    <row r="103" spans="1:5" x14ac:dyDescent="0.3">
      <c r="A103" s="9" t="s">
        <v>8</v>
      </c>
      <c r="B103" s="1">
        <v>275</v>
      </c>
      <c r="C103" s="1">
        <v>4</v>
      </c>
      <c r="D103" s="1">
        <v>0</v>
      </c>
      <c r="E103" s="1">
        <v>200</v>
      </c>
    </row>
    <row r="104" spans="1:5" x14ac:dyDescent="0.3">
      <c r="A104" s="9" t="s">
        <v>9</v>
      </c>
      <c r="B104" s="1">
        <v>697</v>
      </c>
      <c r="C104" s="1">
        <v>6</v>
      </c>
      <c r="D104" s="1">
        <v>67</v>
      </c>
      <c r="E104" s="1">
        <v>68</v>
      </c>
    </row>
    <row r="105" spans="1:5" x14ac:dyDescent="0.3">
      <c r="A105" s="9" t="s">
        <v>11</v>
      </c>
      <c r="B105" s="1">
        <f>6387</f>
        <v>6387</v>
      </c>
      <c r="C105" s="1">
        <v>6</v>
      </c>
      <c r="D105" s="1">
        <v>1769</v>
      </c>
      <c r="E105" s="1">
        <v>423</v>
      </c>
    </row>
    <row r="106" spans="1:5" x14ac:dyDescent="0.3">
      <c r="A106" s="9" t="s">
        <v>12</v>
      </c>
      <c r="B106" s="1">
        <v>811</v>
      </c>
      <c r="C106" s="1">
        <v>5</v>
      </c>
      <c r="D106" s="1">
        <v>0</v>
      </c>
      <c r="E106" s="1">
        <v>24</v>
      </c>
    </row>
    <row r="107" spans="1:5" x14ac:dyDescent="0.3">
      <c r="A107" s="9" t="s">
        <v>13</v>
      </c>
      <c r="B107" s="1">
        <v>75</v>
      </c>
      <c r="C107" s="1">
        <v>3</v>
      </c>
      <c r="D107" s="1">
        <v>0</v>
      </c>
      <c r="E107" s="1">
        <v>11</v>
      </c>
    </row>
    <row r="110" spans="1:5" x14ac:dyDescent="0.3">
      <c r="A110" t="s">
        <v>52</v>
      </c>
    </row>
    <row r="111" spans="1:5" x14ac:dyDescent="0.3">
      <c r="A111" t="s">
        <v>56</v>
      </c>
    </row>
    <row r="112" spans="1:5" x14ac:dyDescent="0.3">
      <c r="B112" s="9" t="s">
        <v>22</v>
      </c>
      <c r="C112" s="9" t="s">
        <v>25</v>
      </c>
      <c r="D112" s="9" t="s">
        <v>24</v>
      </c>
      <c r="E112" s="9" t="s">
        <v>23</v>
      </c>
    </row>
    <row r="113" spans="1:5" x14ac:dyDescent="0.3">
      <c r="A113" s="9" t="s">
        <v>4</v>
      </c>
      <c r="B113" s="1">
        <f>POWER(B102,2)</f>
        <v>178084</v>
      </c>
      <c r="C113" s="1">
        <f>POWER(C102,2)</f>
        <v>49</v>
      </c>
      <c r="D113" s="1">
        <f t="shared" ref="D113:E113" si="0">POWER(D102,2)</f>
        <v>44521</v>
      </c>
      <c r="E113" s="1">
        <f t="shared" si="0"/>
        <v>481636</v>
      </c>
    </row>
    <row r="114" spans="1:5" x14ac:dyDescent="0.3">
      <c r="A114" s="9" t="s">
        <v>8</v>
      </c>
      <c r="B114" s="1">
        <f t="shared" ref="B114:C118" si="1">POWER(B103,2)</f>
        <v>75625</v>
      </c>
      <c r="C114" s="1">
        <f t="shared" si="1"/>
        <v>16</v>
      </c>
      <c r="D114" s="1">
        <f t="shared" ref="D114:E114" si="2">POWER(D103,2)</f>
        <v>0</v>
      </c>
      <c r="E114" s="1">
        <f t="shared" si="2"/>
        <v>40000</v>
      </c>
    </row>
    <row r="115" spans="1:5" x14ac:dyDescent="0.3">
      <c r="A115" s="9" t="s">
        <v>9</v>
      </c>
      <c r="B115" s="1">
        <f t="shared" si="1"/>
        <v>485809</v>
      </c>
      <c r="C115" s="1">
        <f t="shared" si="1"/>
        <v>36</v>
      </c>
      <c r="D115" s="1">
        <f t="shared" ref="D115:E115" si="3">POWER(D104,2)</f>
        <v>4489</v>
      </c>
      <c r="E115" s="1">
        <f t="shared" si="3"/>
        <v>4624</v>
      </c>
    </row>
    <row r="116" spans="1:5" x14ac:dyDescent="0.3">
      <c r="A116" s="9" t="s">
        <v>11</v>
      </c>
      <c r="B116" s="1">
        <f t="shared" si="1"/>
        <v>40793769</v>
      </c>
      <c r="C116" s="1">
        <f t="shared" si="1"/>
        <v>36</v>
      </c>
      <c r="D116" s="1">
        <f t="shared" ref="D116:E116" si="4">POWER(D105,2)</f>
        <v>3129361</v>
      </c>
      <c r="E116" s="1">
        <f t="shared" si="4"/>
        <v>178929</v>
      </c>
    </row>
    <row r="117" spans="1:5" x14ac:dyDescent="0.3">
      <c r="A117" s="9" t="s">
        <v>12</v>
      </c>
      <c r="B117" s="1">
        <f t="shared" si="1"/>
        <v>657721</v>
      </c>
      <c r="C117" s="1">
        <f t="shared" si="1"/>
        <v>25</v>
      </c>
      <c r="D117" s="1">
        <f t="shared" ref="D117:E117" si="5">POWER(D106,2)</f>
        <v>0</v>
      </c>
      <c r="E117" s="1">
        <f t="shared" si="5"/>
        <v>576</v>
      </c>
    </row>
    <row r="118" spans="1:5" x14ac:dyDescent="0.3">
      <c r="A118" s="9" t="s">
        <v>13</v>
      </c>
      <c r="B118" s="1">
        <f t="shared" si="1"/>
        <v>5625</v>
      </c>
      <c r="C118" s="1">
        <f t="shared" si="1"/>
        <v>9</v>
      </c>
      <c r="D118" s="1">
        <f t="shared" ref="D118:E118" si="6">POWER(D107,2)</f>
        <v>0</v>
      </c>
      <c r="E118" s="1">
        <f t="shared" si="6"/>
        <v>121</v>
      </c>
    </row>
    <row r="119" spans="1:5" x14ac:dyDescent="0.3">
      <c r="A119" s="2" t="s">
        <v>53</v>
      </c>
      <c r="B119" s="10">
        <f>SUM(B113:B118)</f>
        <v>42196633</v>
      </c>
      <c r="C119" s="10">
        <f t="shared" ref="C119" si="7">SUM(C113:C118)</f>
        <v>171</v>
      </c>
      <c r="D119" s="10">
        <f t="shared" ref="D119" si="8">SUM(D113:D118)</f>
        <v>3178371</v>
      </c>
      <c r="E119" s="10">
        <f>SUM(E113:E118)</f>
        <v>705886</v>
      </c>
    </row>
    <row r="120" spans="1:5" x14ac:dyDescent="0.3">
      <c r="A120" s="2" t="s">
        <v>54</v>
      </c>
      <c r="B120" s="10">
        <f>SQRT(B119)</f>
        <v>6495.8935490046324</v>
      </c>
      <c r="C120" s="10">
        <f t="shared" ref="C120:E120" si="9">SQRT(C119)</f>
        <v>13.076696830622021</v>
      </c>
      <c r="D120" s="10">
        <f t="shared" si="9"/>
        <v>1782.7986425841814</v>
      </c>
      <c r="E120" s="10">
        <f t="shared" si="9"/>
        <v>840.17022084813266</v>
      </c>
    </row>
    <row r="122" spans="1:5" x14ac:dyDescent="0.3">
      <c r="A122" t="s">
        <v>55</v>
      </c>
    </row>
    <row r="124" spans="1:5" x14ac:dyDescent="0.3">
      <c r="B124" s="9" t="s">
        <v>22</v>
      </c>
      <c r="C124" s="9" t="s">
        <v>25</v>
      </c>
      <c r="D124" s="9" t="s">
        <v>24</v>
      </c>
      <c r="E124" s="9" t="s">
        <v>23</v>
      </c>
    </row>
    <row r="125" spans="1:5" x14ac:dyDescent="0.3">
      <c r="A125" s="9" t="s">
        <v>4</v>
      </c>
      <c r="B125" s="1">
        <f>B102/$B$120</f>
        <v>6.4964118764640658E-2</v>
      </c>
      <c r="C125" s="1">
        <f>C102/$C$120</f>
        <v>0.53530337903131076</v>
      </c>
      <c r="D125" s="1">
        <f>D102/$D$120</f>
        <v>0.11835324245824742</v>
      </c>
      <c r="E125" s="1">
        <f>E102/$E$120</f>
        <v>0.82602308767790278</v>
      </c>
    </row>
    <row r="126" spans="1:5" x14ac:dyDescent="0.3">
      <c r="A126" s="9" t="s">
        <v>8</v>
      </c>
      <c r="B126" s="1">
        <f t="shared" ref="B126:B130" si="10">B103/$B$120</f>
        <v>4.2334437583592843E-2</v>
      </c>
      <c r="C126" s="1">
        <f t="shared" ref="C126:C130" si="11">C103/$C$120</f>
        <v>0.30588764516074901</v>
      </c>
      <c r="D126" s="1">
        <f t="shared" ref="D126:D130" si="12">D103/$D$120</f>
        <v>0</v>
      </c>
      <c r="E126" s="1">
        <f t="shared" ref="E126:E130" si="13">E103/$E$120</f>
        <v>0.2380469993308077</v>
      </c>
    </row>
    <row r="127" spans="1:5" x14ac:dyDescent="0.3">
      <c r="A127" s="9" t="s">
        <v>9</v>
      </c>
      <c r="B127" s="1">
        <f t="shared" si="10"/>
        <v>0.10729855634823349</v>
      </c>
      <c r="C127" s="1">
        <f t="shared" si="11"/>
        <v>0.45883146774112354</v>
      </c>
      <c r="D127" s="1">
        <f t="shared" si="12"/>
        <v>3.7581361349301311E-2</v>
      </c>
      <c r="E127" s="1">
        <f t="shared" si="13"/>
        <v>8.0935979772474617E-2</v>
      </c>
    </row>
    <row r="128" spans="1:5" x14ac:dyDescent="0.3">
      <c r="A128" s="9" t="s">
        <v>11</v>
      </c>
      <c r="B128" s="1">
        <f t="shared" si="10"/>
        <v>0.98323655580511815</v>
      </c>
      <c r="C128" s="1">
        <f t="shared" si="11"/>
        <v>0.45883146774112354</v>
      </c>
      <c r="D128" s="1">
        <f t="shared" si="12"/>
        <v>0.9922601227897615</v>
      </c>
      <c r="E128" s="1">
        <f t="shared" si="13"/>
        <v>0.5034694035846583</v>
      </c>
    </row>
    <row r="129" spans="1:5" x14ac:dyDescent="0.3">
      <c r="A129" s="9" t="s">
        <v>12</v>
      </c>
      <c r="B129" s="1">
        <f t="shared" si="10"/>
        <v>0.12484810501925016</v>
      </c>
      <c r="C129" s="1">
        <f t="shared" si="11"/>
        <v>0.38235955645093628</v>
      </c>
      <c r="D129" s="1">
        <f t="shared" si="12"/>
        <v>0</v>
      </c>
      <c r="E129" s="1">
        <f t="shared" si="13"/>
        <v>2.8565639919696927E-2</v>
      </c>
    </row>
    <row r="130" spans="1:5" x14ac:dyDescent="0.3">
      <c r="A130" s="9" t="s">
        <v>13</v>
      </c>
      <c r="B130" s="1">
        <f t="shared" si="10"/>
        <v>1.154575570461623E-2</v>
      </c>
      <c r="C130" s="1">
        <f t="shared" si="11"/>
        <v>0.22941573387056177</v>
      </c>
      <c r="D130" s="1">
        <f t="shared" si="12"/>
        <v>0</v>
      </c>
      <c r="E130" s="1">
        <f t="shared" si="13"/>
        <v>1.3092584963194424E-2</v>
      </c>
    </row>
    <row r="133" spans="1:5" x14ac:dyDescent="0.3">
      <c r="A133" t="s">
        <v>57</v>
      </c>
    </row>
    <row r="135" spans="1:5" x14ac:dyDescent="0.3">
      <c r="B135" s="9" t="s">
        <v>22</v>
      </c>
      <c r="C135" s="9" t="s">
        <v>25</v>
      </c>
      <c r="D135" s="9" t="s">
        <v>24</v>
      </c>
      <c r="E135" s="9" t="s">
        <v>23</v>
      </c>
    </row>
    <row r="136" spans="1:5" x14ac:dyDescent="0.3">
      <c r="A136" s="9" t="s">
        <v>4</v>
      </c>
      <c r="B136" s="1">
        <f>B125*$B$100</f>
        <v>1.9489235629392195E-2</v>
      </c>
      <c r="C136" s="1">
        <f>C125*$C$100</f>
        <v>0.13382584475782769</v>
      </c>
      <c r="D136" s="1">
        <f>D125*$D$100</f>
        <v>2.9588310614561856E-2</v>
      </c>
      <c r="E136" s="1">
        <f>E125*$E$100</f>
        <v>0.16520461753558058</v>
      </c>
    </row>
    <row r="137" spans="1:5" x14ac:dyDescent="0.3">
      <c r="A137" s="9" t="s">
        <v>8</v>
      </c>
      <c r="B137" s="1">
        <f t="shared" ref="B137:B141" si="14">B126*$B$100</f>
        <v>1.2700331275077853E-2</v>
      </c>
      <c r="C137" s="1">
        <f t="shared" ref="C137:C141" si="15">C126*$C$100</f>
        <v>7.6471911290187253E-2</v>
      </c>
      <c r="D137" s="1">
        <f t="shared" ref="D137:D141" si="16">D126*$D$100</f>
        <v>0</v>
      </c>
      <c r="E137" s="1">
        <f t="shared" ref="E137:E141" si="17">E126*$E$100</f>
        <v>4.7609399866161542E-2</v>
      </c>
    </row>
    <row r="138" spans="1:5" x14ac:dyDescent="0.3">
      <c r="A138" s="9" t="s">
        <v>9</v>
      </c>
      <c r="B138" s="1">
        <f t="shared" si="14"/>
        <v>3.2189566904470043E-2</v>
      </c>
      <c r="C138" s="1">
        <f t="shared" si="15"/>
        <v>0.11470786693528089</v>
      </c>
      <c r="D138" s="1">
        <f t="shared" si="16"/>
        <v>9.3953403373253277E-3</v>
      </c>
      <c r="E138" s="1">
        <f t="shared" si="17"/>
        <v>1.6187195954494926E-2</v>
      </c>
    </row>
    <row r="139" spans="1:5" x14ac:dyDescent="0.3">
      <c r="A139" s="9" t="s">
        <v>11</v>
      </c>
      <c r="B139" s="1">
        <f t="shared" si="14"/>
        <v>0.29497096674153545</v>
      </c>
      <c r="C139" s="1">
        <f t="shared" si="15"/>
        <v>0.11470786693528089</v>
      </c>
      <c r="D139" s="1">
        <f t="shared" si="16"/>
        <v>0.24806503069744038</v>
      </c>
      <c r="E139" s="1">
        <f t="shared" si="17"/>
        <v>0.10069388071693167</v>
      </c>
    </row>
    <row r="140" spans="1:5" x14ac:dyDescent="0.3">
      <c r="A140" s="9" t="s">
        <v>12</v>
      </c>
      <c r="B140" s="1">
        <f t="shared" si="14"/>
        <v>3.7454431505775043E-2</v>
      </c>
      <c r="C140" s="1">
        <f t="shared" si="15"/>
        <v>9.5589889112734069E-2</v>
      </c>
      <c r="D140" s="1">
        <f t="shared" si="16"/>
        <v>0</v>
      </c>
      <c r="E140" s="1">
        <f t="shared" si="17"/>
        <v>5.7131279839393858E-3</v>
      </c>
    </row>
    <row r="141" spans="1:5" x14ac:dyDescent="0.3">
      <c r="A141" s="9" t="s">
        <v>13</v>
      </c>
      <c r="B141" s="1">
        <f t="shared" si="14"/>
        <v>3.4637267113848689E-3</v>
      </c>
      <c r="C141" s="1">
        <f t="shared" si="15"/>
        <v>5.7353933467640443E-2</v>
      </c>
      <c r="D141" s="1">
        <f t="shared" si="16"/>
        <v>0</v>
      </c>
      <c r="E141" s="1">
        <f t="shared" si="17"/>
        <v>2.6185169926388851E-3</v>
      </c>
    </row>
    <row r="145" spans="1:5" x14ac:dyDescent="0.3">
      <c r="A145" t="s">
        <v>58</v>
      </c>
    </row>
    <row r="147" spans="1:5" x14ac:dyDescent="0.3">
      <c r="B147" s="9" t="s">
        <v>22</v>
      </c>
      <c r="C147" s="9" t="s">
        <v>25</v>
      </c>
      <c r="D147" s="9" t="s">
        <v>24</v>
      </c>
      <c r="E147" s="9" t="s">
        <v>23</v>
      </c>
    </row>
    <row r="148" spans="1:5" x14ac:dyDescent="0.3">
      <c r="A148" s="9" t="s">
        <v>4</v>
      </c>
      <c r="B148" s="1">
        <f>B136</f>
        <v>1.9489235629392195E-2</v>
      </c>
      <c r="C148" s="1">
        <f t="shared" ref="C148:E148" si="18">C136</f>
        <v>0.13382584475782769</v>
      </c>
      <c r="D148" s="1">
        <f t="shared" si="18"/>
        <v>2.9588310614561856E-2</v>
      </c>
      <c r="E148" s="1">
        <f t="shared" si="18"/>
        <v>0.16520461753558058</v>
      </c>
    </row>
    <row r="149" spans="1:5" x14ac:dyDescent="0.3">
      <c r="A149" s="9" t="s">
        <v>8</v>
      </c>
      <c r="B149" s="1">
        <f t="shared" ref="B149:E149" si="19">B137</f>
        <v>1.2700331275077853E-2</v>
      </c>
      <c r="C149" s="1">
        <f t="shared" si="19"/>
        <v>7.6471911290187253E-2</v>
      </c>
      <c r="D149" s="1">
        <f t="shared" si="19"/>
        <v>0</v>
      </c>
      <c r="E149" s="1">
        <f t="shared" si="19"/>
        <v>4.7609399866161542E-2</v>
      </c>
    </row>
    <row r="150" spans="1:5" x14ac:dyDescent="0.3">
      <c r="A150" s="9" t="s">
        <v>9</v>
      </c>
      <c r="B150" s="1">
        <f t="shared" ref="B150:E150" si="20">B138</f>
        <v>3.2189566904470043E-2</v>
      </c>
      <c r="C150" s="1">
        <f t="shared" si="20"/>
        <v>0.11470786693528089</v>
      </c>
      <c r="D150" s="1">
        <f t="shared" si="20"/>
        <v>9.3953403373253277E-3</v>
      </c>
      <c r="E150" s="1">
        <f t="shared" si="20"/>
        <v>1.6187195954494926E-2</v>
      </c>
    </row>
    <row r="151" spans="1:5" x14ac:dyDescent="0.3">
      <c r="A151" s="9" t="s">
        <v>11</v>
      </c>
      <c r="B151" s="1">
        <f t="shared" ref="B151:E151" si="21">B139</f>
        <v>0.29497096674153545</v>
      </c>
      <c r="C151" s="1">
        <f t="shared" si="21"/>
        <v>0.11470786693528089</v>
      </c>
      <c r="D151" s="1">
        <f t="shared" si="21"/>
        <v>0.24806503069744038</v>
      </c>
      <c r="E151" s="1">
        <f t="shared" si="21"/>
        <v>0.10069388071693167</v>
      </c>
    </row>
    <row r="152" spans="1:5" x14ac:dyDescent="0.3">
      <c r="A152" s="9" t="s">
        <v>12</v>
      </c>
      <c r="B152" s="1">
        <f t="shared" ref="B152:E152" si="22">B140</f>
        <v>3.7454431505775043E-2</v>
      </c>
      <c r="C152" s="1">
        <f t="shared" si="22"/>
        <v>9.5589889112734069E-2</v>
      </c>
      <c r="D152" s="1">
        <f t="shared" si="22"/>
        <v>0</v>
      </c>
      <c r="E152" s="1">
        <f t="shared" si="22"/>
        <v>5.7131279839393858E-3</v>
      </c>
    </row>
    <row r="153" spans="1:5" x14ac:dyDescent="0.3">
      <c r="A153" s="9" t="s">
        <v>13</v>
      </c>
      <c r="B153" s="1">
        <f t="shared" ref="B153:E153" si="23">B141</f>
        <v>3.4637267113848689E-3</v>
      </c>
      <c r="C153" s="1">
        <f t="shared" si="23"/>
        <v>5.7353933467640443E-2</v>
      </c>
      <c r="D153" s="1">
        <f t="shared" si="23"/>
        <v>0</v>
      </c>
      <c r="E153" s="1">
        <f t="shared" si="23"/>
        <v>2.6185169926388851E-3</v>
      </c>
    </row>
    <row r="154" spans="1:5" x14ac:dyDescent="0.3">
      <c r="A154" s="2" t="s">
        <v>59</v>
      </c>
      <c r="B154" s="10">
        <f>MAX(B148:B153)</f>
        <v>0.29497096674153545</v>
      </c>
      <c r="C154" s="10">
        <f t="shared" ref="C154:E154" si="24">MAX(C148:C153)</f>
        <v>0.13382584475782769</v>
      </c>
      <c r="D154" s="10">
        <f t="shared" si="24"/>
        <v>0.24806503069744038</v>
      </c>
      <c r="E154" s="10">
        <f t="shared" si="24"/>
        <v>0.16520461753558058</v>
      </c>
    </row>
    <row r="160" spans="1:5" x14ac:dyDescent="0.3">
      <c r="A160" t="s">
        <v>61</v>
      </c>
    </row>
    <row r="162" spans="1:5" x14ac:dyDescent="0.3">
      <c r="B162" s="9" t="s">
        <v>22</v>
      </c>
      <c r="C162" s="9" t="s">
        <v>25</v>
      </c>
      <c r="D162" s="9" t="s">
        <v>24</v>
      </c>
      <c r="E162" s="9" t="s">
        <v>23</v>
      </c>
    </row>
    <row r="163" spans="1:5" x14ac:dyDescent="0.3">
      <c r="A163" s="9" t="s">
        <v>4</v>
      </c>
      <c r="B163" s="1">
        <f>B136</f>
        <v>1.9489235629392195E-2</v>
      </c>
      <c r="C163" s="1">
        <f t="shared" ref="C163:E163" si="25">C136</f>
        <v>0.13382584475782769</v>
      </c>
      <c r="D163" s="1">
        <f t="shared" si="25"/>
        <v>2.9588310614561856E-2</v>
      </c>
      <c r="E163" s="1">
        <f t="shared" si="25"/>
        <v>0.16520461753558058</v>
      </c>
    </row>
    <row r="164" spans="1:5" x14ac:dyDescent="0.3">
      <c r="A164" s="9" t="s">
        <v>8</v>
      </c>
      <c r="B164" s="1">
        <f t="shared" ref="B164:E168" si="26">B137</f>
        <v>1.2700331275077853E-2</v>
      </c>
      <c r="C164" s="1">
        <f t="shared" si="26"/>
        <v>7.6471911290187253E-2</v>
      </c>
      <c r="D164" s="1">
        <f t="shared" si="26"/>
        <v>0</v>
      </c>
      <c r="E164" s="1">
        <f t="shared" si="26"/>
        <v>4.7609399866161542E-2</v>
      </c>
    </row>
    <row r="165" spans="1:5" x14ac:dyDescent="0.3">
      <c r="A165" s="9" t="s">
        <v>9</v>
      </c>
      <c r="B165" s="1">
        <f t="shared" si="26"/>
        <v>3.2189566904470043E-2</v>
      </c>
      <c r="C165" s="1">
        <f t="shared" si="26"/>
        <v>0.11470786693528089</v>
      </c>
      <c r="D165" s="1">
        <f t="shared" si="26"/>
        <v>9.3953403373253277E-3</v>
      </c>
      <c r="E165" s="1">
        <f t="shared" si="26"/>
        <v>1.6187195954494926E-2</v>
      </c>
    </row>
    <row r="166" spans="1:5" x14ac:dyDescent="0.3">
      <c r="A166" s="9" t="s">
        <v>11</v>
      </c>
      <c r="B166" s="1">
        <f t="shared" si="26"/>
        <v>0.29497096674153545</v>
      </c>
      <c r="C166" s="1">
        <f t="shared" si="26"/>
        <v>0.11470786693528089</v>
      </c>
      <c r="D166" s="1">
        <f t="shared" si="26"/>
        <v>0.24806503069744038</v>
      </c>
      <c r="E166" s="1">
        <f t="shared" si="26"/>
        <v>0.10069388071693167</v>
      </c>
    </row>
    <row r="167" spans="1:5" x14ac:dyDescent="0.3">
      <c r="A167" s="9" t="s">
        <v>12</v>
      </c>
      <c r="B167" s="1">
        <f t="shared" si="26"/>
        <v>3.7454431505775043E-2</v>
      </c>
      <c r="C167" s="1">
        <f t="shared" si="26"/>
        <v>9.5589889112734069E-2</v>
      </c>
      <c r="D167" s="1">
        <f t="shared" si="26"/>
        <v>0</v>
      </c>
      <c r="E167" s="1">
        <f t="shared" si="26"/>
        <v>5.7131279839393858E-3</v>
      </c>
    </row>
    <row r="168" spans="1:5" x14ac:dyDescent="0.3">
      <c r="A168" s="9" t="s">
        <v>13</v>
      </c>
      <c r="B168" s="1">
        <f t="shared" si="26"/>
        <v>3.4637267113848689E-3</v>
      </c>
      <c r="C168" s="1">
        <f t="shared" si="26"/>
        <v>5.7353933467640443E-2</v>
      </c>
      <c r="D168" s="1">
        <f t="shared" si="26"/>
        <v>0</v>
      </c>
      <c r="E168" s="1">
        <f t="shared" si="26"/>
        <v>2.6185169926388851E-3</v>
      </c>
    </row>
    <row r="169" spans="1:5" x14ac:dyDescent="0.3">
      <c r="A169" s="2" t="s">
        <v>60</v>
      </c>
      <c r="B169" s="10">
        <f>MIN(B163:B168)</f>
        <v>3.4637267113848689E-3</v>
      </c>
      <c r="C169" s="10">
        <f t="shared" ref="C169:E169" si="27">MIN(C163:C168)</f>
        <v>5.7353933467640443E-2</v>
      </c>
      <c r="D169" s="10">
        <f t="shared" si="27"/>
        <v>0</v>
      </c>
      <c r="E169" s="10">
        <f t="shared" si="27"/>
        <v>2.6185169926388851E-3</v>
      </c>
    </row>
    <row r="173" spans="1:5" x14ac:dyDescent="0.3">
      <c r="A173" t="s">
        <v>64</v>
      </c>
    </row>
    <row r="175" spans="1:5" x14ac:dyDescent="0.3">
      <c r="A175" t="s">
        <v>62</v>
      </c>
    </row>
    <row r="177" spans="1:5" x14ac:dyDescent="0.3">
      <c r="B177" s="9" t="s">
        <v>22</v>
      </c>
      <c r="C177" s="9" t="s">
        <v>25</v>
      </c>
      <c r="D177" s="9" t="s">
        <v>24</v>
      </c>
      <c r="E177" s="9" t="s">
        <v>23</v>
      </c>
    </row>
    <row r="178" spans="1:5" x14ac:dyDescent="0.3">
      <c r="A178" s="9" t="s">
        <v>4</v>
      </c>
      <c r="B178" s="1">
        <f t="shared" ref="B178:B183" si="28">(B136-$B$154)^2</f>
        <v>7.5890184176543196E-2</v>
      </c>
      <c r="C178" s="1">
        <f t="shared" ref="C178:C183" si="29">(C136-$C$154)^2</f>
        <v>0</v>
      </c>
      <c r="D178" s="1">
        <f t="shared" ref="D178:D183" si="30">(D136-$D$154)^2</f>
        <v>4.7732077218172457E-2</v>
      </c>
      <c r="E178" s="1">
        <f t="shared" ref="E178:E183" si="31">(E136-$E$154)^2</f>
        <v>0</v>
      </c>
    </row>
    <row r="179" spans="1:5" x14ac:dyDescent="0.3">
      <c r="A179" s="9" t="s">
        <v>8</v>
      </c>
      <c r="B179" s="1">
        <f t="shared" si="28"/>
        <v>7.9676711646637782E-2</v>
      </c>
      <c r="C179" s="1">
        <f t="shared" si="29"/>
        <v>3.2894736842105257E-3</v>
      </c>
      <c r="D179" s="1">
        <f t="shared" si="30"/>
        <v>6.1536259454922033E-2</v>
      </c>
      <c r="E179" s="1">
        <f t="shared" si="31"/>
        <v>1.3828635218718043E-2</v>
      </c>
    </row>
    <row r="180" spans="1:5" x14ac:dyDescent="0.3">
      <c r="A180" s="9" t="s">
        <v>9</v>
      </c>
      <c r="B180" s="1">
        <f t="shared" si="28"/>
        <v>6.9054064100327633E-2</v>
      </c>
      <c r="C180" s="1">
        <f t="shared" si="29"/>
        <v>3.6549707602339141E-4</v>
      </c>
      <c r="D180" s="1">
        <f t="shared" si="30"/>
        <v>5.6963221096593186E-2</v>
      </c>
      <c r="E180" s="1">
        <f t="shared" si="31"/>
        <v>2.2206191934675015E-2</v>
      </c>
    </row>
    <row r="181" spans="1:5" x14ac:dyDescent="0.3">
      <c r="A181" s="9" t="s">
        <v>11</v>
      </c>
      <c r="B181" s="1">
        <f t="shared" si="28"/>
        <v>0</v>
      </c>
      <c r="C181" s="1">
        <f t="shared" si="29"/>
        <v>3.6549707602339141E-4</v>
      </c>
      <c r="D181" s="1">
        <f t="shared" si="30"/>
        <v>0</v>
      </c>
      <c r="E181" s="1">
        <f t="shared" si="31"/>
        <v>4.1616351648849845E-3</v>
      </c>
    </row>
    <row r="182" spans="1:5" x14ac:dyDescent="0.3">
      <c r="A182" s="9" t="s">
        <v>12</v>
      </c>
      <c r="B182" s="1">
        <f t="shared" si="28"/>
        <v>6.6314765919830626E-2</v>
      </c>
      <c r="C182" s="1">
        <f t="shared" si="29"/>
        <v>1.4619883040935665E-3</v>
      </c>
      <c r="D182" s="1">
        <f t="shared" si="30"/>
        <v>6.1536259454922033E-2</v>
      </c>
      <c r="E182" s="1">
        <f t="shared" si="31"/>
        <v>2.543753523940127E-2</v>
      </c>
    </row>
    <row r="183" spans="1:5" x14ac:dyDescent="0.3">
      <c r="A183" s="9" t="s">
        <v>13</v>
      </c>
      <c r="B183" s="1">
        <f t="shared" si="28"/>
        <v>8.4976470989995806E-2</v>
      </c>
      <c r="C183" s="1">
        <f t="shared" si="29"/>
        <v>5.8479532163742661E-3</v>
      </c>
      <c r="D183" s="1">
        <f t="shared" si="30"/>
        <v>6.1536259454922033E-2</v>
      </c>
      <c r="E183" s="1">
        <f t="shared" si="31"/>
        <v>2.6434240089759548E-2</v>
      </c>
    </row>
    <row r="185" spans="1:5" x14ac:dyDescent="0.3">
      <c r="A185" t="s">
        <v>63</v>
      </c>
    </row>
    <row r="187" spans="1:5" x14ac:dyDescent="0.3">
      <c r="B187" s="9" t="s">
        <v>53</v>
      </c>
      <c r="C187" s="9" t="s">
        <v>65</v>
      </c>
    </row>
    <row r="188" spans="1:5" x14ac:dyDescent="0.3">
      <c r="A188" s="9" t="s">
        <v>4</v>
      </c>
      <c r="B188" s="1">
        <f>SUM(B178:E178)</f>
        <v>0.12362226139471566</v>
      </c>
      <c r="C188" s="1">
        <f>SQRT(B188)</f>
        <v>0.35159957536196723</v>
      </c>
    </row>
    <row r="189" spans="1:5" x14ac:dyDescent="0.3">
      <c r="A189" s="9" t="s">
        <v>8</v>
      </c>
      <c r="B189" s="1">
        <f t="shared" ref="B189:B193" si="32">SUM(B179:E179)</f>
        <v>0.15833108000448839</v>
      </c>
      <c r="C189" s="1">
        <f t="shared" ref="C189:C193" si="33">SQRT(B189)</f>
        <v>0.39790838142025658</v>
      </c>
    </row>
    <row r="190" spans="1:5" x14ac:dyDescent="0.3">
      <c r="A190" s="9" t="s">
        <v>9</v>
      </c>
      <c r="B190" s="1">
        <f t="shared" si="32"/>
        <v>0.14858897420761921</v>
      </c>
      <c r="C190" s="1">
        <f t="shared" si="33"/>
        <v>0.38547240395081361</v>
      </c>
    </row>
    <row r="191" spans="1:5" x14ac:dyDescent="0.3">
      <c r="A191" s="9" t="s">
        <v>11</v>
      </c>
      <c r="B191" s="1">
        <f t="shared" si="32"/>
        <v>4.5271322409083763E-3</v>
      </c>
      <c r="C191" s="1">
        <f t="shared" si="33"/>
        <v>6.7283967190619617E-2</v>
      </c>
    </row>
    <row r="192" spans="1:5" x14ac:dyDescent="0.3">
      <c r="A192" s="9" t="s">
        <v>12</v>
      </c>
      <c r="B192" s="1">
        <f t="shared" si="32"/>
        <v>0.15475054891824749</v>
      </c>
      <c r="C192" s="1">
        <f t="shared" si="33"/>
        <v>0.39338346294455173</v>
      </c>
    </row>
    <row r="193" spans="1:5" x14ac:dyDescent="0.3">
      <c r="A193" s="9" t="s">
        <v>13</v>
      </c>
      <c r="B193" s="1">
        <f t="shared" si="32"/>
        <v>0.17879492375105166</v>
      </c>
      <c r="C193" s="1">
        <f t="shared" si="33"/>
        <v>0.42284148773630487</v>
      </c>
    </row>
    <row r="196" spans="1:5" x14ac:dyDescent="0.3">
      <c r="A196" t="s">
        <v>66</v>
      </c>
    </row>
    <row r="198" spans="1:5" x14ac:dyDescent="0.3">
      <c r="A198" t="s">
        <v>67</v>
      </c>
    </row>
    <row r="200" spans="1:5" x14ac:dyDescent="0.3">
      <c r="B200" s="9" t="s">
        <v>22</v>
      </c>
      <c r="C200" s="9" t="s">
        <v>25</v>
      </c>
      <c r="D200" s="9" t="s">
        <v>24</v>
      </c>
      <c r="E200" s="9" t="s">
        <v>23</v>
      </c>
    </row>
    <row r="201" spans="1:5" x14ac:dyDescent="0.3">
      <c r="A201" s="9" t="s">
        <v>4</v>
      </c>
      <c r="B201" s="1">
        <f>(B136-$B$169)^2</f>
        <v>2.5681693608113236E-4</v>
      </c>
      <c r="C201" s="1">
        <f>(C136-$C$169)^2</f>
        <v>5.8479532163742661E-3</v>
      </c>
      <c r="D201" s="1">
        <f>(D136-$D$169)^2</f>
        <v>8.7546812502379374E-4</v>
      </c>
      <c r="E201" s="1">
        <f>(E136-$E$169)^2</f>
        <v>2.6434240089759548E-2</v>
      </c>
    </row>
    <row r="202" spans="1:5" x14ac:dyDescent="0.3">
      <c r="A202" s="9" t="s">
        <v>8</v>
      </c>
      <c r="B202" s="1">
        <f t="shared" ref="B202:B206" si="34">(B137-$B$169)^2</f>
        <v>8.5314863866034049E-5</v>
      </c>
      <c r="C202" s="1">
        <f t="shared" ref="C202:C206" si="35">(C137-$C$169)^2</f>
        <v>3.6549707602339163E-4</v>
      </c>
      <c r="D202" s="1">
        <f t="shared" ref="D202:D206" si="36">(D137-$D$169)^2</f>
        <v>0</v>
      </c>
      <c r="E202" s="1">
        <f t="shared" ref="E202:E206" si="37">(E137-$E$169)^2</f>
        <v>2.0241795417390348E-3</v>
      </c>
    </row>
    <row r="203" spans="1:5" x14ac:dyDescent="0.3">
      <c r="A203" s="9" t="s">
        <v>9</v>
      </c>
      <c r="B203" s="1">
        <f t="shared" si="34"/>
        <v>8.2517389479866779E-4</v>
      </c>
      <c r="C203" s="1">
        <f t="shared" si="35"/>
        <v>3.2894736842105266E-3</v>
      </c>
      <c r="D203" s="1">
        <f t="shared" si="36"/>
        <v>8.8272420054172406E-5</v>
      </c>
      <c r="E203" s="1">
        <f t="shared" si="37"/>
        <v>1.8410904876991471E-4</v>
      </c>
    </row>
    <row r="204" spans="1:5" x14ac:dyDescent="0.3">
      <c r="A204" s="9" t="s">
        <v>11</v>
      </c>
      <c r="B204" s="1">
        <f t="shared" si="34"/>
        <v>8.4976470989995806E-2</v>
      </c>
      <c r="C204" s="1">
        <f t="shared" si="35"/>
        <v>3.2894736842105266E-3</v>
      </c>
      <c r="D204" s="1">
        <f t="shared" si="36"/>
        <v>6.1536259454922033E-2</v>
      </c>
      <c r="E204" s="1">
        <f t="shared" si="37"/>
        <v>9.6187769696523245E-3</v>
      </c>
    </row>
    <row r="205" spans="1:5" x14ac:dyDescent="0.3">
      <c r="A205" s="9" t="s">
        <v>12</v>
      </c>
      <c r="B205" s="1">
        <f t="shared" si="34"/>
        <v>1.1553680124193793E-3</v>
      </c>
      <c r="C205" s="1">
        <f t="shared" si="35"/>
        <v>1.4619883040935672E-3</v>
      </c>
      <c r="D205" s="1">
        <f t="shared" si="36"/>
        <v>0</v>
      </c>
      <c r="E205" s="1">
        <f t="shared" si="37"/>
        <v>9.5766171874778669E-6</v>
      </c>
    </row>
    <row r="206" spans="1:5" x14ac:dyDescent="0.3">
      <c r="A206" s="9" t="s">
        <v>13</v>
      </c>
      <c r="B206" s="1">
        <f t="shared" si="34"/>
        <v>0</v>
      </c>
      <c r="C206" s="1">
        <f t="shared" si="35"/>
        <v>0</v>
      </c>
      <c r="D206" s="1">
        <f t="shared" si="36"/>
        <v>0</v>
      </c>
      <c r="E206" s="1">
        <f t="shared" si="37"/>
        <v>0</v>
      </c>
    </row>
    <row r="208" spans="1:5" x14ac:dyDescent="0.3">
      <c r="A208" t="s">
        <v>70</v>
      </c>
    </row>
    <row r="210" spans="1:3" x14ac:dyDescent="0.3">
      <c r="B210" s="9" t="s">
        <v>53</v>
      </c>
      <c r="C210" s="9" t="s">
        <v>71</v>
      </c>
    </row>
    <row r="211" spans="1:3" x14ac:dyDescent="0.3">
      <c r="A211" s="9" t="s">
        <v>4</v>
      </c>
      <c r="B211" s="1">
        <f>SUM(B201:E201)</f>
        <v>3.3414478367238737E-2</v>
      </c>
      <c r="C211" s="1">
        <f>SQRT(B211)</f>
        <v>0.18279627558360903</v>
      </c>
    </row>
    <row r="212" spans="1:3" x14ac:dyDescent="0.3">
      <c r="A212" s="9" t="s">
        <v>8</v>
      </c>
      <c r="B212" s="1">
        <f t="shared" ref="B212:B216" si="38">SUM(B202:E202)</f>
        <v>2.4749914816284604E-3</v>
      </c>
      <c r="C212" s="1">
        <f t="shared" ref="C212:C216" si="39">SQRT(B212)</f>
        <v>4.9749286242402116E-2</v>
      </c>
    </row>
    <row r="213" spans="1:3" x14ac:dyDescent="0.3">
      <c r="A213" s="9" t="s">
        <v>9</v>
      </c>
      <c r="B213" s="1">
        <f t="shared" si="38"/>
        <v>4.3870290478332814E-3</v>
      </c>
      <c r="C213" s="1">
        <f t="shared" si="39"/>
        <v>6.623465141323899E-2</v>
      </c>
    </row>
    <row r="214" spans="1:3" x14ac:dyDescent="0.3">
      <c r="A214" s="9" t="s">
        <v>11</v>
      </c>
      <c r="B214" s="1">
        <f t="shared" si="38"/>
        <v>0.1594209810987807</v>
      </c>
      <c r="C214" s="1">
        <f t="shared" si="39"/>
        <v>0.39927557037562506</v>
      </c>
    </row>
    <row r="215" spans="1:3" x14ac:dyDescent="0.3">
      <c r="A215" s="9" t="s">
        <v>12</v>
      </c>
      <c r="B215" s="1">
        <f t="shared" si="38"/>
        <v>2.6269329337004245E-3</v>
      </c>
      <c r="C215" s="1">
        <f t="shared" si="39"/>
        <v>5.125361385990674E-2</v>
      </c>
    </row>
    <row r="216" spans="1:3" x14ac:dyDescent="0.3">
      <c r="A216" s="9" t="s">
        <v>13</v>
      </c>
      <c r="B216" s="1">
        <f t="shared" si="38"/>
        <v>0</v>
      </c>
      <c r="C216" s="1">
        <f t="shared" si="39"/>
        <v>0</v>
      </c>
    </row>
    <row r="219" spans="1:3" x14ac:dyDescent="0.3">
      <c r="A219" t="s">
        <v>68</v>
      </c>
    </row>
    <row r="221" spans="1:3" x14ac:dyDescent="0.3">
      <c r="B221" s="9" t="s">
        <v>69</v>
      </c>
    </row>
    <row r="222" spans="1:3" x14ac:dyDescent="0.3">
      <c r="A222" s="9" t="s">
        <v>4</v>
      </c>
      <c r="B222" s="1">
        <f>C211/(C188+C211)</f>
        <v>0.34206155466993937</v>
      </c>
    </row>
    <row r="223" spans="1:3" x14ac:dyDescent="0.3">
      <c r="A223" s="9" t="s">
        <v>8</v>
      </c>
      <c r="B223" s="1">
        <f t="shared" ref="B223:B227" si="40">C212/(C189+C212)</f>
        <v>0.11113243408106142</v>
      </c>
    </row>
    <row r="224" spans="1:3" x14ac:dyDescent="0.3">
      <c r="A224" s="9" t="s">
        <v>9</v>
      </c>
      <c r="B224" s="1">
        <f t="shared" si="40"/>
        <v>0.14663187264112418</v>
      </c>
    </row>
    <row r="225" spans="1:2" x14ac:dyDescent="0.3">
      <c r="A225" s="9" t="s">
        <v>11</v>
      </c>
      <c r="B225" s="11">
        <f t="shared" si="40"/>
        <v>0.85578696442130653</v>
      </c>
    </row>
    <row r="226" spans="1:2" x14ac:dyDescent="0.3">
      <c r="A226" s="9" t="s">
        <v>12</v>
      </c>
      <c r="B226" s="1">
        <f t="shared" si="40"/>
        <v>0.1152706702469775</v>
      </c>
    </row>
    <row r="227" spans="1:2" x14ac:dyDescent="0.3">
      <c r="A227" s="9" t="s">
        <v>13</v>
      </c>
      <c r="B227" s="1">
        <f t="shared" si="40"/>
        <v>0</v>
      </c>
    </row>
  </sheetData>
  <mergeCells count="1">
    <mergeCell ref="B99:E9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Alexandre Mendes (1180810)</cp:lastModifiedBy>
  <dcterms:created xsi:type="dcterms:W3CDTF">2015-06-05T18:17:20Z</dcterms:created>
  <dcterms:modified xsi:type="dcterms:W3CDTF">2024-03-26T19:38:44Z</dcterms:modified>
</cp:coreProperties>
</file>