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lex\Desktop\Backups\Mestrado\Prepd_Ano2_Semestre1\Dissertacao\Documentos Meus Apoio\"/>
    </mc:Choice>
  </mc:AlternateContent>
  <xr:revisionPtr revIDLastSave="0" documentId="13_ncr:1_{2AC5FBBC-F79C-4377-AF9F-F6F2DC7B9273}" xr6:coauthVersionLast="47" xr6:coauthVersionMax="47" xr10:uidLastSave="{00000000-0000-0000-0000-000000000000}"/>
  <bookViews>
    <workbookView xWindow="-108" yWindow="-108" windowWidth="23256" windowHeight="12576" xr2:uid="{31F6B3F9-68F3-43F3-B007-3B3089A69F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 l="1"/>
  <c r="C27" i="1"/>
  <c r="B27" i="1"/>
  <c r="D39" i="1"/>
  <c r="C39" i="1"/>
  <c r="B39" i="1"/>
  <c r="D38" i="1"/>
  <c r="C38" i="1"/>
  <c r="B38" i="1"/>
  <c r="C37" i="1"/>
  <c r="B37" i="1"/>
  <c r="D37" i="1"/>
  <c r="C40" i="1" l="1"/>
  <c r="B40" i="1"/>
  <c r="B41" i="1" s="1"/>
  <c r="B46" i="1" s="1"/>
  <c r="B54" i="1" s="1"/>
  <c r="D40" i="1"/>
  <c r="B48" i="1" l="1"/>
  <c r="B56" i="1" s="1"/>
  <c r="B80" i="1" s="1"/>
  <c r="B47" i="1"/>
  <c r="B55" i="1" s="1"/>
  <c r="B79" i="1" s="1"/>
  <c r="B78" i="1"/>
  <c r="B66" i="1"/>
  <c r="B67" i="1" l="1"/>
  <c r="B68" i="1"/>
  <c r="B81" i="1"/>
  <c r="B69" i="1" l="1"/>
  <c r="B108" i="1"/>
  <c r="B107" i="1"/>
  <c r="B109" i="1"/>
  <c r="B91" i="1" l="1"/>
  <c r="B92" i="1"/>
  <c r="B90" i="1"/>
  <c r="C41" i="1"/>
  <c r="C46" i="1" s="1"/>
  <c r="C54" i="1" s="1"/>
  <c r="D41" i="1"/>
  <c r="D48" i="1" l="1"/>
  <c r="D56" i="1" s="1"/>
  <c r="D47" i="1"/>
  <c r="D55" i="1" s="1"/>
  <c r="D46" i="1"/>
  <c r="D54" i="1" s="1"/>
  <c r="D78" i="1" s="1"/>
  <c r="C48" i="1"/>
  <c r="C56" i="1" s="1"/>
  <c r="C68" i="1" s="1"/>
  <c r="C47" i="1"/>
  <c r="C55" i="1" s="1"/>
  <c r="C79" i="1" s="1"/>
  <c r="C78" i="1"/>
  <c r="C66" i="1"/>
  <c r="D66" i="1" l="1"/>
  <c r="C80" i="1"/>
  <c r="C81" i="1" s="1"/>
  <c r="C67" i="1"/>
  <c r="C69" i="1" s="1"/>
  <c r="D79" i="1"/>
  <c r="D67" i="1"/>
  <c r="D80" i="1"/>
  <c r="D68" i="1"/>
  <c r="C90" i="1" l="1"/>
  <c r="C91" i="1"/>
  <c r="C92" i="1"/>
  <c r="D69" i="1"/>
  <c r="D81" i="1"/>
  <c r="D108" i="1" s="1"/>
  <c r="C108" i="1"/>
  <c r="B115" i="1" s="1"/>
  <c r="C109" i="1"/>
  <c r="C107" i="1"/>
  <c r="D91" i="1" l="1"/>
  <c r="B98" i="1" s="1"/>
  <c r="D90" i="1"/>
  <c r="B97" i="1" s="1"/>
  <c r="D107" i="1"/>
  <c r="B114" i="1" s="1"/>
  <c r="D92" i="1"/>
  <c r="B99" i="1" s="1"/>
  <c r="D109" i="1"/>
  <c r="B116" i="1" s="1"/>
  <c r="C97" i="1" l="1"/>
  <c r="C98" i="1"/>
  <c r="C99" i="1"/>
  <c r="C115" i="1" l="1"/>
  <c r="B123" i="1" s="1"/>
  <c r="C114" i="1"/>
  <c r="B122" i="1" s="1"/>
  <c r="C116" i="1"/>
  <c r="B124" i="1" s="1"/>
</calcChain>
</file>

<file path=xl/sharedStrings.xml><?xml version="1.0" encoding="utf-8"?>
<sst xmlns="http://schemas.openxmlformats.org/spreadsheetml/2006/main" count="99" uniqueCount="37">
  <si>
    <t>Dataset</t>
  </si>
  <si>
    <t>NonDex</t>
  </si>
  <si>
    <t>IDFlakies</t>
  </si>
  <si>
    <t>Shaker</t>
  </si>
  <si>
    <t>2. Define relevant selection criteria</t>
  </si>
  <si>
    <t>3. Assign weights to each criteria</t>
  </si>
  <si>
    <t>Criteria</t>
  </si>
  <si>
    <t>Weight</t>
  </si>
  <si>
    <t>Criteria Weight</t>
  </si>
  <si>
    <t>Sum</t>
  </si>
  <si>
    <t>Square Root</t>
  </si>
  <si>
    <t>7. Apply the weights</t>
  </si>
  <si>
    <t>8. Calculate ideal positive solution A*</t>
  </si>
  <si>
    <t>Highest</t>
  </si>
  <si>
    <t>8. Calculate ideal negative solution A'</t>
  </si>
  <si>
    <t>Lowest</t>
  </si>
  <si>
    <t>8. Calculate ideal positive separation Si*</t>
  </si>
  <si>
    <t>Squared Distance to ideal positive solution</t>
  </si>
  <si>
    <t>Separation to ideal positive solution</t>
  </si>
  <si>
    <t>Si*</t>
  </si>
  <si>
    <t>8. Calculate ideal negative separation Si'</t>
  </si>
  <si>
    <t>Squared Distance to ideal negative solution</t>
  </si>
  <si>
    <t>Separation to ideal negative solution</t>
  </si>
  <si>
    <t>Si'</t>
  </si>
  <si>
    <t xml:space="preserve">9. Calculate the relative closeness to the ideal solution Ci* = S'i / (Si* +S'i ) </t>
  </si>
  <si>
    <t>Ci*</t>
  </si>
  <si>
    <t>1. Select the identified detection tools</t>
  </si>
  <si>
    <t>Recall OD</t>
  </si>
  <si>
    <t>Recall NOD</t>
  </si>
  <si>
    <t>Time</t>
  </si>
  <si>
    <t>Recall OD - The dataset indicates several OD tests, any OD test present in the dataset and detected by the detection tool is deemed a True Positive while any OD test present in the dataset that goes undetected is deemed a False Negative.</t>
  </si>
  <si>
    <t>Recall NOD - Similarly, any NOD test present in the dataset and detected by the detection tool is deemed a True Positive, while any NOD test present in the dataset that goes undetected is deemed a False Negative.</t>
  </si>
  <si>
    <t xml:space="preserve">Time - The duration of execution for the tools is also relevant considering some can take more than one day for one single project. This criterion consists of the time taken for the tool to execute all its input data from script start to end.  </t>
  </si>
  <si>
    <t>4. Construct the Matrix</t>
  </si>
  <si>
    <t>5. Normalize it</t>
  </si>
  <si>
    <t>5.a. Square the values, and calculate the square of the sum</t>
  </si>
  <si>
    <t>6. Normalize it (invert time since lower values are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</si>
</sst>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1" xfId="0" applyFill="1" applyBorder="1" applyAlignment="1">
      <alignment horizontal="center"/>
    </xf>
    <xf numFmtId="0" fontId="0" fillId="0" borderId="1" xfId="0" applyBorder="1"/>
    <xf numFmtId="9" fontId="0" fillId="0" borderId="1" xfId="0" applyNumberFormat="1" applyBorder="1"/>
    <xf numFmtId="9" fontId="0" fillId="3" borderId="1" xfId="0" applyNumberFormat="1" applyFill="1" applyBorder="1"/>
    <xf numFmtId="0" fontId="0" fillId="4" borderId="1" xfId="0" applyFill="1" applyBorder="1"/>
    <xf numFmtId="0" fontId="0" fillId="2" borderId="1" xfId="0" applyFill="1" applyBorder="1"/>
    <xf numFmtId="0" fontId="0" fillId="3" borderId="1" xfId="0" applyFill="1" applyBorder="1"/>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2535D-20AE-4B6B-93B2-B6459BC5390F}">
  <dimension ref="A1:D124"/>
  <sheetViews>
    <sheetView tabSelected="1" topLeftCell="A109" workbookViewId="0">
      <selection activeCell="B118" sqref="B118"/>
    </sheetView>
  </sheetViews>
  <sheetFormatPr defaultRowHeight="14.4" x14ac:dyDescent="0.3"/>
  <cols>
    <col min="1" max="1" width="39.21875" customWidth="1"/>
    <col min="2" max="2" width="30.44140625" customWidth="1"/>
    <col min="3" max="3" width="25.5546875" customWidth="1"/>
    <col min="4" max="4" width="19.88671875" customWidth="1"/>
    <col min="5" max="5" width="15.21875" customWidth="1"/>
  </cols>
  <sheetData>
    <row r="1" spans="1:4" x14ac:dyDescent="0.3">
      <c r="A1" t="s">
        <v>26</v>
      </c>
    </row>
    <row r="4" spans="1:4" x14ac:dyDescent="0.3">
      <c r="A4" s="1" t="s">
        <v>0</v>
      </c>
      <c r="B4" s="1" t="s">
        <v>27</v>
      </c>
      <c r="C4" s="1" t="s">
        <v>28</v>
      </c>
      <c r="D4" s="1" t="s">
        <v>29</v>
      </c>
    </row>
    <row r="5" spans="1:4" x14ac:dyDescent="0.3">
      <c r="A5" s="2" t="s">
        <v>2</v>
      </c>
      <c r="B5" s="2">
        <v>0.78</v>
      </c>
      <c r="C5" s="2">
        <v>0.56999999999999995</v>
      </c>
      <c r="D5" s="2">
        <v>3146</v>
      </c>
    </row>
    <row r="6" spans="1:4" x14ac:dyDescent="0.3">
      <c r="A6" s="2" t="s">
        <v>1</v>
      </c>
      <c r="B6" s="2">
        <v>0.05</v>
      </c>
      <c r="C6" s="2">
        <v>0.22</v>
      </c>
      <c r="D6" s="2">
        <v>1454</v>
      </c>
    </row>
    <row r="7" spans="1:4" x14ac:dyDescent="0.3">
      <c r="A7" s="2" t="s">
        <v>3</v>
      </c>
      <c r="B7" s="2">
        <v>0.01</v>
      </c>
      <c r="C7" s="2">
        <v>0.13</v>
      </c>
      <c r="D7" s="2">
        <v>1819</v>
      </c>
    </row>
    <row r="9" spans="1:4" x14ac:dyDescent="0.3">
      <c r="A9" t="s">
        <v>4</v>
      </c>
    </row>
    <row r="12" spans="1:4" x14ac:dyDescent="0.3">
      <c r="A12" t="s">
        <v>30</v>
      </c>
    </row>
    <row r="13" spans="1:4" x14ac:dyDescent="0.3">
      <c r="A13" t="s">
        <v>31</v>
      </c>
    </row>
    <row r="14" spans="1:4" x14ac:dyDescent="0.3">
      <c r="A14" t="s">
        <v>32</v>
      </c>
    </row>
    <row r="16" spans="1:4" x14ac:dyDescent="0.3">
      <c r="A16" t="s">
        <v>5</v>
      </c>
    </row>
    <row r="18" spans="1:4" x14ac:dyDescent="0.3">
      <c r="A18" s="1" t="s">
        <v>6</v>
      </c>
      <c r="B18" s="1" t="s">
        <v>7</v>
      </c>
    </row>
    <row r="19" spans="1:4" x14ac:dyDescent="0.3">
      <c r="A19" s="2" t="s">
        <v>27</v>
      </c>
      <c r="B19" s="3">
        <v>0.5</v>
      </c>
    </row>
    <row r="20" spans="1:4" x14ac:dyDescent="0.3">
      <c r="A20" s="2" t="s">
        <v>28</v>
      </c>
      <c r="B20" s="3">
        <v>0.2</v>
      </c>
    </row>
    <row r="21" spans="1:4" x14ac:dyDescent="0.3">
      <c r="A21" s="2" t="s">
        <v>29</v>
      </c>
      <c r="B21" s="3">
        <v>0.3</v>
      </c>
    </row>
    <row r="23" spans="1:4" x14ac:dyDescent="0.3">
      <c r="A23" t="s">
        <v>33</v>
      </c>
    </row>
    <row r="26" spans="1:4" x14ac:dyDescent="0.3">
      <c r="B26" s="8" t="s">
        <v>8</v>
      </c>
      <c r="C26" s="8"/>
      <c r="D26" s="8"/>
    </row>
    <row r="27" spans="1:4" x14ac:dyDescent="0.3">
      <c r="B27" s="4">
        <f>B19</f>
        <v>0.5</v>
      </c>
      <c r="C27" s="4">
        <f>B20</f>
        <v>0.2</v>
      </c>
      <c r="D27" s="4">
        <f>B21</f>
        <v>0.3</v>
      </c>
    </row>
    <row r="28" spans="1:4" x14ac:dyDescent="0.3">
      <c r="B28" s="5" t="s">
        <v>27</v>
      </c>
      <c r="C28" s="5" t="s">
        <v>28</v>
      </c>
      <c r="D28" s="5" t="s">
        <v>29</v>
      </c>
    </row>
    <row r="29" spans="1:4" x14ac:dyDescent="0.3">
      <c r="A29" s="5" t="s">
        <v>2</v>
      </c>
      <c r="B29" s="2">
        <v>0.78</v>
      </c>
      <c r="C29" s="2">
        <v>0.56999999999999995</v>
      </c>
      <c r="D29" s="2">
        <v>3146</v>
      </c>
    </row>
    <row r="30" spans="1:4" x14ac:dyDescent="0.3">
      <c r="A30" s="5" t="s">
        <v>1</v>
      </c>
      <c r="B30" s="2">
        <v>0.05</v>
      </c>
      <c r="C30" s="2">
        <v>0.22</v>
      </c>
      <c r="D30" s="2">
        <v>1454</v>
      </c>
    </row>
    <row r="31" spans="1:4" x14ac:dyDescent="0.3">
      <c r="A31" s="5" t="s">
        <v>3</v>
      </c>
      <c r="B31" s="2">
        <v>0.01</v>
      </c>
      <c r="C31" s="2">
        <v>0.13</v>
      </c>
      <c r="D31" s="2">
        <v>1819</v>
      </c>
    </row>
    <row r="34" spans="1:4" x14ac:dyDescent="0.3">
      <c r="A34" t="s">
        <v>34</v>
      </c>
    </row>
    <row r="35" spans="1:4" x14ac:dyDescent="0.3">
      <c r="A35" t="s">
        <v>35</v>
      </c>
    </row>
    <row r="36" spans="1:4" x14ac:dyDescent="0.3">
      <c r="B36" s="5" t="s">
        <v>27</v>
      </c>
      <c r="C36" s="5" t="s">
        <v>28</v>
      </c>
      <c r="D36" s="5" t="s">
        <v>29</v>
      </c>
    </row>
    <row r="37" spans="1:4" x14ac:dyDescent="0.3">
      <c r="A37" s="5" t="s">
        <v>2</v>
      </c>
      <c r="B37" s="2">
        <f>POWER(B29,2)</f>
        <v>0.60840000000000005</v>
      </c>
      <c r="C37" s="2">
        <f>POWER(C29,2)</f>
        <v>0.32489999999999997</v>
      </c>
      <c r="D37" s="2">
        <f>POWER(D29,2)</f>
        <v>9897316</v>
      </c>
    </row>
    <row r="38" spans="1:4" x14ac:dyDescent="0.3">
      <c r="A38" s="5" t="s">
        <v>1</v>
      </c>
      <c r="B38" s="2">
        <f>POWER(B30,2)</f>
        <v>2.5000000000000005E-3</v>
      </c>
      <c r="C38" s="2">
        <f>POWER(C30,2)</f>
        <v>4.8399999999999999E-2</v>
      </c>
      <c r="D38" s="2">
        <f>POWER(D30,2)</f>
        <v>2114116</v>
      </c>
    </row>
    <row r="39" spans="1:4" x14ac:dyDescent="0.3">
      <c r="A39" s="5" t="s">
        <v>3</v>
      </c>
      <c r="B39" s="2">
        <f>POWER(B31,2)</f>
        <v>1E-4</v>
      </c>
      <c r="C39" s="2">
        <f>POWER(C31,2)</f>
        <v>1.6900000000000002E-2</v>
      </c>
      <c r="D39" s="2">
        <f>POWER(D31,2)</f>
        <v>3308761</v>
      </c>
    </row>
    <row r="40" spans="1:4" x14ac:dyDescent="0.3">
      <c r="A40" s="6" t="s">
        <v>9</v>
      </c>
      <c r="B40" s="7">
        <f>SUM(B37:B39)</f>
        <v>0.61099999999999999</v>
      </c>
      <c r="C40" s="7">
        <f t="shared" ref="C40:D40" si="0">SUM(C37:C39)</f>
        <v>0.39019999999999999</v>
      </c>
      <c r="D40" s="7">
        <f t="shared" si="0"/>
        <v>15320193</v>
      </c>
    </row>
    <row r="41" spans="1:4" x14ac:dyDescent="0.3">
      <c r="A41" s="6" t="s">
        <v>10</v>
      </c>
      <c r="B41" s="7">
        <f>SQRT(B40)</f>
        <v>0.7816648898345121</v>
      </c>
      <c r="C41" s="7">
        <f t="shared" ref="C41:D41" si="1">SQRT(C40)</f>
        <v>0.62465990746965661</v>
      </c>
      <c r="D41" s="7">
        <f t="shared" si="1"/>
        <v>3914.101812676824</v>
      </c>
    </row>
    <row r="43" spans="1:4" x14ac:dyDescent="0.3">
      <c r="A43" t="s">
        <v>36</v>
      </c>
    </row>
    <row r="45" spans="1:4" x14ac:dyDescent="0.3">
      <c r="B45" s="5" t="s">
        <v>27</v>
      </c>
      <c r="C45" s="5" t="s">
        <v>28</v>
      </c>
      <c r="D45" s="5" t="s">
        <v>29</v>
      </c>
    </row>
    <row r="46" spans="1:4" x14ac:dyDescent="0.3">
      <c r="A46" s="5" t="s">
        <v>2</v>
      </c>
      <c r="B46" s="2">
        <f>B29/$B$41</f>
        <v>0.99787007212916456</v>
      </c>
      <c r="C46" s="2">
        <f>C29/$C$41</f>
        <v>0.91249653320785307</v>
      </c>
      <c r="D46" s="2">
        <f>1 - D29/$D$41</f>
        <v>0.19623960986122768</v>
      </c>
    </row>
    <row r="47" spans="1:4" x14ac:dyDescent="0.3">
      <c r="A47" s="5" t="s">
        <v>1</v>
      </c>
      <c r="B47" s="2">
        <f>B30/$B$41</f>
        <v>6.3966030264690041E-2</v>
      </c>
      <c r="C47" s="2">
        <f>C30/$C$41</f>
        <v>0.35219164439601353</v>
      </c>
      <c r="D47" s="2">
        <f>1 - D30/$D$41</f>
        <v>0.62852269317807541</v>
      </c>
    </row>
    <row r="48" spans="1:4" x14ac:dyDescent="0.3">
      <c r="A48" s="5" t="s">
        <v>3</v>
      </c>
      <c r="B48" s="2">
        <f>B31/$B$41</f>
        <v>1.2793206052938006E-2</v>
      </c>
      <c r="C48" s="2">
        <f>C31/$C$41</f>
        <v>0.20811324441582618</v>
      </c>
      <c r="D48" s="2">
        <f>1 - D31/$D$41</f>
        <v>0.53527013678880264</v>
      </c>
    </row>
    <row r="51" spans="1:4" x14ac:dyDescent="0.3">
      <c r="A51" t="s">
        <v>11</v>
      </c>
    </row>
    <row r="53" spans="1:4" x14ac:dyDescent="0.3">
      <c r="B53" s="5" t="s">
        <v>27</v>
      </c>
      <c r="C53" s="5" t="s">
        <v>28</v>
      </c>
      <c r="D53" s="5" t="s">
        <v>29</v>
      </c>
    </row>
    <row r="54" spans="1:4" x14ac:dyDescent="0.3">
      <c r="A54" s="5" t="s">
        <v>2</v>
      </c>
      <c r="B54" s="2">
        <f>B46*$B$27</f>
        <v>0.49893503606458228</v>
      </c>
      <c r="C54" s="2">
        <f>C46*$C$27</f>
        <v>0.18249930664157063</v>
      </c>
      <c r="D54" s="2">
        <f>D46*$D$27</f>
        <v>5.8871882958368302E-2</v>
      </c>
    </row>
    <row r="55" spans="1:4" x14ac:dyDescent="0.3">
      <c r="A55" s="5" t="s">
        <v>1</v>
      </c>
      <c r="B55" s="2">
        <f>B47*$B$27</f>
        <v>3.198301513234502E-2</v>
      </c>
      <c r="C55" s="2">
        <f>C47*$C$27</f>
        <v>7.0438328879202705E-2</v>
      </c>
      <c r="D55" s="2">
        <f>D47*$D$27</f>
        <v>0.18855680795342261</v>
      </c>
    </row>
    <row r="56" spans="1:4" x14ac:dyDescent="0.3">
      <c r="A56" s="5" t="s">
        <v>3</v>
      </c>
      <c r="B56" s="2">
        <f>B48*$B$27</f>
        <v>6.396603026469003E-3</v>
      </c>
      <c r="C56" s="2">
        <f>C48*$C$27</f>
        <v>4.1622648883165241E-2</v>
      </c>
      <c r="D56" s="2">
        <f>D48*$D$27</f>
        <v>0.16058104103664078</v>
      </c>
    </row>
    <row r="63" spans="1:4" x14ac:dyDescent="0.3">
      <c r="A63" t="s">
        <v>12</v>
      </c>
    </row>
    <row r="65" spans="1:4" x14ac:dyDescent="0.3">
      <c r="B65" s="5" t="s">
        <v>27</v>
      </c>
      <c r="C65" s="5" t="s">
        <v>28</v>
      </c>
      <c r="D65" s="5" t="s">
        <v>29</v>
      </c>
    </row>
    <row r="66" spans="1:4" x14ac:dyDescent="0.3">
      <c r="A66" s="5" t="s">
        <v>2</v>
      </c>
      <c r="B66" s="2">
        <f>B54</f>
        <v>0.49893503606458228</v>
      </c>
      <c r="C66" s="2">
        <f t="shared" ref="C66:D66" si="2">C54</f>
        <v>0.18249930664157063</v>
      </c>
      <c r="D66" s="2">
        <f t="shared" si="2"/>
        <v>5.8871882958368302E-2</v>
      </c>
    </row>
    <row r="67" spans="1:4" x14ac:dyDescent="0.3">
      <c r="A67" s="5" t="s">
        <v>1</v>
      </c>
      <c r="B67" s="2">
        <f t="shared" ref="B67:D68" si="3">B55</f>
        <v>3.198301513234502E-2</v>
      </c>
      <c r="C67" s="2">
        <f t="shared" si="3"/>
        <v>7.0438328879202705E-2</v>
      </c>
      <c r="D67" s="2">
        <f t="shared" si="3"/>
        <v>0.18855680795342261</v>
      </c>
    </row>
    <row r="68" spans="1:4" x14ac:dyDescent="0.3">
      <c r="A68" s="5" t="s">
        <v>3</v>
      </c>
      <c r="B68" s="2">
        <f t="shared" si="3"/>
        <v>6.396603026469003E-3</v>
      </c>
      <c r="C68" s="2">
        <f t="shared" si="3"/>
        <v>4.1622648883165241E-2</v>
      </c>
      <c r="D68" s="2">
        <f t="shared" si="3"/>
        <v>0.16058104103664078</v>
      </c>
    </row>
    <row r="69" spans="1:4" x14ac:dyDescent="0.3">
      <c r="A69" s="6" t="s">
        <v>13</v>
      </c>
      <c r="B69" s="7">
        <f>MAX(B66:B68)</f>
        <v>0.49893503606458228</v>
      </c>
      <c r="C69" s="7">
        <f>MAX(C66:C68)</f>
        <v>0.18249930664157063</v>
      </c>
      <c r="D69" s="7">
        <f>MAX(D66:D68)</f>
        <v>0.18855680795342261</v>
      </c>
    </row>
    <row r="75" spans="1:4" x14ac:dyDescent="0.3">
      <c r="A75" t="s">
        <v>14</v>
      </c>
    </row>
    <row r="77" spans="1:4" x14ac:dyDescent="0.3">
      <c r="B77" s="5" t="s">
        <v>27</v>
      </c>
      <c r="C77" s="5" t="s">
        <v>28</v>
      </c>
      <c r="D77" s="5" t="s">
        <v>29</v>
      </c>
    </row>
    <row r="78" spans="1:4" x14ac:dyDescent="0.3">
      <c r="A78" s="5" t="s">
        <v>2</v>
      </c>
      <c r="B78" s="2">
        <f>B54</f>
        <v>0.49893503606458228</v>
      </c>
      <c r="C78" s="2">
        <f>C54</f>
        <v>0.18249930664157063</v>
      </c>
      <c r="D78" s="2">
        <f>D54</f>
        <v>5.8871882958368302E-2</v>
      </c>
    </row>
    <row r="79" spans="1:4" x14ac:dyDescent="0.3">
      <c r="A79" s="5" t="s">
        <v>1</v>
      </c>
      <c r="B79" s="2">
        <f>B55</f>
        <v>3.198301513234502E-2</v>
      </c>
      <c r="C79" s="2">
        <f>C55</f>
        <v>7.0438328879202705E-2</v>
      </c>
      <c r="D79" s="2">
        <f>D55</f>
        <v>0.18855680795342261</v>
      </c>
    </row>
    <row r="80" spans="1:4" x14ac:dyDescent="0.3">
      <c r="A80" s="5" t="s">
        <v>3</v>
      </c>
      <c r="B80" s="2">
        <f>B56</f>
        <v>6.396603026469003E-3</v>
      </c>
      <c r="C80" s="2">
        <f>C56</f>
        <v>4.1622648883165241E-2</v>
      </c>
      <c r="D80" s="2">
        <f>D56</f>
        <v>0.16058104103664078</v>
      </c>
    </row>
    <row r="81" spans="1:4" x14ac:dyDescent="0.3">
      <c r="A81" s="6" t="s">
        <v>15</v>
      </c>
      <c r="B81" s="7">
        <f>MIN(B78:B80)</f>
        <v>6.396603026469003E-3</v>
      </c>
      <c r="C81" s="7">
        <f>MIN(C78:C80)</f>
        <v>4.1622648883165241E-2</v>
      </c>
      <c r="D81" s="7">
        <f>MIN(D78:D80)</f>
        <v>5.8871882958368302E-2</v>
      </c>
    </row>
    <row r="85" spans="1:4" x14ac:dyDescent="0.3">
      <c r="A85" t="s">
        <v>16</v>
      </c>
    </row>
    <row r="87" spans="1:4" x14ac:dyDescent="0.3">
      <c r="A87" t="s">
        <v>17</v>
      </c>
    </row>
    <row r="89" spans="1:4" x14ac:dyDescent="0.3">
      <c r="B89" s="5" t="s">
        <v>27</v>
      </c>
      <c r="C89" s="5" t="s">
        <v>28</v>
      </c>
      <c r="D89" s="5" t="s">
        <v>29</v>
      </c>
    </row>
    <row r="90" spans="1:4" x14ac:dyDescent="0.3">
      <c r="A90" s="5" t="s">
        <v>2</v>
      </c>
      <c r="B90" s="2">
        <f>(B54-$B$69)^2</f>
        <v>0</v>
      </c>
      <c r="C90" s="2">
        <f>(C54-$C$69)^2</f>
        <v>0</v>
      </c>
      <c r="D90" s="2">
        <f>(D54-$D$69)^2</f>
        <v>1.6818179770972858E-2</v>
      </c>
    </row>
    <row r="91" spans="1:4" x14ac:dyDescent="0.3">
      <c r="A91" s="5" t="s">
        <v>1</v>
      </c>
      <c r="B91" s="2">
        <f>(B55-$B$69)^2</f>
        <v>0.21804418985270055</v>
      </c>
      <c r="C91" s="2">
        <f>(C55-$C$69)^2</f>
        <v>1.2557662737057919E-2</v>
      </c>
      <c r="D91" s="2">
        <f>(D55-$D$69)^2</f>
        <v>0</v>
      </c>
    </row>
    <row r="92" spans="1:4" x14ac:dyDescent="0.3">
      <c r="A92" s="5" t="s">
        <v>3</v>
      </c>
      <c r="B92" s="2">
        <f>(B56-$B$69)^2</f>
        <v>0.24259410801964001</v>
      </c>
      <c r="C92" s="2">
        <f>(C56-$C$69)^2</f>
        <v>1.9846232701178881E-2</v>
      </c>
      <c r="D92" s="2">
        <f>(D56-$D$69)^2</f>
        <v>7.8264353458210479E-4</v>
      </c>
    </row>
    <row r="94" spans="1:4" x14ac:dyDescent="0.3">
      <c r="A94" t="s">
        <v>18</v>
      </c>
    </row>
    <row r="96" spans="1:4" x14ac:dyDescent="0.3">
      <c r="B96" s="5" t="s">
        <v>9</v>
      </c>
      <c r="C96" s="5" t="s">
        <v>19</v>
      </c>
    </row>
    <row r="97" spans="1:4" x14ac:dyDescent="0.3">
      <c r="A97" s="5" t="s">
        <v>2</v>
      </c>
      <c r="B97" s="2">
        <f t="shared" ref="B97:B98" si="4">SUM(B90:D90)</f>
        <v>1.6818179770972858E-2</v>
      </c>
      <c r="C97" s="2">
        <f>SQRT(B97)</f>
        <v>0.1296849249950543</v>
      </c>
    </row>
    <row r="98" spans="1:4" x14ac:dyDescent="0.3">
      <c r="A98" s="5" t="s">
        <v>1</v>
      </c>
      <c r="B98" s="2">
        <f t="shared" si="4"/>
        <v>0.23060185258975846</v>
      </c>
      <c r="C98" s="2">
        <f t="shared" ref="C98:C99" si="5">SQRT(B98)</f>
        <v>0.48021021708180933</v>
      </c>
    </row>
    <row r="99" spans="1:4" x14ac:dyDescent="0.3">
      <c r="A99" s="5" t="s">
        <v>3</v>
      </c>
      <c r="B99" s="2">
        <f>SUM(B92:D92)</f>
        <v>0.26322298425540103</v>
      </c>
      <c r="C99" s="2">
        <f t="shared" si="5"/>
        <v>0.51305261353529918</v>
      </c>
    </row>
    <row r="102" spans="1:4" x14ac:dyDescent="0.3">
      <c r="A102" t="s">
        <v>20</v>
      </c>
    </row>
    <row r="104" spans="1:4" x14ac:dyDescent="0.3">
      <c r="A104" t="s">
        <v>21</v>
      </c>
    </row>
    <row r="106" spans="1:4" x14ac:dyDescent="0.3">
      <c r="B106" s="5" t="s">
        <v>27</v>
      </c>
      <c r="C106" s="5" t="s">
        <v>28</v>
      </c>
      <c r="D106" s="5" t="s">
        <v>29</v>
      </c>
    </row>
    <row r="107" spans="1:4" x14ac:dyDescent="0.3">
      <c r="A107" s="5" t="s">
        <v>2</v>
      </c>
      <c r="B107" s="2">
        <f>(B54-$B$81)^2</f>
        <v>0.24259410801964001</v>
      </c>
      <c r="C107" s="2">
        <f>(C54-$C$81)^2</f>
        <v>1.9846232701178881E-2</v>
      </c>
      <c r="D107" s="2">
        <f>(D54-$D$81)^2</f>
        <v>0</v>
      </c>
    </row>
    <row r="108" spans="1:4" x14ac:dyDescent="0.3">
      <c r="A108" s="5" t="s">
        <v>1</v>
      </c>
      <c r="B108" s="2">
        <f>(B55-$B$81)^2</f>
        <v>6.5466448445171887E-4</v>
      </c>
      <c r="C108" s="2">
        <f>(C55-$C$81)^2</f>
        <v>8.303434136340337E-4</v>
      </c>
      <c r="D108" s="2">
        <f>(D55-$D$81)^2</f>
        <v>1.6818179770972858E-2</v>
      </c>
    </row>
    <row r="109" spans="1:4" x14ac:dyDescent="0.3">
      <c r="A109" s="5" t="s">
        <v>3</v>
      </c>
      <c r="B109" s="2">
        <f>(B56-$B$81)^2</f>
        <v>0</v>
      </c>
      <c r="C109" s="2">
        <f>(C56-$C$81)^2</f>
        <v>0</v>
      </c>
      <c r="D109" s="2">
        <f>(D56-$D$81)^2</f>
        <v>1.034475283699102E-2</v>
      </c>
    </row>
    <row r="111" spans="1:4" x14ac:dyDescent="0.3">
      <c r="A111" t="s">
        <v>22</v>
      </c>
    </row>
    <row r="113" spans="1:3" x14ac:dyDescent="0.3">
      <c r="B113" s="5" t="s">
        <v>9</v>
      </c>
      <c r="C113" s="5" t="s">
        <v>23</v>
      </c>
    </row>
    <row r="114" spans="1:3" x14ac:dyDescent="0.3">
      <c r="A114" s="5" t="s">
        <v>2</v>
      </c>
      <c r="B114" s="2">
        <f>SUM(B107:D107)</f>
        <v>0.2624403407208189</v>
      </c>
      <c r="C114" s="2">
        <f>SQRT(B114)</f>
        <v>0.51228931349464912</v>
      </c>
    </row>
    <row r="115" spans="1:3" x14ac:dyDescent="0.3">
      <c r="A115" s="5" t="s">
        <v>1</v>
      </c>
      <c r="B115" s="2">
        <f t="shared" ref="B115:B116" si="6">SUM(B108:D108)</f>
        <v>1.8303187669058609E-2</v>
      </c>
      <c r="C115" s="2">
        <f t="shared" ref="C115:C116" si="7">SQRT(B115)</f>
        <v>0.13528927403552216</v>
      </c>
    </row>
    <row r="116" spans="1:3" x14ac:dyDescent="0.3">
      <c r="A116" s="5" t="s">
        <v>3</v>
      </c>
      <c r="B116" s="2">
        <f t="shared" si="6"/>
        <v>1.034475283699102E-2</v>
      </c>
      <c r="C116" s="2">
        <f t="shared" si="7"/>
        <v>0.10170915807827248</v>
      </c>
    </row>
    <row r="119" spans="1:3" x14ac:dyDescent="0.3">
      <c r="A119" t="s">
        <v>24</v>
      </c>
    </row>
    <row r="121" spans="1:3" x14ac:dyDescent="0.3">
      <c r="B121" s="5" t="s">
        <v>25</v>
      </c>
    </row>
    <row r="122" spans="1:3" x14ac:dyDescent="0.3">
      <c r="A122" s="5" t="s">
        <v>2</v>
      </c>
      <c r="B122" s="2">
        <f>C114/(C97+C114)</f>
        <v>0.79799045316810757</v>
      </c>
    </row>
    <row r="123" spans="1:3" x14ac:dyDescent="0.3">
      <c r="A123" s="5" t="s">
        <v>1</v>
      </c>
      <c r="B123" s="2">
        <f>C115/(C98+C115)</f>
        <v>0.21980403881395286</v>
      </c>
    </row>
    <row r="124" spans="1:3" x14ac:dyDescent="0.3">
      <c r="A124" s="5" t="s">
        <v>3</v>
      </c>
      <c r="B124" s="2">
        <f>C116/(C99+C116)</f>
        <v>0.16544483208725777</v>
      </c>
    </row>
  </sheetData>
  <mergeCells count="1">
    <mergeCell ref="B26:D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Mendes (1180810)</dc:creator>
  <cp:lastModifiedBy>Alexandre Mendes (1180810)</cp:lastModifiedBy>
  <dcterms:created xsi:type="dcterms:W3CDTF">2024-05-20T14:57:46Z</dcterms:created>
  <dcterms:modified xsi:type="dcterms:W3CDTF">2024-05-20T15:20:13Z</dcterms:modified>
</cp:coreProperties>
</file>