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esktop\Backups\Mestrado\Prepd_Ano2_Semestre1\Dissertacao\Documentos Meus Apoio\"/>
    </mc:Choice>
  </mc:AlternateContent>
  <xr:revisionPtr revIDLastSave="0" documentId="13_ncr:1_{785F6A79-19EB-4D63-8D87-F9C643E56130}" xr6:coauthVersionLast="47" xr6:coauthVersionMax="47" xr10:uidLastSave="{00000000-0000-0000-0000-000000000000}"/>
  <bookViews>
    <workbookView xWindow="-108" yWindow="-108" windowWidth="23256" windowHeight="12576" xr2:uid="{5EF27A06-70A5-4D88-8381-923DB0171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B39" i="1"/>
  <c r="C38" i="1"/>
  <c r="B38" i="1"/>
  <c r="C37" i="1"/>
  <c r="B37" i="1"/>
  <c r="C27" i="1"/>
  <c r="B27" i="1"/>
  <c r="C40" i="1" l="1"/>
  <c r="C41" i="1" s="1"/>
  <c r="C46" i="1" s="1"/>
  <c r="C54" i="1" s="1"/>
  <c r="B40" i="1"/>
  <c r="B41" i="1" s="1"/>
  <c r="B46" i="1" s="1"/>
  <c r="B54" i="1" s="1"/>
  <c r="C48" i="1" l="1"/>
  <c r="C56" i="1" s="1"/>
  <c r="C63" i="1" s="1"/>
  <c r="C47" i="1"/>
  <c r="C55" i="1" s="1"/>
  <c r="C70" i="1" s="1"/>
  <c r="B47" i="1"/>
  <c r="B55" i="1" s="1"/>
  <c r="B70" i="1" s="1"/>
  <c r="B48" i="1"/>
  <c r="B56" i="1" s="1"/>
  <c r="B63" i="1" s="1"/>
  <c r="B62" i="1"/>
  <c r="C69" i="1"/>
  <c r="C61" i="1"/>
  <c r="B61" i="1"/>
  <c r="B69" i="1"/>
  <c r="C62" i="1" l="1"/>
  <c r="C64" i="1" s="1"/>
  <c r="C71" i="1"/>
  <c r="C72" i="1" s="1"/>
  <c r="B71" i="1"/>
  <c r="B72" i="1" s="1"/>
  <c r="B64" i="1"/>
  <c r="C100" i="1" l="1"/>
  <c r="C98" i="1"/>
  <c r="C99" i="1"/>
  <c r="B98" i="1"/>
  <c r="B105" i="1" s="1"/>
  <c r="C105" i="1" s="1"/>
  <c r="B100" i="1"/>
  <c r="B99" i="1"/>
  <c r="B106" i="1" s="1"/>
  <c r="C106" i="1" s="1"/>
  <c r="B83" i="1"/>
  <c r="B90" i="1" s="1"/>
  <c r="C90" i="1" s="1"/>
  <c r="B81" i="1"/>
  <c r="B88" i="1" s="1"/>
  <c r="C88" i="1" s="1"/>
  <c r="B82" i="1"/>
  <c r="C81" i="1"/>
  <c r="C83" i="1"/>
  <c r="C82" i="1"/>
  <c r="B89" i="1" l="1"/>
  <c r="C89" i="1" s="1"/>
  <c r="B114" i="1" s="1"/>
  <c r="B107" i="1"/>
  <c r="C107" i="1" s="1"/>
  <c r="B115" i="1" s="1"/>
  <c r="B113" i="1"/>
</calcChain>
</file>

<file path=xl/sharedStrings.xml><?xml version="1.0" encoding="utf-8"?>
<sst xmlns="http://schemas.openxmlformats.org/spreadsheetml/2006/main" count="96" uniqueCount="39">
  <si>
    <t>1. Select the identified detection tools</t>
  </si>
  <si>
    <t>IDFlakies</t>
  </si>
  <si>
    <t>NonDex</t>
  </si>
  <si>
    <t>Shaker</t>
  </si>
  <si>
    <t>2. Define relevant selection criteria</t>
  </si>
  <si>
    <t>3. Assign weights to each criteria</t>
  </si>
  <si>
    <t>Criteria</t>
  </si>
  <si>
    <t>Weight</t>
  </si>
  <si>
    <t>4. Construct the Matrix</t>
  </si>
  <si>
    <t>Criteria Weight</t>
  </si>
  <si>
    <t>5. Normalize it</t>
  </si>
  <si>
    <t>5.a. Square the values, and calculate the square of the sum</t>
  </si>
  <si>
    <t>Sum</t>
  </si>
  <si>
    <t>Square Root</t>
  </si>
  <si>
    <t>7. Apply the weights</t>
  </si>
  <si>
    <t>8. Calculate ideal positive solution A*</t>
  </si>
  <si>
    <t>Highest</t>
  </si>
  <si>
    <t>8. Calculate ideal negative solution A'</t>
  </si>
  <si>
    <t>Lowest</t>
  </si>
  <si>
    <t>8. Calculate ideal positive separation Si*</t>
  </si>
  <si>
    <t>Squared Distance to ideal positive solution</t>
  </si>
  <si>
    <t>Separation to ideal positive solution</t>
  </si>
  <si>
    <t>Si*</t>
  </si>
  <si>
    <t>8. Calculate ideal negative separation Si'</t>
  </si>
  <si>
    <t>Squared Distance to ideal negative solution</t>
  </si>
  <si>
    <t>Separation to ideal negative solution</t>
  </si>
  <si>
    <t>Si'</t>
  </si>
  <si>
    <t xml:space="preserve">9. Calculate the relative closeness to the ideal solution Ci* = S'i / (Si* +S'i ) </t>
  </si>
  <si>
    <t>Ci*</t>
  </si>
  <si>
    <t>Integration</t>
  </si>
  <si>
    <t>Compatibility Value</t>
  </si>
  <si>
    <t>Detection Tool Performance Value</t>
  </si>
  <si>
    <t>IDFlakies + ODRepair</t>
  </si>
  <si>
    <t>NonDex + ODRepair</t>
  </si>
  <si>
    <t>Shaker + ODRepair</t>
  </si>
  <si>
    <t>Compatibility Value - Closeness derived from the tool compatibility TOPSIS analysis</t>
  </si>
  <si>
    <t>Detection Tool Performance Value - Closeness derived from the tool performance TOPSIS analysis</t>
  </si>
  <si>
    <t xml:space="preserve"> </t>
  </si>
  <si>
    <t>6. Normalize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</si>
</sst>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9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3275-6360-4A38-A854-23D5D49F45C8}">
  <dimension ref="A1:D115"/>
  <sheetViews>
    <sheetView tabSelected="1" topLeftCell="A99" workbookViewId="0">
      <selection activeCell="B99" sqref="B99"/>
    </sheetView>
  </sheetViews>
  <sheetFormatPr defaultRowHeight="14.4" x14ac:dyDescent="0.3"/>
  <sheetData>
    <row r="1" spans="1:3" x14ac:dyDescent="0.3">
      <c r="A1" t="s">
        <v>0</v>
      </c>
    </row>
    <row r="4" spans="1:3" x14ac:dyDescent="0.3">
      <c r="A4" s="1" t="s">
        <v>29</v>
      </c>
      <c r="B4" s="1" t="s">
        <v>30</v>
      </c>
      <c r="C4" s="1" t="s">
        <v>31</v>
      </c>
    </row>
    <row r="5" spans="1:3" x14ac:dyDescent="0.3">
      <c r="A5" s="2" t="s">
        <v>32</v>
      </c>
      <c r="B5" s="2">
        <v>0.81</v>
      </c>
      <c r="C5" s="2">
        <v>0.8</v>
      </c>
    </row>
    <row r="6" spans="1:3" x14ac:dyDescent="0.3">
      <c r="A6" s="2" t="s">
        <v>33</v>
      </c>
      <c r="B6" s="2">
        <v>0.55000000000000004</v>
      </c>
      <c r="C6" s="2">
        <v>0.22</v>
      </c>
    </row>
    <row r="7" spans="1:3" x14ac:dyDescent="0.3">
      <c r="A7" s="2" t="s">
        <v>34</v>
      </c>
      <c r="B7" s="2">
        <v>0.52</v>
      </c>
      <c r="C7" s="2">
        <v>0.17</v>
      </c>
    </row>
    <row r="9" spans="1:3" x14ac:dyDescent="0.3">
      <c r="A9" t="s">
        <v>4</v>
      </c>
    </row>
    <row r="12" spans="1:3" x14ac:dyDescent="0.3">
      <c r="A12" t="s">
        <v>35</v>
      </c>
    </row>
    <row r="13" spans="1:3" x14ac:dyDescent="0.3">
      <c r="A13" t="s">
        <v>36</v>
      </c>
    </row>
    <row r="16" spans="1:3" x14ac:dyDescent="0.3">
      <c r="A16" t="s">
        <v>5</v>
      </c>
    </row>
    <row r="18" spans="1:4" x14ac:dyDescent="0.3">
      <c r="A18" s="1" t="s">
        <v>6</v>
      </c>
      <c r="B18" s="1" t="s">
        <v>7</v>
      </c>
    </row>
    <row r="19" spans="1:4" x14ac:dyDescent="0.3">
      <c r="A19" s="2" t="s">
        <v>30</v>
      </c>
      <c r="B19" s="3">
        <v>0.5</v>
      </c>
    </row>
    <row r="20" spans="1:4" x14ac:dyDescent="0.3">
      <c r="A20" s="2" t="s">
        <v>31</v>
      </c>
      <c r="B20" s="3">
        <v>0.5</v>
      </c>
    </row>
    <row r="23" spans="1:4" x14ac:dyDescent="0.3">
      <c r="A23" t="s">
        <v>8</v>
      </c>
    </row>
    <row r="26" spans="1:4" x14ac:dyDescent="0.3">
      <c r="B26" s="8" t="s">
        <v>9</v>
      </c>
      <c r="C26" s="9"/>
    </row>
    <row r="27" spans="1:4" x14ac:dyDescent="0.3">
      <c r="B27" s="4">
        <f>B19</f>
        <v>0.5</v>
      </c>
      <c r="C27" s="4">
        <f>B20</f>
        <v>0.5</v>
      </c>
    </row>
    <row r="28" spans="1:4" x14ac:dyDescent="0.3">
      <c r="B28" s="5" t="s">
        <v>30</v>
      </c>
      <c r="C28" s="5" t="s">
        <v>31</v>
      </c>
      <c r="D28" t="s">
        <v>37</v>
      </c>
    </row>
    <row r="29" spans="1:4" x14ac:dyDescent="0.3">
      <c r="A29" s="5" t="s">
        <v>1</v>
      </c>
      <c r="B29" s="2">
        <v>0.81</v>
      </c>
      <c r="C29" s="2">
        <v>0.8</v>
      </c>
    </row>
    <row r="30" spans="1:4" x14ac:dyDescent="0.3">
      <c r="A30" s="5" t="s">
        <v>2</v>
      </c>
      <c r="B30" s="2">
        <v>0.55000000000000004</v>
      </c>
      <c r="C30" s="2">
        <v>0.22</v>
      </c>
    </row>
    <row r="31" spans="1:4" x14ac:dyDescent="0.3">
      <c r="A31" s="5" t="s">
        <v>3</v>
      </c>
      <c r="B31" s="2">
        <v>0.52</v>
      </c>
      <c r="C31" s="2">
        <v>0.17</v>
      </c>
    </row>
    <row r="34" spans="1:4" x14ac:dyDescent="0.3">
      <c r="A34" t="s">
        <v>10</v>
      </c>
    </row>
    <row r="35" spans="1:4" x14ac:dyDescent="0.3">
      <c r="A35" t="s">
        <v>11</v>
      </c>
    </row>
    <row r="36" spans="1:4" x14ac:dyDescent="0.3">
      <c r="B36" s="5" t="s">
        <v>30</v>
      </c>
      <c r="C36" s="5" t="s">
        <v>31</v>
      </c>
      <c r="D36" t="s">
        <v>37</v>
      </c>
    </row>
    <row r="37" spans="1:4" x14ac:dyDescent="0.3">
      <c r="A37" s="5" t="s">
        <v>1</v>
      </c>
      <c r="B37" s="2">
        <f t="shared" ref="B37:C39" si="0">POWER(B29,2)</f>
        <v>0.65610000000000013</v>
      </c>
      <c r="C37" s="2">
        <f t="shared" si="0"/>
        <v>0.64000000000000012</v>
      </c>
    </row>
    <row r="38" spans="1:4" x14ac:dyDescent="0.3">
      <c r="A38" s="5" t="s">
        <v>2</v>
      </c>
      <c r="B38" s="2">
        <f t="shared" si="0"/>
        <v>0.30250000000000005</v>
      </c>
      <c r="C38" s="2">
        <f t="shared" si="0"/>
        <v>4.8399999999999999E-2</v>
      </c>
    </row>
    <row r="39" spans="1:4" x14ac:dyDescent="0.3">
      <c r="A39" s="5" t="s">
        <v>3</v>
      </c>
      <c r="B39" s="2">
        <f t="shared" si="0"/>
        <v>0.27040000000000003</v>
      </c>
      <c r="C39" s="2">
        <f t="shared" si="0"/>
        <v>2.8900000000000006E-2</v>
      </c>
    </row>
    <row r="40" spans="1:4" x14ac:dyDescent="0.3">
      <c r="A40" s="6" t="s">
        <v>12</v>
      </c>
      <c r="B40" s="7">
        <f>SUM(B37:B39)</f>
        <v>1.2290000000000001</v>
      </c>
      <c r="C40" s="7">
        <f t="shared" ref="C40" si="1">SUM(C37:C39)</f>
        <v>0.71730000000000016</v>
      </c>
    </row>
    <row r="41" spans="1:4" x14ac:dyDescent="0.3">
      <c r="A41" s="6" t="s">
        <v>13</v>
      </c>
      <c r="B41" s="7">
        <f>SQRT(B40)</f>
        <v>1.108602724153247</v>
      </c>
      <c r="C41" s="7">
        <f t="shared" ref="C41" si="2">SQRT(C40)</f>
        <v>0.84693565280958638</v>
      </c>
    </row>
    <row r="43" spans="1:4" x14ac:dyDescent="0.3">
      <c r="A43" t="s">
        <v>38</v>
      </c>
    </row>
    <row r="45" spans="1:4" x14ac:dyDescent="0.3">
      <c r="B45" s="5" t="s">
        <v>30</v>
      </c>
      <c r="C45" s="5" t="s">
        <v>31</v>
      </c>
      <c r="D45" t="s">
        <v>37</v>
      </c>
    </row>
    <row r="46" spans="1:4" x14ac:dyDescent="0.3">
      <c r="A46" s="5" t="s">
        <v>1</v>
      </c>
      <c r="B46" s="2">
        <f>B29/$B$41</f>
        <v>0.73064947645576073</v>
      </c>
      <c r="C46" s="2">
        <f>C29/$C$41</f>
        <v>0.9445817959677526</v>
      </c>
    </row>
    <row r="47" spans="1:4" x14ac:dyDescent="0.3">
      <c r="A47" s="5" t="s">
        <v>2</v>
      </c>
      <c r="B47" s="2">
        <f>B30/$B$41</f>
        <v>0.4961200148773684</v>
      </c>
      <c r="C47" s="2">
        <f>C30/$C$41</f>
        <v>0.25975999389113197</v>
      </c>
    </row>
    <row r="48" spans="1:4" x14ac:dyDescent="0.3">
      <c r="A48" s="5" t="s">
        <v>3</v>
      </c>
      <c r="B48" s="2">
        <f>B31/$B$41</f>
        <v>0.46905892315678466</v>
      </c>
      <c r="C48" s="2">
        <f>C31/$C$41</f>
        <v>0.20072363164314741</v>
      </c>
    </row>
    <row r="51" spans="1:4" x14ac:dyDescent="0.3">
      <c r="A51" t="s">
        <v>14</v>
      </c>
    </row>
    <row r="53" spans="1:4" x14ac:dyDescent="0.3">
      <c r="B53" s="5" t="s">
        <v>30</v>
      </c>
      <c r="C53" s="5" t="s">
        <v>31</v>
      </c>
      <c r="D53" t="s">
        <v>37</v>
      </c>
    </row>
    <row r="54" spans="1:4" x14ac:dyDescent="0.3">
      <c r="A54" s="5" t="s">
        <v>1</v>
      </c>
      <c r="B54" s="2">
        <f>B46*$B$27</f>
        <v>0.36532473822788036</v>
      </c>
      <c r="C54" s="2">
        <f>C46*$C$27</f>
        <v>0.4722908979838763</v>
      </c>
    </row>
    <row r="55" spans="1:4" x14ac:dyDescent="0.3">
      <c r="A55" s="5" t="s">
        <v>2</v>
      </c>
      <c r="B55" s="2">
        <f>B47*$B$27</f>
        <v>0.2480600074386842</v>
      </c>
      <c r="C55" s="2">
        <f>C47*$C$27</f>
        <v>0.12987999694556598</v>
      </c>
    </row>
    <row r="56" spans="1:4" x14ac:dyDescent="0.3">
      <c r="A56" s="5" t="s">
        <v>3</v>
      </c>
      <c r="B56" s="2">
        <f>B48*$B$27</f>
        <v>0.23452946157839233</v>
      </c>
      <c r="C56" s="2">
        <f>C48*$C$27</f>
        <v>0.1003618158215737</v>
      </c>
    </row>
    <row r="58" spans="1:4" x14ac:dyDescent="0.3">
      <c r="A58" t="s">
        <v>15</v>
      </c>
    </row>
    <row r="60" spans="1:4" x14ac:dyDescent="0.3">
      <c r="B60" s="5" t="s">
        <v>30</v>
      </c>
      <c r="C60" s="5" t="s">
        <v>31</v>
      </c>
      <c r="D60" t="s">
        <v>37</v>
      </c>
    </row>
    <row r="61" spans="1:4" x14ac:dyDescent="0.3">
      <c r="A61" s="5" t="s">
        <v>1</v>
      </c>
      <c r="B61" s="2">
        <f>B54</f>
        <v>0.36532473822788036</v>
      </c>
      <c r="C61" s="2">
        <f>C54</f>
        <v>0.4722908979838763</v>
      </c>
    </row>
    <row r="62" spans="1:4" x14ac:dyDescent="0.3">
      <c r="A62" s="5" t="s">
        <v>2</v>
      </c>
      <c r="B62" s="2">
        <f>B55</f>
        <v>0.2480600074386842</v>
      </c>
      <c r="C62" s="2">
        <f>C55</f>
        <v>0.12987999694556598</v>
      </c>
    </row>
    <row r="63" spans="1:4" x14ac:dyDescent="0.3">
      <c r="A63" s="5" t="s">
        <v>3</v>
      </c>
      <c r="B63" s="2">
        <f>B56</f>
        <v>0.23452946157839233</v>
      </c>
      <c r="C63" s="2">
        <f>C56</f>
        <v>0.1003618158215737</v>
      </c>
    </row>
    <row r="64" spans="1:4" x14ac:dyDescent="0.3">
      <c r="A64" s="6" t="s">
        <v>16</v>
      </c>
      <c r="B64" s="7">
        <f>MAX(B61:B63)</f>
        <v>0.36532473822788036</v>
      </c>
      <c r="C64" s="7">
        <f>MAX(C61:C63)</f>
        <v>0.4722908979838763</v>
      </c>
    </row>
    <row r="66" spans="1:4" x14ac:dyDescent="0.3">
      <c r="A66" t="s">
        <v>17</v>
      </c>
    </row>
    <row r="68" spans="1:4" x14ac:dyDescent="0.3">
      <c r="B68" s="5" t="s">
        <v>30</v>
      </c>
      <c r="C68" s="5" t="s">
        <v>31</v>
      </c>
      <c r="D68" t="s">
        <v>37</v>
      </c>
    </row>
    <row r="69" spans="1:4" x14ac:dyDescent="0.3">
      <c r="A69" s="5" t="s">
        <v>1</v>
      </c>
      <c r="B69" s="2">
        <f>B54</f>
        <v>0.36532473822788036</v>
      </c>
      <c r="C69" s="2">
        <f>C54</f>
        <v>0.4722908979838763</v>
      </c>
    </row>
    <row r="70" spans="1:4" x14ac:dyDescent="0.3">
      <c r="A70" s="5" t="s">
        <v>2</v>
      </c>
      <c r="B70" s="2">
        <f>B55</f>
        <v>0.2480600074386842</v>
      </c>
      <c r="C70" s="2">
        <f>C55</f>
        <v>0.12987999694556598</v>
      </c>
    </row>
    <row r="71" spans="1:4" x14ac:dyDescent="0.3">
      <c r="A71" s="5" t="s">
        <v>3</v>
      </c>
      <c r="B71" s="2">
        <f>B56</f>
        <v>0.23452946157839233</v>
      </c>
      <c r="C71" s="2">
        <f>C56</f>
        <v>0.1003618158215737</v>
      </c>
    </row>
    <row r="72" spans="1:4" x14ac:dyDescent="0.3">
      <c r="A72" s="6" t="s">
        <v>18</v>
      </c>
      <c r="B72" s="7">
        <f>MIN(B69:B71)</f>
        <v>0.23452946157839233</v>
      </c>
      <c r="C72" s="7">
        <f>MIN(C69:C71)</f>
        <v>0.1003618158215737</v>
      </c>
    </row>
    <row r="76" spans="1:4" x14ac:dyDescent="0.3">
      <c r="A76" t="s">
        <v>19</v>
      </c>
    </row>
    <row r="78" spans="1:4" x14ac:dyDescent="0.3">
      <c r="A78" t="s">
        <v>20</v>
      </c>
    </row>
    <row r="80" spans="1:4" x14ac:dyDescent="0.3">
      <c r="B80" s="5" t="s">
        <v>30</v>
      </c>
      <c r="C80" s="5" t="s">
        <v>31</v>
      </c>
      <c r="D80" t="s">
        <v>37</v>
      </c>
    </row>
    <row r="81" spans="1:3" x14ac:dyDescent="0.3">
      <c r="A81" s="5" t="s">
        <v>1</v>
      </c>
      <c r="B81" s="2">
        <f>(B54-$B$64)^2</f>
        <v>0</v>
      </c>
      <c r="C81" s="2">
        <f>(C54-$C$64)^2</f>
        <v>0</v>
      </c>
    </row>
    <row r="82" spans="1:3" x14ac:dyDescent="0.3">
      <c r="A82" s="5" t="s">
        <v>2</v>
      </c>
      <c r="B82" s="2">
        <f>(B55-$B$64)^2</f>
        <v>1.3751017087062651E-2</v>
      </c>
      <c r="C82" s="2">
        <f>(C55-$C$64)^2</f>
        <v>0.11724522514986752</v>
      </c>
    </row>
    <row r="83" spans="1:3" x14ac:dyDescent="0.3">
      <c r="A83" s="5" t="s">
        <v>3</v>
      </c>
      <c r="B83" s="2">
        <f>(B56-$B$64)^2</f>
        <v>1.7107404393816111E-2</v>
      </c>
      <c r="C83" s="2">
        <f>(C56-$C$64)^2</f>
        <v>0.13833124215809284</v>
      </c>
    </row>
    <row r="85" spans="1:3" x14ac:dyDescent="0.3">
      <c r="A85" t="s">
        <v>21</v>
      </c>
    </row>
    <row r="87" spans="1:3" x14ac:dyDescent="0.3">
      <c r="B87" s="5" t="s">
        <v>12</v>
      </c>
      <c r="C87" s="5" t="s">
        <v>22</v>
      </c>
    </row>
    <row r="88" spans="1:3" x14ac:dyDescent="0.3">
      <c r="A88" s="5" t="s">
        <v>1</v>
      </c>
      <c r="B88" s="2">
        <f t="shared" ref="B88:B89" si="3">SUM(B81:D81)</f>
        <v>0</v>
      </c>
      <c r="C88" s="2">
        <f>SQRT(B88)</f>
        <v>0</v>
      </c>
    </row>
    <row r="89" spans="1:3" x14ac:dyDescent="0.3">
      <c r="A89" s="5" t="s">
        <v>2</v>
      </c>
      <c r="B89" s="2">
        <f t="shared" si="3"/>
        <v>0.13099624223693015</v>
      </c>
      <c r="C89" s="2">
        <f t="shared" ref="C89:C90" si="4">SQRT(B89)</f>
        <v>0.36193403022778908</v>
      </c>
    </row>
    <row r="90" spans="1:3" x14ac:dyDescent="0.3">
      <c r="A90" s="5" t="s">
        <v>3</v>
      </c>
      <c r="B90" s="2">
        <f>SUM(B83:D83)</f>
        <v>0.15543864655190895</v>
      </c>
      <c r="C90" s="2">
        <f t="shared" si="4"/>
        <v>0.39425708180311608</v>
      </c>
    </row>
    <row r="93" spans="1:3" x14ac:dyDescent="0.3">
      <c r="A93" t="s">
        <v>23</v>
      </c>
    </row>
    <row r="95" spans="1:3" x14ac:dyDescent="0.3">
      <c r="A95" t="s">
        <v>24</v>
      </c>
    </row>
    <row r="97" spans="1:4" x14ac:dyDescent="0.3">
      <c r="B97" s="5" t="s">
        <v>30</v>
      </c>
      <c r="C97" s="5" t="s">
        <v>31</v>
      </c>
      <c r="D97" t="s">
        <v>37</v>
      </c>
    </row>
    <row r="98" spans="1:4" x14ac:dyDescent="0.3">
      <c r="A98" s="5" t="s">
        <v>1</v>
      </c>
      <c r="B98" s="2">
        <f>(B54-$B$72)^2</f>
        <v>1.7107404393816111E-2</v>
      </c>
      <c r="C98" s="2">
        <f>(C54-$C$72)^2</f>
        <v>0.13833124215809284</v>
      </c>
    </row>
    <row r="99" spans="1:4" x14ac:dyDescent="0.3">
      <c r="A99" s="5" t="s">
        <v>2</v>
      </c>
      <c r="B99" s="2">
        <f>(B55-$B$72)^2</f>
        <v>1.8307567127746148E-4</v>
      </c>
      <c r="C99" s="2">
        <f>(C55-$C$72)^2</f>
        <v>8.7132301686881409E-4</v>
      </c>
    </row>
    <row r="100" spans="1:4" x14ac:dyDescent="0.3">
      <c r="A100" s="5" t="s">
        <v>3</v>
      </c>
      <c r="B100" s="2">
        <f>(B56-$B$72)^2</f>
        <v>0</v>
      </c>
      <c r="C100" s="2">
        <f>(C56-$C$72)^2</f>
        <v>0</v>
      </c>
    </row>
    <row r="102" spans="1:4" x14ac:dyDescent="0.3">
      <c r="A102" t="s">
        <v>25</v>
      </c>
    </row>
    <row r="104" spans="1:4" x14ac:dyDescent="0.3">
      <c r="B104" s="5" t="s">
        <v>12</v>
      </c>
      <c r="C104" s="5" t="s">
        <v>26</v>
      </c>
    </row>
    <row r="105" spans="1:4" x14ac:dyDescent="0.3">
      <c r="A105" s="5" t="s">
        <v>1</v>
      </c>
      <c r="B105" s="2">
        <f>SUM(B98:D98)</f>
        <v>0.15543864655190895</v>
      </c>
      <c r="C105" s="2">
        <f>SQRT(B105)</f>
        <v>0.39425708180311608</v>
      </c>
    </row>
    <row r="106" spans="1:4" x14ac:dyDescent="0.3">
      <c r="A106" s="5" t="s">
        <v>2</v>
      </c>
      <c r="B106" s="2">
        <f t="shared" ref="B106:B107" si="5">SUM(B99:D99)</f>
        <v>1.0543986881462757E-3</v>
      </c>
      <c r="C106" s="2">
        <f t="shared" ref="C106:C107" si="6">SQRT(B106)</f>
        <v>3.2471505788094823E-2</v>
      </c>
    </row>
    <row r="107" spans="1:4" x14ac:dyDescent="0.3">
      <c r="A107" s="5" t="s">
        <v>3</v>
      </c>
      <c r="B107" s="2">
        <f t="shared" si="5"/>
        <v>0</v>
      </c>
      <c r="C107" s="2">
        <f t="shared" si="6"/>
        <v>0</v>
      </c>
    </row>
    <row r="110" spans="1:4" x14ac:dyDescent="0.3">
      <c r="A110" t="s">
        <v>27</v>
      </c>
    </row>
    <row r="112" spans="1:4" x14ac:dyDescent="0.3">
      <c r="B112" s="5" t="s">
        <v>28</v>
      </c>
    </row>
    <row r="113" spans="1:2" x14ac:dyDescent="0.3">
      <c r="A113" s="5" t="s">
        <v>1</v>
      </c>
      <c r="B113" s="2">
        <f>C105/(C88+C105)</f>
        <v>1</v>
      </c>
    </row>
    <row r="114" spans="1:2" x14ac:dyDescent="0.3">
      <c r="A114" s="5" t="s">
        <v>2</v>
      </c>
      <c r="B114" s="2">
        <f>C106/(C89+C106)</f>
        <v>8.2330248495262243E-2</v>
      </c>
    </row>
    <row r="115" spans="1:2" x14ac:dyDescent="0.3">
      <c r="A115" s="5" t="s">
        <v>3</v>
      </c>
      <c r="B115" s="2">
        <f>C107/(C90+C107)</f>
        <v>0</v>
      </c>
    </row>
  </sheetData>
  <mergeCells count="1"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Mendes (1180810)</dc:creator>
  <cp:lastModifiedBy>Alexandre Mendes (1180810)</cp:lastModifiedBy>
  <dcterms:created xsi:type="dcterms:W3CDTF">2024-05-21T14:38:32Z</dcterms:created>
  <dcterms:modified xsi:type="dcterms:W3CDTF">2024-05-21T14:52:26Z</dcterms:modified>
</cp:coreProperties>
</file>