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44fef46d2cc42e/Desktop/Classwork/Challenges/Challenge 1/"/>
    </mc:Choice>
  </mc:AlternateContent>
  <xr:revisionPtr revIDLastSave="676" documentId="8_{300BEA14-0D16-45B0-8D5C-45E07503F3A8}" xr6:coauthVersionLast="47" xr6:coauthVersionMax="47" xr10:uidLastSave="{70424725-B9BE-4AAC-BB88-1735D76B7CB5}"/>
  <bookViews>
    <workbookView xWindow="-25710" yWindow="-3660" windowWidth="25820" windowHeight="13900" activeTab="6" xr2:uid="{00000000-000D-0000-FFFF-FFFF00000000}"/>
  </bookViews>
  <sheets>
    <sheet name="Crowdfunding" sheetId="1" r:id="rId1"/>
    <sheet name="Parent Category" sheetId="2" r:id="rId2"/>
    <sheet name="Sub Category" sheetId="3" r:id="rId3"/>
    <sheet name="Month Created" sheetId="6" r:id="rId4"/>
    <sheet name="Month Ended" sheetId="11" r:id="rId5"/>
    <sheet name="Success Percentage" sheetId="7" r:id="rId6"/>
    <sheet name="Statistical Analysis" sheetId="8" r:id="rId7"/>
    <sheet name="Sheet9" sheetId="12" r:id="rId8"/>
  </sheets>
  <definedNames>
    <definedName name="_xlnm._FilterDatabase" localSheetId="0" hidden="1">Crowdfunding!$A$1:$T$1001</definedName>
    <definedName name="_xlnm._FilterDatabase" localSheetId="6" hidden="1">'Statistical Analysis'!$D$1:$E$566</definedName>
    <definedName name="_xlcn.WorksheetConnection_CrowdfundingAT1" hidden="1">Crowdfunding!$A:$T</definedName>
    <definedName name="backers_count">Crowdfunding!$H:$H</definedName>
    <definedName name="Fbackers">'Statistical Analysis'!$E$2:$E$1048576</definedName>
    <definedName name="goal">Crowdfunding!$D:$D</definedName>
    <definedName name="outcome">Crowdfunding!$G:$G</definedName>
    <definedName name="pledged">Crowdfunding!$E:$E</definedName>
    <definedName name="Sbackers">'Statistical Analysis'!$B$2:$B$1048576</definedName>
    <definedName name="Success">'Statistical Analysis'!$A:$B</definedName>
    <definedName name="Unsucess">'Statistical Analysis'!$D:$E</definedName>
  </definedNames>
  <calcPr calcId="191029"/>
  <pivotCaches>
    <pivotCache cacheId="6" r:id="rId9"/>
    <pivotCache cacheId="7" r:id="rId10"/>
    <pivotCache cacheId="8" r:id="rId11"/>
    <pivotCache cacheId="9" r:id="rId12"/>
    <pivotCache cacheId="10" r:id="rId13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  <x16:modelTimeGrouping tableName="Range" columnName="Date Ended Conversion" columnId="Date Ended Conversion">
                <x16:calculatedTimeColumn columnName="Date Ended Conversion (Year)" columnId="Date Ended Conversion (Year)" contentType="years" isSelected="1"/>
                <x16:calculatedTimeColumn columnName="Date Ended Conversion (Quarter)" columnId="Date Ended Conversion (Quarter)" contentType="quarters" isSelected="1"/>
                <x16:calculatedTimeColumn columnName="Date Ended Conversion (Month Index)" columnId="Date Ended Conversion (Month Index)" contentType="monthsindex" isSelected="1"/>
                <x16:calculatedTimeColumn columnName="Date Ended Conversion (Month)" columnId="Date End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3" i="12" l="1"/>
  <c r="D132" i="12"/>
  <c r="I10" i="8"/>
  <c r="I9" i="8"/>
  <c r="H10" i="8"/>
  <c r="H9" i="8"/>
  <c r="I7" i="8"/>
  <c r="I6" i="8"/>
  <c r="H7" i="8"/>
  <c r="H6" i="8"/>
  <c r="I5" i="8"/>
  <c r="H5" i="8"/>
  <c r="I4" i="8"/>
  <c r="H4" i="8"/>
  <c r="I3" i="8"/>
  <c r="H3" i="8"/>
  <c r="I2" i="8"/>
  <c r="H2" i="8"/>
  <c r="D13" i="7"/>
  <c r="C13" i="7"/>
  <c r="B13" i="7"/>
  <c r="D12" i="7"/>
  <c r="H12" i="7" s="1"/>
  <c r="C12" i="7"/>
  <c r="B12" i="7"/>
  <c r="D11" i="7"/>
  <c r="H11" i="7" s="1"/>
  <c r="C11" i="7"/>
  <c r="B11" i="7"/>
  <c r="D10" i="7"/>
  <c r="C10" i="7"/>
  <c r="B10" i="7"/>
  <c r="D9" i="7"/>
  <c r="H9" i="7" s="1"/>
  <c r="C9" i="7"/>
  <c r="G9" i="7" s="1"/>
  <c r="B9" i="7"/>
  <c r="D8" i="7"/>
  <c r="H8" i="7" s="1"/>
  <c r="C8" i="7"/>
  <c r="B8" i="7"/>
  <c r="D7" i="7"/>
  <c r="H7" i="7" s="1"/>
  <c r="C7" i="7"/>
  <c r="G7" i="7" s="1"/>
  <c r="B7" i="7"/>
  <c r="D6" i="7"/>
  <c r="H6" i="7" s="1"/>
  <c r="C6" i="7"/>
  <c r="G6" i="7" s="1"/>
  <c r="B6" i="7"/>
  <c r="D5" i="7"/>
  <c r="H5" i="7" s="1"/>
  <c r="C5" i="7"/>
  <c r="B5" i="7"/>
  <c r="D4" i="7"/>
  <c r="C4" i="7"/>
  <c r="B4" i="7"/>
  <c r="D3" i="7"/>
  <c r="C3" i="7"/>
  <c r="B3" i="7"/>
  <c r="D2" i="7"/>
  <c r="C2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9" i="1" a="1"/>
  <c r="S19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0" i="1" a="1"/>
  <c r="S10" i="1" s="1"/>
  <c r="S11" i="1" a="1"/>
  <c r="S11" i="1" s="1"/>
  <c r="S12" i="1" a="1"/>
  <c r="S1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N10" i="7" l="1"/>
  <c r="N11" i="7"/>
  <c r="N8" i="7"/>
  <c r="E10" i="7"/>
  <c r="G10" i="7" s="1"/>
  <c r="E4" i="7"/>
  <c r="F4" i="7" s="1"/>
  <c r="E12" i="7"/>
  <c r="G12" i="7" s="1"/>
  <c r="E13" i="7"/>
  <c r="G13" i="7" s="1"/>
  <c r="E7" i="7"/>
  <c r="F7" i="7" s="1"/>
  <c r="E6" i="7"/>
  <c r="F6" i="7" s="1"/>
  <c r="E5" i="7"/>
  <c r="F5" i="7" s="1"/>
  <c r="E11" i="7"/>
  <c r="F11" i="7" s="1"/>
  <c r="E2" i="7"/>
  <c r="F2" i="7" s="1"/>
  <c r="E9" i="7"/>
  <c r="F9" i="7" s="1"/>
  <c r="E8" i="7"/>
  <c r="G8" i="7" s="1"/>
  <c r="E3" i="7"/>
  <c r="G3" i="7" s="1"/>
  <c r="O10" i="7" l="1"/>
  <c r="F10" i="7"/>
  <c r="F13" i="7"/>
  <c r="H13" i="7"/>
  <c r="H10" i="7"/>
  <c r="H4" i="7"/>
  <c r="F12" i="7"/>
  <c r="G4" i="7"/>
  <c r="F8" i="7"/>
  <c r="G5" i="7"/>
  <c r="G2" i="7"/>
  <c r="H2" i="7"/>
  <c r="G11" i="7"/>
  <c r="H3" i="7"/>
  <c r="F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45E11-B16D-48B3-B434-099E4B13594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C56367-DDC9-4BAB-A4B9-07E74796AAE1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e].[Date Created Conversion (Year)].[All]}"/>
    <s v="{[Range].[Parent Category].[All]}"/>
    <s v="{[Range].[Date Ended Conversion (Year)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<sst xmlns="http://schemas.openxmlformats.org/spreadsheetml/2006/main" count="7100" uniqueCount="2124">
  <si>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</si>
  <si>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</si>
  <si>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</si>
  <si>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</si>
  <si>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</si>
  <si>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</si>
  <si>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</si>
  <si>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</si>
  <si>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</si>
  <si>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</si>
  <si>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</si>
  <si>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</si>
  <si>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</si>
  <si>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</si>
  <si>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</si>
  <si>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</si>
  <si>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</si>
  <si>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</si>
  <si>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</si>
  <si>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</si>
  <si>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</si>
  <si>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</si>
  <si>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</si>
  <si>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</si>
  <si>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</si>
  <si>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</si>
  <si>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</si>
  <si>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</si>
  <si>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</si>
  <si>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</si>
  <si>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</si>
  <si>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</si>
  <si>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</si>
  <si>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</si>
  <si>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</si>
  <si>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</si>
  <si>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</si>
  <si>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</si>
  <si>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</si>
  <si>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</si>
  <si>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</si>
  <si>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</si>
  <si>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</si>
  <si>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</si>
  <si>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</si>
  <si>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</si>
  <si>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</si>
  <si>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</si>
  <si>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</si>
  <si>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</si>
  <si>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</si>
  <si>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</si>
  <si>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</si>
  <si>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</si>
  <si>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</si>
  <si>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</si>
  <si>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</si>
  <si>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</si>
  <si>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</si>
  <si>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</si>
  <si>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</si>
  <si>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</si>
  <si>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</si>
  <si>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</si>
  <si>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</si>
  <si>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</si>
  <si>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</si>
  <si>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</si>
  <si>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</si>
  <si>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</si>
  <si>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</si>
  <si>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</si>
  <si>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</si>
  <si>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</si>
  <si>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</si>
  <si>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</si>
  <si>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</si>
  <si>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</si>
  <si>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</si>
  <si>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</si>
  <si>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</si>
  <si>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</si>
  <si>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</si>
  <si>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</si>
  <si>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</si>
  <si>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</si>
  <si>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</si>
  <si>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</si>
  <si>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</si>
  <si>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</si>
  <si>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</si>
  <si>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</si>
  <si>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</si>
  <si>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</si>
  <si>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</si>
  <si>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</si>
  <si>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</si>
  <si>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</si>
  <si>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</si>
  <si>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</si>
  <si>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</si>
  <si>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</si>
  <si>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</si>
  <si>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</si>
  <si>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</si>
  <si>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</si>
  <si>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</si>
  <si>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</si>
  <si>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</si>
  <si>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</si>
  <si>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</si>
  <si>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</si>
  <si>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</si>
  <si>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</si>
  <si>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</si>
  <si>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</si>
  <si>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</si>
  <si>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</si>
  <si>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</si>
  <si>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</si>
  <si>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</si>
  <si>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</si>
  <si>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</si>
  <si>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</si>
  <si>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</si>
  <si>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</si>
  <si>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</si>
  <si>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</si>
  <si>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</si>
  <si>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</si>
  <si>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</si>
  <si>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</si>
  <si>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</si>
  <si>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</si>
  <si>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</si>
  <si>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</si>
  <si>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</si>
  <si>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</si>
  <si>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</si>
  <si>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</si>
  <si>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</si>
  <si>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</si>
  <si>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</si>
  <si>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</si>
  <si>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</si>
  <si>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</si>
  <si>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</si>
  <si>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</si>
  <si>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</si>
  <si>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</si>
  <si>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</si>
  <si>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</si>
  <si>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</si>
  <si>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</si>
  <si>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</si>
  <si>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</si>
  <si>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</si>
  <si>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</si>
  <si>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</si>
  <si>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</si>
  <si>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</si>
  <si>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</si>
  <si>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</si>
  <si>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</si>
  <si>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</si>
  <si>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</si>
  <si>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</si>
  <si>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</si>
  <si>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</si>
  <si>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</si>
  <si>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</si>
  <si>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</si>
  <si>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</si>
  <si>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</si>
  <si>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</si>
  <si>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</si>
  <si>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</si>
  <si>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</si>
  <si>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</si>
  <si>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</si>
  <si>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</si>
  <si>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</si>
  <si>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</si>
  <si>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</si>
  <si>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</si>
  <si>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</si>
  <si>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</si>
  <si>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</si>
  <si>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</si>
  <si>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</si>
  <si>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</si>
  <si>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</si>
  <si>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</si>
  <si>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</si>
  <si>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</si>
  <si>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</si>
  <si>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</si>
  <si>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</si>
  <si>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</si>
  <si>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</si>
  <si>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</si>
  <si>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</si>
  <si>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</si>
  <si>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</si>
  <si>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</si>
  <si>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</si>
  <si>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</si>
  <si>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</si>
  <si>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</si>
  <si>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</si>
  <si>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</si>
  <si>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</si>
  <si>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</si>
  <si>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</si>
  <si>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</si>
  <si>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</si>
  <si>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</si>
  <si>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</si>
  <si>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</si>
  <si>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</si>
  <si>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</si>
  <si>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</si>
  <si>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</si>
  <si>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</si>
  <si>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</si>
  <si>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</si>
  <si>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</si>
  <si>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</si>
  <si>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</si>
  <si>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</si>
  <si>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</si>
  <si>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</si>
  <si>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</si>
  <si>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</si>
  <si>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</si>
  <si>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</si>
  <si>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</si>
  <si>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</si>
  <si>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</si>
  <si>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</si>
  <si>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</si>
  <si>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</si>
  <si>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</si>
  <si>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</si>
  <si>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</si>
  <si>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</si>
  <si>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</si>
  <si>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</si>
  <si>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</si>
  <si>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</si>
  <si>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</si>
  <si>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</si>
  <si>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</si>
  <si>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</si>
  <si>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</si>
  <si>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</si>
  <si>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</si>
  <si>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</si>
  <si>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</si>
  <si>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</si>
  <si>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</si>
  <si>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</si>
  <si>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</si>
  <si>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</si>
  <si>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</si>
  <si>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</si>
  <si>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</si>
  <si>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</si>
  <si>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</si>
  <si>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</si>
  <si>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</si>
  <si>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</si>
  <si>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</si>
  <si>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</si>
  <si>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</si>
  <si>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</si>
  <si>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</si>
  <si>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</si>
  <si>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</si>
  <si>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</si>
  <si>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</si>
  <si>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</si>
  <si>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</si>
  <si>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</si>
  <si>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</si>
  <si>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</si>
  <si>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</si>
  <si>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</si>
  <si>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</si>
  <si>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</si>
  <si>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</si>
  <si>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</si>
  <si>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</si>
  <si>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</si>
  <si>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</si>
  <si>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</si>
  <si>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</si>
  <si>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</si>
  <si>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</si>
  <si>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</si>
  <si>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</si>
  <si>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</si>
  <si>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</si>
  <si>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</si>
  <si>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</si>
  <si>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</si>
  <si>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</si>
  <si>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</si>
  <si>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</si>
  <si>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</si>
  <si>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</si>
  <si>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</si>
  <si>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</si>
  <si>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</si>
  <si>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</si>
  <si>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</si>
  <si>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</si>
  <si>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</si>
  <si>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</si>
  <si>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</si>
  <si>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</si>
  <si>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</si>
  <si>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</si>
  <si>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</si>
  <si>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</si>
  <si>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</si>
  <si>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</si>
  <si>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</si>
  <si>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</si>
  <si>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</si>
  <si>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</si>
  <si>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</si>
  <si>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</si>
  <si>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</si>
  <si>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</si>
  <si>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</si>
  <si>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</si>
  <si>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</si>
  <si>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</si>
  <si>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</si>
  <si>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</si>
  <si>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</si>
  <si>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</si>
  <si>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</si>
  <si>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</si>
  <si>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</si>
  <si>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</si>
  <si>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</si>
  <si>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</si>
  <si>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</si>
  <si>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</si>
  <si>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</si>
  <si>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</si>
  <si>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</si>
  <si>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</si>
  <si>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</si>
  <si>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</si>
  <si>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</si>
  <si>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</si>
  <si>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</si>
  <si>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</si>
  <si>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</si>
  <si>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</si>
  <si>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</si>
  <si>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</si>
  <si>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</si>
  <si>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</si>
  <si>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</si>
  <si>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</si>
  <si>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</si>
  <si>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</si>
  <si>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</si>
  <si>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</si>
  <si>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</si>
  <si>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</si>
  <si>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</si>
  <si>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</si>
  <si>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</si>
  <si>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</si>
  <si>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</si>
  <si>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</si>
  <si>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</si>
  <si>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</si>
  <si>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</si>
  <si>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</si>
  <si>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</si>
  <si>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</si>
  <si>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</si>
  <si>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</si>
  <si>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</si>
  <si>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</si>
  <si>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</si>
  <si>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</si>
  <si>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</si>
  <si>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</si>
  <si>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</si>
  <si>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</si>
  <si>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</si>
  <si>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</si>
  <si>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</si>
  <si>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</si>
  <si>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</si>
  <si>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</si>
  <si>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</si>
  <si>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</si>
  <si>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</si>
  <si>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</si>
  <si>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</si>
  <si>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</si>
  <si>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</si>
  <si>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</si>
  <si>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</si>
  <si>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</si>
  <si>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</si>
  <si>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</si>
  <si>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</si>
  <si>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</si>
  <si>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</si>
  <si>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</si>
  <si>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</si>
  <si>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</si>
  <si>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</si>
  <si>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</si>
  <si>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</si>
  <si>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</si>
  <si>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</si>
  <si>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</si>
  <si>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</si>
  <si>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</si>
  <si>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</si>
  <si>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</si>
  <si>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</si>
  <si>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</si>
  <si>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</si>
  <si>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</si>
  <si>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</si>
  <si>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</si>
  <si>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</si>
  <si>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</si>
  <si>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</si>
  <si>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</si>
  <si>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</si>
  <si>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</si>
  <si>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</si>
  <si>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</si>
  <si>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</si>
  <si>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</si>
  <si>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</si>
  <si>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</si>
  <si>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</si>
  <si>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</si>
  <si>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</si>
  <si>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</si>
  <si>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</si>
  <si>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</si>
  <si>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</si>
  <si>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</si>
  <si>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</si>
  <si>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</si>
  <si>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</si>
  <si>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</si>
  <si>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</si>
  <si>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</si>
  <si>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</si>
  <si>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</si>
  <si>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</si>
  <si>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</si>
  <si>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</si>
  <si>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</si>
  <si>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</si>
  <si>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</si>
  <si>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</si>
  <si>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</si>
  <si>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</si>
  <si>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</si>
  <si>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</si>
  <si>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</si>
  <si>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</si>
  <si>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</si>
  <si>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</si>
  <si>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</si>
  <si>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</si>
  <si>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</si>
  <si>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</si>
  <si>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</si>
  <si>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</si>
  <si>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</si>
  <si>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</si>
  <si>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</si>
  <si>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</si>
  <si>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</si>
  <si>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</si>
  <si>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</si>
  <si>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</si>
  <si>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</si>
  <si>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</si>
  <si>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</si>
  <si>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</si>
  <si>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</si>
  <si>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</si>
  <si>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</si>
  <si>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</si>
  <si>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</si>
  <si>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</si>
  <si>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</si>
  <si>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</si>
  <si>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</si>
  <si>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</si>
  <si>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</si>
  <si>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</si>
  <si>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</si>
  <si>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</si>
  <si>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</si>
  <si>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</si>
  <si>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</si>
  <si>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</si>
  <si>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</si>
  <si>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</si>
  <si>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</si>
  <si>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</si>
  <si>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</si>
  <si>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</si>
  <si>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</si>
  <si>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</si>
  <si>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</si>
  <si>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</si>
  <si>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</si>
  <si>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</si>
  <si>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</si>
  <si>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</si>
  <si>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</si>
  <si>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</si>
  <si>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</si>
  <si>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</si>
  <si>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</si>
  <si>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</si>
  <si>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</si>
  <si>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</si>
  <si>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</si>
  <si>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</si>
  <si>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</si>
  <si>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</si>
  <si>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</si>
  <si>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</si>
  <si>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</si>
  <si>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</si>
  <si>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</si>
  <si>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</si>
  <si>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</si>
  <si>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</si>
  <si>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</si>
  <si>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</si>
  <si>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</si>
  <si>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</si>
  <si>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</si>
  <si>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</si>
  <si>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</si>
  <si>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</si>
  <si>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</si>
  <si>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</si>
  <si>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</si>
  <si>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</si>
  <si>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</si>
  <si>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</si>
  <si>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</si>
  <si>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</si>
  <si>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</si>
  <si>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</si>
  <si>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</si>
  <si>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</si>
  <si>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</si>
  <si>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</si>
  <si>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</si>
  <si>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</si>
  <si>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</si>
  <si>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</si>
  <si>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</si>
  <si>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</si>
  <si>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</si>
  <si>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</si>
  <si>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</si>
  <si>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</si>
  <si>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</si>
  <si>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</si>
  <si>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</si>
  <si>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</si>
  <si>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</si>
  <si>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</si>
  <si>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</si>
  <si>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</si>
  <si>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</si>
  <si>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</si>
  <si>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</si>
  <si>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</si>
  <si>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</si>
  <si>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</si>
  <si>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</si>
  <si>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</si>
  <si>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</si>
  <si>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</si>
  <si>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</si>
  <si>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</si>
  <si>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</si>
  <si>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</si>
  <si>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</si>
  <si>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</si>
  <si>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</si>
  <si>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</si>
  <si>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</si>
  <si>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</si>
  <si>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</si>
  <si>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</si>
  <si>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</si>
  <si>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</si>
  <si>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</si>
  <si>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</si>
  <si>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</si>
  <si>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</si>
  <si>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</si>
  <si>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</si>
  <si>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</si>
  <si>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</si>
  <si>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</si>
  <si>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</si>
  <si>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</si>
  <si>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</si>
  <si>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</si>
  <si>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</si>
  <si>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</si>
  <si>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</si>
  <si>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</si>
  <si>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</si>
  <si>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</si>
  <si>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</si>
  <si>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</si>
  <si>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</si>
  <si>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</si>
  <si>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</si>
  <si>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</si>
  <si>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</si>
  <si>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</si>
  <si>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</si>
  <si>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</si>
  <si>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</si>
  <si>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</si>
  <si>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</si>
  <si>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</si>
  <si>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</si>
  <si>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</si>
  <si>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</si>
  <si>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</si>
  <si>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</si>
  <si>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</si>
  <si>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</si>
  <si>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</si>
  <si>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</si>
  <si>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</si>
  <si>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</si>
  <si>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</si>
  <si>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</si>
  <si>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</si>
  <si>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</si>
  <si>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</si>
  <si>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</si>
  <si>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</si>
  <si>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</si>
  <si>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</si>
  <si>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</si>
  <si>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</si>
  <si>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</si>
  <si>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</si>
  <si>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</si>
  <si>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</si>
  <si>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</si>
  <si>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</si>
  <si>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</si>
  <si>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</si>
  <si>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</si>
  <si>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</si>
  <si>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</si>
  <si>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</si>
  <si>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</si>
  <si>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</si>
  <si>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</si>
  <si>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</si>
  <si>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</si>
  <si>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</si>
  <si>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</si>
  <si>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</si>
  <si>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</si>
  <si>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</si>
  <si>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</si>
  <si>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</si>
  <si>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</si>
  <si>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</si>
  <si>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</si>
  <si>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</si>
  <si>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</si>
  <si>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</si>
  <si>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</si>
  <si>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</si>
  <si>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</si>
  <si>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</si>
  <si>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</si>
  <si>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</si>
  <si>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</si>
  <si>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</si>
  <si>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</si>
  <si>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</si>
  <si>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</si>
  <si>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</si>
  <si>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</si>
  <si>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</si>
  <si>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</si>
  <si>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</si>
  <si>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</si>
  <si>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</si>
  <si>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</si>
  <si>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</si>
  <si>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</si>
  <si>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</si>
  <si>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</si>
  <si>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</si>
  <si>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</si>
  <si>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</si>
  <si>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</si>
  <si>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</si>
  <si>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</si>
  <si>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</si>
  <si>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</si>
  <si>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</si>
  <si>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</si>
  <si>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</si>
  <si>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</si>
  <si>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</si>
  <si>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</si>
  <si>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</si>
  <si>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</si>
  <si>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</si>
  <si>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</si>
  <si>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</si>
  <si>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</si>
  <si>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</si>
  <si>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</si>
  <si>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</si>
  <si>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</si>
  <si>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</si>
  <si>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</si>
  <si>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</si>
  <si>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</si>
  <si>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</si>
  <si>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</si>
  <si>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</si>
  <si>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</si>
  <si>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</si>
  <si>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</si>
  <si>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</si>
  <si>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</si>
  <si>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</si>
  <si>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</si>
  <si>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</si>
  <si>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</si>
  <si>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</si>
  <si>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</si>
  <si>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</si>
  <si>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</si>
  <si>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</si>
  <si>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</si>
  <si>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</si>
  <si>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</si>
  <si>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</si>
  <si>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</si>
  <si>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</si>
  <si>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</si>
  <si>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</si>
  <si>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</si>
  <si>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</si>
  <si>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</si>
  <si>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</si>
  <si>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</si>
  <si>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</si>
  <si>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</si>
  <si>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</si>
  <si>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</si>
  <si>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</si>
  <si>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</si>
  <si>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</si>
  <si>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</si>
  <si>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</si>
  <si>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</si>
  <si>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</si>
  <si>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</si>
  <si>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</si>
  <si>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</si>
  <si>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</si>
  <si>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</si>
  <si>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</si>
  <si>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</si>
  <si>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</si>
  <si>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</si>
  <si>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</si>
  <si>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</si>
  <si>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</si>
  <si>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</si>
  <si>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</si>
  <si>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</si>
  <si>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</si>
  <si>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</si>
  <si>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</si>
  <si>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</si>
  <si>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</si>
  <si>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</si>
  <si>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</si>
  <si>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</si>
  <si>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</si>
  <si>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</si>
  <si>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</si>
  <si>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</si>
  <si>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</si>
  <si>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</si>
  <si>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</si>
  <si>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</si>
  <si>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</si>
  <si>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</si>
  <si>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</si>
  <si>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</si>
  <si>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</si>
  <si>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</si>
  <si>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</si>
  <si>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</si>
  <si>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</si>
  <si>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</si>
  <si>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</si>
  <si>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</si>
  <si>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</si>
  <si>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</si>
  <si>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</si>
  <si>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</si>
  <si>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</si>
  <si>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</si>
  <si>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</si>
  <si>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</si>
  <si>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</si>
  <si>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</si>
  <si>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</si>
  <si>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</si>
  <si>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</si>
  <si>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</si>
  <si>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</si>
  <si>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</si>
  <si>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</si>
  <si>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</si>
  <si>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</si>
  <si>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</si>
  <si>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</si>
  <si>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</si>
  <si>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</si>
  <si>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</si>
  <si>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</si>
  <si>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</si>
  <si>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</si>
  <si>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</si>
  <si>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</si>
  <si>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</si>
  <si>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</si>
  <si>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</si>
  <si>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</si>
  <si>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</si>
  <si>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</si>
  <si>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</si>
  <si>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</si>
  <si>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</si>
  <si>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</si>
  <si>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</si>
  <si>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</si>
  <si>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</si>
  <si>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</si>
  <si>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</si>
  <si>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</si>
  <si>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</si>
  <si>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</si>
  <si>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</si>
  <si>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</si>
  <si>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</si>
  <si>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</si>
  <si>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</si>
  <si>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</si>
  <si>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</si>
  <si>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</si>
  <si>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</si>
  <si>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</si>
  <si>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</si>
  <si>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</si>
  <si>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</si>
  <si>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</si>
  <si>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</si>
  <si>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</si>
  <si>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</si>
  <si>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</si>
  <si>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</si>
  <si>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</si>
  <si>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</si>
  <si>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</si>
  <si>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</si>
  <si>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</si>
  <si>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</si>
  <si>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</si>
  <si>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</si>
  <si>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</si>
  <si>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</si>
  <si>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</si>
  <si>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</si>
  <si>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</si>
  <si>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</si>
  <si>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</si>
  <si>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</si>
  <si>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</si>
  <si>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</si>
  <si>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</si>
  <si>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</si>
  <si>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</si>
  <si>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</si>
  <si>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</si>
  <si>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</si>
  <si>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</si>
  <si>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</si>
  <si>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</si>
  <si>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</si>
  <si>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</si>
  <si>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</si>
  <si>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</si>
  <si>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</si>
  <si>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</si>
  <si>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</si>
  <si>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</si>
  <si>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</si>
  <si>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</si>
  <si>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</si>
  <si>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</si>
  <si>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</si>
  <si>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</si>
  <si>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</si>
  <si>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</si>
  <si>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</si>
  <si>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</si>
  <si>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</si>
  <si>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</si>
  <si>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</si>
  <si>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</si>
  <si>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</si>
  <si>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</si>
  <si>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</si>
  <si>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</si>
  <si>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</si>
  <si>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</si>
  <si>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</si>
  <si>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</si>
  <si>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</si>
  <si>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</si>
  <si>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</si>
  <si>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</si>
  <si>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</si>
  <si>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</si>
  <si>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</si>
  <si>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</si>
  <si>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</si>
  <si>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</si>
  <si>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</si>
  <si>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</si>
  <si>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</si>
  <si>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</si>
  <si>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</si>
  <si>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</si>
  <si>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</si>
  <si>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</si>
  <si>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</si>
  <si>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</si>
  <si>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</si>
  <si>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</si>
  <si>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</si>
  <si>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</si>
  <si>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</si>
  <si>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</si>
  <si>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</si>
  <si>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</si>
  <si>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</si>
  <si>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</si>
  <si>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</si>
  <si>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</si>
  <si>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</si>
  <si>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</si>
  <si>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</si>
  <si>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</si>
  <si>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</si>
  <si>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</si>
  <si>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</si>
  <si>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</si>
  <si>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</si>
  <si>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</si>
  <si>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</si>
  <si>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</si>
  <si>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</si>
  <si>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</si>
  <si>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</si>
  <si>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</si>
  <si>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</si>
  <si>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</si>
  <si>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</si>
  <si>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</si>
  <si>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</si>
  <si>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</si>
  <si>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</si>
  <si>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</si>
  <si>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</si>
  <si>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</si>
  <si>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</si>
  <si>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</si>
  <si>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</si>
  <si>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</si>
  <si>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</si>
  <si>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</si>
  <si>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</si>
  <si>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</si>
  <si>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</si>
  <si>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</si>
  <si>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</si>
  <si>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</si>
  <si>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</si>
  <si>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</si>
  <si>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</si>
  <si>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</si>
  <si>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</si>
  <si>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</si>
  <si>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</si>
  <si>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</si>
  <si>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</si>
  <si>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</si>
  <si>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</si>
  <si>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</si>
  <si>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</si>
  <si>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</si>
  <si>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</si>
  <si>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</si>
  <si>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</si>
  <si>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</si>
  <si>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</si>
  <si>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</si>
  <si>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</si>
  <si>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</si>
  <si>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</si>
  <si>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</si>
  <si>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</si>
  <si>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</si>
  <si>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</si>
  <si>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</si>
  <si>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</si>
  <si>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</si>
  <si>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</si>
  <si>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</si>
  <si>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</si>
  <si>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</si>
  <si>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</si>
  <si>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</si>
  <si>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</si>
  <si>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</si>
  <si>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</si>
  <si>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</si>
  <si>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</si>
  <si>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</si>
  <si>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</si>
  <si>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</si>
  <si>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</si>
  <si>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</si>
  <si>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</si>
  <si>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</si>
  <si>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</si>
  <si>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</si>
  <si>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</si>
  <si>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</si>
  <si>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</si>
  <si>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</si>
  <si>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</si>
  <si>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</si>
  <si>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</si>
  <si>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</si>
  <si>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</si>
  <si>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</si>
  <si>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</si>
  <si>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</si>
  <si>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</si>
  <si>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</si>
  <si>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</si>
  <si>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</si>
  <si>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</si>
  <si>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</si>
  <si>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</si>
  <si>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</si>
  <si>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</si>
  <si>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</si>
  <si>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</si>
  <si>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</si>
  <si>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</si>
  <si>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</si>
  <si>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</si>
  <si>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</si>
  <si>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</si>
  <si>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</si>
  <si>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</si>
  <si>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</si>
  <si>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</si>
  <si>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</si>
  <si>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</si>
  <si>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</si>
  <si>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</si>
  <si>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</si>
  <si>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</si>
  <si>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</si>
  <si>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</si>
  <si>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</si>
  <si>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</si>
  <si>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</si>
  <si>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</si>
  <si>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</si>
  <si>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</si>
  <si>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</si>
  <si>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</si>
  <si>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</si>
  <si>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</si>
  <si>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</si>
  <si>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</si>
  <si>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</si>
  <si>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</si>
  <si>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</si>
  <si>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</si>
  <si>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</si>
  <si>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</si>
  <si>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</si>
  <si>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</si>
  <si>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</si>
  <si>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</si>
  <si>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</si>
  <si>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</si>
  <si>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</si>
  <si>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</si>
  <si>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</si>
  <si>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</si>
  <si>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</si>
  <si>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</si>
  <si>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</si>
  <si>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</si>
  <si>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</si>
  <si>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</si>
  <si>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</si>
  <si>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</si>
  <si>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</si>
  <si>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</si>
  <si>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</si>
  <si>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</si>
  <si>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</si>
  <si>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</si>
  <si>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</si>
  <si>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</si>
  <si>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</si>
  <si>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</si>
  <si>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</si>
  <si>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</si>
  <si>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</si>
  <si>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</si>
  <si>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</si>
  <si>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</si>
  <si>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</si>
  <si>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</si>
  <si>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</si>
  <si>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</si>
  <si>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</si>
  <si>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</si>
  <si>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</si>
  <si>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</si>
  <si>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</si>
  <si>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</si>
  <si>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</si>
  <si>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</si>
  <si>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</si>
  <si>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</si>
  <si>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</si>
  <si>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</si>
  <si>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</si>
  <si>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</si>
  <si>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</si>
  <si>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</si>
  <si>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</si>
  <si>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</si>
  <si>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</si>
  <si>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</si>
  <si>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</si>
  <si>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</si>
  <si>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</si>
  <si>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</si>
  <si>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</si>
  <si>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</si>
  <si>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</si>
  <si>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</si>
  <si>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</si>
  <si>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</si>
  <si>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</si>
  <si>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</si>
  <si>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</si>
  <si>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</si>
  <si>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</si>
  <si>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</si>
  <si>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</si>
  <si>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</si>
  <si>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</si>
  <si>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</si>
  <si>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</si>
  <si>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</si>
  <si>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</si>
  <si>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</si>
  <si>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</si>
  <si>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</si>
  <si>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</si>
  <si>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</si>
  <si>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</si>
  <si>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</si>
  <si>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</si>
  <si>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</si>
  <si>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</si>
  <si>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</si>
  <si>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</si>
  <si>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</si>
  <si>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</si>
  <si>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</si>
  <si>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</si>
  <si>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</si>
  <si>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</si>
  <si>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</si>
  <si>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</si>
  <si>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</si>
  <si>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</si>
  <si>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</si>
  <si>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</si>
  <si>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</si>
  <si>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</si>
  <si>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</si>
  <si>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</si>
  <si>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</si>
  <si>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</si>
  <si>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</si>
  <si>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</si>
  <si>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</si>
  <si>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</si>
  <si>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</si>
  <si>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</si>
  <si>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</si>
  <si>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</si>
  <si>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</si>
  <si>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</si>
  <si>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</si>
  <si>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</si>
  <si>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</si>
  <si>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</si>
  <si>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</si>
  <si>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</si>
  <si>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</si>
  <si>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</si>
  <si>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</si>
  <si>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</si>
  <si>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</si>
  <si>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</si>
  <si>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</si>
  <si>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</si>
  <si>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</si>
  <si>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</si>
  <si>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</si>
  <si>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</si>
  <si>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</si>
  <si>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</si>
  <si>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</si>
  <si>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</si>
  <si>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</si>
  <si>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</si>
  <si>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</si>
  <si>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</si>
  <si>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</si>
  <si>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</si>
  <si>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</si>
  <si>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</si>
  <si>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</si>
  <si>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</si>
  <si>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</si>
  <si>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</si>
  <si>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</si>
  <si>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</si>
  <si>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</si>
  <si>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</si>
  <si>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</si>
  <si>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</si>
  <si>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</si>
  <si>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</si>
  <si>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</si>
  <si>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</si>
  <si>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</si>
  <si>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</si>
  <si>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</si>
  <si>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</si>
  <si>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</si>
  <si>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</si>
  <si>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</si>
  <si>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</si>
  <si>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</si>
  <si>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</si>
  <si>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</si>
  <si>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</si>
  <si>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</si>
  <si>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</si>
  <si>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</si>
  <si>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</si>
  <si>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</si>
  <si>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</si>
  <si>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</si>
  <si>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</si>
  <si>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</si>
  <si>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</si>
  <si>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</si>
  <si>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</si>
  <si>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</si>
  <si>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</si>
  <si>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</si>
  <si>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</si>
  <si>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</si>
  <si>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</si>
  <si>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</si>
  <si>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</si>
  <si>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</si>
  <si>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</si>
  <si>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</si>
  <si>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</si>
  <si>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</si>
  <si>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</si>
  <si>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</si>
  <si>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</si>
  <si>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</si>
  <si>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</si>
  <si>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</si>
  <si>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</si>
  <si>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</si>
  <si>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</si>
  <si>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</si>
  <si>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</si>
  <si>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</si>
  <si>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</si>
  <si>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</si>
  <si>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</si>
  <si>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</si>
  <si>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</si>
  <si>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</si>
  <si>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</si>
  <si>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</si>
  <si>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</si>
  <si>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</si>
  <si>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</si>
  <si>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</si>
  <si>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</si>
  <si>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</si>
  <si>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</si>
  <si>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</si>
  <si>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</si>
  <si>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</si>
  <si>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</si>
  <si>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</si>
  <si>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</si>
  <si>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</si>
  <si>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</si>
  <si>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</si>
  <si>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</si>
  <si>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</si>
  <si>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</si>
  <si>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</si>
  <si>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</si>
  <si>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</si>
  <si>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</si>
  <si>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</si>
  <si>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</si>
  <si>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</si>
  <si>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</si>
  <si>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</si>
  <si>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</si>
  <si>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</si>
  <si>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</si>
  <si>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</si>
  <si>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</si>
  <si>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</si>
  <si>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</si>
  <si>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</si>
  <si>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</si>
  <si>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</si>
  <si>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</si>
  <si>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</si>
  <si>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</si>
  <si>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</si>
  <si>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</si>
  <si>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</si>
  <si>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</si>
  <si>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</si>
  <si>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</si>
  <si>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</si>
  <si>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</si>
  <si>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</si>
  <si>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</si>
  <si>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</si>
  <si>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</si>
  <si>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</si>
  <si>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</si>
  <si>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</si>
  <si>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</si>
  <si>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</si>
  <si>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</si>
  <si>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</si>
  <si>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</si>
  <si>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</si>
  <si>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</si>
  <si>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</si>
  <si>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</si>
  <si>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</si>
  <si>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</si>
  <si>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</si>
  <si>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</si>
  <si>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</si>
  <si>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</si>
  <si>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</si>
  <si>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</si>
  <si>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</si>
  <si>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</si>
  <si>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</si>
  <si>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</si>
  <si>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</si>
  <si>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</si>
  <si>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</si>
  <si>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</si>
  <si>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</si>
  <si>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</si>
  <si>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</si>
  <si>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</si>
  <si>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</si>
  <si>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</si>
  <si>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</si>
  <si>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</si>
  <si>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</si>
  <si>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</si>
  <si>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</si>
  <si>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</si>
  <si>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</si>
  <si>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</si>
  <si>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</si>
  <si>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</si>
  <si>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</si>
  <si>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</si>
  <si>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</si>
  <si>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</si>
  <si>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</si>
  <si>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</si>
  <si>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</si>
  <si>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</si>
  <si>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</si>
  <si>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</si>
  <si>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</si>
  <si>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</si>
  <si>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</si>
  <si>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</si>
  <si>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</si>
  <si>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</si>
  <si>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</si>
  <si>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</si>
  <si>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</si>
  <si>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</si>
  <si>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</si>
  <si>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</si>
  <si>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</si>
  <si>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</si>
  <si>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</si>
  <si>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</si>
  <si>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</si>
  <si>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</si>
  <si>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</si>
  <si>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</si>
  <si>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</si>
  <si>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</si>
  <si>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</si>
  <si>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</si>
  <si>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</si>
  <si>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</si>
  <si>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</si>
  <si>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</si>
  <si>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</si>
  <si>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</si>
  <si>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</si>
  <si>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</si>
  <si>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</si>
  <si>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</si>
  <si>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</si>
  <si>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</si>
  <si>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</si>
  <si>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</si>
  <si>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</si>
  <si>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</si>
  <si>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</si>
  <si>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</si>
  <si>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</si>
  <si>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</si>
  <si>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</si>
  <si>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</si>
  <si>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</si>
  <si>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</si>
  <si>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</si>
  <si>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</si>
  <si>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</si>
  <si>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</si>
  <si>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</si>
  <si>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</si>
  <si>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</si>
  <si>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</si>
  <si>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</si>
  <si>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</si>
  <si>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</si>
  <si>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</si>
  <si>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</si>
  <si>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</si>
  <si>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</si>
  <si>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</si>
  <si>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</si>
  <si>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</si>
  <si>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</si>
  <si>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</si>
  <si>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</si>
  <si>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</si>
  <si>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</si>
  <si>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</si>
  <si>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</si>
  <si>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</si>
  <si>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</si>
  <si>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</si>
  <si>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</si>
  <si>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</si>
  <si>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</si>
  <si>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</si>
  <si>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</si>
  <si>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</si>
  <si>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</si>
  <si>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</si>
  <si>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</si>
  <si>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</si>
  <si>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</si>
  <si>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</si>
  <si>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</si>
  <si>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</si>
  <si>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</si>
  <si>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</si>
  <si>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</si>
  <si>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</si>
  <si>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</si>
  <si>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</si>
  <si>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</si>
  <si>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</si>
  <si>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</si>
  <si>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</si>
  <si>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</si>
  <si>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</si>
  <si>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</si>
  <si>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</si>
  <si>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</si>
  <si>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</si>
  <si>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</si>
  <si>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</si>
  <si>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</si>
  <si>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</si>
  <si>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</si>
  <si>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</si>
  <si>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</si>
  <si>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</si>
  <si>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</si>
  <si>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</si>
  <si>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</si>
  <si>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</si>
  <si>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</si>
  <si>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</si>
  <si>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</si>
  <si>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</si>
  <si>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</si>
  <si>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</si>
  <si>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</si>
  <si>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</si>
  <si>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</si>
  <si>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</si>
  <si>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</si>
  <si>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</si>
  <si>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</si>
  <si>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</si>
  <si>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</si>
  <si>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</si>
  <si>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</si>
  <si>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</si>
  <si>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</si>
  <si>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</si>
  <si>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</si>
  <si>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</si>
  <si>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</si>
  <si>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</si>
  <si>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</si>
  <si>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</si>
  <si>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</si>
  <si>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</si>
  <si>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</si>
  <si>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</si>
  <si>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</si>
  <si>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</si>
  <si>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</si>
  <si>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</si>
  <si>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</si>
  <si>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</si>
  <si>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</si>
  <si>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</si>
  <si>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</si>
  <si>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</si>
  <si>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</si>
  <si>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</si>
  <si>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</si>
  <si>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</si>
  <si>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</si>
  <si>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</si>
  <si>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</si>
  <si>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</si>
  <si>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</si>
  <si>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</si>
  <si>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</si>
  <si>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</si>
  <si>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</si>
  <si>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</si>
  <si>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</si>
  <si>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</si>
  <si>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</si>
  <si>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</si>
  <si>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</si>
  <si>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</si>
  <si>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</si>
  <si>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</si>
  <si>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</si>
  <si>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</si>
  <si>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</si>
  <si>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</si>
  <si>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</si>
  <si>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</si>
  <si>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</si>
  <si>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</si>
  <si>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</si>
  <si>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</si>
  <si>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</si>
  <si>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</si>
  <si>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</si>
  <si>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</si>
  <si>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</si>
  <si>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</si>
  <si>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</si>
  <si>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</si>
  <si>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</si>
  <si>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</si>
  <si>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</si>
  <si>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</si>
  <si>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</si>
  <si>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</si>
  <si>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</si>
  <si>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</si>
  <si>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</si>
  <si>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</si>
  <si>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</si>
  <si>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</si>
  <si>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</si>
  <si>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</si>
  <si>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</si>
  <si>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</si>
  <si>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</si>
  <si>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</si>
  <si>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</si>
  <si>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</si>
  <si>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</si>
  <si>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</si>
  <si>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</si>
  <si>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</si>
  <si>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</si>
  <si>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</si>
  <si>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</si>
  <si>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</si>
  <si>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</si>
  <si>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</si>
  <si>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</si>
  <si>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</si>
  <si>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</si>
  <si>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</si>
  <si>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</si>
  <si>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</si>
  <si>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</si>
  <si>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</si>
  <si>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</si>
  <si>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</si>
  <si>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</si>
  <si>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</si>
  <si>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</si>
  <si>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</si>
  <si>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</si>
  <si>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</si>
  <si>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</si>
  <si>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</si>
  <si>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</si>
  <si>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</si>
  <si>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</si>
  <si>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</si>
  <si>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</si>
  <si>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</si>
  <si>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</si>
  <si>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</si>
  <si>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</si>
  <si>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</si>
  <si>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</si>
  <si>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</si>
  <si>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</si>
  <si>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</si>
  <si>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</si>
  <si>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</si>
  <si>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</si>
  <si>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</si>
  <si>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</si>
  <si>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</si>
  <si>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</si>
  <si>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</si>
  <si>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</si>
  <si>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</si>
  <si>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</si>
  <si>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</si>
  <si>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</si>
  <si>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</si>
  <si>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</si>
  <si>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</si>
  <si>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</si>
  <si>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</si>
  <si>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</si>
  <si>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</si>
  <si>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</si>
  <si>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</si>
  <si>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</si>
  <si>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</si>
  <si>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</si>
  <si>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</si>
  <si>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</si>
  <si>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</si>
  <si>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</si>
  <si>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</si>
  <si>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</si>
  <si>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</si>
  <si>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</si>
  <si>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</si>
  <si>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</si>
  <si>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</si>
  <si>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</si>
  <si>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</si>
  <si>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</si>
  <si>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</si>
  <si>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</si>
  <si>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</si>
  <si>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</si>
  <si>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</si>
  <si>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</si>
  <si>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</si>
  <si>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</si>
  <si>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</si>
  <si>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</si>
  <si>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</si>
  <si>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</si>
  <si>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</si>
  <si>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</si>
  <si>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</si>
  <si>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</si>
  <si>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</si>
  <si>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</si>
  <si>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</si>
  <si>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</si>
  <si>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</si>
  <si>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</si>
  <si>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</si>
  <si>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</si>
  <si>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</si>
  <si>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</si>
  <si>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</si>
  <si>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</si>
  <si>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</si>
  <si>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</si>
  <si>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</si>
  <si>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</si>
  <si>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</si>
  <si>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</si>
  <si>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</si>
  <si>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</si>
  <si>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</si>
  <si>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</si>
  <si>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</si>
  <si>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</si>
  <si>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</si>
  <si>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</si>
  <si>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</si>
  <si>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</si>
  <si>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</si>
  <si>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</si>
  <si>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</si>
  <si>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</si>
  <si>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</si>
  <si>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</si>
  <si>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</si>
  <si>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</si>
  <si>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</si>
  <si>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</si>
  <si>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</si>
  <si>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</si>
  <si>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</si>
  <si>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</si>
  <si>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</si>
  <si>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</si>
  <si>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</si>
  <si>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</si>
  <si>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</si>
  <si>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</si>
  <si>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</si>
  <si>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</si>
  <si>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</si>
  <si>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</si>
  <si>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</si>
  <si>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</si>
  <si>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</si>
  <si>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</si>
  <si>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</si>
  <si>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</si>
  <si>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</si>
  <si>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</si>
  <si>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</si>
  <si>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</si>
  <si>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</si>
  <si>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</si>
  <si>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</si>
  <si>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</si>
  <si>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</si>
  <si>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</si>
  <si>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</si>
  <si>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</si>
  <si>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</si>
  <si>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</si>
  <si>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</si>
  <si>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</si>
  <si>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</si>
  <si>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</si>
  <si>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</si>
  <si>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</si>
  <si>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</si>
  <si>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</si>
  <si>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</si>
  <si>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</si>
  <si>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</si>
  <si>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</si>
  <si>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</si>
  <si>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</si>
  <si>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</si>
  <si>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</si>
  <si>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</si>
  <si>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</si>
  <si>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</si>
  <si>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</si>
  <si>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</si>
  <si>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</si>
  <si>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</si>
  <si>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</si>
  <si>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</si>
  <si>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</si>
  <si>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</si>
  <si>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</si>
  <si>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</si>
  <si>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</si>
  <si>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</si>
  <si>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</si>
  <si>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</si>
  <si>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</si>
  <si>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</si>
  <si>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</si>
  <si>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</si>
  <si>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</si>
  <si>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</si>
  <si>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</si>
  <si>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</si>
  <si>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</si>
  <si>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</si>
  <si>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</si>
  <si>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</si>
  <si>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</si>
  <si>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</si>
  <si>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</si>
  <si>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</si>
  <si>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</si>
  <si>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</si>
  <si>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</si>
  <si>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</si>
  <si>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</si>
  <si>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</si>
  <si>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</si>
  <si>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</si>
  <si>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</si>
  <si>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</si>
  <si>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</si>
  <si>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</si>
  <si>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</si>
  <si>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</si>
  <si>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</si>
  <si>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</si>
  <si>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</si>
  <si>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</si>
  <si>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</si>
  <si>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</si>
  <si>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</si>
  <si>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</si>
  <si>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</si>
  <si>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</si>
  <si>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</si>
  <si>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</si>
  <si>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</si>
  <si>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</si>
  <si>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</si>
  <si>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</si>
  <si>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</si>
  <si>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</si>
  <si>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</si>
  <si>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</si>
  <si>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</si>
  <si>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</si>
  <si>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</si>
  <si>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</si>
  <si>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</si>
  <si>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</si>
  <si>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</si>
  <si>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</si>
  <si>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</si>
  <si>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</si>
  <si>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</si>
  <si>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</si>
  <si>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</si>
  <si>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</si>
  <si>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</si>
  <si>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</si>
  <si>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</si>
  <si>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</si>
  <si>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</si>
  <si>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</si>
  <si>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</si>
  <si>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</si>
  <si>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</si>
  <si>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</si>
  <si>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</si>
  <si>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</si>
  <si>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</si>
  <si>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</si>
  <si>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</si>
  <si>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</si>
  <si>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</si>
  <si>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</si>
  <si>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</si>
  <si>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</si>
  <si>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</si>
  <si>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</si>
  <si>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</si>
  <si>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</si>
  <si>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</si>
  <si>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</si>
  <si>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</si>
  <si>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</si>
  <si>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</si>
  <si>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</si>
  <si>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</si>
  <si>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</si>
  <si>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</si>
  <si>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</si>
  <si>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</si>
  <si>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</si>
  <si>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</si>
  <si>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</si>
  <si>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</si>
  <si>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</si>
  <si>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</si>
  <si>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</si>
  <si>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</si>
  <si>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</si>
  <si>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</si>
  <si>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</si>
  <si>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</si>
  <si>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</si>
  <si>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</si>
  <si>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</si>
  <si>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</si>
  <si>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</si>
  <si>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</si>
  <si>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</si>
  <si>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</si>
  <si>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</si>
  <si>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</si>
  <si>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</si>
  <si>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</si>
  <si>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</si>
  <si>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</si>
  <si>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</si>
  <si>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</si>
  <si>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</si>
  <si>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</si>
  <si>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</si>
  <si>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</si>
  <si>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</si>
  <si>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</si>
  <si>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</si>
  <si>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</si>
  <si>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</si>
  <si>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</si>
  <si>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</si>
  <si>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</si>
  <si>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</si>
  <si>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</si>
  <si>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</si>
  <si>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</si>
  <si>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</si>
  <si>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</si>
  <si>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</si>
  <si>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</si>
  <si>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</si>
  <si>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</si>
  <si>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</si>
  <si>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</si>
  <si>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</si>
  <si>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</si>
  <si>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</si>
  <si>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</si>
  <si>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</si>
  <si>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</si>
  <si>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</si>
  <si>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</si>
  <si>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</si>
  <si>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</si>
  <si>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</si>
  <si>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</si>
  <si>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</si>
  <si>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</si>
  <si>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</si>
  <si>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</si>
  <si>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</si>
  <si>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</si>
  <si>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</si>
  <si>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</si>
  <si>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</si>
  <si>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</si>
  <si>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</si>
  <si>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</si>
  <si>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</si>
  <si>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</si>
  <si>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</si>
  <si>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</si>
  <si>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</si>
  <si>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</si>
  <si>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</si>
  <si>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</si>
  <si>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</si>
  <si>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</si>
  <si>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</si>
  <si>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</si>
  <si>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</si>
  <si>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</si>
  <si>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</si>
  <si>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</si>
  <si>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</si>
  <si>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</si>
  <si>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</si>
  <si>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</si>
  <si>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</si>
  <si>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</si>
  <si>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</si>
  <si>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</si>
  <si>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</si>
  <si>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</si>
  <si>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</si>
  <si>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</si>
  <si>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</si>
  <si>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</si>
  <si>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</si>
  <si>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</si>
  <si>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</si>
  <si>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</si>
  <si>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</si>
  <si>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</si>
  <si>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</si>
  <si>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</si>
  <si>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</si>
  <si>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</si>
  <si>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</si>
  <si>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</si>
  <si>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</si>
  <si>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</si>
  <si>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</si>
  <si>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Greater than 50000</t>
  </si>
  <si>
    <t>45000 to 49999</t>
  </si>
  <si>
    <t>Successful</t>
  </si>
  <si>
    <t>Failed</t>
  </si>
  <si>
    <t>Canceled</t>
  </si>
  <si>
    <t>Number of Backers</t>
  </si>
  <si>
    <t>Mean</t>
  </si>
  <si>
    <t>Median</t>
  </si>
  <si>
    <t>Minimum</t>
  </si>
  <si>
    <t>Unsuccessful</t>
  </si>
  <si>
    <t>Maximum</t>
  </si>
  <si>
    <t>Variance</t>
  </si>
  <si>
    <t>Standard Deviation</t>
  </si>
  <si>
    <t>(blank)</t>
  </si>
  <si>
    <t>Year</t>
  </si>
  <si>
    <t>Count of Successful</t>
  </si>
  <si>
    <t>Count of Failed</t>
  </si>
  <si>
    <t>1st Quartile</t>
  </si>
  <si>
    <t>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</si>
</sst>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1" fontId="0" fillId="0" borderId="0" xfId="0" applyNumberFormat="1"/>
    <xf numFmtId="1" fontId="0" fillId="0" borderId="14" xfId="0" applyNumberFormat="1" applyBorder="1"/>
    <xf numFmtId="164" fontId="0" fillId="0" borderId="0" xfId="0" applyNumberFormat="1"/>
    <xf numFmtId="0" fontId="0" fillId="0" borderId="15" xfId="0" applyBorder="1"/>
    <xf numFmtId="0" fontId="0" fillId="0" borderId="0" xfId="0" applyAlignment="1">
      <alignment horizontal="center"/>
    </xf>
    <xf numFmtId="165" fontId="0" fillId="0" borderId="0" xfId="0" applyNumberFormat="1"/>
    <xf numFmtId="0" fontId="16" fillId="0" borderId="0" xfId="0" applyFont="1"/>
    <xf numFmtId="2" fontId="0" fillId="0" borderId="0" xfId="0" applyNumberFormat="1"/>
    <xf numFmtId="2" fontId="0" fillId="0" borderId="16" xfId="0" applyNumberFormat="1" applyBorder="1"/>
    <xf numFmtId="2" fontId="0" fillId="0" borderId="14" xfId="0" applyNumberFormat="1" applyBorder="1"/>
    <xf numFmtId="2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color auto="1"/>
      </font>
      <fill>
        <patternFill>
          <bgColor rgb="FF8EC16B"/>
        </patternFill>
      </fill>
    </dxf>
    <dxf>
      <fill>
        <patternFill>
          <bgColor rgb="FFFF2929"/>
        </patternFill>
      </fill>
    </dxf>
    <dxf>
      <fill>
        <patternFill>
          <bgColor theme="8"/>
        </patternFill>
      </fill>
    </dxf>
    <dxf>
      <fill>
        <patternFill>
          <bgColor rgb="FFFF9933"/>
        </patternFill>
      </fill>
    </dxf>
    <dxf>
      <font>
        <color auto="1"/>
      </font>
      <fill>
        <patternFill>
          <bgColor rgb="FF8EC16B"/>
        </patternFill>
      </fill>
    </dxf>
    <dxf>
      <fill>
        <patternFill>
          <bgColor rgb="FFFF2929"/>
        </patternFill>
      </fill>
    </dxf>
    <dxf>
      <fill>
        <patternFill>
          <bgColor theme="8"/>
        </patternFill>
      </fill>
    </dxf>
    <dxf>
      <fill>
        <patternFill>
          <bgColor rgb="FFFF9933"/>
        </patternFill>
      </fill>
    </dxf>
    <dxf>
      <font>
        <color auto="1"/>
      </font>
      <fill>
        <patternFill>
          <bgColor rgb="FF8EC16B"/>
        </patternFill>
      </fill>
    </dxf>
    <dxf>
      <fill>
        <patternFill>
          <bgColor rgb="FFFF2929"/>
        </patternFill>
      </fill>
    </dxf>
    <dxf>
      <fill>
        <patternFill>
          <bgColor theme="8"/>
        </patternFill>
      </fill>
    </dxf>
    <dxf>
      <fill>
        <patternFill>
          <bgColor rgb="FFFF9933"/>
        </patternFill>
      </fill>
    </dxf>
    <dxf>
      <font>
        <color auto="1"/>
      </font>
      <fill>
        <patternFill>
          <bgColor rgb="FF8EC16B"/>
        </patternFill>
      </fill>
    </dxf>
    <dxf>
      <fill>
        <patternFill>
          <bgColor rgb="FFFF2929"/>
        </patternFill>
      </fill>
    </dxf>
    <dxf>
      <fill>
        <patternFill>
          <bgColor theme="8"/>
        </patternFill>
      </fill>
    </dxf>
    <dxf>
      <fill>
        <patternFill>
          <bgColor rgb="FFFF9933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9933"/>
      <color rgb="FFFF2929"/>
      <color rgb="FF8EC16B"/>
      <color rgb="FFDA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2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Analysis.xlsx]Parent Category!PivotTable1</c:name>
    <c:fmtId val="7"/>
  </c:pivotSource>
  <c:chart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D-4DE1-9461-E2957E9A241E}"/>
            </c:ext>
          </c:extLst>
        </c:ser>
        <c:ser>
          <c:idx val="1"/>
          <c:order val="1"/>
          <c:tx>
            <c:strRef>
              <c:f>'Parent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2D-4DE1-9461-E2957E9A241E}"/>
            </c:ext>
          </c:extLst>
        </c:ser>
        <c:ser>
          <c:idx val="2"/>
          <c:order val="2"/>
          <c:tx>
            <c:strRef>
              <c:f>'Parent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2D-4DE1-9461-E2957E9A241E}"/>
            </c:ext>
          </c:extLst>
        </c:ser>
        <c:ser>
          <c:idx val="3"/>
          <c:order val="3"/>
          <c:tx>
            <c:strRef>
              <c:f>'Parent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2C-4850-BE01-A37FC65F7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3205007"/>
        <c:axId val="343214991"/>
      </c:barChart>
      <c:catAx>
        <c:axId val="34320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14991"/>
        <c:crosses val="autoZero"/>
        <c:auto val="1"/>
        <c:lblAlgn val="ctr"/>
        <c:lblOffset val="100"/>
        <c:noMultiLvlLbl val="0"/>
      </c:catAx>
      <c:valAx>
        <c:axId val="34321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Analysis.xlsx]Sub Category!PivotTable2</c:name>
    <c:fmtId val="2"/>
  </c:pivotSource>
  <c:chart>
    <c:autoTitleDeleted val="0"/>
    <c:pivotFmts>
      <c:pivotFmt>
        <c:idx val="0"/>
        <c:spPr>
          <a:solidFill>
            <a:srgbClr val="FF99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292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8EC1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993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0-47EE-A3DE-7853FA2106EE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2929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CC-468A-A8F9-FF80C2C6B997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CC-468A-A8F9-FF80C2C6B997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8EC16B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CC-468A-A8F9-FF80C2C6B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5804479"/>
        <c:axId val="265805727"/>
      </c:barChart>
      <c:catAx>
        <c:axId val="26580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05727"/>
        <c:crosses val="autoZero"/>
        <c:auto val="1"/>
        <c:lblAlgn val="ctr"/>
        <c:lblOffset val="100"/>
        <c:noMultiLvlLbl val="0"/>
      </c:catAx>
      <c:valAx>
        <c:axId val="26580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0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Analysis.xlsx]Month Created!PivotTable5</c:name>
    <c:fmtId val="9"/>
  </c:pivotSource>
  <c:chart>
    <c:autoTitleDeleted val="0"/>
    <c:pivotFmts>
      <c:pivotFmt>
        <c:idx val="0"/>
        <c:spPr>
          <a:ln w="28575" cap="rnd">
            <a:solidFill>
              <a:srgbClr val="FF9933"/>
            </a:solidFill>
            <a:round/>
          </a:ln>
          <a:effectLst/>
        </c:spPr>
        <c:marker>
          <c:symbol val="circle"/>
          <c:size val="5"/>
          <c:spPr>
            <a:solidFill>
              <a:srgbClr val="FF9933"/>
            </a:solidFill>
            <a:ln w="9525">
              <a:solidFill>
                <a:srgbClr val="FF993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5000"/>
              </a:schemeClr>
            </a:solidFill>
            <a:ln w="9525">
              <a:solidFill>
                <a:schemeClr val="accent6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strRef>
              <c:f>'Month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1-4212-8C06-A69AB5BDE3FC}"/>
            </c:ext>
          </c:extLst>
        </c:ser>
        <c:ser>
          <c:idx val="1"/>
          <c:order val="1"/>
          <c:tx>
            <c:strRef>
              <c:f>'Month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29-43AC-A0F3-E18ECACB3AB2}"/>
            </c:ext>
          </c:extLst>
        </c:ser>
        <c:ser>
          <c:idx val="2"/>
          <c:order val="2"/>
          <c:tx>
            <c:strRef>
              <c:f>'Month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29-43AC-A0F3-E18ECACB3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612159"/>
        <c:axId val="570594687"/>
      </c:lineChart>
      <c:catAx>
        <c:axId val="57061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94687"/>
        <c:crosses val="autoZero"/>
        <c:auto val="1"/>
        <c:lblAlgn val="ctr"/>
        <c:lblOffset val="100"/>
        <c:noMultiLvlLbl val="0"/>
      </c:catAx>
      <c:valAx>
        <c:axId val="57059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61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Analysis.xlsx]Month Ended!PivotTable4</c:name>
    <c:fmtId val="6"/>
  </c:pivotSource>
  <c:chart>
    <c:autoTitleDeleted val="0"/>
    <c:pivotFmts>
      <c:pivotFmt>
        <c:idx val="0"/>
        <c:spPr>
          <a:ln w="28575" cap="rnd">
            <a:solidFill>
              <a:srgbClr val="FF9933"/>
            </a:solidFill>
            <a:round/>
          </a:ln>
          <a:effectLst/>
        </c:spPr>
        <c:marker>
          <c:symbol val="circle"/>
          <c:size val="5"/>
          <c:spPr>
            <a:solidFill>
              <a:srgbClr val="FF9933"/>
            </a:solidFill>
            <a:ln w="9525">
              <a:solidFill>
                <a:srgbClr val="FF993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2929"/>
            </a:solidFill>
            <a:round/>
          </a:ln>
          <a:effectLst/>
        </c:spPr>
        <c:marker>
          <c:symbol val="circle"/>
          <c:size val="5"/>
          <c:spPr>
            <a:solidFill>
              <a:srgbClr val="FF2929"/>
            </a:solidFill>
            <a:ln w="9525">
              <a:solidFill>
                <a:srgbClr val="FF2929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 Ended'!$B$4:$B$5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strRef>
              <c:f>'Month Ended'!$A$6:$A$18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Ended'!$B$6:$B$18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91-4AA5-A19C-E440EA04FB74}"/>
            </c:ext>
          </c:extLst>
        </c:ser>
        <c:ser>
          <c:idx val="1"/>
          <c:order val="1"/>
          <c:tx>
            <c:strRef>
              <c:f>'Month Ended'!$C$4:$C$5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292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2929"/>
              </a:solidFill>
              <a:ln w="9525">
                <a:solidFill>
                  <a:srgbClr val="FF2929"/>
                </a:solidFill>
              </a:ln>
              <a:effectLst/>
            </c:spPr>
          </c:marker>
          <c:cat>
            <c:strRef>
              <c:f>'Month Ended'!$A$6:$A$18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Ended'!$C$6:$C$18</c:f>
              <c:numCache>
                <c:formatCode>General</c:formatCode>
                <c:ptCount val="12"/>
                <c:pt idx="0">
                  <c:v>34</c:v>
                </c:pt>
                <c:pt idx="1">
                  <c:v>23</c:v>
                </c:pt>
                <c:pt idx="2">
                  <c:v>42</c:v>
                </c:pt>
                <c:pt idx="3">
                  <c:v>32</c:v>
                </c:pt>
                <c:pt idx="4">
                  <c:v>32</c:v>
                </c:pt>
                <c:pt idx="5">
                  <c:v>26</c:v>
                </c:pt>
                <c:pt idx="6">
                  <c:v>34</c:v>
                </c:pt>
                <c:pt idx="7">
                  <c:v>28</c:v>
                </c:pt>
                <c:pt idx="8">
                  <c:v>35</c:v>
                </c:pt>
                <c:pt idx="9">
                  <c:v>18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91-4AA5-A19C-E440EA04FB74}"/>
            </c:ext>
          </c:extLst>
        </c:ser>
        <c:ser>
          <c:idx val="2"/>
          <c:order val="2"/>
          <c:tx>
            <c:strRef>
              <c:f>'Month Ended'!$D$4:$D$5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'Month Ended'!$A$6:$A$18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Ended'!$D$6:$D$18</c:f>
              <c:numCache>
                <c:formatCode>General</c:formatCode>
                <c:ptCount val="12"/>
                <c:pt idx="0">
                  <c:v>44</c:v>
                </c:pt>
                <c:pt idx="1">
                  <c:v>37</c:v>
                </c:pt>
                <c:pt idx="2">
                  <c:v>59</c:v>
                </c:pt>
                <c:pt idx="3">
                  <c:v>41</c:v>
                </c:pt>
                <c:pt idx="4">
                  <c:v>52</c:v>
                </c:pt>
                <c:pt idx="5">
                  <c:v>44</c:v>
                </c:pt>
                <c:pt idx="6">
                  <c:v>58</c:v>
                </c:pt>
                <c:pt idx="7">
                  <c:v>49</c:v>
                </c:pt>
                <c:pt idx="8">
                  <c:v>52</c:v>
                </c:pt>
                <c:pt idx="9">
                  <c:v>39</c:v>
                </c:pt>
                <c:pt idx="10">
                  <c:v>33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91-4AA5-A19C-E440EA04F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934624"/>
        <c:axId val="1380941280"/>
      </c:lineChart>
      <c:catAx>
        <c:axId val="13809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941280"/>
        <c:crosses val="autoZero"/>
        <c:auto val="1"/>
        <c:lblAlgn val="ctr"/>
        <c:lblOffset val="100"/>
        <c:noMultiLvlLbl val="0"/>
      </c:catAx>
      <c:valAx>
        <c:axId val="13809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93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'Success Percentage'!$F$1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'Success Percentage'!$A$2:$A$13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'Success Percentage'!$F$2:$F$13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98-4086-B346-8FF3AB3D4F07}"/>
            </c:ext>
          </c:extLst>
        </c:ser>
        <c:ser>
          <c:idx val="5"/>
          <c:order val="5"/>
          <c:tx>
            <c:strRef>
              <c:f>'Success Percentage'!$G$1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2929"/>
              </a:solidFill>
              <a:round/>
            </a:ln>
            <a:effectLst/>
          </c:spPr>
          <c:marker>
            <c:symbol val="none"/>
          </c:marker>
          <c:cat>
            <c:strRef>
              <c:f>'Success Percentage'!$A$2:$A$13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'Success Percentage'!$G$2:$G$13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98-4086-B346-8FF3AB3D4F07}"/>
            </c:ext>
          </c:extLst>
        </c:ser>
        <c:ser>
          <c:idx val="6"/>
          <c:order val="6"/>
          <c:tx>
            <c:strRef>
              <c:f>'Success Percentage'!$H$1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cat>
            <c:strRef>
              <c:f>'Success Percentage'!$A$2:$A$13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'Success Percentage'!$H$2:$H$13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98-4086-B346-8FF3AB3D4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578048"/>
        <c:axId val="9535784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'Success Percentage'!$B$1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'Success Percentage'!$A$2:$A$13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'Success Percentage'!$B$2:$B$13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498-4086-B346-8FF3AB3D4F0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Percentage'!$C$1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Percentage'!$A$2:$A$13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Percentage'!$C$2:$C$13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498-4086-B346-8FF3AB3D4F0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Percentage'!$D$1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Percentage'!$A$2:$A$13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Percentage'!$D$2:$D$13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498-4086-B346-8FF3AB3D4F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Percentage'!$E$1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Percentage'!$A$2:$A$13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Percentage'!$E$2:$E$13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498-4086-B346-8FF3AB3D4F07}"/>
                  </c:ext>
                </c:extLst>
              </c15:ser>
            </c15:filteredLineSeries>
          </c:ext>
        </c:extLst>
      </c:lineChart>
      <c:catAx>
        <c:axId val="95357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78464"/>
        <c:crosses val="autoZero"/>
        <c:auto val="1"/>
        <c:lblAlgn val="ctr"/>
        <c:lblOffset val="100"/>
        <c:noMultiLvlLbl val="0"/>
      </c:catAx>
      <c:valAx>
        <c:axId val="95357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7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Analysis.xlsx]Sheet9!PivotTable17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3869369576096907E-2"/>
          <c:y val="0.26304129305760926"/>
          <c:w val="0.76011853639027849"/>
          <c:h val="0.504614785085259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Sheet9!$A$4:$A$394</c:f>
              <c:strCache>
                <c:ptCount val="390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34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59</c:v>
                </c:pt>
                <c:pt idx="17">
                  <c:v>62</c:v>
                </c:pt>
                <c:pt idx="18">
                  <c:v>64</c:v>
                </c:pt>
                <c:pt idx="19">
                  <c:v>65</c:v>
                </c:pt>
                <c:pt idx="20">
                  <c:v>67</c:v>
                </c:pt>
                <c:pt idx="21">
                  <c:v>68</c:v>
                </c:pt>
                <c:pt idx="22">
                  <c:v>69</c:v>
                </c:pt>
                <c:pt idx="23">
                  <c:v>70</c:v>
                </c:pt>
                <c:pt idx="24">
                  <c:v>71</c:v>
                </c:pt>
                <c:pt idx="25">
                  <c:v>72</c:v>
                </c:pt>
                <c:pt idx="26">
                  <c:v>76</c:v>
                </c:pt>
                <c:pt idx="27">
                  <c:v>78</c:v>
                </c:pt>
                <c:pt idx="28">
                  <c:v>80</c:v>
                </c:pt>
                <c:pt idx="29">
                  <c:v>81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85</c:v>
                </c:pt>
                <c:pt idx="34">
                  <c:v>86</c:v>
                </c:pt>
                <c:pt idx="35">
                  <c:v>87</c:v>
                </c:pt>
                <c:pt idx="36">
                  <c:v>88</c:v>
                </c:pt>
                <c:pt idx="37">
                  <c:v>89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100</c:v>
                </c:pt>
                <c:pt idx="47">
                  <c:v>101</c:v>
                </c:pt>
                <c:pt idx="48">
                  <c:v>102</c:v>
                </c:pt>
                <c:pt idx="49">
                  <c:v>103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110</c:v>
                </c:pt>
                <c:pt idx="54">
                  <c:v>111</c:v>
                </c:pt>
                <c:pt idx="55">
                  <c:v>112</c:v>
                </c:pt>
                <c:pt idx="56">
                  <c:v>113</c:v>
                </c:pt>
                <c:pt idx="57">
                  <c:v>114</c:v>
                </c:pt>
                <c:pt idx="58">
                  <c:v>115</c:v>
                </c:pt>
                <c:pt idx="59">
                  <c:v>116</c:v>
                </c:pt>
                <c:pt idx="60">
                  <c:v>117</c:v>
                </c:pt>
                <c:pt idx="61">
                  <c:v>119</c:v>
                </c:pt>
                <c:pt idx="62">
                  <c:v>121</c:v>
                </c:pt>
                <c:pt idx="63">
                  <c:v>122</c:v>
                </c:pt>
                <c:pt idx="64">
                  <c:v>123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142</c:v>
                </c:pt>
                <c:pt idx="82">
                  <c:v>143</c:v>
                </c:pt>
                <c:pt idx="83">
                  <c:v>144</c:v>
                </c:pt>
                <c:pt idx="84">
                  <c:v>146</c:v>
                </c:pt>
                <c:pt idx="85">
                  <c:v>147</c:v>
                </c:pt>
                <c:pt idx="86">
                  <c:v>148</c:v>
                </c:pt>
                <c:pt idx="87">
                  <c:v>149</c:v>
                </c:pt>
                <c:pt idx="88">
                  <c:v>150</c:v>
                </c:pt>
                <c:pt idx="89">
                  <c:v>154</c:v>
                </c:pt>
                <c:pt idx="90">
                  <c:v>155</c:v>
                </c:pt>
                <c:pt idx="91">
                  <c:v>156</c:v>
                </c:pt>
                <c:pt idx="92">
                  <c:v>157</c:v>
                </c:pt>
                <c:pt idx="93">
                  <c:v>158</c:v>
                </c:pt>
                <c:pt idx="94">
                  <c:v>159</c:v>
                </c:pt>
                <c:pt idx="95">
                  <c:v>160</c:v>
                </c:pt>
                <c:pt idx="96">
                  <c:v>161</c:v>
                </c:pt>
                <c:pt idx="97">
                  <c:v>163</c:v>
                </c:pt>
                <c:pt idx="98">
                  <c:v>164</c:v>
                </c:pt>
                <c:pt idx="99">
                  <c:v>165</c:v>
                </c:pt>
                <c:pt idx="100">
                  <c:v>166</c:v>
                </c:pt>
                <c:pt idx="101">
                  <c:v>168</c:v>
                </c:pt>
                <c:pt idx="102">
                  <c:v>169</c:v>
                </c:pt>
                <c:pt idx="103">
                  <c:v>170</c:v>
                </c:pt>
                <c:pt idx="104">
                  <c:v>172</c:v>
                </c:pt>
                <c:pt idx="105">
                  <c:v>173</c:v>
                </c:pt>
                <c:pt idx="106">
                  <c:v>174</c:v>
                </c:pt>
                <c:pt idx="107">
                  <c:v>175</c:v>
                </c:pt>
                <c:pt idx="108">
                  <c:v>176</c:v>
                </c:pt>
                <c:pt idx="109">
                  <c:v>179</c:v>
                </c:pt>
                <c:pt idx="110">
                  <c:v>180</c:v>
                </c:pt>
                <c:pt idx="111">
                  <c:v>181</c:v>
                </c:pt>
                <c:pt idx="112">
                  <c:v>182</c:v>
                </c:pt>
                <c:pt idx="113">
                  <c:v>183</c:v>
                </c:pt>
                <c:pt idx="114">
                  <c:v>184</c:v>
                </c:pt>
                <c:pt idx="115">
                  <c:v>185</c:v>
                </c:pt>
                <c:pt idx="116">
                  <c:v>186</c:v>
                </c:pt>
                <c:pt idx="117">
                  <c:v>187</c:v>
                </c:pt>
                <c:pt idx="118">
                  <c:v>189</c:v>
                </c:pt>
                <c:pt idx="119">
                  <c:v>190</c:v>
                </c:pt>
                <c:pt idx="120">
                  <c:v>191</c:v>
                </c:pt>
                <c:pt idx="121">
                  <c:v>192</c:v>
                </c:pt>
                <c:pt idx="122">
                  <c:v>193</c:v>
                </c:pt>
                <c:pt idx="123">
                  <c:v>194</c:v>
                </c:pt>
                <c:pt idx="124">
                  <c:v>195</c:v>
                </c:pt>
                <c:pt idx="125">
                  <c:v>196</c:v>
                </c:pt>
                <c:pt idx="126">
                  <c:v>198</c:v>
                </c:pt>
                <c:pt idx="127">
                  <c:v>199</c:v>
                </c:pt>
                <c:pt idx="128">
                  <c:v>201</c:v>
                </c:pt>
                <c:pt idx="129">
                  <c:v>202</c:v>
                </c:pt>
                <c:pt idx="130">
                  <c:v>203</c:v>
                </c:pt>
                <c:pt idx="131">
                  <c:v>205</c:v>
                </c:pt>
                <c:pt idx="132">
                  <c:v>206</c:v>
                </c:pt>
                <c:pt idx="133">
                  <c:v>207</c:v>
                </c:pt>
                <c:pt idx="134">
                  <c:v>209</c:v>
                </c:pt>
                <c:pt idx="135">
                  <c:v>210</c:v>
                </c:pt>
                <c:pt idx="136">
                  <c:v>211</c:v>
                </c:pt>
                <c:pt idx="137">
                  <c:v>214</c:v>
                </c:pt>
                <c:pt idx="138">
                  <c:v>216</c:v>
                </c:pt>
                <c:pt idx="139">
                  <c:v>217</c:v>
                </c:pt>
                <c:pt idx="140">
                  <c:v>218</c:v>
                </c:pt>
                <c:pt idx="141">
                  <c:v>219</c:v>
                </c:pt>
                <c:pt idx="142">
                  <c:v>220</c:v>
                </c:pt>
                <c:pt idx="143">
                  <c:v>221</c:v>
                </c:pt>
                <c:pt idx="144">
                  <c:v>222</c:v>
                </c:pt>
                <c:pt idx="145">
                  <c:v>223</c:v>
                </c:pt>
                <c:pt idx="146">
                  <c:v>225</c:v>
                </c:pt>
                <c:pt idx="147">
                  <c:v>226</c:v>
                </c:pt>
                <c:pt idx="148">
                  <c:v>227</c:v>
                </c:pt>
                <c:pt idx="149">
                  <c:v>233</c:v>
                </c:pt>
                <c:pt idx="150">
                  <c:v>234</c:v>
                </c:pt>
                <c:pt idx="151">
                  <c:v>235</c:v>
                </c:pt>
                <c:pt idx="152">
                  <c:v>236</c:v>
                </c:pt>
                <c:pt idx="153">
                  <c:v>237</c:v>
                </c:pt>
                <c:pt idx="154">
                  <c:v>238</c:v>
                </c:pt>
                <c:pt idx="155">
                  <c:v>239</c:v>
                </c:pt>
                <c:pt idx="156">
                  <c:v>241</c:v>
                </c:pt>
                <c:pt idx="157">
                  <c:v>244</c:v>
                </c:pt>
                <c:pt idx="158">
                  <c:v>245</c:v>
                </c:pt>
                <c:pt idx="159">
                  <c:v>246</c:v>
                </c:pt>
                <c:pt idx="160">
                  <c:v>247</c:v>
                </c:pt>
                <c:pt idx="161">
                  <c:v>249</c:v>
                </c:pt>
                <c:pt idx="162">
                  <c:v>250</c:v>
                </c:pt>
                <c:pt idx="163">
                  <c:v>252</c:v>
                </c:pt>
                <c:pt idx="164">
                  <c:v>253</c:v>
                </c:pt>
                <c:pt idx="165">
                  <c:v>254</c:v>
                </c:pt>
                <c:pt idx="166">
                  <c:v>255</c:v>
                </c:pt>
                <c:pt idx="167">
                  <c:v>261</c:v>
                </c:pt>
                <c:pt idx="168">
                  <c:v>264</c:v>
                </c:pt>
                <c:pt idx="169">
                  <c:v>266</c:v>
                </c:pt>
                <c:pt idx="170">
                  <c:v>268</c:v>
                </c:pt>
                <c:pt idx="171">
                  <c:v>269</c:v>
                </c:pt>
                <c:pt idx="172">
                  <c:v>270</c:v>
                </c:pt>
                <c:pt idx="173">
                  <c:v>272</c:v>
                </c:pt>
                <c:pt idx="174">
                  <c:v>275</c:v>
                </c:pt>
                <c:pt idx="175">
                  <c:v>279</c:v>
                </c:pt>
                <c:pt idx="176">
                  <c:v>280</c:v>
                </c:pt>
                <c:pt idx="177">
                  <c:v>282</c:v>
                </c:pt>
                <c:pt idx="178">
                  <c:v>288</c:v>
                </c:pt>
                <c:pt idx="179">
                  <c:v>290</c:v>
                </c:pt>
                <c:pt idx="180">
                  <c:v>295</c:v>
                </c:pt>
                <c:pt idx="181">
                  <c:v>296</c:v>
                </c:pt>
                <c:pt idx="182">
                  <c:v>297</c:v>
                </c:pt>
                <c:pt idx="183">
                  <c:v>299</c:v>
                </c:pt>
                <c:pt idx="184">
                  <c:v>300</c:v>
                </c:pt>
                <c:pt idx="185">
                  <c:v>303</c:v>
                </c:pt>
                <c:pt idx="186">
                  <c:v>307</c:v>
                </c:pt>
                <c:pt idx="187">
                  <c:v>316</c:v>
                </c:pt>
                <c:pt idx="188">
                  <c:v>323</c:v>
                </c:pt>
                <c:pt idx="189">
                  <c:v>329</c:v>
                </c:pt>
                <c:pt idx="190">
                  <c:v>330</c:v>
                </c:pt>
                <c:pt idx="191">
                  <c:v>331</c:v>
                </c:pt>
                <c:pt idx="192">
                  <c:v>336</c:v>
                </c:pt>
                <c:pt idx="193">
                  <c:v>337</c:v>
                </c:pt>
                <c:pt idx="194">
                  <c:v>340</c:v>
                </c:pt>
                <c:pt idx="195">
                  <c:v>361</c:v>
                </c:pt>
                <c:pt idx="196">
                  <c:v>363</c:v>
                </c:pt>
                <c:pt idx="197">
                  <c:v>366</c:v>
                </c:pt>
                <c:pt idx="198">
                  <c:v>369</c:v>
                </c:pt>
                <c:pt idx="199">
                  <c:v>374</c:v>
                </c:pt>
                <c:pt idx="200">
                  <c:v>375</c:v>
                </c:pt>
                <c:pt idx="201">
                  <c:v>381</c:v>
                </c:pt>
                <c:pt idx="202">
                  <c:v>393</c:v>
                </c:pt>
                <c:pt idx="203">
                  <c:v>397</c:v>
                </c:pt>
                <c:pt idx="204">
                  <c:v>409</c:v>
                </c:pt>
                <c:pt idx="205">
                  <c:v>411</c:v>
                </c:pt>
                <c:pt idx="206">
                  <c:v>419</c:v>
                </c:pt>
                <c:pt idx="207">
                  <c:v>432</c:v>
                </c:pt>
                <c:pt idx="208">
                  <c:v>452</c:v>
                </c:pt>
                <c:pt idx="209">
                  <c:v>454</c:v>
                </c:pt>
                <c:pt idx="210">
                  <c:v>460</c:v>
                </c:pt>
                <c:pt idx="211">
                  <c:v>462</c:v>
                </c:pt>
                <c:pt idx="212">
                  <c:v>470</c:v>
                </c:pt>
                <c:pt idx="213">
                  <c:v>480</c:v>
                </c:pt>
                <c:pt idx="214">
                  <c:v>484</c:v>
                </c:pt>
                <c:pt idx="215">
                  <c:v>498</c:v>
                </c:pt>
                <c:pt idx="216">
                  <c:v>524</c:v>
                </c:pt>
                <c:pt idx="217">
                  <c:v>533</c:v>
                </c:pt>
                <c:pt idx="218">
                  <c:v>536</c:v>
                </c:pt>
                <c:pt idx="219">
                  <c:v>546</c:v>
                </c:pt>
                <c:pt idx="220">
                  <c:v>554</c:v>
                </c:pt>
                <c:pt idx="221">
                  <c:v>555</c:v>
                </c:pt>
                <c:pt idx="222">
                  <c:v>589</c:v>
                </c:pt>
                <c:pt idx="223">
                  <c:v>645</c:v>
                </c:pt>
                <c:pt idx="224">
                  <c:v>659</c:v>
                </c:pt>
                <c:pt idx="225">
                  <c:v>676</c:v>
                </c:pt>
                <c:pt idx="226">
                  <c:v>723</c:v>
                </c:pt>
                <c:pt idx="227">
                  <c:v>762</c:v>
                </c:pt>
                <c:pt idx="228">
                  <c:v>768</c:v>
                </c:pt>
                <c:pt idx="229">
                  <c:v>820</c:v>
                </c:pt>
                <c:pt idx="230">
                  <c:v>890</c:v>
                </c:pt>
                <c:pt idx="231">
                  <c:v>903</c:v>
                </c:pt>
                <c:pt idx="232">
                  <c:v>909</c:v>
                </c:pt>
                <c:pt idx="233">
                  <c:v>943</c:v>
                </c:pt>
                <c:pt idx="234">
                  <c:v>980</c:v>
                </c:pt>
                <c:pt idx="235">
                  <c:v>1015</c:v>
                </c:pt>
                <c:pt idx="236">
                  <c:v>1022</c:v>
                </c:pt>
                <c:pt idx="237">
                  <c:v>1052</c:v>
                </c:pt>
                <c:pt idx="238">
                  <c:v>1071</c:v>
                </c:pt>
                <c:pt idx="239">
                  <c:v>1073</c:v>
                </c:pt>
                <c:pt idx="240">
                  <c:v>1095</c:v>
                </c:pt>
                <c:pt idx="241">
                  <c:v>1101</c:v>
                </c:pt>
                <c:pt idx="242">
                  <c:v>1113</c:v>
                </c:pt>
                <c:pt idx="243">
                  <c:v>1137</c:v>
                </c:pt>
                <c:pt idx="244">
                  <c:v>1140</c:v>
                </c:pt>
                <c:pt idx="245">
                  <c:v>1152</c:v>
                </c:pt>
                <c:pt idx="246">
                  <c:v>1170</c:v>
                </c:pt>
                <c:pt idx="247">
                  <c:v>1249</c:v>
                </c:pt>
                <c:pt idx="248">
                  <c:v>1267</c:v>
                </c:pt>
                <c:pt idx="249">
                  <c:v>1280</c:v>
                </c:pt>
                <c:pt idx="250">
                  <c:v>1297</c:v>
                </c:pt>
                <c:pt idx="251">
                  <c:v>1345</c:v>
                </c:pt>
                <c:pt idx="252">
                  <c:v>1354</c:v>
                </c:pt>
                <c:pt idx="253">
                  <c:v>1385</c:v>
                </c:pt>
                <c:pt idx="254">
                  <c:v>1396</c:v>
                </c:pt>
                <c:pt idx="255">
                  <c:v>1425</c:v>
                </c:pt>
                <c:pt idx="256">
                  <c:v>1442</c:v>
                </c:pt>
                <c:pt idx="257">
                  <c:v>1460</c:v>
                </c:pt>
                <c:pt idx="258">
                  <c:v>1467</c:v>
                </c:pt>
                <c:pt idx="259">
                  <c:v>1470</c:v>
                </c:pt>
                <c:pt idx="260">
                  <c:v>1518</c:v>
                </c:pt>
                <c:pt idx="261">
                  <c:v>1539</c:v>
                </c:pt>
                <c:pt idx="262">
                  <c:v>1548</c:v>
                </c:pt>
                <c:pt idx="263">
                  <c:v>1559</c:v>
                </c:pt>
                <c:pt idx="264">
                  <c:v>1561</c:v>
                </c:pt>
                <c:pt idx="265">
                  <c:v>1572</c:v>
                </c:pt>
                <c:pt idx="266">
                  <c:v>1573</c:v>
                </c:pt>
                <c:pt idx="267">
                  <c:v>1600</c:v>
                </c:pt>
                <c:pt idx="268">
                  <c:v>1604</c:v>
                </c:pt>
                <c:pt idx="269">
                  <c:v>1605</c:v>
                </c:pt>
                <c:pt idx="270">
                  <c:v>1606</c:v>
                </c:pt>
                <c:pt idx="271">
                  <c:v>1613</c:v>
                </c:pt>
                <c:pt idx="272">
                  <c:v>1621</c:v>
                </c:pt>
                <c:pt idx="273">
                  <c:v>1629</c:v>
                </c:pt>
                <c:pt idx="274">
                  <c:v>1681</c:v>
                </c:pt>
                <c:pt idx="275">
                  <c:v>1684</c:v>
                </c:pt>
                <c:pt idx="276">
                  <c:v>1690</c:v>
                </c:pt>
                <c:pt idx="277">
                  <c:v>1697</c:v>
                </c:pt>
                <c:pt idx="278">
                  <c:v>1703</c:v>
                </c:pt>
                <c:pt idx="279">
                  <c:v>1713</c:v>
                </c:pt>
                <c:pt idx="280">
                  <c:v>1773</c:v>
                </c:pt>
                <c:pt idx="281">
                  <c:v>1782</c:v>
                </c:pt>
                <c:pt idx="282">
                  <c:v>1784</c:v>
                </c:pt>
                <c:pt idx="283">
                  <c:v>1785</c:v>
                </c:pt>
                <c:pt idx="284">
                  <c:v>1797</c:v>
                </c:pt>
                <c:pt idx="285">
                  <c:v>1815</c:v>
                </c:pt>
                <c:pt idx="286">
                  <c:v>1821</c:v>
                </c:pt>
                <c:pt idx="287">
                  <c:v>1866</c:v>
                </c:pt>
                <c:pt idx="288">
                  <c:v>1884</c:v>
                </c:pt>
                <c:pt idx="289">
                  <c:v>1887</c:v>
                </c:pt>
                <c:pt idx="290">
                  <c:v>1894</c:v>
                </c:pt>
                <c:pt idx="291">
                  <c:v>1902</c:v>
                </c:pt>
                <c:pt idx="292">
                  <c:v>1917</c:v>
                </c:pt>
                <c:pt idx="293">
                  <c:v>1965</c:v>
                </c:pt>
                <c:pt idx="294">
                  <c:v>1989</c:v>
                </c:pt>
                <c:pt idx="295">
                  <c:v>1991</c:v>
                </c:pt>
                <c:pt idx="296">
                  <c:v>2013</c:v>
                </c:pt>
                <c:pt idx="297">
                  <c:v>2038</c:v>
                </c:pt>
                <c:pt idx="298">
                  <c:v>2043</c:v>
                </c:pt>
                <c:pt idx="299">
                  <c:v>2053</c:v>
                </c:pt>
                <c:pt idx="300">
                  <c:v>2080</c:v>
                </c:pt>
                <c:pt idx="301">
                  <c:v>2100</c:v>
                </c:pt>
                <c:pt idx="302">
                  <c:v>2105</c:v>
                </c:pt>
                <c:pt idx="303">
                  <c:v>2106</c:v>
                </c:pt>
                <c:pt idx="304">
                  <c:v>2107</c:v>
                </c:pt>
                <c:pt idx="305">
                  <c:v>2120</c:v>
                </c:pt>
                <c:pt idx="306">
                  <c:v>2144</c:v>
                </c:pt>
                <c:pt idx="307">
                  <c:v>2188</c:v>
                </c:pt>
                <c:pt idx="308">
                  <c:v>2218</c:v>
                </c:pt>
                <c:pt idx="309">
                  <c:v>2220</c:v>
                </c:pt>
                <c:pt idx="310">
                  <c:v>2230</c:v>
                </c:pt>
                <c:pt idx="311">
                  <c:v>2237</c:v>
                </c:pt>
                <c:pt idx="312">
                  <c:v>2261</c:v>
                </c:pt>
                <c:pt idx="313">
                  <c:v>2266</c:v>
                </c:pt>
                <c:pt idx="314">
                  <c:v>2283</c:v>
                </c:pt>
                <c:pt idx="315">
                  <c:v>2289</c:v>
                </c:pt>
                <c:pt idx="316">
                  <c:v>2293</c:v>
                </c:pt>
                <c:pt idx="317">
                  <c:v>2320</c:v>
                </c:pt>
                <c:pt idx="318">
                  <c:v>2326</c:v>
                </c:pt>
                <c:pt idx="319">
                  <c:v>2331</c:v>
                </c:pt>
                <c:pt idx="320">
                  <c:v>2346</c:v>
                </c:pt>
                <c:pt idx="321">
                  <c:v>2353</c:v>
                </c:pt>
                <c:pt idx="322">
                  <c:v>2409</c:v>
                </c:pt>
                <c:pt idx="323">
                  <c:v>2414</c:v>
                </c:pt>
                <c:pt idx="324">
                  <c:v>2431</c:v>
                </c:pt>
                <c:pt idx="325">
                  <c:v>2436</c:v>
                </c:pt>
                <c:pt idx="326">
                  <c:v>2441</c:v>
                </c:pt>
                <c:pt idx="327">
                  <c:v>2443</c:v>
                </c:pt>
                <c:pt idx="328">
                  <c:v>2468</c:v>
                </c:pt>
                <c:pt idx="329">
                  <c:v>2475</c:v>
                </c:pt>
                <c:pt idx="330">
                  <c:v>2489</c:v>
                </c:pt>
                <c:pt idx="331">
                  <c:v>2506</c:v>
                </c:pt>
                <c:pt idx="332">
                  <c:v>2526</c:v>
                </c:pt>
                <c:pt idx="333">
                  <c:v>2528</c:v>
                </c:pt>
                <c:pt idx="334">
                  <c:v>2551</c:v>
                </c:pt>
                <c:pt idx="335">
                  <c:v>2662</c:v>
                </c:pt>
                <c:pt idx="336">
                  <c:v>2673</c:v>
                </c:pt>
                <c:pt idx="337">
                  <c:v>2693</c:v>
                </c:pt>
                <c:pt idx="338">
                  <c:v>2725</c:v>
                </c:pt>
                <c:pt idx="339">
                  <c:v>2739</c:v>
                </c:pt>
                <c:pt idx="340">
                  <c:v>2756</c:v>
                </c:pt>
                <c:pt idx="341">
                  <c:v>2768</c:v>
                </c:pt>
                <c:pt idx="342">
                  <c:v>2805</c:v>
                </c:pt>
                <c:pt idx="343">
                  <c:v>2857</c:v>
                </c:pt>
                <c:pt idx="344">
                  <c:v>2875</c:v>
                </c:pt>
                <c:pt idx="345">
                  <c:v>2893</c:v>
                </c:pt>
                <c:pt idx="346">
                  <c:v>2985</c:v>
                </c:pt>
                <c:pt idx="347">
                  <c:v>3016</c:v>
                </c:pt>
                <c:pt idx="348">
                  <c:v>3036</c:v>
                </c:pt>
                <c:pt idx="349">
                  <c:v>3059</c:v>
                </c:pt>
                <c:pt idx="350">
                  <c:v>3063</c:v>
                </c:pt>
                <c:pt idx="351">
                  <c:v>3116</c:v>
                </c:pt>
                <c:pt idx="352">
                  <c:v>3131</c:v>
                </c:pt>
                <c:pt idx="353">
                  <c:v>3177</c:v>
                </c:pt>
                <c:pt idx="354">
                  <c:v>3205</c:v>
                </c:pt>
                <c:pt idx="355">
                  <c:v>3272</c:v>
                </c:pt>
                <c:pt idx="356">
                  <c:v>3308</c:v>
                </c:pt>
                <c:pt idx="357">
                  <c:v>3318</c:v>
                </c:pt>
                <c:pt idx="358">
                  <c:v>3376</c:v>
                </c:pt>
                <c:pt idx="359">
                  <c:v>3388</c:v>
                </c:pt>
                <c:pt idx="360">
                  <c:v>3533</c:v>
                </c:pt>
                <c:pt idx="361">
                  <c:v>3537</c:v>
                </c:pt>
                <c:pt idx="362">
                  <c:v>3594</c:v>
                </c:pt>
                <c:pt idx="363">
                  <c:v>3596</c:v>
                </c:pt>
                <c:pt idx="364">
                  <c:v>3657</c:v>
                </c:pt>
                <c:pt idx="365">
                  <c:v>3727</c:v>
                </c:pt>
                <c:pt idx="366">
                  <c:v>3742</c:v>
                </c:pt>
                <c:pt idx="367">
                  <c:v>3777</c:v>
                </c:pt>
                <c:pt idx="368">
                  <c:v>3934</c:v>
                </c:pt>
                <c:pt idx="369">
                  <c:v>4006</c:v>
                </c:pt>
                <c:pt idx="370">
                  <c:v>4065</c:v>
                </c:pt>
                <c:pt idx="371">
                  <c:v>4233</c:v>
                </c:pt>
                <c:pt idx="372">
                  <c:v>4289</c:v>
                </c:pt>
                <c:pt idx="373">
                  <c:v>4358</c:v>
                </c:pt>
                <c:pt idx="374">
                  <c:v>4498</c:v>
                </c:pt>
                <c:pt idx="375">
                  <c:v>4799</c:v>
                </c:pt>
                <c:pt idx="376">
                  <c:v>5139</c:v>
                </c:pt>
                <c:pt idx="377">
                  <c:v>5168</c:v>
                </c:pt>
                <c:pt idx="378">
                  <c:v>5180</c:v>
                </c:pt>
                <c:pt idx="379">
                  <c:v>5203</c:v>
                </c:pt>
                <c:pt idx="380">
                  <c:v>5419</c:v>
                </c:pt>
                <c:pt idx="381">
                  <c:v>5512</c:v>
                </c:pt>
                <c:pt idx="382">
                  <c:v>5880</c:v>
                </c:pt>
                <c:pt idx="383">
                  <c:v>5966</c:v>
                </c:pt>
                <c:pt idx="384">
                  <c:v>6212</c:v>
                </c:pt>
                <c:pt idx="385">
                  <c:v>6286</c:v>
                </c:pt>
                <c:pt idx="386">
                  <c:v>6406</c:v>
                </c:pt>
                <c:pt idx="387">
                  <c:v>6465</c:v>
                </c:pt>
                <c:pt idx="388">
                  <c:v>7295</c:v>
                </c:pt>
                <c:pt idx="389">
                  <c:v>(blank)</c:v>
                </c:pt>
              </c:strCache>
            </c:strRef>
          </c:cat>
          <c:val>
            <c:numRef>
              <c:f>Sheet9!$B$4:$B$394</c:f>
              <c:numCache>
                <c:formatCode>General</c:formatCode>
                <c:ptCount val="3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6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6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5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4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1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5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4</c:v>
                </c:pt>
                <c:pt idx="82">
                  <c:v>1</c:v>
                </c:pt>
                <c:pt idx="83">
                  <c:v>4</c:v>
                </c:pt>
                <c:pt idx="84">
                  <c:v>1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5</c:v>
                </c:pt>
                <c:pt idx="93">
                  <c:v>2</c:v>
                </c:pt>
                <c:pt idx="94">
                  <c:v>3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5</c:v>
                </c:pt>
                <c:pt idx="99">
                  <c:v>4</c:v>
                </c:pt>
                <c:pt idx="100">
                  <c:v>1</c:v>
                </c:pt>
                <c:pt idx="101">
                  <c:v>2</c:v>
                </c:pt>
                <c:pt idx="102">
                  <c:v>1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4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5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2</c:v>
                </c:pt>
                <c:pt idx="122">
                  <c:v>1</c:v>
                </c:pt>
                <c:pt idx="123">
                  <c:v>4</c:v>
                </c:pt>
                <c:pt idx="124">
                  <c:v>2</c:v>
                </c:pt>
                <c:pt idx="125">
                  <c:v>1</c:v>
                </c:pt>
                <c:pt idx="126">
                  <c:v>3</c:v>
                </c:pt>
                <c:pt idx="127">
                  <c:v>3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6-476E-AC64-4630C14BA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0253344"/>
        <c:axId val="850263744"/>
      </c:barChart>
      <c:catAx>
        <c:axId val="8502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63744"/>
        <c:crosses val="autoZero"/>
        <c:auto val="1"/>
        <c:lblAlgn val="ctr"/>
        <c:lblOffset val="100"/>
        <c:noMultiLvlLbl val="0"/>
      </c:catAx>
      <c:valAx>
        <c:axId val="8502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5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Analysis.xlsx]Sheet9!PivotTable20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Sheet9!$S$1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Sheet9!$R$2:$R$287</c:f>
              <c:strCache>
                <c:ptCount val="285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60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67</c:v>
                </c:pt>
                <c:pt idx="56">
                  <c:v>70</c:v>
                </c:pt>
                <c:pt idx="57">
                  <c:v>71</c:v>
                </c:pt>
                <c:pt idx="58">
                  <c:v>73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78</c:v>
                </c:pt>
                <c:pt idx="63">
                  <c:v>79</c:v>
                </c:pt>
                <c:pt idx="64">
                  <c:v>80</c:v>
                </c:pt>
                <c:pt idx="65">
                  <c:v>82</c:v>
                </c:pt>
                <c:pt idx="66">
                  <c:v>83</c:v>
                </c:pt>
                <c:pt idx="67">
                  <c:v>84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90</c:v>
                </c:pt>
                <c:pt idx="72">
                  <c:v>91</c:v>
                </c:pt>
                <c:pt idx="73">
                  <c:v>92</c:v>
                </c:pt>
                <c:pt idx="74">
                  <c:v>94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104</c:v>
                </c:pt>
                <c:pt idx="79">
                  <c:v>105</c:v>
                </c:pt>
                <c:pt idx="80">
                  <c:v>106</c:v>
                </c:pt>
                <c:pt idx="81">
                  <c:v>107</c:v>
                </c:pt>
                <c:pt idx="82">
                  <c:v>108</c:v>
                </c:pt>
                <c:pt idx="83">
                  <c:v>111</c:v>
                </c:pt>
                <c:pt idx="84">
                  <c:v>112</c:v>
                </c:pt>
                <c:pt idx="85">
                  <c:v>113</c:v>
                </c:pt>
                <c:pt idx="86">
                  <c:v>114</c:v>
                </c:pt>
                <c:pt idx="87">
                  <c:v>115</c:v>
                </c:pt>
                <c:pt idx="88">
                  <c:v>117</c:v>
                </c:pt>
                <c:pt idx="89">
                  <c:v>118</c:v>
                </c:pt>
                <c:pt idx="90">
                  <c:v>120</c:v>
                </c:pt>
                <c:pt idx="91">
                  <c:v>121</c:v>
                </c:pt>
                <c:pt idx="92">
                  <c:v>127</c:v>
                </c:pt>
                <c:pt idx="93">
                  <c:v>128</c:v>
                </c:pt>
                <c:pt idx="94">
                  <c:v>130</c:v>
                </c:pt>
                <c:pt idx="95">
                  <c:v>131</c:v>
                </c:pt>
                <c:pt idx="96">
                  <c:v>132</c:v>
                </c:pt>
                <c:pt idx="97">
                  <c:v>133</c:v>
                </c:pt>
                <c:pt idx="98">
                  <c:v>135</c:v>
                </c:pt>
                <c:pt idx="99">
                  <c:v>136</c:v>
                </c:pt>
                <c:pt idx="100">
                  <c:v>137</c:v>
                </c:pt>
                <c:pt idx="101">
                  <c:v>139</c:v>
                </c:pt>
                <c:pt idx="102">
                  <c:v>141</c:v>
                </c:pt>
                <c:pt idx="103">
                  <c:v>143</c:v>
                </c:pt>
                <c:pt idx="104">
                  <c:v>145</c:v>
                </c:pt>
                <c:pt idx="105">
                  <c:v>147</c:v>
                </c:pt>
                <c:pt idx="106">
                  <c:v>151</c:v>
                </c:pt>
                <c:pt idx="107">
                  <c:v>154</c:v>
                </c:pt>
                <c:pt idx="108">
                  <c:v>156</c:v>
                </c:pt>
                <c:pt idx="109">
                  <c:v>157</c:v>
                </c:pt>
                <c:pt idx="110">
                  <c:v>160</c:v>
                </c:pt>
                <c:pt idx="111">
                  <c:v>162</c:v>
                </c:pt>
                <c:pt idx="112">
                  <c:v>168</c:v>
                </c:pt>
                <c:pt idx="113">
                  <c:v>180</c:v>
                </c:pt>
                <c:pt idx="114">
                  <c:v>181</c:v>
                </c:pt>
                <c:pt idx="115">
                  <c:v>183</c:v>
                </c:pt>
                <c:pt idx="116">
                  <c:v>184</c:v>
                </c:pt>
                <c:pt idx="117">
                  <c:v>186</c:v>
                </c:pt>
                <c:pt idx="118">
                  <c:v>191</c:v>
                </c:pt>
                <c:pt idx="119">
                  <c:v>200</c:v>
                </c:pt>
                <c:pt idx="120">
                  <c:v>210</c:v>
                </c:pt>
                <c:pt idx="121">
                  <c:v>215</c:v>
                </c:pt>
                <c:pt idx="122">
                  <c:v>219</c:v>
                </c:pt>
                <c:pt idx="123">
                  <c:v>225</c:v>
                </c:pt>
                <c:pt idx="124">
                  <c:v>226</c:v>
                </c:pt>
                <c:pt idx="125">
                  <c:v>243</c:v>
                </c:pt>
                <c:pt idx="126">
                  <c:v>245</c:v>
                </c:pt>
                <c:pt idx="127">
                  <c:v>248</c:v>
                </c:pt>
                <c:pt idx="128">
                  <c:v>252</c:v>
                </c:pt>
                <c:pt idx="129">
                  <c:v>253</c:v>
                </c:pt>
                <c:pt idx="130">
                  <c:v>257</c:v>
                </c:pt>
                <c:pt idx="131">
                  <c:v>263</c:v>
                </c:pt>
                <c:pt idx="132">
                  <c:v>296</c:v>
                </c:pt>
                <c:pt idx="133">
                  <c:v>326</c:v>
                </c:pt>
                <c:pt idx="134">
                  <c:v>328</c:v>
                </c:pt>
                <c:pt idx="135">
                  <c:v>331</c:v>
                </c:pt>
                <c:pt idx="136">
                  <c:v>347</c:v>
                </c:pt>
                <c:pt idx="137">
                  <c:v>355</c:v>
                </c:pt>
                <c:pt idx="138">
                  <c:v>362</c:v>
                </c:pt>
                <c:pt idx="139">
                  <c:v>374</c:v>
                </c:pt>
                <c:pt idx="140">
                  <c:v>379</c:v>
                </c:pt>
                <c:pt idx="141">
                  <c:v>390</c:v>
                </c:pt>
                <c:pt idx="142">
                  <c:v>393</c:v>
                </c:pt>
                <c:pt idx="143">
                  <c:v>395</c:v>
                </c:pt>
                <c:pt idx="144">
                  <c:v>418</c:v>
                </c:pt>
                <c:pt idx="145">
                  <c:v>424</c:v>
                </c:pt>
                <c:pt idx="146">
                  <c:v>435</c:v>
                </c:pt>
                <c:pt idx="147">
                  <c:v>439</c:v>
                </c:pt>
                <c:pt idx="148">
                  <c:v>441</c:v>
                </c:pt>
                <c:pt idx="149">
                  <c:v>452</c:v>
                </c:pt>
                <c:pt idx="150">
                  <c:v>454</c:v>
                </c:pt>
                <c:pt idx="151">
                  <c:v>504</c:v>
                </c:pt>
                <c:pt idx="152">
                  <c:v>513</c:v>
                </c:pt>
                <c:pt idx="153">
                  <c:v>523</c:v>
                </c:pt>
                <c:pt idx="154">
                  <c:v>524</c:v>
                </c:pt>
                <c:pt idx="155">
                  <c:v>526</c:v>
                </c:pt>
                <c:pt idx="156">
                  <c:v>528</c:v>
                </c:pt>
                <c:pt idx="157">
                  <c:v>532</c:v>
                </c:pt>
                <c:pt idx="158">
                  <c:v>535</c:v>
                </c:pt>
                <c:pt idx="159">
                  <c:v>554</c:v>
                </c:pt>
                <c:pt idx="160">
                  <c:v>558</c:v>
                </c:pt>
                <c:pt idx="161">
                  <c:v>575</c:v>
                </c:pt>
                <c:pt idx="162">
                  <c:v>579</c:v>
                </c:pt>
                <c:pt idx="163">
                  <c:v>594</c:v>
                </c:pt>
                <c:pt idx="164">
                  <c:v>595</c:v>
                </c:pt>
                <c:pt idx="165">
                  <c:v>602</c:v>
                </c:pt>
                <c:pt idx="166">
                  <c:v>605</c:v>
                </c:pt>
                <c:pt idx="167">
                  <c:v>610</c:v>
                </c:pt>
                <c:pt idx="168">
                  <c:v>614</c:v>
                </c:pt>
                <c:pt idx="169">
                  <c:v>648</c:v>
                </c:pt>
                <c:pt idx="170">
                  <c:v>656</c:v>
                </c:pt>
                <c:pt idx="171">
                  <c:v>662</c:v>
                </c:pt>
                <c:pt idx="172">
                  <c:v>672</c:v>
                </c:pt>
                <c:pt idx="173">
                  <c:v>674</c:v>
                </c:pt>
                <c:pt idx="174">
                  <c:v>676</c:v>
                </c:pt>
                <c:pt idx="175">
                  <c:v>679</c:v>
                </c:pt>
                <c:pt idx="176">
                  <c:v>714</c:v>
                </c:pt>
                <c:pt idx="177">
                  <c:v>723</c:v>
                </c:pt>
                <c:pt idx="178">
                  <c:v>742</c:v>
                </c:pt>
                <c:pt idx="179">
                  <c:v>747</c:v>
                </c:pt>
                <c:pt idx="180">
                  <c:v>750</c:v>
                </c:pt>
                <c:pt idx="181">
                  <c:v>752</c:v>
                </c:pt>
                <c:pt idx="182">
                  <c:v>774</c:v>
                </c:pt>
                <c:pt idx="183">
                  <c:v>782</c:v>
                </c:pt>
                <c:pt idx="184">
                  <c:v>792</c:v>
                </c:pt>
                <c:pt idx="185">
                  <c:v>803</c:v>
                </c:pt>
                <c:pt idx="186">
                  <c:v>830</c:v>
                </c:pt>
                <c:pt idx="187">
                  <c:v>831</c:v>
                </c:pt>
                <c:pt idx="188">
                  <c:v>838</c:v>
                </c:pt>
                <c:pt idx="189">
                  <c:v>842</c:v>
                </c:pt>
                <c:pt idx="190">
                  <c:v>846</c:v>
                </c:pt>
                <c:pt idx="191">
                  <c:v>859</c:v>
                </c:pt>
                <c:pt idx="192">
                  <c:v>886</c:v>
                </c:pt>
                <c:pt idx="193">
                  <c:v>889</c:v>
                </c:pt>
                <c:pt idx="194">
                  <c:v>898</c:v>
                </c:pt>
                <c:pt idx="195">
                  <c:v>908</c:v>
                </c:pt>
                <c:pt idx="196">
                  <c:v>923</c:v>
                </c:pt>
                <c:pt idx="197">
                  <c:v>926</c:v>
                </c:pt>
                <c:pt idx="198">
                  <c:v>931</c:v>
                </c:pt>
                <c:pt idx="199">
                  <c:v>934</c:v>
                </c:pt>
                <c:pt idx="200">
                  <c:v>940</c:v>
                </c:pt>
                <c:pt idx="201">
                  <c:v>941</c:v>
                </c:pt>
                <c:pt idx="202">
                  <c:v>955</c:v>
                </c:pt>
                <c:pt idx="203">
                  <c:v>976</c:v>
                </c:pt>
                <c:pt idx="204">
                  <c:v>1000</c:v>
                </c:pt>
                <c:pt idx="205">
                  <c:v>1028</c:v>
                </c:pt>
                <c:pt idx="206">
                  <c:v>1059</c:v>
                </c:pt>
                <c:pt idx="207">
                  <c:v>1063</c:v>
                </c:pt>
                <c:pt idx="208">
                  <c:v>1068</c:v>
                </c:pt>
                <c:pt idx="209">
                  <c:v>1072</c:v>
                </c:pt>
                <c:pt idx="210">
                  <c:v>1113</c:v>
                </c:pt>
                <c:pt idx="211">
                  <c:v>1120</c:v>
                </c:pt>
                <c:pt idx="212">
                  <c:v>1121</c:v>
                </c:pt>
                <c:pt idx="213">
                  <c:v>1122</c:v>
                </c:pt>
                <c:pt idx="214">
                  <c:v>1130</c:v>
                </c:pt>
                <c:pt idx="215">
                  <c:v>1181</c:v>
                </c:pt>
                <c:pt idx="216">
                  <c:v>1194</c:v>
                </c:pt>
                <c:pt idx="217">
                  <c:v>1198</c:v>
                </c:pt>
                <c:pt idx="218">
                  <c:v>1218</c:v>
                </c:pt>
                <c:pt idx="219">
                  <c:v>1220</c:v>
                </c:pt>
                <c:pt idx="220">
                  <c:v>1221</c:v>
                </c:pt>
                <c:pt idx="221">
                  <c:v>1225</c:v>
                </c:pt>
                <c:pt idx="222">
                  <c:v>1229</c:v>
                </c:pt>
                <c:pt idx="223">
                  <c:v>1257</c:v>
                </c:pt>
                <c:pt idx="224">
                  <c:v>1258</c:v>
                </c:pt>
                <c:pt idx="225">
                  <c:v>1274</c:v>
                </c:pt>
                <c:pt idx="226">
                  <c:v>1296</c:v>
                </c:pt>
                <c:pt idx="227">
                  <c:v>1297</c:v>
                </c:pt>
                <c:pt idx="228">
                  <c:v>1335</c:v>
                </c:pt>
                <c:pt idx="229">
                  <c:v>1368</c:v>
                </c:pt>
                <c:pt idx="230">
                  <c:v>1439</c:v>
                </c:pt>
                <c:pt idx="231">
                  <c:v>1467</c:v>
                </c:pt>
                <c:pt idx="232">
                  <c:v>1480</c:v>
                </c:pt>
                <c:pt idx="233">
                  <c:v>1482</c:v>
                </c:pt>
                <c:pt idx="234">
                  <c:v>1538</c:v>
                </c:pt>
                <c:pt idx="235">
                  <c:v>1596</c:v>
                </c:pt>
                <c:pt idx="236">
                  <c:v>1608</c:v>
                </c:pt>
                <c:pt idx="237">
                  <c:v>1625</c:v>
                </c:pt>
                <c:pt idx="238">
                  <c:v>1657</c:v>
                </c:pt>
                <c:pt idx="239">
                  <c:v>1658</c:v>
                </c:pt>
                <c:pt idx="240">
                  <c:v>1684</c:v>
                </c:pt>
                <c:pt idx="241">
                  <c:v>1691</c:v>
                </c:pt>
                <c:pt idx="242">
                  <c:v>1748</c:v>
                </c:pt>
                <c:pt idx="243">
                  <c:v>1758</c:v>
                </c:pt>
                <c:pt idx="244">
                  <c:v>1784</c:v>
                </c:pt>
                <c:pt idx="245">
                  <c:v>1790</c:v>
                </c:pt>
                <c:pt idx="246">
                  <c:v>1796</c:v>
                </c:pt>
                <c:pt idx="247">
                  <c:v>1825</c:v>
                </c:pt>
                <c:pt idx="248">
                  <c:v>1886</c:v>
                </c:pt>
                <c:pt idx="249">
                  <c:v>1890</c:v>
                </c:pt>
                <c:pt idx="250">
                  <c:v>1910</c:v>
                </c:pt>
                <c:pt idx="251">
                  <c:v>1979</c:v>
                </c:pt>
                <c:pt idx="252">
                  <c:v>1999</c:v>
                </c:pt>
                <c:pt idx="253">
                  <c:v>2025</c:v>
                </c:pt>
                <c:pt idx="254">
                  <c:v>2062</c:v>
                </c:pt>
                <c:pt idx="255">
                  <c:v>2072</c:v>
                </c:pt>
                <c:pt idx="256">
                  <c:v>2108</c:v>
                </c:pt>
                <c:pt idx="257">
                  <c:v>2138</c:v>
                </c:pt>
                <c:pt idx="258">
                  <c:v>2176</c:v>
                </c:pt>
                <c:pt idx="259">
                  <c:v>2179</c:v>
                </c:pt>
                <c:pt idx="260">
                  <c:v>2201</c:v>
                </c:pt>
                <c:pt idx="261">
                  <c:v>2253</c:v>
                </c:pt>
                <c:pt idx="262">
                  <c:v>2266</c:v>
                </c:pt>
                <c:pt idx="263">
                  <c:v>2307</c:v>
                </c:pt>
                <c:pt idx="264">
                  <c:v>2468</c:v>
                </c:pt>
                <c:pt idx="265">
                  <c:v>2604</c:v>
                </c:pt>
                <c:pt idx="266">
                  <c:v>2690</c:v>
                </c:pt>
                <c:pt idx="267">
                  <c:v>2779</c:v>
                </c:pt>
                <c:pt idx="268">
                  <c:v>2915</c:v>
                </c:pt>
                <c:pt idx="269">
                  <c:v>2928</c:v>
                </c:pt>
                <c:pt idx="270">
                  <c:v>2955</c:v>
                </c:pt>
                <c:pt idx="271">
                  <c:v>3015</c:v>
                </c:pt>
                <c:pt idx="272">
                  <c:v>3182</c:v>
                </c:pt>
                <c:pt idx="273">
                  <c:v>3304</c:v>
                </c:pt>
                <c:pt idx="274">
                  <c:v>3387</c:v>
                </c:pt>
                <c:pt idx="275">
                  <c:v>3410</c:v>
                </c:pt>
                <c:pt idx="276">
                  <c:v>3483</c:v>
                </c:pt>
                <c:pt idx="277">
                  <c:v>3868</c:v>
                </c:pt>
                <c:pt idx="278">
                  <c:v>4405</c:v>
                </c:pt>
                <c:pt idx="279">
                  <c:v>4428</c:v>
                </c:pt>
                <c:pt idx="280">
                  <c:v>4697</c:v>
                </c:pt>
                <c:pt idx="281">
                  <c:v>5497</c:v>
                </c:pt>
                <c:pt idx="282">
                  <c:v>5681</c:v>
                </c:pt>
                <c:pt idx="283">
                  <c:v>6080</c:v>
                </c:pt>
                <c:pt idx="284">
                  <c:v>(blank)</c:v>
                </c:pt>
              </c:strCache>
            </c:strRef>
          </c:cat>
          <c:val>
            <c:numRef>
              <c:f>Sheet9!$S$2:$S$287</c:f>
              <c:numCache>
                <c:formatCode>General</c:formatCode>
                <c:ptCount val="285"/>
                <c:pt idx="0">
                  <c:v>2</c:v>
                </c:pt>
                <c:pt idx="1">
                  <c:v>18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7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5</c:v>
                </c:pt>
                <c:pt idx="25">
                  <c:v>3</c:v>
                </c:pt>
                <c:pt idx="26">
                  <c:v>3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4</c:v>
                </c:pt>
                <c:pt idx="31">
                  <c:v>4</c:v>
                </c:pt>
                <c:pt idx="32">
                  <c:v>1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8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3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3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2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9-4F93-91DE-A8AB96820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803664"/>
        <c:axId val="417804912"/>
      </c:barChart>
      <c:catAx>
        <c:axId val="41780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804912"/>
        <c:crosses val="autoZero"/>
        <c:auto val="1"/>
        <c:lblAlgn val="ctr"/>
        <c:lblOffset val="100"/>
        <c:noMultiLvlLbl val="0"/>
      </c:catAx>
      <c:valAx>
        <c:axId val="41780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80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227330</xdr:colOff>
      <xdr:row>1</xdr:row>
      <xdr:rowOff>36830</xdr:rowOff>
    </xdr:from>
    <xdr:to>
      <xdr:col>15</xdr:col>
      <xdr:colOff>609600</xdr:colOff>
      <xdr:row>22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CA875-2442-1CF1-DCA9-7DA6090AB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387350</xdr:colOff>
      <xdr:row>4</xdr:row>
      <xdr:rowOff>195580</xdr:rowOff>
    </xdr:from>
    <xdr:to>
      <xdr:col>17</xdr:col>
      <xdr:colOff>574040</xdr:colOff>
      <xdr:row>25</xdr:row>
      <xdr:rowOff>90170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1485C-ADD6-252C-6F61-7FAFF9B88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316230</xdr:colOff>
      <xdr:row>3</xdr:row>
      <xdr:rowOff>12700</xdr:rowOff>
    </xdr:from>
    <xdr:to>
      <xdr:col>14</xdr:col>
      <xdr:colOff>345440</xdr:colOff>
      <xdr:row>25</xdr:row>
      <xdr:rowOff>20320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6E6E2-4763-1F01-ABB2-662E3936D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8254</xdr:colOff>
      <xdr:row>3</xdr:row>
      <xdr:rowOff>12700</xdr:rowOff>
    </xdr:from>
    <xdr:to>
      <xdr:col>14</xdr:col>
      <xdr:colOff>31749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C7C74-0F9A-3BA3-92CF-5DE218B00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13</xdr:row>
      <xdr:rowOff>167640</xdr:rowOff>
    </xdr:from>
    <xdr:to>
      <xdr:col>7</xdr:col>
      <xdr:colOff>1358900</xdr:colOff>
      <xdr:row>32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90047F-D493-B90F-2794-287C162B8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433070</xdr:colOff>
      <xdr:row>0</xdr:row>
      <xdr:rowOff>125730</xdr:rowOff>
    </xdr:from>
    <xdr:to>
      <xdr:col>14</xdr:col>
      <xdr:colOff>365760</xdr:colOff>
      <xdr:row>26</xdr:row>
      <xdr:rowOff>157480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61B217-DEA5-7C77-B7EB-1EEBAEC5C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625474</xdr:colOff>
      <xdr:row>28</xdr:row>
      <xdr:rowOff>13970</xdr:rowOff>
    </xdr:from>
    <xdr:to>
      <xdr:col>13</xdr:col>
      <xdr:colOff>287020</xdr:colOff>
      <xdr:row>54</xdr:row>
      <xdr:rowOff>130810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C1A3CB-E623-4C5C-B706-1A780D7BB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e Pawlicki Maule" refreshedDate="44907.277636226849" createdVersion="8" refreshedVersion="8" minRefreshableVersion="3" recordCount="1001" xr:uid="{0F6A2710-DC6A-4A17-89CD-A819017CD04A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5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exandre Pawlicki Maule" refreshedDate="44910.331154398147" backgroundQuery="1" createdVersion="8" refreshedVersion="8" minRefreshableVersion="3" recordCount="0" supportSubquery="1" supportAdvancedDrill="1" xr:uid="{C3290908-4718-45BC-81B8-4E13D194FE16}">
  <cacheSource type="external" connectionId="1"/>
  <cacheFields count="5">
    <cacheField name="[Range].[Date Ended Conversion (Month)].[Date Ended Conversion (Month)]" caption="Date Ended Conversion (Month)" numFmtId="0" hierarchy="25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Ended Conversion (Year)].[Date Ended Conversion (Year)]" caption="Date Ended Conversion (Year)" numFmtId="0" hierarchy="23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Measures].[Count of outcome]" caption="Count of outcome" numFmtId="0" hierarchy="30" level="32767"/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3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2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Ended Conversion (Year)]" caption="Date Ended Conversion (Year)" attribute="1" defaultMemberUniqueName="[Range].[Date Ended Conversion (Year)].[All]" allUniqueName="[Range].[Date End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Ended Conversion (Quarter)]" caption="Date Ended Conversion (Quarter)" attribute="1" defaultMemberUniqueName="[Range].[Date Ended Conversion (Quarter)].[All]" allUniqueName="[Range].[Date Ended Conversion (Quarter)].[All]" dimensionUniqueName="[Range]" displayFolder="" count="2" memberValueDatatype="130" unbalanced="0"/>
    <cacheHierarchy uniqueName="[Range].[Date Ended Conversion (Month)]" caption="Date Ended Conversion (Month)" attribute="1" defaultMemberUniqueName="[Range].[Date Ended Conversion (Month)].[All]" allUniqueName="[Range].[Date Ended Conversion (Month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Range].[Date Ended Conversion (Month Index)]" caption="Date Ended Conversion (Month Index)" attribute="1" defaultMemberUniqueName="[Range].[Date Ended Conversion (Month Index)].[All]" allUniqueName="[Range].[Date End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exandre Pawlicki Maule" refreshedDate="44912.583871643517" backgroundQuery="1" createdVersion="8" refreshedVersion="8" minRefreshableVersion="3" recordCount="0" supportSubquery="1" supportAdvancedDrill="1" xr:uid="{70E11700-EE51-46CB-AAA6-3074357D1896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30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3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Ended Conversion (Year)]" caption="Date Ended Conversion (Year)" attribute="1" defaultMemberUniqueName="[Range].[Date Ended Conversion (Year)].[All]" allUniqueName="[Range].[Date Ended Conversion (Year)].[All]" dimensionUniqueName="[Range]" displayFolder="" count="0" memberValueDatatype="130" unbalanced="0"/>
    <cacheHierarchy uniqueName="[Range].[Date Ended Conversion (Quarter)]" caption="Date Ended Conversion (Quarter)" attribute="1" defaultMemberUniqueName="[Range].[Date Ended Conversion (Quarter)].[All]" allUniqueName="[Range].[Date Ended Conversion (Quarter)].[All]" dimensionUniqueName="[Range]" displayFolder="" count="0" memberValueDatatype="130" unbalanced="0"/>
    <cacheHierarchy uniqueName="[Range].[Date Ended Conversion (Month)]" caption="Date Ended Conversion (Month)" attribute="1" defaultMemberUniqueName="[Range].[Date Ended Conversion (Month)].[All]" allUniqueName="[Range].[Date End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Range].[Date Ended Conversion (Month Index)]" caption="Date Ended Conversion (Month Index)" attribute="1" defaultMemberUniqueName="[Range].[Date Ended Conversion (Month Index)].[All]" allUniqueName="[Range].[Date End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e Pawlicki Maule" refreshedDate="44912.626666203701" createdVersion="8" refreshedVersion="8" minRefreshableVersion="3" recordCount="566" xr:uid="{81D9CE13-32B0-4526-9ECD-C81C43757537}">
  <cacheSource type="worksheet">
    <worksheetSource ref="L1:L1048576" sheet="Statistical Analysis"/>
  </cacheSource>
  <cacheFields count="1">
    <cacheField name="Successful" numFmtId="0">
      <sharedItems containsString="0" containsBlank="1" containsNumber="1" containsInteger="1" minValue="16" maxValue="7295" count="390">
        <n v="158"/>
        <n v="1425"/>
        <n v="174"/>
        <n v="227"/>
        <n v="220"/>
        <n v="98"/>
        <n v="100"/>
        <n v="1249"/>
        <n v="1396"/>
        <n v="890"/>
        <n v="142"/>
        <n v="2673"/>
        <n v="163"/>
        <n v="2220"/>
        <n v="1606"/>
        <n v="129"/>
        <n v="226"/>
        <n v="5419"/>
        <n v="165"/>
        <n v="1965"/>
        <n v="16"/>
        <n v="107"/>
        <n v="134"/>
        <n v="198"/>
        <n v="111"/>
        <n v="222"/>
        <n v="6212"/>
        <n v="92"/>
        <n v="149"/>
        <n v="2431"/>
        <n v="303"/>
        <n v="209"/>
        <n v="131"/>
        <n v="164"/>
        <n v="201"/>
        <n v="211"/>
        <n v="128"/>
        <n v="1600"/>
        <n v="249"/>
        <n v="236"/>
        <n v="4065"/>
        <n v="246"/>
        <n v="2475"/>
        <n v="76"/>
        <n v="54"/>
        <n v="88"/>
        <n v="85"/>
        <n v="170"/>
        <n v="330"/>
        <n v="127"/>
        <n v="411"/>
        <n v="180"/>
        <n v="374"/>
        <n v="71"/>
        <n v="203"/>
        <n v="113"/>
        <n v="96"/>
        <n v="498"/>
        <n v="27"/>
        <n v="2331"/>
        <n v="336"/>
        <n v="1917"/>
        <n v="95"/>
        <n v="147"/>
        <n v="86"/>
        <n v="83"/>
        <n v="676"/>
        <n v="361"/>
        <n v="126"/>
        <n v="275"/>
        <n v="67"/>
        <n v="154"/>
        <n v="1782"/>
        <n v="903"/>
        <n v="94"/>
        <n v="533"/>
        <n v="2443"/>
        <n v="89"/>
        <n v="159"/>
        <n v="50"/>
        <n v="186"/>
        <n v="1071"/>
        <n v="117"/>
        <n v="70"/>
        <n v="135"/>
        <n v="768"/>
        <n v="199"/>
        <n v="195"/>
        <n v="3376"/>
        <n v="41"/>
        <n v="1821"/>
        <n v="157"/>
        <n v="2506"/>
        <n v="244"/>
        <n v="146"/>
        <n v="1267"/>
        <n v="1561"/>
        <n v="48"/>
        <n v="2739"/>
        <n v="3537"/>
        <n v="2107"/>
        <n v="3318"/>
        <n v="340"/>
        <n v="1442"/>
        <n v="524"/>
        <n v="1989"/>
        <n v="4498"/>
        <n v="80"/>
        <n v="43"/>
        <n v="2053"/>
        <n v="168"/>
        <n v="4289"/>
        <n v="1815"/>
        <n v="397"/>
        <n v="1539"/>
        <n v="138"/>
        <n v="3594"/>
        <n v="5880"/>
        <n v="112"/>
        <n v="943"/>
        <n v="2468"/>
        <n v="2551"/>
        <n v="101"/>
        <n v="62"/>
        <n v="329"/>
        <n v="97"/>
        <n v="1784"/>
        <n v="1684"/>
        <n v="250"/>
        <n v="238"/>
        <n v="53"/>
        <n v="214"/>
        <n v="1884"/>
        <n v="218"/>
        <n v="6465"/>
        <n v="59"/>
        <n v="1697"/>
        <n v="261"/>
        <n v="5512"/>
        <n v="2768"/>
        <n v="87"/>
        <n v="1894"/>
        <n v="282"/>
        <n v="116"/>
        <n v="91"/>
        <n v="546"/>
        <n v="393"/>
        <n v="133"/>
        <n v="254"/>
        <n v="176"/>
        <n v="337"/>
        <n v="183"/>
        <n v="72"/>
        <n v="295"/>
        <n v="659"/>
        <n v="121"/>
        <n v="3742"/>
        <n v="223"/>
        <n v="5168"/>
        <n v="307"/>
        <n v="2441"/>
        <n v="1385"/>
        <n v="190"/>
        <n v="470"/>
        <n v="253"/>
        <n v="1113"/>
        <n v="2283"/>
        <n v="1095"/>
        <n v="1690"/>
        <n v="191"/>
        <n v="2013"/>
        <n v="1703"/>
        <n v="187"/>
        <n v="2875"/>
        <n v="139"/>
        <n v="206"/>
        <n v="5966"/>
        <n v="169"/>
        <n v="2106"/>
        <n v="84"/>
        <n v="155"/>
        <n v="189"/>
        <n v="4799"/>
        <n v="1137"/>
        <n v="1152"/>
        <n v="3059"/>
        <n v="34"/>
        <n v="1604"/>
        <n v="454"/>
        <n v="123"/>
        <n v="299"/>
        <n v="2237"/>
        <n v="645"/>
        <n v="484"/>
        <n v="82"/>
        <n v="5203"/>
        <n v="205"/>
        <n v="219"/>
        <n v="2526"/>
        <n v="1713"/>
        <n v="192"/>
        <n v="247"/>
        <n v="2293"/>
        <n v="3131"/>
        <n v="143"/>
        <n v="296"/>
        <n v="6286"/>
        <n v="3727"/>
        <n v="1605"/>
        <n v="2120"/>
        <n v="2080"/>
        <n v="2105"/>
        <n v="2436"/>
        <n v="42"/>
        <n v="381"/>
        <n v="194"/>
        <n v="106"/>
        <n v="2756"/>
        <n v="173"/>
        <n v="1572"/>
        <n v="2346"/>
        <n v="115"/>
        <n v="144"/>
        <n v="64"/>
        <n v="268"/>
        <n v="460"/>
        <n v="2528"/>
        <n v="3657"/>
        <n v="239"/>
        <n v="78"/>
        <n v="1773"/>
        <n v="32"/>
        <n v="369"/>
        <n v="2218"/>
        <n v="202"/>
        <n v="140"/>
        <n v="1052"/>
        <n v="156"/>
        <n v="2985"/>
        <n v="762"/>
        <n v="554"/>
        <n v="122"/>
        <n v="221"/>
        <n v="1022"/>
        <n v="3177"/>
        <n v="3596"/>
        <n v="5180"/>
        <n v="589"/>
        <n v="2725"/>
        <n v="300"/>
        <n v="3116"/>
        <n v="909"/>
        <n v="1613"/>
        <n v="136"/>
        <n v="130"/>
        <n v="102"/>
        <n v="4006"/>
        <n v="1629"/>
        <n v="2188"/>
        <n v="2409"/>
        <n v="1140"/>
        <n v="2857"/>
        <n v="160"/>
        <n v="2230"/>
        <n v="316"/>
        <n v="6406"/>
        <n v="26"/>
        <n v="723"/>
        <n v="55"/>
        <n v="2144"/>
        <n v="2693"/>
        <n v="432"/>
        <n v="3063"/>
        <n v="2266"/>
        <n v="375"/>
        <n v="409"/>
        <n v="234"/>
        <n v="3016"/>
        <n v="264"/>
        <n v="272"/>
        <n v="419"/>
        <n v="1621"/>
        <n v="1101"/>
        <n v="1073"/>
        <n v="331"/>
        <n v="1170"/>
        <n v="363"/>
        <n v="103"/>
        <n v="110"/>
        <n v="269"/>
        <n v="175"/>
        <n v="69"/>
        <n v="237"/>
        <n v="196"/>
        <n v="7295"/>
        <n v="2893"/>
        <n v="820"/>
        <n v="2038"/>
        <n v="1345"/>
        <n v="137"/>
        <n v="125"/>
        <n v="1785"/>
        <n v="555"/>
        <n v="297"/>
        <n v="3036"/>
        <n v="181"/>
        <n v="980"/>
        <n v="536"/>
        <n v="1991"/>
        <n v="3388"/>
        <n v="280"/>
        <n v="366"/>
        <n v="270"/>
        <n v="3205"/>
        <n v="288"/>
        <n v="148"/>
        <n v="114"/>
        <n v="1518"/>
        <n v="166"/>
        <n v="235"/>
        <n v="150"/>
        <n v="216"/>
        <n v="5139"/>
        <n v="2353"/>
        <n v="161"/>
        <n v="3308"/>
        <n v="207"/>
        <n v="185"/>
        <n v="233"/>
        <n v="2805"/>
        <n v="68"/>
        <n v="2489"/>
        <n v="279"/>
        <n v="210"/>
        <n v="2100"/>
        <n v="252"/>
        <n v="1280"/>
        <n v="4233"/>
        <n v="1297"/>
        <n v="119"/>
        <n v="1797"/>
        <n v="3533"/>
        <n v="132"/>
        <n v="1354"/>
        <n v="172"/>
        <n v="1467"/>
        <n v="2662"/>
        <n v="452"/>
        <n v="225"/>
        <n v="65"/>
        <n v="217"/>
        <n v="3272"/>
        <n v="2320"/>
        <n v="81"/>
        <n v="1887"/>
        <n v="4358"/>
        <n v="2414"/>
        <n v="193"/>
        <n v="52"/>
        <n v="290"/>
        <n v="1470"/>
        <n v="182"/>
        <n v="56"/>
        <n v="1460"/>
        <n v="3934"/>
        <n v="462"/>
        <n v="179"/>
        <n v="1866"/>
        <n v="255"/>
        <n v="2261"/>
        <n v="40"/>
        <n v="2289"/>
        <n v="3777"/>
        <n v="184"/>
        <n v="1902"/>
        <n v="105"/>
        <n v="1559"/>
        <n v="1548"/>
        <n v="266"/>
        <n v="245"/>
        <n v="1573"/>
        <n v="93"/>
        <n v="1681"/>
        <n v="1015"/>
        <n v="323"/>
        <n v="2326"/>
        <n v="480"/>
        <n v="241"/>
        <n v="204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e Pawlicki Maule" refreshedDate="44912.645199652776" createdVersion="8" refreshedVersion="8" minRefreshableVersion="3" recordCount="432" xr:uid="{5480BD7A-89E0-499D-99B8-5F3F75C938E4}">
  <cacheSource type="worksheet">
    <worksheetSource ref="L1:L1048576" sheet="Statistical Analysis"/>
  </cacheSource>
  <cacheFields count="1">
    <cacheField name="Failed" numFmtId="0">
      <sharedItems containsString="0" containsBlank="1" containsNumber="1" containsInteger="1" minValue="0" maxValue="6080" count="285">
        <n v="0"/>
        <n v="24"/>
        <n v="53"/>
        <n v="18"/>
        <n v="44"/>
        <n v="27"/>
        <n v="55"/>
        <n v="200"/>
        <n v="452"/>
        <n v="135"/>
        <n v="674"/>
        <n v="558"/>
        <n v="1480"/>
        <n v="15"/>
        <n v="2307"/>
        <n v="88"/>
        <n v="48"/>
        <n v="1"/>
        <n v="1467"/>
        <n v="75"/>
        <n v="120"/>
        <n v="2253"/>
        <n v="5"/>
        <n v="38"/>
        <n v="12"/>
        <n v="17"/>
        <n v="1684"/>
        <n v="56"/>
        <n v="838"/>
        <n v="1000"/>
        <n v="1482"/>
        <n v="106"/>
        <n v="679"/>
        <n v="610"/>
        <n v="1220"/>
        <n v="37"/>
        <n v="60"/>
        <n v="296"/>
        <n v="3304"/>
        <n v="73"/>
        <n v="3387"/>
        <n v="662"/>
        <n v="774"/>
        <n v="672"/>
        <n v="532"/>
        <n v="940"/>
        <n v="117"/>
        <n v="58"/>
        <n v="115"/>
        <n v="326"/>
        <n v="51"/>
        <n v="5681"/>
        <n v="1059"/>
        <n v="1194"/>
        <n v="379"/>
        <n v="30"/>
        <n v="955"/>
        <n v="67"/>
        <n v="26"/>
        <n v="1130"/>
        <n v="782"/>
        <n v="210"/>
        <n v="136"/>
        <n v="86"/>
        <n v="19"/>
        <n v="886"/>
        <n v="35"/>
        <n v="441"/>
        <n v="243"/>
        <n v="65"/>
        <n v="100"/>
        <n v="168"/>
        <n v="13"/>
        <n v="82"/>
        <n v="40"/>
        <n v="57"/>
        <n v="226"/>
        <n v="1625"/>
        <n v="143"/>
        <n v="934"/>
        <n v="2179"/>
        <n v="931"/>
        <n v="92"/>
        <n v="41"/>
        <n v="101"/>
        <n v="1335"/>
        <n v="454"/>
        <n v="3182"/>
        <n v="1890"/>
        <n v="133"/>
        <n v="2062"/>
        <n v="29"/>
        <n v="132"/>
        <n v="184"/>
        <n v="137"/>
        <n v="908"/>
        <n v="10"/>
        <n v="32"/>
        <n v="1910"/>
        <n v="104"/>
        <n v="49"/>
        <n v="245"/>
        <n v="7"/>
        <n v="803"/>
        <n v="16"/>
        <n v="31"/>
        <n v="108"/>
        <n v="64"/>
        <n v="80"/>
        <n v="2468"/>
        <n v="128"/>
        <n v="33"/>
        <n v="1072"/>
        <n v="1297"/>
        <n v="393"/>
        <n v="1257"/>
        <n v="328"/>
        <n v="147"/>
        <n v="830"/>
        <n v="331"/>
        <n v="25"/>
        <n v="3483"/>
        <n v="923"/>
        <n v="23"/>
        <n v="2176"/>
        <n v="127"/>
        <n v="355"/>
        <n v="1068"/>
        <n v="424"/>
        <n v="145"/>
        <n v="151"/>
        <n v="1608"/>
        <n v="941"/>
        <n v="3015"/>
        <n v="435"/>
        <n v="714"/>
        <n v="5497"/>
        <n v="418"/>
        <n v="1439"/>
        <n v="1999"/>
        <n v="118"/>
        <n v="162"/>
        <n v="83"/>
        <n v="747"/>
        <n v="2138"/>
        <n v="84"/>
        <n v="91"/>
        <n v="792"/>
        <n v="90"/>
        <n v="186"/>
        <n v="439"/>
        <n v="605"/>
        <n v="1181"/>
        <n v="39"/>
        <n v="46"/>
        <n v="105"/>
        <n v="535"/>
        <n v="575"/>
        <n v="1120"/>
        <n v="113"/>
        <n v="1538"/>
        <n v="9"/>
        <n v="554"/>
        <n v="648"/>
        <n v="21"/>
        <n v="595"/>
        <n v="54"/>
        <n v="579"/>
        <n v="2072"/>
        <n v="1796"/>
        <n v="62"/>
        <n v="347"/>
        <n v="1258"/>
        <n v="362"/>
        <n v="528"/>
        <n v="846"/>
        <n v="191"/>
        <n v="1979"/>
        <n v="63"/>
        <n v="6080"/>
        <n v="1784"/>
        <n v="1296"/>
        <n v="77"/>
        <n v="395"/>
        <n v="180"/>
        <n v="2690"/>
        <n v="2779"/>
        <n v="1028"/>
        <n v="1790"/>
        <n v="94"/>
        <n v="71"/>
        <n v="42"/>
        <n v="156"/>
        <n v="1368"/>
        <n v="102"/>
        <n v="253"/>
        <n v="157"/>
        <n v="183"/>
        <n v="1198"/>
        <n v="750"/>
        <n v="87"/>
        <n v="1658"/>
        <n v="2604"/>
        <n v="257"/>
        <n v="2928"/>
        <n v="4697"/>
        <n v="2915"/>
        <n v="723"/>
        <n v="602"/>
        <n v="3868"/>
        <n v="504"/>
        <n v="14"/>
        <n v="390"/>
        <n v="752"/>
        <n v="131"/>
        <n v="1063"/>
        <n v="76"/>
        <n v="4428"/>
        <n v="1218"/>
        <n v="111"/>
        <n v="215"/>
        <n v="2955"/>
        <n v="1657"/>
        <n v="926"/>
        <n v="1748"/>
        <n v="79"/>
        <n v="889"/>
        <n v="2025"/>
        <n v="656"/>
        <n v="1596"/>
        <n v="524"/>
        <n v="219"/>
        <n v="1121"/>
        <n v="34"/>
        <n v="614"/>
        <n v="114"/>
        <n v="1274"/>
        <n v="248"/>
        <n v="513"/>
        <n v="3410"/>
        <n v="2201"/>
        <n v="676"/>
        <n v="831"/>
        <n v="859"/>
        <n v="45"/>
        <n v="1113"/>
        <n v="6"/>
        <n v="78"/>
        <n v="1225"/>
        <n v="2108"/>
        <n v="36"/>
        <n v="47"/>
        <n v="70"/>
        <n v="154"/>
        <n v="22"/>
        <n v="1758"/>
        <n v="898"/>
        <n v="526"/>
        <n v="121"/>
        <n v="1229"/>
        <n v="1886"/>
        <n v="1825"/>
        <n v="107"/>
        <n v="1221"/>
        <n v="523"/>
        <n v="141"/>
        <n v="52"/>
        <n v="225"/>
        <n v="112"/>
        <n v="976"/>
        <n v="263"/>
        <n v="1691"/>
        <n v="181"/>
        <n v="160"/>
        <n v="2266"/>
        <n v="130"/>
        <n v="594"/>
        <n v="252"/>
        <n v="742"/>
        <n v="4405"/>
        <n v="842"/>
        <n v="139"/>
        <n v="374"/>
        <n v="112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.34545454545454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2535211267606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25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342342342343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1611374407583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3.995555555555555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1481481481481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.004773269689736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3333333333337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061946902655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.003367003367003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5.997933274284026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.067669172932327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07692307692307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2492917847028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.032520325203251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268292682927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4247787610619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2753623188406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6.998379254457049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15999999999997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.019801980198018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65134099616856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0606936416185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67605633802816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0.796875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.003066141042481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4402985074629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59.928057553956833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677419354833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3766233766232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3.702290076335885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27586206896547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.44117647058823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6.997693638285604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4576271186443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3617021276596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010989010993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05128205128204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56521739130434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401869158878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35251798561154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597484276729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28301886792448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4252873563212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09.87058823529412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125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051282051282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0534521158132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774193548387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4409221902014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7518330513255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77777777777779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57142857142854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4554455445542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85106382978722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5747126436782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.003209242618745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30769230769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0.999165275459092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4467496542185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3333333333335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7446808510639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275362318841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3684210526316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3376623376629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46987951807228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3888888888886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66115702479337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6825396825396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.007462686567163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8.84615384615384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59016393442624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1646903820817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6.97021276595744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21428571428569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0.996070133010882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07692307692307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28301886792455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3191489361708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2499999999999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59509202453989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7647058823529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38709677419359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7.93442622950819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78705978705975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062893081761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875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7770270270271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6521739130437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16298633017882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3541666666667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.348484848484844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.002083333333335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3097345132741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5107913669064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7"/>
    <b v="0"/>
    <b v="0"/>
    <s v="food/food trucks"/>
    <x v="0"/>
    <x v="0"/>
  </r>
  <r>
    <m/>
    <m/>
    <m/>
    <m/>
    <m/>
    <m/>
    <x v="4"/>
    <m/>
    <m/>
    <x v="7"/>
    <m/>
    <m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5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1"/>
  </r>
  <r>
    <x v="58"/>
  </r>
  <r>
    <x v="59"/>
  </r>
  <r>
    <x v="55"/>
  </r>
  <r>
    <x v="33"/>
  </r>
  <r>
    <x v="33"/>
  </r>
  <r>
    <x v="60"/>
  </r>
  <r>
    <x v="61"/>
  </r>
  <r>
    <x v="62"/>
  </r>
  <r>
    <x v="63"/>
  </r>
  <r>
    <x v="64"/>
  </r>
  <r>
    <x v="65"/>
  </r>
  <r>
    <x v="66"/>
  </r>
  <r>
    <x v="67"/>
  </r>
  <r>
    <x v="32"/>
  </r>
  <r>
    <x v="68"/>
  </r>
  <r>
    <x v="69"/>
  </r>
  <r>
    <x v="70"/>
  </r>
  <r>
    <x v="71"/>
  </r>
  <r>
    <x v="72"/>
  </r>
  <r>
    <x v="73"/>
  </r>
  <r>
    <x v="74"/>
  </r>
  <r>
    <x v="51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21"/>
  </r>
  <r>
    <x v="87"/>
  </r>
  <r>
    <x v="88"/>
  </r>
  <r>
    <x v="89"/>
  </r>
  <r>
    <x v="90"/>
  </r>
  <r>
    <x v="33"/>
  </r>
  <r>
    <x v="91"/>
  </r>
  <r>
    <x v="41"/>
  </r>
  <r>
    <x v="8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68"/>
  </r>
  <r>
    <x v="104"/>
  </r>
  <r>
    <x v="105"/>
  </r>
  <r>
    <x v="91"/>
  </r>
  <r>
    <x v="106"/>
  </r>
  <r>
    <x v="107"/>
  </r>
  <r>
    <x v="108"/>
  </r>
  <r>
    <x v="109"/>
  </r>
  <r>
    <x v="110"/>
  </r>
  <r>
    <x v="111"/>
  </r>
  <r>
    <x v="18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27"/>
  </r>
  <r>
    <x v="123"/>
  </r>
  <r>
    <x v="28"/>
  </r>
  <r>
    <x v="124"/>
  </r>
  <r>
    <x v="125"/>
  </r>
  <r>
    <x v="126"/>
  </r>
  <r>
    <x v="127"/>
  </r>
  <r>
    <x v="128"/>
  </r>
  <r>
    <x v="129"/>
  </r>
  <r>
    <x v="130"/>
  </r>
  <r>
    <x v="131"/>
  </r>
  <r>
    <x v="25"/>
  </r>
  <r>
    <x v="132"/>
  </r>
  <r>
    <x v="133"/>
  </r>
  <r>
    <x v="134"/>
  </r>
  <r>
    <x v="135"/>
  </r>
  <r>
    <x v="45"/>
  </r>
  <r>
    <x v="136"/>
  </r>
  <r>
    <x v="27"/>
  </r>
  <r>
    <x v="80"/>
  </r>
  <r>
    <x v="115"/>
  </r>
  <r>
    <x v="137"/>
  </r>
  <r>
    <x v="21"/>
  </r>
  <r>
    <x v="86"/>
  </r>
  <r>
    <x v="138"/>
  </r>
  <r>
    <x v="64"/>
  </r>
  <r>
    <x v="139"/>
  </r>
  <r>
    <x v="97"/>
  </r>
  <r>
    <x v="140"/>
  </r>
  <r>
    <x v="141"/>
  </r>
  <r>
    <x v="142"/>
  </r>
  <r>
    <x v="143"/>
  </r>
  <r>
    <x v="65"/>
  </r>
  <r>
    <x v="144"/>
  </r>
  <r>
    <x v="145"/>
  </r>
  <r>
    <x v="146"/>
  </r>
  <r>
    <x v="147"/>
  </r>
  <r>
    <x v="148"/>
  </r>
  <r>
    <x v="149"/>
  </r>
  <r>
    <x v="150"/>
  </r>
  <r>
    <x v="21"/>
  </r>
  <r>
    <x v="151"/>
  </r>
  <r>
    <x v="152"/>
  </r>
  <r>
    <x v="153"/>
  </r>
  <r>
    <x v="10"/>
  </r>
  <r>
    <x v="46"/>
  </r>
  <r>
    <x v="154"/>
  </r>
  <r>
    <x v="155"/>
  </r>
  <r>
    <x v="156"/>
  </r>
  <r>
    <x v="157"/>
  </r>
  <r>
    <x v="14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07"/>
  </r>
  <r>
    <x v="89"/>
  </r>
  <r>
    <x v="172"/>
  </r>
  <r>
    <x v="173"/>
  </r>
  <r>
    <x v="45"/>
  </r>
  <r>
    <x v="169"/>
  </r>
  <r>
    <x v="174"/>
  </r>
  <r>
    <x v="80"/>
  </r>
  <r>
    <x v="118"/>
  </r>
  <r>
    <x v="122"/>
  </r>
  <r>
    <x v="175"/>
  </r>
  <r>
    <x v="71"/>
  </r>
  <r>
    <x v="176"/>
  </r>
  <r>
    <x v="177"/>
  </r>
  <r>
    <x v="178"/>
  </r>
  <r>
    <x v="32"/>
  </r>
  <r>
    <x v="179"/>
  </r>
  <r>
    <x v="180"/>
  </r>
  <r>
    <x v="181"/>
  </r>
  <r>
    <x v="182"/>
  </r>
  <r>
    <x v="183"/>
  </r>
  <r>
    <x v="184"/>
  </r>
  <r>
    <x v="79"/>
  </r>
  <r>
    <x v="185"/>
  </r>
  <r>
    <x v="186"/>
  </r>
  <r>
    <x v="4"/>
  </r>
  <r>
    <x v="187"/>
  </r>
  <r>
    <x v="188"/>
  </r>
  <r>
    <x v="189"/>
  </r>
  <r>
    <x v="190"/>
  </r>
  <r>
    <x v="191"/>
  </r>
  <r>
    <x v="192"/>
  </r>
  <r>
    <x v="193"/>
  </r>
  <r>
    <x v="71"/>
  </r>
  <r>
    <x v="194"/>
  </r>
  <r>
    <x v="22"/>
  </r>
  <r>
    <x v="195"/>
  </r>
  <r>
    <x v="74"/>
  </r>
  <r>
    <x v="196"/>
  </r>
  <r>
    <x v="27"/>
  </r>
  <r>
    <x v="197"/>
  </r>
  <r>
    <x v="198"/>
  </r>
  <r>
    <x v="74"/>
  </r>
  <r>
    <x v="199"/>
  </r>
  <r>
    <x v="38"/>
  </r>
  <r>
    <x v="200"/>
  </r>
  <r>
    <x v="201"/>
  </r>
  <r>
    <x v="202"/>
  </r>
  <r>
    <x v="203"/>
  </r>
  <r>
    <x v="204"/>
  </r>
  <r>
    <x v="205"/>
  </r>
  <r>
    <x v="47"/>
  </r>
  <r>
    <x v="64"/>
  </r>
  <r>
    <x v="206"/>
  </r>
  <r>
    <x v="207"/>
  </r>
  <r>
    <x v="208"/>
  </r>
  <r>
    <x v="209"/>
  </r>
  <r>
    <x v="79"/>
  </r>
  <r>
    <x v="210"/>
  </r>
  <r>
    <x v="211"/>
  </r>
  <r>
    <x v="212"/>
  </r>
  <r>
    <x v="107"/>
  </r>
  <r>
    <x v="213"/>
  </r>
  <r>
    <x v="174"/>
  </r>
  <r>
    <x v="78"/>
  </r>
  <r>
    <x v="214"/>
  </r>
  <r>
    <x v="215"/>
  </r>
  <r>
    <x v="216"/>
  </r>
  <r>
    <x v="10"/>
  </r>
  <r>
    <x v="35"/>
  </r>
  <r>
    <x v="217"/>
  </r>
  <r>
    <x v="218"/>
  </r>
  <r>
    <x v="140"/>
  </r>
  <r>
    <x v="219"/>
  </r>
  <r>
    <x v="220"/>
  </r>
  <r>
    <x v="221"/>
  </r>
  <r>
    <x v="46"/>
  </r>
  <r>
    <x v="222"/>
  </r>
  <r>
    <x v="76"/>
  </r>
  <r>
    <x v="223"/>
  </r>
  <r>
    <x v="224"/>
  </r>
  <r>
    <x v="87"/>
  </r>
  <r>
    <x v="80"/>
  </r>
  <r>
    <x v="225"/>
  </r>
  <r>
    <x v="226"/>
  </r>
  <r>
    <x v="227"/>
  </r>
  <r>
    <x v="32"/>
  </r>
  <r>
    <x v="228"/>
  </r>
  <r>
    <x v="229"/>
  </r>
  <r>
    <x v="230"/>
  </r>
  <r>
    <x v="231"/>
  </r>
  <r>
    <x v="232"/>
  </r>
  <r>
    <x v="77"/>
  </r>
  <r>
    <x v="63"/>
  </r>
  <r>
    <x v="68"/>
  </r>
  <r>
    <x v="233"/>
  </r>
  <r>
    <x v="234"/>
  </r>
  <r>
    <x v="235"/>
  </r>
  <r>
    <x v="236"/>
  </r>
  <r>
    <x v="201"/>
  </r>
  <r>
    <x v="179"/>
  </r>
  <r>
    <x v="45"/>
  </r>
  <r>
    <x v="237"/>
  </r>
  <r>
    <x v="238"/>
  </r>
  <r>
    <x v="239"/>
  </r>
  <r>
    <x v="240"/>
  </r>
  <r>
    <x v="84"/>
  </r>
  <r>
    <x v="241"/>
  </r>
  <r>
    <x v="242"/>
  </r>
  <r>
    <x v="68"/>
  </r>
  <r>
    <x v="243"/>
  </r>
  <r>
    <x v="244"/>
  </r>
  <r>
    <x v="23"/>
  </r>
  <r>
    <x v="46"/>
  </r>
  <r>
    <x v="245"/>
  </r>
  <r>
    <x v="93"/>
  </r>
  <r>
    <x v="246"/>
  </r>
  <r>
    <x v="247"/>
  </r>
  <r>
    <x v="248"/>
  </r>
  <r>
    <x v="249"/>
  </r>
  <r>
    <x v="222"/>
  </r>
  <r>
    <x v="140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15"/>
  </r>
  <r>
    <x v="260"/>
  </r>
  <r>
    <x v="255"/>
  </r>
  <r>
    <x v="261"/>
  </r>
  <r>
    <x v="21"/>
  </r>
  <r>
    <x v="262"/>
  </r>
  <r>
    <x v="263"/>
  </r>
  <r>
    <x v="264"/>
  </r>
  <r>
    <x v="82"/>
  </r>
  <r>
    <x v="265"/>
  </r>
  <r>
    <x v="200"/>
  </r>
  <r>
    <x v="266"/>
  </r>
  <r>
    <x v="267"/>
  </r>
  <r>
    <x v="47"/>
  </r>
  <r>
    <x v="129"/>
  </r>
  <r>
    <x v="268"/>
  </r>
  <r>
    <x v="36"/>
  </r>
  <r>
    <x v="269"/>
  </r>
  <r>
    <x v="270"/>
  </r>
  <r>
    <x v="271"/>
  </r>
  <r>
    <x v="181"/>
  </r>
  <r>
    <x v="71"/>
  </r>
  <r>
    <x v="56"/>
  </r>
  <r>
    <x v="272"/>
  </r>
  <r>
    <x v="273"/>
  </r>
  <r>
    <x v="215"/>
  </r>
  <r>
    <x v="15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63"/>
  </r>
  <r>
    <x v="288"/>
  </r>
  <r>
    <x v="22"/>
  </r>
  <r>
    <x v="289"/>
  </r>
  <r>
    <x v="290"/>
  </r>
  <r>
    <x v="291"/>
  </r>
  <r>
    <x v="162"/>
  </r>
  <r>
    <x v="292"/>
  </r>
  <r>
    <x v="293"/>
  </r>
  <r>
    <x v="294"/>
  </r>
  <r>
    <x v="295"/>
  </r>
  <r>
    <x v="296"/>
  </r>
  <r>
    <x v="297"/>
  </r>
  <r>
    <x v="143"/>
  </r>
  <r>
    <x v="298"/>
  </r>
  <r>
    <x v="110"/>
  </r>
  <r>
    <x v="299"/>
  </r>
  <r>
    <x v="80"/>
  </r>
  <r>
    <x v="300"/>
  </r>
  <r>
    <x v="234"/>
  </r>
  <r>
    <x v="287"/>
  </r>
  <r>
    <x v="301"/>
  </r>
  <r>
    <x v="91"/>
  </r>
  <r>
    <x v="302"/>
  </r>
  <r>
    <x v="303"/>
  </r>
  <r>
    <x v="189"/>
  </r>
  <r>
    <x v="304"/>
  </r>
  <r>
    <x v="222"/>
  </r>
  <r>
    <x v="155"/>
  </r>
  <r>
    <x v="305"/>
  </r>
  <r>
    <x v="241"/>
  </r>
  <r>
    <x v="81"/>
  </r>
  <r>
    <x v="306"/>
  </r>
  <r>
    <x v="307"/>
  </r>
  <r>
    <x v="308"/>
  </r>
  <r>
    <x v="51"/>
  </r>
  <r>
    <x v="254"/>
  </r>
  <r>
    <x v="241"/>
  </r>
  <r>
    <x v="235"/>
  </r>
  <r>
    <x v="309"/>
  </r>
  <r>
    <x v="310"/>
  </r>
  <r>
    <x v="311"/>
  </r>
  <r>
    <x v="312"/>
  </r>
  <r>
    <x v="299"/>
  </r>
  <r>
    <x v="313"/>
  </r>
  <r>
    <x v="314"/>
  </r>
  <r>
    <x v="315"/>
  </r>
  <r>
    <x v="316"/>
  </r>
  <r>
    <x v="317"/>
  </r>
  <r>
    <x v="318"/>
  </r>
  <r>
    <x v="6"/>
  </r>
  <r>
    <x v="319"/>
  </r>
  <r>
    <x v="315"/>
  </r>
  <r>
    <x v="23"/>
  </r>
  <r>
    <x v="320"/>
  </r>
  <r>
    <x v="321"/>
  </r>
  <r>
    <x v="322"/>
  </r>
  <r>
    <x v="323"/>
  </r>
  <r>
    <x v="229"/>
  </r>
  <r>
    <x v="2"/>
  </r>
  <r>
    <x v="33"/>
  </r>
  <r>
    <x v="324"/>
  </r>
  <r>
    <x v="115"/>
  </r>
  <r>
    <x v="325"/>
  </r>
  <r>
    <x v="49"/>
  </r>
  <r>
    <x v="326"/>
  </r>
  <r>
    <x v="305"/>
  </r>
  <r>
    <x v="288"/>
  </r>
  <r>
    <x v="327"/>
  </r>
  <r>
    <x v="155"/>
  </r>
  <r>
    <x v="216"/>
  </r>
  <r>
    <x v="10"/>
  </r>
  <r>
    <x v="328"/>
  </r>
  <r>
    <x v="133"/>
  </r>
  <r>
    <x v="43"/>
  </r>
  <r>
    <x v="108"/>
  </r>
  <r>
    <x v="242"/>
  </r>
  <r>
    <x v="329"/>
  </r>
  <r>
    <x v="330"/>
  </r>
  <r>
    <x v="151"/>
  </r>
  <r>
    <x v="147"/>
  </r>
  <r>
    <x v="331"/>
  </r>
  <r>
    <x v="291"/>
  </r>
  <r>
    <x v="332"/>
  </r>
  <r>
    <x v="333"/>
  </r>
  <r>
    <x v="334"/>
  </r>
  <r>
    <x v="335"/>
  </r>
  <r>
    <x v="336"/>
  </r>
  <r>
    <x v="91"/>
  </r>
  <r>
    <x v="215"/>
  </r>
  <r>
    <x v="194"/>
  </r>
  <r>
    <x v="337"/>
  </r>
  <r>
    <x v="338"/>
  </r>
  <r>
    <x v="18"/>
  </r>
  <r>
    <x v="339"/>
  </r>
  <r>
    <x v="340"/>
  </r>
  <r>
    <x v="137"/>
  </r>
  <r>
    <x v="91"/>
  </r>
  <r>
    <x v="341"/>
  </r>
  <r>
    <x v="180"/>
  </r>
  <r>
    <x v="342"/>
  </r>
  <r>
    <x v="343"/>
  </r>
  <r>
    <x v="97"/>
  </r>
  <r>
    <x v="288"/>
  </r>
  <r>
    <x v="344"/>
  </r>
  <r>
    <x v="159"/>
  </r>
  <r>
    <x v="262"/>
  </r>
  <r>
    <x v="345"/>
  </r>
  <r>
    <x v="346"/>
  </r>
  <r>
    <x v="347"/>
  </r>
  <r>
    <x v="0"/>
  </r>
  <r>
    <x v="348"/>
  </r>
  <r>
    <x v="349"/>
  </r>
  <r>
    <x v="12"/>
  </r>
  <r>
    <x v="46"/>
  </r>
  <r>
    <x v="350"/>
  </r>
  <r>
    <x v="320"/>
  </r>
  <r>
    <x v="351"/>
  </r>
  <r>
    <x v="249"/>
  </r>
  <r>
    <x v="68"/>
  </r>
  <r>
    <x v="352"/>
  </r>
  <r>
    <x v="353"/>
  </r>
  <r>
    <x v="354"/>
  </r>
  <r>
    <x v="355"/>
  </r>
  <r>
    <x v="130"/>
  </r>
  <r>
    <x v="356"/>
  </r>
  <r>
    <x v="107"/>
  </r>
  <r>
    <x v="357"/>
  </r>
  <r>
    <x v="358"/>
  </r>
  <r>
    <x v="359"/>
  </r>
  <r>
    <x v="241"/>
  </r>
  <r>
    <x v="360"/>
  </r>
  <r>
    <x v="18"/>
  </r>
  <r>
    <x v="361"/>
  </r>
  <r>
    <x v="86"/>
  </r>
  <r>
    <x v="362"/>
  </r>
  <r>
    <x v="363"/>
  </r>
  <r>
    <x v="189"/>
  </r>
  <r>
    <x v="78"/>
  </r>
  <r>
    <x v="288"/>
  </r>
  <r>
    <x v="39"/>
  </r>
  <r>
    <x v="169"/>
  </r>
  <r>
    <x v="364"/>
  </r>
  <r>
    <x v="107"/>
  </r>
  <r>
    <x v="365"/>
  </r>
  <r>
    <x v="366"/>
  </r>
  <r>
    <x v="367"/>
  </r>
  <r>
    <x v="237"/>
  </r>
  <r>
    <x v="368"/>
  </r>
  <r>
    <x v="369"/>
  </r>
  <r>
    <x v="370"/>
  </r>
  <r>
    <x v="371"/>
  </r>
  <r>
    <x v="349"/>
  </r>
  <r>
    <x v="372"/>
  </r>
  <r>
    <x v="373"/>
  </r>
  <r>
    <x v="46"/>
  </r>
  <r>
    <x v="222"/>
  </r>
  <r>
    <x v="374"/>
  </r>
  <r>
    <x v="375"/>
  </r>
  <r>
    <x v="342"/>
  </r>
  <r>
    <x v="56"/>
  </r>
  <r>
    <x v="316"/>
  </r>
  <r>
    <x v="54"/>
  </r>
  <r>
    <x v="376"/>
  </r>
  <r>
    <x v="377"/>
  </r>
  <r>
    <x v="107"/>
  </r>
  <r>
    <x v="32"/>
  </r>
  <r>
    <x v="118"/>
  </r>
  <r>
    <x v="180"/>
  </r>
  <r>
    <x v="378"/>
  </r>
  <r>
    <x v="180"/>
  </r>
  <r>
    <x v="326"/>
  </r>
  <r>
    <x v="379"/>
  </r>
  <r>
    <x v="380"/>
  </r>
  <r>
    <x v="316"/>
  </r>
  <r>
    <x v="381"/>
  </r>
  <r>
    <x v="382"/>
  </r>
  <r>
    <x v="231"/>
  </r>
  <r>
    <x v="84"/>
  </r>
  <r>
    <x v="235"/>
  </r>
  <r>
    <x v="27"/>
  </r>
  <r>
    <x v="383"/>
  </r>
  <r>
    <x v="384"/>
  </r>
  <r>
    <x v="385"/>
  </r>
  <r>
    <x v="214"/>
  </r>
  <r>
    <x v="386"/>
  </r>
  <r>
    <x v="16"/>
  </r>
  <r>
    <x v="387"/>
  </r>
  <r>
    <x v="342"/>
  </r>
  <r>
    <x v="388"/>
  </r>
  <r>
    <x v="38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17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6"/>
  </r>
  <r>
    <x v="45"/>
  </r>
  <r>
    <x v="46"/>
  </r>
  <r>
    <x v="47"/>
  </r>
  <r>
    <x v="48"/>
  </r>
  <r>
    <x v="49"/>
  </r>
  <r>
    <x v="50"/>
  </r>
  <r>
    <x v="17"/>
  </r>
  <r>
    <x v="18"/>
  </r>
  <r>
    <x v="51"/>
  </r>
  <r>
    <x v="52"/>
  </r>
  <r>
    <x v="53"/>
  </r>
  <r>
    <x v="54"/>
  </r>
  <r>
    <x v="55"/>
  </r>
  <r>
    <x v="19"/>
  </r>
  <r>
    <x v="56"/>
  </r>
  <r>
    <x v="57"/>
  </r>
  <r>
    <x v="22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1"/>
  </r>
  <r>
    <x v="63"/>
  </r>
  <r>
    <x v="68"/>
  </r>
  <r>
    <x v="69"/>
  </r>
  <r>
    <x v="70"/>
  </r>
  <r>
    <x v="71"/>
  </r>
  <r>
    <x v="72"/>
  </r>
  <r>
    <x v="17"/>
  </r>
  <r>
    <x v="73"/>
  </r>
  <r>
    <x v="74"/>
  </r>
  <r>
    <x v="75"/>
  </r>
  <r>
    <x v="76"/>
  </r>
  <r>
    <x v="77"/>
  </r>
  <r>
    <x v="78"/>
  </r>
  <r>
    <x v="79"/>
  </r>
  <r>
    <x v="25"/>
  </r>
  <r>
    <x v="80"/>
  </r>
  <r>
    <x v="81"/>
  </r>
  <r>
    <x v="57"/>
  </r>
  <r>
    <x v="82"/>
  </r>
  <r>
    <x v="75"/>
  </r>
  <r>
    <x v="83"/>
  </r>
  <r>
    <x v="17"/>
  </r>
  <r>
    <x v="84"/>
  </r>
  <r>
    <x v="85"/>
  </r>
  <r>
    <x v="13"/>
  </r>
  <r>
    <x v="86"/>
  </r>
  <r>
    <x v="87"/>
  </r>
  <r>
    <x v="88"/>
  </r>
  <r>
    <x v="13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23"/>
  </r>
  <r>
    <x v="99"/>
  </r>
  <r>
    <x v="100"/>
  </r>
  <r>
    <x v="17"/>
  </r>
  <r>
    <x v="101"/>
  </r>
  <r>
    <x v="97"/>
  </r>
  <r>
    <x v="102"/>
  </r>
  <r>
    <x v="103"/>
  </r>
  <r>
    <x v="19"/>
  </r>
  <r>
    <x v="104"/>
  </r>
  <r>
    <x v="105"/>
  </r>
  <r>
    <x v="106"/>
  </r>
  <r>
    <x v="55"/>
  </r>
  <r>
    <x v="25"/>
  </r>
  <r>
    <x v="107"/>
  </r>
  <r>
    <x v="108"/>
  </r>
  <r>
    <x v="109"/>
  </r>
  <r>
    <x v="58"/>
  </r>
  <r>
    <x v="3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7"/>
  </r>
  <r>
    <x v="111"/>
  </r>
  <r>
    <x v="74"/>
  </r>
  <r>
    <x v="123"/>
  </r>
  <r>
    <x v="19"/>
  </r>
  <r>
    <x v="124"/>
  </r>
  <r>
    <x v="67"/>
  </r>
  <r>
    <x v="120"/>
  </r>
  <r>
    <x v="125"/>
  </r>
  <r>
    <x v="126"/>
  </r>
  <r>
    <x v="4"/>
  </r>
  <r>
    <x v="57"/>
  </r>
  <r>
    <x v="127"/>
  </r>
  <r>
    <x v="128"/>
  </r>
  <r>
    <x v="129"/>
  </r>
  <r>
    <x v="130"/>
  </r>
  <r>
    <x v="131"/>
  </r>
  <r>
    <x v="132"/>
  </r>
  <r>
    <x v="17"/>
  </r>
  <r>
    <x v="74"/>
  </r>
  <r>
    <x v="133"/>
  </r>
  <r>
    <x v="134"/>
  </r>
  <r>
    <x v="135"/>
  </r>
  <r>
    <x v="136"/>
  </r>
  <r>
    <x v="137"/>
  </r>
  <r>
    <x v="138"/>
  </r>
  <r>
    <x v="13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96"/>
  </r>
  <r>
    <x v="97"/>
  </r>
  <r>
    <x v="148"/>
  </r>
  <r>
    <x v="149"/>
  </r>
  <r>
    <x v="150"/>
  </r>
  <r>
    <x v="151"/>
  </r>
  <r>
    <x v="17"/>
  </r>
  <r>
    <x v="105"/>
  </r>
  <r>
    <x v="152"/>
  </r>
  <r>
    <x v="153"/>
  </r>
  <r>
    <x v="154"/>
  </r>
  <r>
    <x v="155"/>
  </r>
  <r>
    <x v="156"/>
  </r>
  <r>
    <x v="104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20"/>
  </r>
  <r>
    <x v="167"/>
  </r>
  <r>
    <x v="168"/>
  </r>
  <r>
    <x v="0"/>
  </r>
  <r>
    <x v="169"/>
  </r>
  <r>
    <x v="170"/>
  </r>
  <r>
    <x v="171"/>
  </r>
  <r>
    <x v="64"/>
  </r>
  <r>
    <x v="172"/>
  </r>
  <r>
    <x v="173"/>
  </r>
  <r>
    <x v="66"/>
  </r>
  <r>
    <x v="174"/>
  </r>
  <r>
    <x v="89"/>
  </r>
  <r>
    <x v="175"/>
  </r>
  <r>
    <x v="96"/>
  </r>
  <r>
    <x v="176"/>
  </r>
  <r>
    <x v="177"/>
  </r>
  <r>
    <x v="178"/>
  </r>
  <r>
    <x v="179"/>
  </r>
  <r>
    <x v="108"/>
  </r>
  <r>
    <x v="161"/>
  </r>
  <r>
    <x v="180"/>
  </r>
  <r>
    <x v="68"/>
  </r>
  <r>
    <x v="181"/>
  </r>
  <r>
    <x v="182"/>
  </r>
  <r>
    <x v="183"/>
  </r>
  <r>
    <x v="100"/>
  </r>
  <r>
    <x v="184"/>
  </r>
  <r>
    <x v="185"/>
  </r>
  <r>
    <x v="17"/>
  </r>
  <r>
    <x v="186"/>
  </r>
  <r>
    <x v="82"/>
  </r>
  <r>
    <x v="187"/>
  </r>
  <r>
    <x v="58"/>
  </r>
  <r>
    <x v="188"/>
  </r>
  <r>
    <x v="35"/>
  </r>
  <r>
    <x v="66"/>
  </r>
  <r>
    <x v="189"/>
  </r>
  <r>
    <x v="11"/>
  </r>
  <r>
    <x v="107"/>
  </r>
  <r>
    <x v="35"/>
  </r>
  <r>
    <x v="101"/>
  </r>
  <r>
    <x v="190"/>
  </r>
  <r>
    <x v="191"/>
  </r>
  <r>
    <x v="192"/>
  </r>
  <r>
    <x v="193"/>
  </r>
  <r>
    <x v="194"/>
  </r>
  <r>
    <x v="63"/>
  </r>
  <r>
    <x v="195"/>
  </r>
  <r>
    <x v="196"/>
  </r>
  <r>
    <x v="197"/>
  </r>
  <r>
    <x v="73"/>
  </r>
  <r>
    <x v="17"/>
  </r>
  <r>
    <x v="13"/>
  </r>
  <r>
    <x v="198"/>
  </r>
  <r>
    <x v="163"/>
  </r>
  <r>
    <x v="107"/>
  </r>
  <r>
    <x v="170"/>
  </r>
  <r>
    <x v="199"/>
  </r>
  <r>
    <x v="200"/>
  </r>
  <r>
    <x v="155"/>
  </r>
  <r>
    <x v="201"/>
  </r>
  <r>
    <x v="202"/>
  </r>
  <r>
    <x v="69"/>
  </r>
  <r>
    <x v="189"/>
  </r>
  <r>
    <x v="203"/>
  </r>
  <r>
    <x v="204"/>
  </r>
  <r>
    <x v="205"/>
  </r>
  <r>
    <x v="206"/>
  </r>
  <r>
    <x v="3"/>
  </r>
  <r>
    <x v="207"/>
  </r>
  <r>
    <x v="208"/>
  </r>
  <r>
    <x v="17"/>
  </r>
  <r>
    <x v="209"/>
  </r>
  <r>
    <x v="210"/>
  </r>
  <r>
    <x v="211"/>
  </r>
  <r>
    <x v="212"/>
  </r>
  <r>
    <x v="199"/>
  </r>
  <r>
    <x v="182"/>
  </r>
  <r>
    <x v="213"/>
  </r>
  <r>
    <x v="214"/>
  </r>
  <r>
    <x v="200"/>
  </r>
  <r>
    <x v="215"/>
  </r>
  <r>
    <x v="120"/>
  </r>
  <r>
    <x v="216"/>
  </r>
  <r>
    <x v="217"/>
  </r>
  <r>
    <x v="47"/>
  </r>
  <r>
    <x v="218"/>
  </r>
  <r>
    <x v="219"/>
  </r>
  <r>
    <x v="220"/>
  </r>
  <r>
    <x v="221"/>
  </r>
  <r>
    <x v="222"/>
  </r>
  <r>
    <x v="223"/>
  </r>
  <r>
    <x v="182"/>
  </r>
  <r>
    <x v="224"/>
  </r>
  <r>
    <x v="225"/>
  </r>
  <r>
    <x v="226"/>
  </r>
  <r>
    <x v="27"/>
  </r>
  <r>
    <x v="17"/>
  </r>
  <r>
    <x v="142"/>
  </r>
  <r>
    <x v="227"/>
  </r>
  <r>
    <x v="211"/>
  </r>
  <r>
    <x v="228"/>
  </r>
  <r>
    <x v="23"/>
  </r>
  <r>
    <x v="36"/>
  </r>
  <r>
    <x v="229"/>
  </r>
  <r>
    <x v="230"/>
  </r>
  <r>
    <x v="96"/>
  </r>
  <r>
    <x v="231"/>
  </r>
  <r>
    <x v="232"/>
  </r>
  <r>
    <x v="91"/>
  </r>
  <r>
    <x v="13"/>
  </r>
  <r>
    <x v="176"/>
  </r>
  <r>
    <x v="104"/>
  </r>
  <r>
    <x v="25"/>
  </r>
  <r>
    <x v="233"/>
  </r>
  <r>
    <x v="234"/>
  </r>
  <r>
    <x v="17"/>
  </r>
  <r>
    <x v="235"/>
  </r>
  <r>
    <x v="236"/>
  </r>
  <r>
    <x v="61"/>
  </r>
  <r>
    <x v="237"/>
  </r>
  <r>
    <x v="238"/>
  </r>
  <r>
    <x v="239"/>
  </r>
  <r>
    <x v="58"/>
  </r>
  <r>
    <x v="96"/>
  </r>
  <r>
    <x v="240"/>
  </r>
  <r>
    <x v="241"/>
  </r>
  <r>
    <x v="242"/>
  </r>
  <r>
    <x v="27"/>
  </r>
  <r>
    <x v="243"/>
  </r>
  <r>
    <x v="244"/>
  </r>
  <r>
    <x v="245"/>
  </r>
  <r>
    <x v="246"/>
  </r>
  <r>
    <x v="102"/>
  </r>
  <r>
    <x v="105"/>
  </r>
  <r>
    <x v="247"/>
  </r>
  <r>
    <x v="248"/>
  </r>
  <r>
    <x v="17"/>
  </r>
  <r>
    <x v="57"/>
  </r>
  <r>
    <x v="64"/>
  </r>
  <r>
    <x v="249"/>
  </r>
  <r>
    <x v="32"/>
  </r>
  <r>
    <x v="250"/>
  </r>
  <r>
    <x v="251"/>
  </r>
  <r>
    <x v="252"/>
  </r>
  <r>
    <x v="253"/>
  </r>
  <r>
    <x v="254"/>
  </r>
  <r>
    <x v="255"/>
  </r>
  <r>
    <x v="189"/>
  </r>
  <r>
    <x v="111"/>
  </r>
  <r>
    <x v="189"/>
  </r>
  <r>
    <x v="17"/>
  </r>
  <r>
    <x v="105"/>
  </r>
  <r>
    <x v="66"/>
  </r>
  <r>
    <x v="178"/>
  </r>
  <r>
    <x v="256"/>
  </r>
  <r>
    <x v="257"/>
  </r>
  <r>
    <x v="258"/>
  </r>
  <r>
    <x v="57"/>
  </r>
  <r>
    <x v="75"/>
  </r>
  <r>
    <x v="259"/>
  </r>
  <r>
    <x v="24"/>
  </r>
  <r>
    <x v="8"/>
  </r>
  <r>
    <x v="260"/>
  </r>
  <r>
    <x v="261"/>
  </r>
  <r>
    <x v="105"/>
  </r>
  <r>
    <x v="262"/>
  </r>
  <r>
    <x v="5"/>
  </r>
  <r>
    <x v="263"/>
  </r>
  <r>
    <x v="17"/>
  </r>
  <r>
    <x v="104"/>
  </r>
  <r>
    <x v="83"/>
  </r>
  <r>
    <x v="37"/>
  </r>
  <r>
    <x v="264"/>
  </r>
  <r>
    <x v="265"/>
  </r>
  <r>
    <x v="266"/>
  </r>
  <r>
    <x v="267"/>
  </r>
  <r>
    <x v="23"/>
  </r>
  <r>
    <x v="13"/>
  </r>
  <r>
    <x v="35"/>
  </r>
  <r>
    <x v="268"/>
  </r>
  <r>
    <x v="164"/>
  </r>
  <r>
    <x v="269"/>
  </r>
  <r>
    <x v="57"/>
  </r>
  <r>
    <x v="247"/>
  </r>
  <r>
    <x v="57"/>
  </r>
  <r>
    <x v="270"/>
  </r>
  <r>
    <x v="271"/>
  </r>
  <r>
    <x v="272"/>
  </r>
  <r>
    <x v="72"/>
  </r>
  <r>
    <x v="273"/>
  </r>
  <r>
    <x v="17"/>
  </r>
  <r>
    <x v="274"/>
  </r>
  <r>
    <x v="164"/>
  </r>
  <r>
    <x v="118"/>
  </r>
  <r>
    <x v="275"/>
  </r>
  <r>
    <x v="6"/>
  </r>
  <r>
    <x v="235"/>
  </r>
  <r>
    <x v="276"/>
  </r>
  <r>
    <x v="1"/>
  </r>
  <r>
    <x v="277"/>
  </r>
  <r>
    <x v="57"/>
  </r>
  <r>
    <x v="278"/>
  </r>
  <r>
    <x v="19"/>
  </r>
  <r>
    <x v="279"/>
  </r>
  <r>
    <x v="82"/>
  </r>
  <r>
    <x v="107"/>
  </r>
  <r>
    <x v="107"/>
  </r>
  <r>
    <x v="19"/>
  </r>
  <r>
    <x v="280"/>
  </r>
  <r>
    <x v="268"/>
  </r>
  <r>
    <x v="281"/>
  </r>
  <r>
    <x v="282"/>
  </r>
  <r>
    <x v="283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2D1F2-B197-404C-A3CC-06561474359B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DBB29A-FD99-40AD-A72E-F09174C3F8DF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32FAD4-E384-45F8-943C-9C9FA8750725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s"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4" hier="20" name="[Range].[Date Created Conversion (Year)].[All]" cap="All"/>
  </pageFields>
  <dataFields count="1">
    <dataField name="Count of outcome" fld="1" subtotal="count" baseField="0" baseItem="0"/>
  </dataFields>
  <formats count="6">
    <format dxfId="24">
      <pivotArea outline="0" collapsedLevelsAreSubtotals="1" fieldPosition="0">
        <references count="1">
          <reference field="0" count="1" selected="0">
            <x v="0"/>
          </reference>
        </references>
      </pivotArea>
    </format>
    <format dxfId="23">
      <pivotArea dataOnly="0" labelOnly="1" fieldPosition="0">
        <references count="1">
          <reference field="0" count="1">
            <x v="0"/>
          </reference>
        </references>
      </pivotArea>
    </format>
    <format dxfId="22">
      <pivotArea outline="0" collapsedLevelsAreSubtotals="1" fieldPosition="0">
        <references count="1">
          <reference field="0" count="2" selected="0">
            <x v="1"/>
            <x v="2"/>
          </reference>
        </references>
      </pivotArea>
    </format>
    <format dxfId="21">
      <pivotArea grandCol="1" outline="0" collapsedLevelsAreSubtotals="1" fieldPosition="0"/>
    </format>
    <format dxfId="20">
      <pivotArea dataOnly="0" labelOnly="1" fieldPosition="0">
        <references count="1">
          <reference field="0" count="2">
            <x v="1"/>
            <x v="2"/>
          </reference>
        </references>
      </pivotArea>
    </format>
    <format dxfId="19">
      <pivotArea dataOnly="0" labelOnly="1" grandCol="1" outline="0" fieldPosition="0"/>
    </format>
  </formats>
  <chartFormats count="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44D00-E004-4D78-A3C0-E6C7EA0C3BAF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5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"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2">
    <pageField fld="4" hier="18" name="[Range].[Parent Category].[All]" cap="All"/>
    <pageField fld="1" hier="23" name="[Range].[Date Ended Conversion (Year)].[All]" cap="All"/>
  </pageFields>
  <dataFields count="1">
    <dataField name="Count of outcome" fld="3" subtotal="count" baseField="0" baseItem="0"/>
  </dataFields>
  <formats count="3">
    <format dxfId="18">
      <pivotArea outline="0" collapsedLevelsAreSubtotals="1" fieldPosition="0"/>
    </format>
    <format dxfId="17">
      <pivotArea dataOnly="0" labelOnly="1" fieldPosition="0">
        <references count="1">
          <reference field="2" count="3">
            <x v="0"/>
            <x v="1"/>
            <x v="2"/>
          </reference>
        </references>
      </pivotArea>
    </format>
    <format dxfId="16">
      <pivotArea dataOnly="0" labelOnly="1" grandCol="1" outline="0" fieldPosition="0"/>
    </format>
  </format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82BE1-1805-471A-8589-8B475AB8DF9C}" name="PivotTable20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R1:S287" firstHeaderRow="1" firstDataRow="1" firstDataCol="1"/>
  <pivotFields count="1">
    <pivotField axis="axisRow" dataField="1" showAll="0">
      <items count="286">
        <item x="0"/>
        <item x="17"/>
        <item x="22"/>
        <item x="246"/>
        <item x="102"/>
        <item x="161"/>
        <item x="96"/>
        <item x="24"/>
        <item x="72"/>
        <item x="211"/>
        <item x="13"/>
        <item x="104"/>
        <item x="25"/>
        <item x="3"/>
        <item x="64"/>
        <item x="164"/>
        <item x="254"/>
        <item x="123"/>
        <item x="1"/>
        <item x="120"/>
        <item x="58"/>
        <item x="5"/>
        <item x="91"/>
        <item x="55"/>
        <item x="105"/>
        <item x="97"/>
        <item x="111"/>
        <item x="233"/>
        <item x="66"/>
        <item x="250"/>
        <item x="35"/>
        <item x="23"/>
        <item x="153"/>
        <item x="74"/>
        <item x="83"/>
        <item x="191"/>
        <item x="4"/>
        <item x="244"/>
        <item x="154"/>
        <item x="251"/>
        <item x="16"/>
        <item x="100"/>
        <item x="50"/>
        <item x="266"/>
        <item x="2"/>
        <item x="166"/>
        <item x="6"/>
        <item x="27"/>
        <item x="75"/>
        <item x="47"/>
        <item x="36"/>
        <item x="170"/>
        <item x="178"/>
        <item x="107"/>
        <item x="69"/>
        <item x="57"/>
        <item x="252"/>
        <item x="190"/>
        <item x="39"/>
        <item x="19"/>
        <item x="216"/>
        <item x="182"/>
        <item x="247"/>
        <item x="225"/>
        <item x="108"/>
        <item x="73"/>
        <item x="142"/>
        <item x="145"/>
        <item x="63"/>
        <item x="200"/>
        <item x="15"/>
        <item x="148"/>
        <item x="146"/>
        <item x="82"/>
        <item x="189"/>
        <item x="70"/>
        <item x="84"/>
        <item x="194"/>
        <item x="99"/>
        <item x="155"/>
        <item x="31"/>
        <item x="262"/>
        <item x="106"/>
        <item x="219"/>
        <item x="268"/>
        <item x="159"/>
        <item x="235"/>
        <item x="48"/>
        <item x="46"/>
        <item x="140"/>
        <item x="20"/>
        <item x="258"/>
        <item x="125"/>
        <item x="110"/>
        <item x="275"/>
        <item x="214"/>
        <item x="92"/>
        <item x="89"/>
        <item x="9"/>
        <item x="62"/>
        <item x="94"/>
        <item x="281"/>
        <item x="265"/>
        <item x="78"/>
        <item x="129"/>
        <item x="117"/>
        <item x="130"/>
        <item x="253"/>
        <item x="192"/>
        <item x="196"/>
        <item x="273"/>
        <item x="141"/>
        <item x="71"/>
        <item x="184"/>
        <item x="272"/>
        <item x="197"/>
        <item x="93"/>
        <item x="149"/>
        <item x="176"/>
        <item x="7"/>
        <item x="61"/>
        <item x="220"/>
        <item x="231"/>
        <item x="267"/>
        <item x="76"/>
        <item x="68"/>
        <item x="101"/>
        <item x="237"/>
        <item x="277"/>
        <item x="195"/>
        <item x="203"/>
        <item x="270"/>
        <item x="37"/>
        <item x="49"/>
        <item x="116"/>
        <item x="119"/>
        <item x="171"/>
        <item x="126"/>
        <item x="173"/>
        <item x="282"/>
        <item x="54"/>
        <item x="212"/>
        <item x="114"/>
        <item x="183"/>
        <item x="137"/>
        <item x="128"/>
        <item x="134"/>
        <item x="150"/>
        <item x="67"/>
        <item x="8"/>
        <item x="86"/>
        <item x="210"/>
        <item x="238"/>
        <item x="264"/>
        <item x="230"/>
        <item x="257"/>
        <item x="174"/>
        <item x="44"/>
        <item x="156"/>
        <item x="162"/>
        <item x="11"/>
        <item x="157"/>
        <item x="167"/>
        <item x="276"/>
        <item x="165"/>
        <item x="208"/>
        <item x="151"/>
        <item x="33"/>
        <item x="234"/>
        <item x="163"/>
        <item x="228"/>
        <item x="41"/>
        <item x="43"/>
        <item x="10"/>
        <item x="241"/>
        <item x="32"/>
        <item x="135"/>
        <item x="207"/>
        <item x="278"/>
        <item x="143"/>
        <item x="199"/>
        <item x="213"/>
        <item x="42"/>
        <item x="60"/>
        <item x="147"/>
        <item x="103"/>
        <item x="118"/>
        <item x="242"/>
        <item x="28"/>
        <item x="280"/>
        <item x="175"/>
        <item x="243"/>
        <item x="65"/>
        <item x="226"/>
        <item x="256"/>
        <item x="95"/>
        <item x="122"/>
        <item x="223"/>
        <item x="81"/>
        <item x="79"/>
        <item x="45"/>
        <item x="132"/>
        <item x="56"/>
        <item x="269"/>
        <item x="29"/>
        <item x="187"/>
        <item x="52"/>
        <item x="215"/>
        <item x="127"/>
        <item x="112"/>
        <item x="245"/>
        <item x="158"/>
        <item x="232"/>
        <item x="283"/>
        <item x="59"/>
        <item x="152"/>
        <item x="53"/>
        <item x="198"/>
        <item x="218"/>
        <item x="34"/>
        <item x="263"/>
        <item x="248"/>
        <item x="259"/>
        <item x="115"/>
        <item x="172"/>
        <item x="236"/>
        <item x="181"/>
        <item x="113"/>
        <item x="85"/>
        <item x="193"/>
        <item x="138"/>
        <item x="18"/>
        <item x="12"/>
        <item x="30"/>
        <item x="160"/>
        <item x="229"/>
        <item x="131"/>
        <item x="77"/>
        <item x="222"/>
        <item x="201"/>
        <item x="26"/>
        <item x="271"/>
        <item x="224"/>
        <item x="255"/>
        <item x="180"/>
        <item x="188"/>
        <item x="169"/>
        <item x="261"/>
        <item x="260"/>
        <item x="88"/>
        <item x="98"/>
        <item x="177"/>
        <item x="139"/>
        <item x="227"/>
        <item x="90"/>
        <item x="168"/>
        <item x="249"/>
        <item x="144"/>
        <item x="124"/>
        <item x="80"/>
        <item x="240"/>
        <item x="21"/>
        <item x="274"/>
        <item x="14"/>
        <item x="109"/>
        <item x="202"/>
        <item x="185"/>
        <item x="186"/>
        <item x="206"/>
        <item x="204"/>
        <item x="221"/>
        <item x="133"/>
        <item x="87"/>
        <item x="38"/>
        <item x="40"/>
        <item x="239"/>
        <item x="121"/>
        <item x="209"/>
        <item x="279"/>
        <item x="217"/>
        <item x="205"/>
        <item x="136"/>
        <item x="51"/>
        <item x="179"/>
        <item x="284"/>
        <item t="default"/>
      </items>
    </pivotField>
  </pivotFields>
  <rowFields count="1">
    <field x="0"/>
  </rowFields>
  <rowItems count="2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 t="grand">
      <x/>
    </i>
  </rowItems>
  <colItems count="1">
    <i/>
  </colItems>
  <dataFields count="1">
    <dataField name="Count of Failed" fld="0" subtotal="count" baseField="0" baseItem="151530976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EB522-5DEE-4027-B723-D9C31803B01C}" name="PivotTable17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394" firstHeaderRow="1" firstDataRow="1" firstDataCol="1"/>
  <pivotFields count="1">
    <pivotField axis="axisRow" dataField="1" showAll="0" stdDevPSubtotal="1">
      <items count="391">
        <item x="20"/>
        <item x="266"/>
        <item x="58"/>
        <item x="231"/>
        <item x="186"/>
        <item x="370"/>
        <item x="89"/>
        <item x="213"/>
        <item x="108"/>
        <item x="97"/>
        <item x="79"/>
        <item x="358"/>
        <item x="130"/>
        <item x="44"/>
        <item x="268"/>
        <item x="362"/>
        <item x="135"/>
        <item x="123"/>
        <item x="223"/>
        <item x="349"/>
        <item x="70"/>
        <item x="330"/>
        <item x="291"/>
        <item x="83"/>
        <item x="53"/>
        <item x="152"/>
        <item x="43"/>
        <item x="229"/>
        <item x="107"/>
        <item x="353"/>
        <item x="194"/>
        <item x="65"/>
        <item x="179"/>
        <item x="46"/>
        <item x="64"/>
        <item x="140"/>
        <item x="45"/>
        <item x="77"/>
        <item x="144"/>
        <item x="27"/>
        <item x="381"/>
        <item x="74"/>
        <item x="62"/>
        <item x="56"/>
        <item x="125"/>
        <item x="5"/>
        <item x="6"/>
        <item x="122"/>
        <item x="255"/>
        <item x="287"/>
        <item x="375"/>
        <item x="216"/>
        <item x="21"/>
        <item x="288"/>
        <item x="24"/>
        <item x="118"/>
        <item x="55"/>
        <item x="316"/>
        <item x="221"/>
        <item x="143"/>
        <item x="82"/>
        <item x="339"/>
        <item x="155"/>
        <item x="241"/>
        <item x="189"/>
        <item x="300"/>
        <item x="68"/>
        <item x="49"/>
        <item x="36"/>
        <item x="15"/>
        <item x="254"/>
        <item x="32"/>
        <item x="342"/>
        <item x="147"/>
        <item x="22"/>
        <item x="84"/>
        <item x="253"/>
        <item x="299"/>
        <item x="115"/>
        <item x="174"/>
        <item x="235"/>
        <item x="10"/>
        <item x="204"/>
        <item x="222"/>
        <item x="94"/>
        <item x="63"/>
        <item x="315"/>
        <item x="28"/>
        <item x="320"/>
        <item x="71"/>
        <item x="180"/>
        <item x="237"/>
        <item x="91"/>
        <item x="0"/>
        <item x="78"/>
        <item x="262"/>
        <item x="324"/>
        <item x="12"/>
        <item x="33"/>
        <item x="18"/>
        <item x="318"/>
        <item x="110"/>
        <item x="177"/>
        <item x="47"/>
        <item x="344"/>
        <item x="218"/>
        <item x="2"/>
        <item x="290"/>
        <item x="149"/>
        <item x="366"/>
        <item x="51"/>
        <item x="305"/>
        <item x="361"/>
        <item x="151"/>
        <item x="373"/>
        <item x="327"/>
        <item x="80"/>
        <item x="172"/>
        <item x="181"/>
        <item x="162"/>
        <item x="169"/>
        <item x="200"/>
        <item x="357"/>
        <item x="215"/>
        <item x="87"/>
        <item x="293"/>
        <item x="23"/>
        <item x="86"/>
        <item x="34"/>
        <item x="234"/>
        <item x="54"/>
        <item x="196"/>
        <item x="175"/>
        <item x="326"/>
        <item x="31"/>
        <item x="333"/>
        <item x="35"/>
        <item x="131"/>
        <item x="321"/>
        <item x="350"/>
        <item x="133"/>
        <item x="197"/>
        <item x="4"/>
        <item x="242"/>
        <item x="25"/>
        <item x="157"/>
        <item x="348"/>
        <item x="16"/>
        <item x="3"/>
        <item x="328"/>
        <item x="276"/>
        <item x="319"/>
        <item x="39"/>
        <item x="292"/>
        <item x="129"/>
        <item x="228"/>
        <item x="387"/>
        <item x="93"/>
        <item x="379"/>
        <item x="41"/>
        <item x="201"/>
        <item x="38"/>
        <item x="128"/>
        <item x="335"/>
        <item x="164"/>
        <item x="148"/>
        <item x="368"/>
        <item x="137"/>
        <item x="278"/>
        <item x="378"/>
        <item x="224"/>
        <item x="289"/>
        <item x="312"/>
        <item x="279"/>
        <item x="69"/>
        <item x="332"/>
        <item x="310"/>
        <item x="142"/>
        <item x="314"/>
        <item x="359"/>
        <item x="153"/>
        <item x="205"/>
        <item x="303"/>
        <item x="190"/>
        <item x="249"/>
        <item x="30"/>
        <item x="159"/>
        <item x="264"/>
        <item x="384"/>
        <item x="124"/>
        <item x="48"/>
        <item x="284"/>
        <item x="60"/>
        <item x="150"/>
        <item x="102"/>
        <item x="67"/>
        <item x="286"/>
        <item x="311"/>
        <item x="232"/>
        <item x="52"/>
        <item x="274"/>
        <item x="214"/>
        <item x="146"/>
        <item x="113"/>
        <item x="275"/>
        <item x="50"/>
        <item x="280"/>
        <item x="271"/>
        <item x="347"/>
        <item x="188"/>
        <item x="225"/>
        <item x="365"/>
        <item x="163"/>
        <item x="386"/>
        <item x="193"/>
        <item x="57"/>
        <item x="104"/>
        <item x="75"/>
        <item x="307"/>
        <item x="145"/>
        <item x="240"/>
        <item x="302"/>
        <item x="247"/>
        <item x="192"/>
        <item x="154"/>
        <item x="66"/>
        <item x="267"/>
        <item x="239"/>
        <item x="85"/>
        <item x="296"/>
        <item x="9"/>
        <item x="73"/>
        <item x="251"/>
        <item x="119"/>
        <item x="306"/>
        <item x="383"/>
        <item x="243"/>
        <item x="236"/>
        <item x="81"/>
        <item x="283"/>
        <item x="167"/>
        <item x="282"/>
        <item x="165"/>
        <item x="183"/>
        <item x="260"/>
        <item x="184"/>
        <item x="285"/>
        <item x="7"/>
        <item x="95"/>
        <item x="336"/>
        <item x="338"/>
        <item x="298"/>
        <item x="343"/>
        <item x="161"/>
        <item x="8"/>
        <item x="1"/>
        <item x="103"/>
        <item x="363"/>
        <item x="345"/>
        <item x="360"/>
        <item x="317"/>
        <item x="114"/>
        <item x="377"/>
        <item x="376"/>
        <item x="96"/>
        <item x="219"/>
        <item x="380"/>
        <item x="37"/>
        <item x="187"/>
        <item x="208"/>
        <item x="14"/>
        <item x="252"/>
        <item x="281"/>
        <item x="257"/>
        <item x="382"/>
        <item x="127"/>
        <item x="168"/>
        <item x="136"/>
        <item x="171"/>
        <item x="199"/>
        <item x="230"/>
        <item x="72"/>
        <item x="126"/>
        <item x="301"/>
        <item x="340"/>
        <item x="112"/>
        <item x="90"/>
        <item x="367"/>
        <item x="132"/>
        <item x="354"/>
        <item x="141"/>
        <item x="374"/>
        <item x="61"/>
        <item x="19"/>
        <item x="105"/>
        <item x="308"/>
        <item x="170"/>
        <item x="297"/>
        <item x="388"/>
        <item x="109"/>
        <item x="210"/>
        <item x="334"/>
        <item x="211"/>
        <item x="178"/>
        <item x="100"/>
        <item x="209"/>
        <item x="269"/>
        <item x="258"/>
        <item x="233"/>
        <item x="13"/>
        <item x="263"/>
        <item x="191"/>
        <item x="369"/>
        <item x="273"/>
        <item x="166"/>
        <item x="371"/>
        <item x="202"/>
        <item x="352"/>
        <item x="385"/>
        <item x="59"/>
        <item x="220"/>
        <item x="323"/>
        <item x="259"/>
        <item x="356"/>
        <item x="29"/>
        <item x="212"/>
        <item x="160"/>
        <item x="76"/>
        <item x="120"/>
        <item x="42"/>
        <item x="331"/>
        <item x="92"/>
        <item x="198"/>
        <item x="226"/>
        <item x="121"/>
        <item x="346"/>
        <item x="11"/>
        <item x="270"/>
        <item x="248"/>
        <item x="98"/>
        <item x="217"/>
        <item x="139"/>
        <item x="329"/>
        <item x="261"/>
        <item x="173"/>
        <item x="295"/>
        <item x="238"/>
        <item x="277"/>
        <item x="304"/>
        <item x="185"/>
        <item x="272"/>
        <item x="250"/>
        <item x="203"/>
        <item x="244"/>
        <item x="313"/>
        <item x="351"/>
        <item x="325"/>
        <item x="101"/>
        <item x="88"/>
        <item x="309"/>
        <item x="341"/>
        <item x="99"/>
        <item x="116"/>
        <item x="245"/>
        <item x="227"/>
        <item x="207"/>
        <item x="156"/>
        <item x="372"/>
        <item x="364"/>
        <item x="256"/>
        <item x="40"/>
        <item x="337"/>
        <item x="111"/>
        <item x="355"/>
        <item x="106"/>
        <item x="182"/>
        <item x="322"/>
        <item x="158"/>
        <item x="246"/>
        <item x="195"/>
        <item x="17"/>
        <item x="138"/>
        <item x="117"/>
        <item x="176"/>
        <item x="26"/>
        <item x="206"/>
        <item x="265"/>
        <item x="134"/>
        <item x="294"/>
        <item x="389"/>
        <item t="stdDevP"/>
      </items>
    </pivotField>
  </pivotFields>
  <rowFields count="1">
    <field x="0"/>
  </rowFields>
  <rowItems count="3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 t="grand">
      <x/>
    </i>
  </rowItems>
  <colItems count="1">
    <i/>
  </colItems>
  <dataFields count="1">
    <dataField name="Count of Successfu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85" zoomScaleNormal="85" workbookViewId="0">
      <selection activeCell="G1" sqref="G1:H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5" width="11.19921875" style="18"/>
    <col min="6" max="6" width="14.19921875" bestFit="1" customWidth="1"/>
    <col min="8" max="8" width="13" bestFit="1" customWidth="1"/>
    <col min="9" max="9" width="16.09765625" style="18" bestFit="1" customWidth="1"/>
    <col min="12" max="12" width="11.19921875" bestFit="1" customWidth="1"/>
    <col min="13" max="13" width="22.19921875" style="7" bestFit="1" customWidth="1"/>
    <col min="14" max="14" width="11.19921875" bestFit="1" customWidth="1"/>
    <col min="15" max="15" width="20.796875" style="7" bestFit="1" customWidth="1"/>
    <col min="18" max="18" width="28" bestFit="1" customWidth="1"/>
    <col min="19" max="19" width="14.5" bestFit="1" customWidth="1"/>
    <col min="20" max="20" width="12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 s="18">
        <v>100</v>
      </c>
      <c r="E2" s="18">
        <v>0</v>
      </c>
      <c r="F2" s="4">
        <f>(100*E2)/D2</f>
        <v>0</v>
      </c>
      <c r="G2" t="s">
        <v>14</v>
      </c>
      <c r="H2">
        <v>0</v>
      </c>
      <c r="I2" s="18">
        <f>IF(H2=0,0,E2/H2)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 s="18">
        <v>1400</v>
      </c>
      <c r="E3" s="18">
        <v>14560</v>
      </c>
      <c r="F3" s="4">
        <f t="shared" ref="F3:F66" si="0">(100*E3)/D3</f>
        <v>1040</v>
      </c>
      <c r="G3" t="s">
        <v>20</v>
      </c>
      <c r="H3">
        <v>158</v>
      </c>
      <c r="I3" s="18">
        <f t="shared" ref="I3:I66" si="1">IF(H3=0,0,E3/H3)</f>
        <v>92.151898734177209</v>
      </c>
      <c r="J3" t="s">
        <v>21</v>
      </c>
      <c r="K3" t="s">
        <v>22</v>
      </c>
      <c r="L3">
        <v>1408424400</v>
      </c>
      <c r="M3" s="7">
        <f t="shared" ref="M3:M66" si="2">(((L3/60)/60)/24)+DATE(1970,1,1)</f>
        <v>41870.208333333336</v>
      </c>
      <c r="N3">
        <v>1408597200</v>
      </c>
      <c r="O3" s="7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 s="18">
        <v>108400</v>
      </c>
      <c r="E4" s="18">
        <v>142523</v>
      </c>
      <c r="F4" s="4">
        <f t="shared" si="0"/>
        <v>131.47878228782287</v>
      </c>
      <c r="G4" t="s">
        <v>20</v>
      </c>
      <c r="H4">
        <v>1425</v>
      </c>
      <c r="I4" s="18">
        <f t="shared" si="1"/>
        <v>100.01614035087719</v>
      </c>
      <c r="J4" t="s">
        <v>26</v>
      </c>
      <c r="K4" t="s">
        <v>27</v>
      </c>
      <c r="L4">
        <v>1384668000</v>
      </c>
      <c r="M4" s="7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 s="18">
        <v>4200</v>
      </c>
      <c r="E5" s="18">
        <v>2477</v>
      </c>
      <c r="F5" s="4">
        <f t="shared" si="0"/>
        <v>58.976190476190474</v>
      </c>
      <c r="G5" t="s">
        <v>14</v>
      </c>
      <c r="H5">
        <v>24</v>
      </c>
      <c r="I5" s="18">
        <f t="shared" si="1"/>
        <v>103.20833333333333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 s="18">
        <v>7600</v>
      </c>
      <c r="E6" s="18">
        <v>5265</v>
      </c>
      <c r="F6" s="4">
        <f t="shared" si="0"/>
        <v>69.276315789473685</v>
      </c>
      <c r="G6" t="s">
        <v>14</v>
      </c>
      <c r="H6">
        <v>53</v>
      </c>
      <c r="I6" s="18">
        <f t="shared" si="1"/>
        <v>99.339622641509436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 s="18">
        <v>7600</v>
      </c>
      <c r="E7" s="18">
        <v>13195</v>
      </c>
      <c r="F7" s="4">
        <f t="shared" si="0"/>
        <v>173.61842105263159</v>
      </c>
      <c r="G7" t="s">
        <v>20</v>
      </c>
      <c r="H7">
        <v>174</v>
      </c>
      <c r="I7" s="18">
        <f t="shared" si="1"/>
        <v>75.833333333333329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 s="18">
        <v>5200</v>
      </c>
      <c r="E8" s="18">
        <v>1090</v>
      </c>
      <c r="F8" s="4">
        <f t="shared" si="0"/>
        <v>20.96153846153846</v>
      </c>
      <c r="G8" t="s">
        <v>14</v>
      </c>
      <c r="H8">
        <v>18</v>
      </c>
      <c r="I8" s="18">
        <f t="shared" si="1"/>
        <v>60.555555555555557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 s="18">
        <v>4500</v>
      </c>
      <c r="E9" s="18">
        <v>14741</v>
      </c>
      <c r="F9" s="4">
        <f t="shared" si="0"/>
        <v>327.57777777777778</v>
      </c>
      <c r="G9" t="s">
        <v>20</v>
      </c>
      <c r="H9">
        <v>227</v>
      </c>
      <c r="I9" s="18">
        <f t="shared" si="1"/>
        <v>64.93832599118943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 s="18">
        <v>110100</v>
      </c>
      <c r="E10" s="18">
        <v>21946</v>
      </c>
      <c r="F10" s="4">
        <f t="shared" si="0"/>
        <v>19.932788374205266</v>
      </c>
      <c r="G10" t="s">
        <v>47</v>
      </c>
      <c r="H10">
        <v>708</v>
      </c>
      <c r="I10" s="18">
        <f t="shared" si="1"/>
        <v>30.997175141242938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 s="18">
        <v>6200</v>
      </c>
      <c r="E11" s="18">
        <v>3208</v>
      </c>
      <c r="F11" s="4">
        <f t="shared" si="0"/>
        <v>51.741935483870968</v>
      </c>
      <c r="G11" t="s">
        <v>14</v>
      </c>
      <c r="H11">
        <v>44</v>
      </c>
      <c r="I11" s="18">
        <f t="shared" si="1"/>
        <v>72.909090909090907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 s="18">
        <v>5200</v>
      </c>
      <c r="E12" s="18">
        <v>13838</v>
      </c>
      <c r="F12" s="4">
        <f t="shared" si="0"/>
        <v>266.11538461538464</v>
      </c>
      <c r="G12" t="s">
        <v>20</v>
      </c>
      <c r="H12">
        <v>220</v>
      </c>
      <c r="I12" s="18">
        <f t="shared" si="1"/>
        <v>62.9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 s="18">
        <v>6300</v>
      </c>
      <c r="E13" s="18">
        <v>3030</v>
      </c>
      <c r="F13" s="4">
        <f t="shared" si="0"/>
        <v>48.095238095238095</v>
      </c>
      <c r="G13" t="s">
        <v>14</v>
      </c>
      <c r="H13">
        <v>27</v>
      </c>
      <c r="I13" s="18">
        <f t="shared" si="1"/>
        <v>112.22222222222223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 s="18">
        <v>6300</v>
      </c>
      <c r="E14" s="18">
        <v>5629</v>
      </c>
      <c r="F14" s="4">
        <f t="shared" si="0"/>
        <v>89.349206349206355</v>
      </c>
      <c r="G14" t="s">
        <v>14</v>
      </c>
      <c r="H14">
        <v>55</v>
      </c>
      <c r="I14" s="18">
        <f t="shared" si="1"/>
        <v>102.34545454545454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 s="18">
        <v>4200</v>
      </c>
      <c r="E15" s="18">
        <v>10295</v>
      </c>
      <c r="F15" s="4">
        <f t="shared" si="0"/>
        <v>245.11904761904762</v>
      </c>
      <c r="G15" t="s">
        <v>20</v>
      </c>
      <c r="H15">
        <v>98</v>
      </c>
      <c r="I15" s="18">
        <f t="shared" si="1"/>
        <v>105.05102040816327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 s="18">
        <v>28200</v>
      </c>
      <c r="E16" s="18">
        <v>18829</v>
      </c>
      <c r="F16" s="4">
        <f t="shared" si="0"/>
        <v>66.769503546099287</v>
      </c>
      <c r="G16" t="s">
        <v>14</v>
      </c>
      <c r="H16">
        <v>200</v>
      </c>
      <c r="I16" s="18">
        <f t="shared" si="1"/>
        <v>94.144999999999996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 s="18">
        <v>81200</v>
      </c>
      <c r="E17" s="18">
        <v>38414</v>
      </c>
      <c r="F17" s="4">
        <f t="shared" si="0"/>
        <v>47.307881773399018</v>
      </c>
      <c r="G17" t="s">
        <v>14</v>
      </c>
      <c r="H17">
        <v>452</v>
      </c>
      <c r="I17" s="18">
        <f t="shared" si="1"/>
        <v>84.986725663716811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 s="18">
        <v>1700</v>
      </c>
      <c r="E18" s="18">
        <v>11041</v>
      </c>
      <c r="F18" s="4">
        <f t="shared" si="0"/>
        <v>649.47058823529414</v>
      </c>
      <c r="G18" t="s">
        <v>20</v>
      </c>
      <c r="H18">
        <v>100</v>
      </c>
      <c r="I18" s="18">
        <f t="shared" si="1"/>
        <v>110.41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 s="18">
        <v>84600</v>
      </c>
      <c r="E19" s="18">
        <v>134845</v>
      </c>
      <c r="F19" s="4">
        <f t="shared" si="0"/>
        <v>159.39125295508273</v>
      </c>
      <c r="G19" t="s">
        <v>20</v>
      </c>
      <c r="H19">
        <v>1249</v>
      </c>
      <c r="I19" s="18">
        <f t="shared" si="1"/>
        <v>107.96236989591674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 s="18">
        <v>9100</v>
      </c>
      <c r="E20" s="18">
        <v>6089</v>
      </c>
      <c r="F20" s="4">
        <f t="shared" si="0"/>
        <v>66.912087912087912</v>
      </c>
      <c r="G20" t="s">
        <v>74</v>
      </c>
      <c r="H20">
        <v>135</v>
      </c>
      <c r="I20" s="18">
        <f t="shared" si="1"/>
        <v>45.103703703703701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 s="18">
        <v>62500</v>
      </c>
      <c r="E21" s="18">
        <v>30331</v>
      </c>
      <c r="F21" s="4">
        <f t="shared" si="0"/>
        <v>48.529600000000002</v>
      </c>
      <c r="G21" t="s">
        <v>14</v>
      </c>
      <c r="H21">
        <v>674</v>
      </c>
      <c r="I21" s="18">
        <f t="shared" si="1"/>
        <v>45.001483679525222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 s="18">
        <v>131800</v>
      </c>
      <c r="E22" s="18">
        <v>147936</v>
      </c>
      <c r="F22" s="4">
        <f t="shared" si="0"/>
        <v>112.24279210925646</v>
      </c>
      <c r="G22" t="s">
        <v>20</v>
      </c>
      <c r="H22">
        <v>1396</v>
      </c>
      <c r="I22" s="18">
        <f t="shared" si="1"/>
        <v>105.97134670487107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 s="18">
        <v>94000</v>
      </c>
      <c r="E23" s="18">
        <v>38533</v>
      </c>
      <c r="F23" s="4">
        <f t="shared" si="0"/>
        <v>40.992553191489364</v>
      </c>
      <c r="G23" t="s">
        <v>14</v>
      </c>
      <c r="H23">
        <v>558</v>
      </c>
      <c r="I23" s="18">
        <f t="shared" si="1"/>
        <v>69.055555555555557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 s="18">
        <v>59100</v>
      </c>
      <c r="E24" s="18">
        <v>75690</v>
      </c>
      <c r="F24" s="4">
        <f t="shared" si="0"/>
        <v>128.07106598984771</v>
      </c>
      <c r="G24" t="s">
        <v>20</v>
      </c>
      <c r="H24">
        <v>890</v>
      </c>
      <c r="I24" s="18">
        <f t="shared" si="1"/>
        <v>85.044943820224717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 s="18">
        <v>4500</v>
      </c>
      <c r="E25" s="18">
        <v>14942</v>
      </c>
      <c r="F25" s="4">
        <f t="shared" si="0"/>
        <v>332.04444444444442</v>
      </c>
      <c r="G25" t="s">
        <v>20</v>
      </c>
      <c r="H25">
        <v>142</v>
      </c>
      <c r="I25" s="18">
        <f t="shared" si="1"/>
        <v>105.22535211267606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 s="18">
        <v>92400</v>
      </c>
      <c r="E26" s="18">
        <v>104257</v>
      </c>
      <c r="F26" s="4">
        <f t="shared" si="0"/>
        <v>112.83225108225108</v>
      </c>
      <c r="G26" t="s">
        <v>20</v>
      </c>
      <c r="H26">
        <v>2673</v>
      </c>
      <c r="I26" s="18">
        <f t="shared" si="1"/>
        <v>39.003741114852225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 s="18">
        <v>5500</v>
      </c>
      <c r="E27" s="18">
        <v>11904</v>
      </c>
      <c r="F27" s="4">
        <f t="shared" si="0"/>
        <v>216.43636363636364</v>
      </c>
      <c r="G27" t="s">
        <v>20</v>
      </c>
      <c r="H27">
        <v>163</v>
      </c>
      <c r="I27" s="18">
        <f t="shared" si="1"/>
        <v>73.030674846625772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 s="18">
        <v>107500</v>
      </c>
      <c r="E28" s="18">
        <v>51814</v>
      </c>
      <c r="F28" s="4">
        <f t="shared" si="0"/>
        <v>48.199069767441863</v>
      </c>
      <c r="G28" t="s">
        <v>74</v>
      </c>
      <c r="H28">
        <v>1480</v>
      </c>
      <c r="I28" s="18">
        <f t="shared" si="1"/>
        <v>35.009459459459457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 s="18">
        <v>2000</v>
      </c>
      <c r="E29" s="18">
        <v>1599</v>
      </c>
      <c r="F29" s="4">
        <f t="shared" si="0"/>
        <v>79.95</v>
      </c>
      <c r="G29" t="s">
        <v>14</v>
      </c>
      <c r="H29">
        <v>15</v>
      </c>
      <c r="I29" s="18">
        <f t="shared" si="1"/>
        <v>106.6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 s="18">
        <v>130800</v>
      </c>
      <c r="E30" s="18">
        <v>137635</v>
      </c>
      <c r="F30" s="4">
        <f t="shared" si="0"/>
        <v>105.22553516819572</v>
      </c>
      <c r="G30" t="s">
        <v>20</v>
      </c>
      <c r="H30">
        <v>2220</v>
      </c>
      <c r="I30" s="18">
        <f t="shared" si="1"/>
        <v>61.997747747747745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 s="18">
        <v>45900</v>
      </c>
      <c r="E31" s="18">
        <v>150965</v>
      </c>
      <c r="F31" s="4">
        <f t="shared" si="0"/>
        <v>328.89978213507624</v>
      </c>
      <c r="G31" t="s">
        <v>20</v>
      </c>
      <c r="H31">
        <v>1606</v>
      </c>
      <c r="I31" s="18">
        <f t="shared" si="1"/>
        <v>94.000622665006233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 s="18">
        <v>9000</v>
      </c>
      <c r="E32" s="18">
        <v>14455</v>
      </c>
      <c r="F32" s="4">
        <f t="shared" si="0"/>
        <v>160.61111111111111</v>
      </c>
      <c r="G32" t="s">
        <v>20</v>
      </c>
      <c r="H32">
        <v>129</v>
      </c>
      <c r="I32" s="18">
        <f t="shared" si="1"/>
        <v>112.05426356589147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 s="18">
        <v>3500</v>
      </c>
      <c r="E33" s="18">
        <v>10850</v>
      </c>
      <c r="F33" s="4">
        <f t="shared" si="0"/>
        <v>310</v>
      </c>
      <c r="G33" t="s">
        <v>20</v>
      </c>
      <c r="H33">
        <v>226</v>
      </c>
      <c r="I33" s="18">
        <f t="shared" si="1"/>
        <v>48.008849557522126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 s="18">
        <v>101000</v>
      </c>
      <c r="E34" s="18">
        <v>87676</v>
      </c>
      <c r="F34" s="4">
        <f t="shared" si="0"/>
        <v>86.807920792079202</v>
      </c>
      <c r="G34" t="s">
        <v>14</v>
      </c>
      <c r="H34">
        <v>2307</v>
      </c>
      <c r="I34" s="18">
        <f t="shared" si="1"/>
        <v>38.004334633723452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 s="18">
        <v>50200</v>
      </c>
      <c r="E35" s="18">
        <v>189666</v>
      </c>
      <c r="F35" s="4">
        <f t="shared" si="0"/>
        <v>377.82071713147411</v>
      </c>
      <c r="G35" t="s">
        <v>20</v>
      </c>
      <c r="H35">
        <v>5419</v>
      </c>
      <c r="I35" s="18">
        <f t="shared" si="1"/>
        <v>35.000184535892231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 s="18">
        <v>9300</v>
      </c>
      <c r="E36" s="18">
        <v>14025</v>
      </c>
      <c r="F36" s="4">
        <f t="shared" si="0"/>
        <v>150.80645161290323</v>
      </c>
      <c r="G36" t="s">
        <v>20</v>
      </c>
      <c r="H36">
        <v>165</v>
      </c>
      <c r="I36" s="18">
        <f t="shared" si="1"/>
        <v>85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 s="18">
        <v>125500</v>
      </c>
      <c r="E37" s="18">
        <v>188628</v>
      </c>
      <c r="F37" s="4">
        <f t="shared" si="0"/>
        <v>150.30119521912351</v>
      </c>
      <c r="G37" t="s">
        <v>20</v>
      </c>
      <c r="H37">
        <v>1965</v>
      </c>
      <c r="I37" s="18">
        <f t="shared" si="1"/>
        <v>95.993893129770996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 s="18">
        <v>700</v>
      </c>
      <c r="E38" s="18">
        <v>1101</v>
      </c>
      <c r="F38" s="4">
        <f t="shared" si="0"/>
        <v>157.28571428571428</v>
      </c>
      <c r="G38" t="s">
        <v>20</v>
      </c>
      <c r="H38">
        <v>16</v>
      </c>
      <c r="I38" s="18">
        <f t="shared" si="1"/>
        <v>68.8125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 s="18">
        <v>8100</v>
      </c>
      <c r="E39" s="18">
        <v>11339</v>
      </c>
      <c r="F39" s="4">
        <f t="shared" si="0"/>
        <v>139.98765432098764</v>
      </c>
      <c r="G39" t="s">
        <v>20</v>
      </c>
      <c r="H39">
        <v>107</v>
      </c>
      <c r="I39" s="18">
        <f t="shared" si="1"/>
        <v>105.97196261682242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 s="18">
        <v>3100</v>
      </c>
      <c r="E40" s="18">
        <v>10085</v>
      </c>
      <c r="F40" s="4">
        <f t="shared" si="0"/>
        <v>325.32258064516128</v>
      </c>
      <c r="G40" t="s">
        <v>20</v>
      </c>
      <c r="H40">
        <v>134</v>
      </c>
      <c r="I40" s="18">
        <f t="shared" si="1"/>
        <v>75.261194029850742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 s="18">
        <v>9900</v>
      </c>
      <c r="E41" s="18">
        <v>5027</v>
      </c>
      <c r="F41" s="4">
        <f t="shared" si="0"/>
        <v>50.777777777777779</v>
      </c>
      <c r="G41" t="s">
        <v>14</v>
      </c>
      <c r="H41">
        <v>88</v>
      </c>
      <c r="I41" s="18">
        <f t="shared" si="1"/>
        <v>57.125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 s="18">
        <v>8800</v>
      </c>
      <c r="E42" s="18">
        <v>14878</v>
      </c>
      <c r="F42" s="4">
        <f t="shared" si="0"/>
        <v>169.06818181818181</v>
      </c>
      <c r="G42" t="s">
        <v>20</v>
      </c>
      <c r="H42">
        <v>198</v>
      </c>
      <c r="I42" s="18">
        <f t="shared" si="1"/>
        <v>75.141414141414145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 s="18">
        <v>5600</v>
      </c>
      <c r="E43" s="18">
        <v>11924</v>
      </c>
      <c r="F43" s="4">
        <f t="shared" si="0"/>
        <v>212.92857142857142</v>
      </c>
      <c r="G43" t="s">
        <v>20</v>
      </c>
      <c r="H43">
        <v>111</v>
      </c>
      <c r="I43" s="18">
        <f t="shared" si="1"/>
        <v>107.42342342342343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 s="18">
        <v>1800</v>
      </c>
      <c r="E44" s="18">
        <v>7991</v>
      </c>
      <c r="F44" s="4">
        <f t="shared" si="0"/>
        <v>443.94444444444446</v>
      </c>
      <c r="G44" t="s">
        <v>20</v>
      </c>
      <c r="H44">
        <v>222</v>
      </c>
      <c r="I44" s="18">
        <f t="shared" si="1"/>
        <v>35.995495495495497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 s="18">
        <v>90200</v>
      </c>
      <c r="E45" s="18">
        <v>167717</v>
      </c>
      <c r="F45" s="4">
        <f t="shared" si="0"/>
        <v>185.9390243902439</v>
      </c>
      <c r="G45" t="s">
        <v>20</v>
      </c>
      <c r="H45">
        <v>6212</v>
      </c>
      <c r="I45" s="18">
        <f t="shared" si="1"/>
        <v>26.998873148744366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 s="18">
        <v>1600</v>
      </c>
      <c r="E46" s="18">
        <v>10541</v>
      </c>
      <c r="F46" s="4">
        <f t="shared" si="0"/>
        <v>658.8125</v>
      </c>
      <c r="G46" t="s">
        <v>20</v>
      </c>
      <c r="H46">
        <v>98</v>
      </c>
      <c r="I46" s="18">
        <f t="shared" si="1"/>
        <v>107.56122448979592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 s="18">
        <v>9500</v>
      </c>
      <c r="E47" s="18">
        <v>4530</v>
      </c>
      <c r="F47" s="4">
        <f t="shared" si="0"/>
        <v>47.684210526315788</v>
      </c>
      <c r="G47" t="s">
        <v>14</v>
      </c>
      <c r="H47">
        <v>48</v>
      </c>
      <c r="I47" s="18">
        <f t="shared" si="1"/>
        <v>94.375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 s="18">
        <v>3700</v>
      </c>
      <c r="E48" s="18">
        <v>4247</v>
      </c>
      <c r="F48" s="4">
        <f t="shared" si="0"/>
        <v>114.78378378378379</v>
      </c>
      <c r="G48" t="s">
        <v>20</v>
      </c>
      <c r="H48">
        <v>92</v>
      </c>
      <c r="I48" s="18">
        <f t="shared" si="1"/>
        <v>46.163043478260867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 s="18">
        <v>1500</v>
      </c>
      <c r="E49" s="18">
        <v>7129</v>
      </c>
      <c r="F49" s="4">
        <f t="shared" si="0"/>
        <v>475.26666666666665</v>
      </c>
      <c r="G49" t="s">
        <v>20</v>
      </c>
      <c r="H49">
        <v>149</v>
      </c>
      <c r="I49" s="18">
        <f t="shared" si="1"/>
        <v>47.845637583892618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 s="18">
        <v>33300</v>
      </c>
      <c r="E50" s="18">
        <v>128862</v>
      </c>
      <c r="F50" s="4">
        <f t="shared" si="0"/>
        <v>386.97297297297297</v>
      </c>
      <c r="G50" t="s">
        <v>20</v>
      </c>
      <c r="H50">
        <v>2431</v>
      </c>
      <c r="I50" s="18">
        <f t="shared" si="1"/>
        <v>53.007815713698065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 s="18">
        <v>7200</v>
      </c>
      <c r="E51" s="18">
        <v>13653</v>
      </c>
      <c r="F51" s="4">
        <f t="shared" si="0"/>
        <v>189.625</v>
      </c>
      <c r="G51" t="s">
        <v>20</v>
      </c>
      <c r="H51">
        <v>303</v>
      </c>
      <c r="I51" s="18">
        <f t="shared" si="1"/>
        <v>45.059405940594061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 s="18">
        <v>100</v>
      </c>
      <c r="E52" s="18">
        <v>2</v>
      </c>
      <c r="F52" s="4">
        <f t="shared" si="0"/>
        <v>2</v>
      </c>
      <c r="G52" t="s">
        <v>14</v>
      </c>
      <c r="H52">
        <v>1</v>
      </c>
      <c r="I52" s="18">
        <f t="shared" si="1"/>
        <v>2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 s="18">
        <v>158100</v>
      </c>
      <c r="E53" s="18">
        <v>145243</v>
      </c>
      <c r="F53" s="4">
        <f t="shared" si="0"/>
        <v>91.867805186590772</v>
      </c>
      <c r="G53" t="s">
        <v>14</v>
      </c>
      <c r="H53">
        <v>1467</v>
      </c>
      <c r="I53" s="18">
        <f t="shared" si="1"/>
        <v>99.006816632583508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 s="18">
        <v>7200</v>
      </c>
      <c r="E54" s="18">
        <v>2459</v>
      </c>
      <c r="F54" s="4">
        <f t="shared" si="0"/>
        <v>34.152777777777779</v>
      </c>
      <c r="G54" t="s">
        <v>14</v>
      </c>
      <c r="H54">
        <v>75</v>
      </c>
      <c r="I54" s="18">
        <f t="shared" si="1"/>
        <v>32.786666666666669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 s="18">
        <v>8800</v>
      </c>
      <c r="E55" s="18">
        <v>12356</v>
      </c>
      <c r="F55" s="4">
        <f t="shared" si="0"/>
        <v>140.40909090909091</v>
      </c>
      <c r="G55" t="s">
        <v>20</v>
      </c>
      <c r="H55">
        <v>209</v>
      </c>
      <c r="I55" s="18">
        <f t="shared" si="1"/>
        <v>59.119617224880386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 s="18">
        <v>6000</v>
      </c>
      <c r="E56" s="18">
        <v>5392</v>
      </c>
      <c r="F56" s="4">
        <f t="shared" si="0"/>
        <v>89.86666666666666</v>
      </c>
      <c r="G56" t="s">
        <v>14</v>
      </c>
      <c r="H56">
        <v>120</v>
      </c>
      <c r="I56" s="18">
        <f t="shared" si="1"/>
        <v>44.93333333333333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 s="18">
        <v>6600</v>
      </c>
      <c r="E57" s="18">
        <v>11746</v>
      </c>
      <c r="F57" s="4">
        <f t="shared" si="0"/>
        <v>177.96969696969697</v>
      </c>
      <c r="G57" t="s">
        <v>20</v>
      </c>
      <c r="H57">
        <v>131</v>
      </c>
      <c r="I57" s="18">
        <f t="shared" si="1"/>
        <v>89.664122137404576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 s="18">
        <v>8000</v>
      </c>
      <c r="E58" s="18">
        <v>11493</v>
      </c>
      <c r="F58" s="4">
        <f t="shared" si="0"/>
        <v>143.66249999999999</v>
      </c>
      <c r="G58" t="s">
        <v>20</v>
      </c>
      <c r="H58">
        <v>164</v>
      </c>
      <c r="I58" s="18">
        <f t="shared" si="1"/>
        <v>70.079268292682926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 s="18">
        <v>2900</v>
      </c>
      <c r="E59" s="18">
        <v>6243</v>
      </c>
      <c r="F59" s="4">
        <f t="shared" si="0"/>
        <v>215.27586206896552</v>
      </c>
      <c r="G59" t="s">
        <v>20</v>
      </c>
      <c r="H59">
        <v>201</v>
      </c>
      <c r="I59" s="18">
        <f t="shared" si="1"/>
        <v>31.059701492537314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 s="18">
        <v>2700</v>
      </c>
      <c r="E60" s="18">
        <v>6132</v>
      </c>
      <c r="F60" s="4">
        <f t="shared" si="0"/>
        <v>227.11111111111111</v>
      </c>
      <c r="G60" t="s">
        <v>20</v>
      </c>
      <c r="H60">
        <v>211</v>
      </c>
      <c r="I60" s="18">
        <f t="shared" si="1"/>
        <v>29.061611374407583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 s="18">
        <v>1400</v>
      </c>
      <c r="E61" s="18">
        <v>3851</v>
      </c>
      <c r="F61" s="4">
        <f t="shared" si="0"/>
        <v>275.07142857142856</v>
      </c>
      <c r="G61" t="s">
        <v>20</v>
      </c>
      <c r="H61">
        <v>128</v>
      </c>
      <c r="I61" s="18">
        <f t="shared" si="1"/>
        <v>30.0859375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 s="18">
        <v>94200</v>
      </c>
      <c r="E62" s="18">
        <v>135997</v>
      </c>
      <c r="F62" s="4">
        <f t="shared" si="0"/>
        <v>144.37048832271762</v>
      </c>
      <c r="G62" t="s">
        <v>20</v>
      </c>
      <c r="H62">
        <v>1600</v>
      </c>
      <c r="I62" s="18">
        <f t="shared" si="1"/>
        <v>84.998125000000002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 s="18">
        <v>199200</v>
      </c>
      <c r="E63" s="18">
        <v>184750</v>
      </c>
      <c r="F63" s="4">
        <f t="shared" si="0"/>
        <v>92.74598393574297</v>
      </c>
      <c r="G63" t="s">
        <v>14</v>
      </c>
      <c r="H63">
        <v>2253</v>
      </c>
      <c r="I63" s="18">
        <f t="shared" si="1"/>
        <v>82.001775410563695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 s="18">
        <v>2000</v>
      </c>
      <c r="E64" s="18">
        <v>14452</v>
      </c>
      <c r="F64" s="4">
        <f t="shared" si="0"/>
        <v>722.6</v>
      </c>
      <c r="G64" t="s">
        <v>20</v>
      </c>
      <c r="H64">
        <v>249</v>
      </c>
      <c r="I64" s="18">
        <f t="shared" si="1"/>
        <v>58.040160642570278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 s="18">
        <v>4700</v>
      </c>
      <c r="E65" s="18">
        <v>557</v>
      </c>
      <c r="F65" s="4">
        <f t="shared" si="0"/>
        <v>11.851063829787234</v>
      </c>
      <c r="G65" t="s">
        <v>14</v>
      </c>
      <c r="H65">
        <v>5</v>
      </c>
      <c r="I65" s="18">
        <f t="shared" si="1"/>
        <v>111.4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 s="18">
        <v>2800</v>
      </c>
      <c r="E66" s="18">
        <v>2734</v>
      </c>
      <c r="F66" s="4">
        <f t="shared" si="0"/>
        <v>97.642857142857139</v>
      </c>
      <c r="G66" t="s">
        <v>14</v>
      </c>
      <c r="H66">
        <v>38</v>
      </c>
      <c r="I66" s="18">
        <f t="shared" si="1"/>
        <v>71.94736842105263</v>
      </c>
      <c r="J66" t="s">
        <v>21</v>
      </c>
      <c r="K66" t="s">
        <v>22</v>
      </c>
      <c r="L66">
        <v>1530507600</v>
      </c>
      <c r="M66" s="7">
        <f t="shared" si="2"/>
        <v>43283.208333333328</v>
      </c>
      <c r="N66">
        <v>1531803600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 s="18">
        <v>6100</v>
      </c>
      <c r="E67" s="18">
        <v>14405</v>
      </c>
      <c r="F67" s="4">
        <f t="shared" ref="F67:F130" si="4">(100*E67)/D67</f>
        <v>236.14754098360655</v>
      </c>
      <c r="G67" t="s">
        <v>20</v>
      </c>
      <c r="H67">
        <v>236</v>
      </c>
      <c r="I67" s="18">
        <f t="shared" ref="I67:I130" si="5">IF(H67=0,0,E67/H67)</f>
        <v>61.038135593220339</v>
      </c>
      <c r="J67" t="s">
        <v>21</v>
      </c>
      <c r="K67" t="s">
        <v>22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 s="18">
        <v>2900</v>
      </c>
      <c r="E68" s="18">
        <v>1307</v>
      </c>
      <c r="F68" s="4">
        <f t="shared" si="4"/>
        <v>45.068965517241381</v>
      </c>
      <c r="G68" t="s">
        <v>14</v>
      </c>
      <c r="H68">
        <v>12</v>
      </c>
      <c r="I68" s="18">
        <f t="shared" si="5"/>
        <v>108.91666666666667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 s="18">
        <v>72600</v>
      </c>
      <c r="E69" s="18">
        <v>117892</v>
      </c>
      <c r="F69" s="4">
        <f t="shared" si="4"/>
        <v>162.38567493112947</v>
      </c>
      <c r="G69" t="s">
        <v>20</v>
      </c>
      <c r="H69">
        <v>4065</v>
      </c>
      <c r="I69" s="18">
        <f t="shared" si="5"/>
        <v>29.001722017220171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 s="18">
        <v>5700</v>
      </c>
      <c r="E70" s="18">
        <v>14508</v>
      </c>
      <c r="F70" s="4">
        <f t="shared" si="4"/>
        <v>254.52631578947367</v>
      </c>
      <c r="G70" t="s">
        <v>20</v>
      </c>
      <c r="H70">
        <v>246</v>
      </c>
      <c r="I70" s="18">
        <f t="shared" si="5"/>
        <v>58.975609756097562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 s="18">
        <v>7900</v>
      </c>
      <c r="E71" s="18">
        <v>1901</v>
      </c>
      <c r="F71" s="4">
        <f t="shared" si="4"/>
        <v>24.063291139240505</v>
      </c>
      <c r="G71" t="s">
        <v>74</v>
      </c>
      <c r="H71">
        <v>17</v>
      </c>
      <c r="I71" s="18">
        <f t="shared" si="5"/>
        <v>111.82352941176471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 s="18">
        <v>128000</v>
      </c>
      <c r="E72" s="18">
        <v>158389</v>
      </c>
      <c r="F72" s="4">
        <f t="shared" si="4"/>
        <v>123.74140625</v>
      </c>
      <c r="G72" t="s">
        <v>20</v>
      </c>
      <c r="H72">
        <v>2475</v>
      </c>
      <c r="I72" s="18">
        <f t="shared" si="5"/>
        <v>63.995555555555555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 s="18">
        <v>6000</v>
      </c>
      <c r="E73" s="18">
        <v>6484</v>
      </c>
      <c r="F73" s="4">
        <f t="shared" si="4"/>
        <v>108.06666666666666</v>
      </c>
      <c r="G73" t="s">
        <v>20</v>
      </c>
      <c r="H73">
        <v>76</v>
      </c>
      <c r="I73" s="18">
        <f t="shared" si="5"/>
        <v>85.315789473684205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 s="18">
        <v>600</v>
      </c>
      <c r="E74" s="18">
        <v>4022</v>
      </c>
      <c r="F74" s="4">
        <f t="shared" si="4"/>
        <v>670.33333333333337</v>
      </c>
      <c r="G74" t="s">
        <v>20</v>
      </c>
      <c r="H74">
        <v>54</v>
      </c>
      <c r="I74" s="18">
        <f t="shared" si="5"/>
        <v>74.481481481481481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 s="18">
        <v>1400</v>
      </c>
      <c r="E75" s="18">
        <v>9253</v>
      </c>
      <c r="F75" s="4">
        <f t="shared" si="4"/>
        <v>660.92857142857144</v>
      </c>
      <c r="G75" t="s">
        <v>20</v>
      </c>
      <c r="H75">
        <v>88</v>
      </c>
      <c r="I75" s="18">
        <f t="shared" si="5"/>
        <v>105.14772727272727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 s="18">
        <v>3900</v>
      </c>
      <c r="E76" s="18">
        <v>4776</v>
      </c>
      <c r="F76" s="4">
        <f t="shared" si="4"/>
        <v>122.46153846153847</v>
      </c>
      <c r="G76" t="s">
        <v>20</v>
      </c>
      <c r="H76">
        <v>85</v>
      </c>
      <c r="I76" s="18">
        <f t="shared" si="5"/>
        <v>56.188235294117646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 s="18">
        <v>9700</v>
      </c>
      <c r="E77" s="18">
        <v>14606</v>
      </c>
      <c r="F77" s="4">
        <f t="shared" si="4"/>
        <v>150.57731958762886</v>
      </c>
      <c r="G77" t="s">
        <v>20</v>
      </c>
      <c r="H77">
        <v>170</v>
      </c>
      <c r="I77" s="18">
        <f t="shared" si="5"/>
        <v>85.917647058823533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 s="18">
        <v>122900</v>
      </c>
      <c r="E78" s="18">
        <v>95993</v>
      </c>
      <c r="F78" s="4">
        <f t="shared" si="4"/>
        <v>78.106590724165983</v>
      </c>
      <c r="G78" t="s">
        <v>14</v>
      </c>
      <c r="H78">
        <v>1684</v>
      </c>
      <c r="I78" s="18">
        <f t="shared" si="5"/>
        <v>57.00296912114014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 s="18">
        <v>9500</v>
      </c>
      <c r="E79" s="18">
        <v>4460</v>
      </c>
      <c r="F79" s="4">
        <f t="shared" si="4"/>
        <v>46.94736842105263</v>
      </c>
      <c r="G79" t="s">
        <v>14</v>
      </c>
      <c r="H79">
        <v>56</v>
      </c>
      <c r="I79" s="18">
        <f t="shared" si="5"/>
        <v>79.642857142857139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 s="18">
        <v>4500</v>
      </c>
      <c r="E80" s="18">
        <v>13536</v>
      </c>
      <c r="F80" s="4">
        <f t="shared" si="4"/>
        <v>300.8</v>
      </c>
      <c r="G80" t="s">
        <v>20</v>
      </c>
      <c r="H80">
        <v>330</v>
      </c>
      <c r="I80" s="18">
        <f t="shared" si="5"/>
        <v>41.018181818181816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 s="18">
        <v>57800</v>
      </c>
      <c r="E81" s="18">
        <v>40228</v>
      </c>
      <c r="F81" s="4">
        <f t="shared" si="4"/>
        <v>69.598615916955012</v>
      </c>
      <c r="G81" t="s">
        <v>14</v>
      </c>
      <c r="H81">
        <v>838</v>
      </c>
      <c r="I81" s="18">
        <f t="shared" si="5"/>
        <v>48.004773269689736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 s="18">
        <v>1100</v>
      </c>
      <c r="E82" s="18">
        <v>7012</v>
      </c>
      <c r="F82" s="4">
        <f t="shared" si="4"/>
        <v>637.4545454545455</v>
      </c>
      <c r="G82" t="s">
        <v>20</v>
      </c>
      <c r="H82">
        <v>127</v>
      </c>
      <c r="I82" s="18">
        <f t="shared" si="5"/>
        <v>55.212598425196852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 s="18">
        <v>16800</v>
      </c>
      <c r="E83" s="18">
        <v>37857</v>
      </c>
      <c r="F83" s="4">
        <f t="shared" si="4"/>
        <v>225.33928571428572</v>
      </c>
      <c r="G83" t="s">
        <v>20</v>
      </c>
      <c r="H83">
        <v>411</v>
      </c>
      <c r="I83" s="18">
        <f t="shared" si="5"/>
        <v>92.109489051094897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 s="18">
        <v>1000</v>
      </c>
      <c r="E84" s="18">
        <v>14973</v>
      </c>
      <c r="F84" s="4">
        <f t="shared" si="4"/>
        <v>1497.3</v>
      </c>
      <c r="G84" t="s">
        <v>20</v>
      </c>
      <c r="H84">
        <v>180</v>
      </c>
      <c r="I84" s="18">
        <f t="shared" si="5"/>
        <v>83.183333333333337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 s="18">
        <v>106400</v>
      </c>
      <c r="E85" s="18">
        <v>39996</v>
      </c>
      <c r="F85" s="4">
        <f t="shared" si="4"/>
        <v>37.590225563909776</v>
      </c>
      <c r="G85" t="s">
        <v>14</v>
      </c>
      <c r="H85">
        <v>1000</v>
      </c>
      <c r="I85" s="18">
        <f t="shared" si="5"/>
        <v>39.996000000000002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 s="18">
        <v>31400</v>
      </c>
      <c r="E86" s="18">
        <v>41564</v>
      </c>
      <c r="F86" s="4">
        <f t="shared" si="4"/>
        <v>132.36942675159236</v>
      </c>
      <c r="G86" t="s">
        <v>20</v>
      </c>
      <c r="H86">
        <v>374</v>
      </c>
      <c r="I86" s="18">
        <f t="shared" si="5"/>
        <v>111.1336898395722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 s="18">
        <v>4900</v>
      </c>
      <c r="E87" s="18">
        <v>6430</v>
      </c>
      <c r="F87" s="4">
        <f t="shared" si="4"/>
        <v>131.22448979591837</v>
      </c>
      <c r="G87" t="s">
        <v>20</v>
      </c>
      <c r="H87">
        <v>71</v>
      </c>
      <c r="I87" s="18">
        <f t="shared" si="5"/>
        <v>90.563380281690144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 s="18">
        <v>7400</v>
      </c>
      <c r="E88" s="18">
        <v>12405</v>
      </c>
      <c r="F88" s="4">
        <f t="shared" si="4"/>
        <v>167.63513513513513</v>
      </c>
      <c r="G88" t="s">
        <v>20</v>
      </c>
      <c r="H88">
        <v>203</v>
      </c>
      <c r="I88" s="18">
        <f t="shared" si="5"/>
        <v>61.108374384236456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 s="18">
        <v>198500</v>
      </c>
      <c r="E89" s="18">
        <v>123040</v>
      </c>
      <c r="F89" s="4">
        <f t="shared" si="4"/>
        <v>61.984886649874056</v>
      </c>
      <c r="G89" t="s">
        <v>14</v>
      </c>
      <c r="H89">
        <v>1482</v>
      </c>
      <c r="I89" s="18">
        <f t="shared" si="5"/>
        <v>83.022941970310384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 s="18">
        <v>4800</v>
      </c>
      <c r="E90" s="18">
        <v>12516</v>
      </c>
      <c r="F90" s="4">
        <f t="shared" si="4"/>
        <v>260.75</v>
      </c>
      <c r="G90" t="s">
        <v>20</v>
      </c>
      <c r="H90">
        <v>113</v>
      </c>
      <c r="I90" s="18">
        <f t="shared" si="5"/>
        <v>110.76106194690266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 s="18">
        <v>3400</v>
      </c>
      <c r="E91" s="18">
        <v>8588</v>
      </c>
      <c r="F91" s="4">
        <f t="shared" si="4"/>
        <v>252.58823529411765</v>
      </c>
      <c r="G91" t="s">
        <v>20</v>
      </c>
      <c r="H91">
        <v>96</v>
      </c>
      <c r="I91" s="18">
        <f t="shared" si="5"/>
        <v>89.458333333333329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 s="18">
        <v>7800</v>
      </c>
      <c r="E92" s="18">
        <v>6132</v>
      </c>
      <c r="F92" s="4">
        <f t="shared" si="4"/>
        <v>78.615384615384613</v>
      </c>
      <c r="G92" t="s">
        <v>14</v>
      </c>
      <c r="H92">
        <v>106</v>
      </c>
      <c r="I92" s="18">
        <f t="shared" si="5"/>
        <v>57.849056603773583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 s="18">
        <v>154300</v>
      </c>
      <c r="E93" s="18">
        <v>74688</v>
      </c>
      <c r="F93" s="4">
        <f t="shared" si="4"/>
        <v>48.404406999351913</v>
      </c>
      <c r="G93" t="s">
        <v>14</v>
      </c>
      <c r="H93">
        <v>679</v>
      </c>
      <c r="I93" s="18">
        <f t="shared" si="5"/>
        <v>109.99705449189985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 s="18">
        <v>20000</v>
      </c>
      <c r="E94" s="18">
        <v>51775</v>
      </c>
      <c r="F94" s="4">
        <f t="shared" si="4"/>
        <v>258.875</v>
      </c>
      <c r="G94" t="s">
        <v>20</v>
      </c>
      <c r="H94">
        <v>498</v>
      </c>
      <c r="I94" s="18">
        <f t="shared" si="5"/>
        <v>103.96586345381526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 s="18">
        <v>108800</v>
      </c>
      <c r="E95" s="18">
        <v>65877</v>
      </c>
      <c r="F95" s="4">
        <f t="shared" si="4"/>
        <v>60.548713235294116</v>
      </c>
      <c r="G95" t="s">
        <v>74</v>
      </c>
      <c r="H95">
        <v>610</v>
      </c>
      <c r="I95" s="18">
        <f t="shared" si="5"/>
        <v>107.99508196721311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 s="18">
        <v>2900</v>
      </c>
      <c r="E96" s="18">
        <v>8807</v>
      </c>
      <c r="F96" s="4">
        <f t="shared" si="4"/>
        <v>303.68965517241378</v>
      </c>
      <c r="G96" t="s">
        <v>20</v>
      </c>
      <c r="H96">
        <v>180</v>
      </c>
      <c r="I96" s="18">
        <f t="shared" si="5"/>
        <v>48.927777777777777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 s="18">
        <v>900</v>
      </c>
      <c r="E97" s="18">
        <v>1017</v>
      </c>
      <c r="F97" s="4">
        <f t="shared" si="4"/>
        <v>113</v>
      </c>
      <c r="G97" t="s">
        <v>20</v>
      </c>
      <c r="H97">
        <v>27</v>
      </c>
      <c r="I97" s="18">
        <f t="shared" si="5"/>
        <v>37.666666666666664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 s="18">
        <v>69700</v>
      </c>
      <c r="E98" s="18">
        <v>151513</v>
      </c>
      <c r="F98" s="4">
        <f t="shared" si="4"/>
        <v>217.37876614060258</v>
      </c>
      <c r="G98" t="s">
        <v>20</v>
      </c>
      <c r="H98">
        <v>2331</v>
      </c>
      <c r="I98" s="18">
        <f t="shared" si="5"/>
        <v>64.999141999141997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 s="18">
        <v>1300</v>
      </c>
      <c r="E99" s="18">
        <v>12047</v>
      </c>
      <c r="F99" s="4">
        <f t="shared" si="4"/>
        <v>926.69230769230774</v>
      </c>
      <c r="G99" t="s">
        <v>20</v>
      </c>
      <c r="H99">
        <v>113</v>
      </c>
      <c r="I99" s="18">
        <f t="shared" si="5"/>
        <v>106.61061946902655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 s="18">
        <v>97800</v>
      </c>
      <c r="E100" s="18">
        <v>32951</v>
      </c>
      <c r="F100" s="4">
        <f t="shared" si="4"/>
        <v>33.692229038854805</v>
      </c>
      <c r="G100" t="s">
        <v>14</v>
      </c>
      <c r="H100">
        <v>1220</v>
      </c>
      <c r="I100" s="18">
        <f t="shared" si="5"/>
        <v>27.009016393442622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 s="18">
        <v>7600</v>
      </c>
      <c r="E101" s="18">
        <v>14951</v>
      </c>
      <c r="F101" s="4">
        <f t="shared" si="4"/>
        <v>196.72368421052633</v>
      </c>
      <c r="G101" t="s">
        <v>20</v>
      </c>
      <c r="H101">
        <v>164</v>
      </c>
      <c r="I101" s="18">
        <f t="shared" si="5"/>
        <v>91.16463414634147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 s="18">
        <v>100</v>
      </c>
      <c r="E102" s="18">
        <v>1</v>
      </c>
      <c r="F102" s="4">
        <f t="shared" si="4"/>
        <v>1</v>
      </c>
      <c r="G102" t="s">
        <v>14</v>
      </c>
      <c r="H102">
        <v>1</v>
      </c>
      <c r="I102" s="18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 s="18">
        <v>900</v>
      </c>
      <c r="E103" s="18">
        <v>9193</v>
      </c>
      <c r="F103" s="4">
        <f t="shared" si="4"/>
        <v>1021.4444444444445</v>
      </c>
      <c r="G103" t="s">
        <v>20</v>
      </c>
      <c r="H103">
        <v>164</v>
      </c>
      <c r="I103" s="18">
        <f t="shared" si="5"/>
        <v>56.054878048780488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 s="18">
        <v>3700</v>
      </c>
      <c r="E104" s="18">
        <v>10422</v>
      </c>
      <c r="F104" s="4">
        <f t="shared" si="4"/>
        <v>281.67567567567568</v>
      </c>
      <c r="G104" t="s">
        <v>20</v>
      </c>
      <c r="H104">
        <v>336</v>
      </c>
      <c r="I104" s="18">
        <f t="shared" si="5"/>
        <v>31.017857142857142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 s="18">
        <v>10000</v>
      </c>
      <c r="E105" s="18">
        <v>2461</v>
      </c>
      <c r="F105" s="4">
        <f t="shared" si="4"/>
        <v>24.61</v>
      </c>
      <c r="G105" t="s">
        <v>14</v>
      </c>
      <c r="H105">
        <v>37</v>
      </c>
      <c r="I105" s="18">
        <f t="shared" si="5"/>
        <v>66.513513513513516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 s="18">
        <v>119200</v>
      </c>
      <c r="E106" s="18">
        <v>170623</v>
      </c>
      <c r="F106" s="4">
        <f t="shared" si="4"/>
        <v>143.14010067114094</v>
      </c>
      <c r="G106" t="s">
        <v>20</v>
      </c>
      <c r="H106">
        <v>1917</v>
      </c>
      <c r="I106" s="18">
        <f t="shared" si="5"/>
        <v>89.005216484089729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 s="18">
        <v>6800</v>
      </c>
      <c r="E107" s="18">
        <v>9829</v>
      </c>
      <c r="F107" s="4">
        <f t="shared" si="4"/>
        <v>144.54411764705881</v>
      </c>
      <c r="G107" t="s">
        <v>20</v>
      </c>
      <c r="H107">
        <v>95</v>
      </c>
      <c r="I107" s="18">
        <f t="shared" si="5"/>
        <v>103.46315789473684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 s="18">
        <v>3900</v>
      </c>
      <c r="E108" s="18">
        <v>14006</v>
      </c>
      <c r="F108" s="4">
        <f t="shared" si="4"/>
        <v>359.12820512820514</v>
      </c>
      <c r="G108" t="s">
        <v>20</v>
      </c>
      <c r="H108">
        <v>147</v>
      </c>
      <c r="I108" s="18">
        <f t="shared" si="5"/>
        <v>95.278911564625844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 s="18">
        <v>3500</v>
      </c>
      <c r="E109" s="18">
        <v>6527</v>
      </c>
      <c r="F109" s="4">
        <f t="shared" si="4"/>
        <v>186.48571428571429</v>
      </c>
      <c r="G109" t="s">
        <v>20</v>
      </c>
      <c r="H109">
        <v>86</v>
      </c>
      <c r="I109" s="18">
        <f t="shared" si="5"/>
        <v>75.895348837209298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 s="18">
        <v>1500</v>
      </c>
      <c r="E110" s="18">
        <v>8929</v>
      </c>
      <c r="F110" s="4">
        <f t="shared" si="4"/>
        <v>595.26666666666665</v>
      </c>
      <c r="G110" t="s">
        <v>20</v>
      </c>
      <c r="H110">
        <v>83</v>
      </c>
      <c r="I110" s="18">
        <f t="shared" si="5"/>
        <v>107.57831325301204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 s="18">
        <v>5200</v>
      </c>
      <c r="E111" s="18">
        <v>3079</v>
      </c>
      <c r="F111" s="4">
        <f t="shared" si="4"/>
        <v>59.21153846153846</v>
      </c>
      <c r="G111" t="s">
        <v>14</v>
      </c>
      <c r="H111">
        <v>60</v>
      </c>
      <c r="I111" s="18">
        <f t="shared" si="5"/>
        <v>51.31666666666667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 s="18">
        <v>142400</v>
      </c>
      <c r="E112" s="18">
        <v>21307</v>
      </c>
      <c r="F112" s="4">
        <f t="shared" si="4"/>
        <v>14.962780898876405</v>
      </c>
      <c r="G112" t="s">
        <v>14</v>
      </c>
      <c r="H112">
        <v>296</v>
      </c>
      <c r="I112" s="18">
        <f t="shared" si="5"/>
        <v>71.983108108108112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 s="18">
        <v>61400</v>
      </c>
      <c r="E113" s="18">
        <v>73653</v>
      </c>
      <c r="F113" s="4">
        <f t="shared" si="4"/>
        <v>119.95602605863192</v>
      </c>
      <c r="G113" t="s">
        <v>20</v>
      </c>
      <c r="H113">
        <v>676</v>
      </c>
      <c r="I113" s="18">
        <f t="shared" si="5"/>
        <v>108.95414201183432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 s="18">
        <v>4700</v>
      </c>
      <c r="E114" s="18">
        <v>12635</v>
      </c>
      <c r="F114" s="4">
        <f t="shared" si="4"/>
        <v>268.82978723404256</v>
      </c>
      <c r="G114" t="s">
        <v>20</v>
      </c>
      <c r="H114">
        <v>361</v>
      </c>
      <c r="I114" s="18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 s="18">
        <v>3300</v>
      </c>
      <c r="E115" s="18">
        <v>12437</v>
      </c>
      <c r="F115" s="4">
        <f t="shared" si="4"/>
        <v>376.87878787878788</v>
      </c>
      <c r="G115" t="s">
        <v>20</v>
      </c>
      <c r="H115">
        <v>131</v>
      </c>
      <c r="I115" s="18">
        <f t="shared" si="5"/>
        <v>94.938931297709928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 s="18">
        <v>1900</v>
      </c>
      <c r="E116" s="18">
        <v>13816</v>
      </c>
      <c r="F116" s="4">
        <f t="shared" si="4"/>
        <v>727.15789473684208</v>
      </c>
      <c r="G116" t="s">
        <v>20</v>
      </c>
      <c r="H116">
        <v>126</v>
      </c>
      <c r="I116" s="18">
        <f t="shared" si="5"/>
        <v>109.65079365079364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 s="18">
        <v>166700</v>
      </c>
      <c r="E117" s="18">
        <v>145382</v>
      </c>
      <c r="F117" s="4">
        <f t="shared" si="4"/>
        <v>87.211757648470311</v>
      </c>
      <c r="G117" t="s">
        <v>14</v>
      </c>
      <c r="H117">
        <v>3304</v>
      </c>
      <c r="I117" s="18">
        <f t="shared" si="5"/>
        <v>44.001815980629537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 s="18">
        <v>7200</v>
      </c>
      <c r="E118" s="18">
        <v>6336</v>
      </c>
      <c r="F118" s="4">
        <f t="shared" si="4"/>
        <v>88</v>
      </c>
      <c r="G118" t="s">
        <v>14</v>
      </c>
      <c r="H118">
        <v>73</v>
      </c>
      <c r="I118" s="18">
        <f t="shared" si="5"/>
        <v>86.794520547945211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 s="18">
        <v>4900</v>
      </c>
      <c r="E119" s="18">
        <v>8523</v>
      </c>
      <c r="F119" s="4">
        <f t="shared" si="4"/>
        <v>173.9387755102041</v>
      </c>
      <c r="G119" t="s">
        <v>20</v>
      </c>
      <c r="H119">
        <v>275</v>
      </c>
      <c r="I119" s="18">
        <f t="shared" si="5"/>
        <v>30.992727272727272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 s="18">
        <v>5400</v>
      </c>
      <c r="E120" s="18">
        <v>6351</v>
      </c>
      <c r="F120" s="4">
        <f t="shared" si="4"/>
        <v>117.61111111111111</v>
      </c>
      <c r="G120" t="s">
        <v>20</v>
      </c>
      <c r="H120">
        <v>67</v>
      </c>
      <c r="I120" s="18">
        <f t="shared" si="5"/>
        <v>94.791044776119406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 s="18">
        <v>5000</v>
      </c>
      <c r="E121" s="18">
        <v>10748</v>
      </c>
      <c r="F121" s="4">
        <f t="shared" si="4"/>
        <v>214.96</v>
      </c>
      <c r="G121" t="s">
        <v>20</v>
      </c>
      <c r="H121">
        <v>154</v>
      </c>
      <c r="I121" s="18">
        <f t="shared" si="5"/>
        <v>69.79220779220779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 s="18">
        <v>75100</v>
      </c>
      <c r="E122" s="18">
        <v>112272</v>
      </c>
      <c r="F122" s="4">
        <f t="shared" si="4"/>
        <v>149.49667110519309</v>
      </c>
      <c r="G122" t="s">
        <v>20</v>
      </c>
      <c r="H122">
        <v>1782</v>
      </c>
      <c r="I122" s="18">
        <f t="shared" si="5"/>
        <v>63.003367003367003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 s="18">
        <v>45300</v>
      </c>
      <c r="E123" s="18">
        <v>99361</v>
      </c>
      <c r="F123" s="4">
        <f t="shared" si="4"/>
        <v>219.33995584988963</v>
      </c>
      <c r="G123" t="s">
        <v>20</v>
      </c>
      <c r="H123">
        <v>903</v>
      </c>
      <c r="I123" s="18">
        <f t="shared" si="5"/>
        <v>110.0343300110742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 s="18">
        <v>136800</v>
      </c>
      <c r="E124" s="18">
        <v>88055</v>
      </c>
      <c r="F124" s="4">
        <f t="shared" si="4"/>
        <v>64.367690058479539</v>
      </c>
      <c r="G124" t="s">
        <v>14</v>
      </c>
      <c r="H124">
        <v>3387</v>
      </c>
      <c r="I124" s="18">
        <f t="shared" si="5"/>
        <v>25.997933274284026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 s="18">
        <v>177700</v>
      </c>
      <c r="E125" s="18">
        <v>33092</v>
      </c>
      <c r="F125" s="4">
        <f t="shared" si="4"/>
        <v>18.622397298818232</v>
      </c>
      <c r="G125" t="s">
        <v>14</v>
      </c>
      <c r="H125">
        <v>662</v>
      </c>
      <c r="I125" s="18">
        <f t="shared" si="5"/>
        <v>49.987915407854985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 s="18">
        <v>2600</v>
      </c>
      <c r="E126" s="18">
        <v>9562</v>
      </c>
      <c r="F126" s="4">
        <f t="shared" si="4"/>
        <v>367.76923076923077</v>
      </c>
      <c r="G126" t="s">
        <v>20</v>
      </c>
      <c r="H126">
        <v>94</v>
      </c>
      <c r="I126" s="18">
        <f t="shared" si="5"/>
        <v>101.72340425531915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 s="18">
        <v>5300</v>
      </c>
      <c r="E127" s="18">
        <v>8475</v>
      </c>
      <c r="F127" s="4">
        <f t="shared" si="4"/>
        <v>159.90566037735849</v>
      </c>
      <c r="G127" t="s">
        <v>20</v>
      </c>
      <c r="H127">
        <v>180</v>
      </c>
      <c r="I127" s="18">
        <f t="shared" si="5"/>
        <v>47.083333333333336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 s="18">
        <v>180200</v>
      </c>
      <c r="E128" s="18">
        <v>69617</v>
      </c>
      <c r="F128" s="4">
        <f t="shared" si="4"/>
        <v>38.633185349611544</v>
      </c>
      <c r="G128" t="s">
        <v>14</v>
      </c>
      <c r="H128">
        <v>774</v>
      </c>
      <c r="I128" s="18">
        <f t="shared" si="5"/>
        <v>89.944444444444443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 s="18">
        <v>103200</v>
      </c>
      <c r="E129" s="18">
        <v>53067</v>
      </c>
      <c r="F129" s="4">
        <f t="shared" si="4"/>
        <v>51.421511627906973</v>
      </c>
      <c r="G129" t="s">
        <v>14</v>
      </c>
      <c r="H129">
        <v>672</v>
      </c>
      <c r="I129" s="18">
        <f t="shared" si="5"/>
        <v>78.96875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 s="18">
        <v>70600</v>
      </c>
      <c r="E130" s="18">
        <v>42596</v>
      </c>
      <c r="F130" s="4">
        <f t="shared" si="4"/>
        <v>60.334277620396598</v>
      </c>
      <c r="G130" t="s">
        <v>74</v>
      </c>
      <c r="H130">
        <v>532</v>
      </c>
      <c r="I130" s="18">
        <f t="shared" si="5"/>
        <v>80.067669172932327</v>
      </c>
      <c r="J130" t="s">
        <v>21</v>
      </c>
      <c r="K130" t="s">
        <v>22</v>
      </c>
      <c r="L130">
        <v>1282885200</v>
      </c>
      <c r="M130" s="7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 s="18">
        <v>148500</v>
      </c>
      <c r="E131" s="18">
        <v>4756</v>
      </c>
      <c r="F131" s="4">
        <f t="shared" ref="F131:F194" si="8">(100*E131)/D131</f>
        <v>3.2026936026936026</v>
      </c>
      <c r="G131" t="s">
        <v>74</v>
      </c>
      <c r="H131">
        <v>55</v>
      </c>
      <c r="I131" s="18">
        <f t="shared" ref="I131:I194" si="9">IF(H131=0,0,E131/H131)</f>
        <v>86.472727272727269</v>
      </c>
      <c r="J131" t="s">
        <v>26</v>
      </c>
      <c r="K131" t="s">
        <v>27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 s="18">
        <v>9600</v>
      </c>
      <c r="E132" s="18">
        <v>14925</v>
      </c>
      <c r="F132" s="4">
        <f t="shared" si="8"/>
        <v>155.46875</v>
      </c>
      <c r="G132" t="s">
        <v>20</v>
      </c>
      <c r="H132">
        <v>533</v>
      </c>
      <c r="I132" s="18">
        <f t="shared" si="9"/>
        <v>28.001876172607879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 s="18">
        <v>164700</v>
      </c>
      <c r="E133" s="18">
        <v>166116</v>
      </c>
      <c r="F133" s="4">
        <f t="shared" si="8"/>
        <v>100.85974499089254</v>
      </c>
      <c r="G133" t="s">
        <v>20</v>
      </c>
      <c r="H133">
        <v>2443</v>
      </c>
      <c r="I133" s="18">
        <f t="shared" si="9"/>
        <v>67.996725337699544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 s="18">
        <v>3300</v>
      </c>
      <c r="E134" s="18">
        <v>3834</v>
      </c>
      <c r="F134" s="4">
        <f t="shared" si="8"/>
        <v>116.18181818181819</v>
      </c>
      <c r="G134" t="s">
        <v>20</v>
      </c>
      <c r="H134">
        <v>89</v>
      </c>
      <c r="I134" s="18">
        <f t="shared" si="9"/>
        <v>43.078651685393261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 s="18">
        <v>4500</v>
      </c>
      <c r="E135" s="18">
        <v>13985</v>
      </c>
      <c r="F135" s="4">
        <f t="shared" si="8"/>
        <v>310.77777777777777</v>
      </c>
      <c r="G135" t="s">
        <v>20</v>
      </c>
      <c r="H135">
        <v>159</v>
      </c>
      <c r="I135" s="18">
        <f t="shared" si="9"/>
        <v>87.95597484276729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 s="18">
        <v>99500</v>
      </c>
      <c r="E136" s="18">
        <v>89288</v>
      </c>
      <c r="F136" s="4">
        <f t="shared" si="8"/>
        <v>89.73668341708543</v>
      </c>
      <c r="G136" t="s">
        <v>14</v>
      </c>
      <c r="H136">
        <v>940</v>
      </c>
      <c r="I136" s="18">
        <f t="shared" si="9"/>
        <v>94.987234042553197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 s="18">
        <v>7700</v>
      </c>
      <c r="E137" s="18">
        <v>5488</v>
      </c>
      <c r="F137" s="4">
        <f t="shared" si="8"/>
        <v>71.272727272727266</v>
      </c>
      <c r="G137" t="s">
        <v>14</v>
      </c>
      <c r="H137">
        <v>117</v>
      </c>
      <c r="I137" s="18">
        <f t="shared" si="9"/>
        <v>46.905982905982903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 s="18">
        <v>82800</v>
      </c>
      <c r="E138" s="18">
        <v>2721</v>
      </c>
      <c r="F138" s="4">
        <f t="shared" si="8"/>
        <v>3.2862318840579712</v>
      </c>
      <c r="G138" t="s">
        <v>74</v>
      </c>
      <c r="H138">
        <v>58</v>
      </c>
      <c r="I138" s="18">
        <f t="shared" si="9"/>
        <v>46.913793103448278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 s="18">
        <v>1800</v>
      </c>
      <c r="E139" s="18">
        <v>4712</v>
      </c>
      <c r="F139" s="4">
        <f t="shared" si="8"/>
        <v>261.77777777777777</v>
      </c>
      <c r="G139" t="s">
        <v>20</v>
      </c>
      <c r="H139">
        <v>50</v>
      </c>
      <c r="I139" s="18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 s="18">
        <v>9600</v>
      </c>
      <c r="E140" s="18">
        <v>9216</v>
      </c>
      <c r="F140" s="4">
        <f t="shared" si="8"/>
        <v>96</v>
      </c>
      <c r="G140" t="s">
        <v>14</v>
      </c>
      <c r="H140">
        <v>115</v>
      </c>
      <c r="I140" s="18">
        <f t="shared" si="9"/>
        <v>80.139130434782615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 s="18">
        <v>92100</v>
      </c>
      <c r="E141" s="18">
        <v>19246</v>
      </c>
      <c r="F141" s="4">
        <f t="shared" si="8"/>
        <v>20.896851248642779</v>
      </c>
      <c r="G141" t="s">
        <v>14</v>
      </c>
      <c r="H141">
        <v>326</v>
      </c>
      <c r="I141" s="18">
        <f t="shared" si="9"/>
        <v>59.036809815950917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 s="18">
        <v>5500</v>
      </c>
      <c r="E142" s="18">
        <v>12274</v>
      </c>
      <c r="F142" s="4">
        <f t="shared" si="8"/>
        <v>223.16363636363636</v>
      </c>
      <c r="G142" t="s">
        <v>20</v>
      </c>
      <c r="H142">
        <v>186</v>
      </c>
      <c r="I142" s="18">
        <f t="shared" si="9"/>
        <v>65.989247311827953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 s="18">
        <v>64300</v>
      </c>
      <c r="E143" s="18">
        <v>65323</v>
      </c>
      <c r="F143" s="4">
        <f t="shared" si="8"/>
        <v>101.59097978227061</v>
      </c>
      <c r="G143" t="s">
        <v>20</v>
      </c>
      <c r="H143">
        <v>1071</v>
      </c>
      <c r="I143" s="18">
        <f t="shared" si="9"/>
        <v>60.992530345471522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 s="18">
        <v>5000</v>
      </c>
      <c r="E144" s="18">
        <v>11502</v>
      </c>
      <c r="F144" s="4">
        <f t="shared" si="8"/>
        <v>230.04</v>
      </c>
      <c r="G144" t="s">
        <v>20</v>
      </c>
      <c r="H144">
        <v>117</v>
      </c>
      <c r="I144" s="18">
        <f t="shared" si="9"/>
        <v>98.307692307692307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 s="18">
        <v>5400</v>
      </c>
      <c r="E145" s="18">
        <v>7322</v>
      </c>
      <c r="F145" s="4">
        <f t="shared" si="8"/>
        <v>135.59259259259258</v>
      </c>
      <c r="G145" t="s">
        <v>20</v>
      </c>
      <c r="H145">
        <v>70</v>
      </c>
      <c r="I145" s="18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 s="18">
        <v>9000</v>
      </c>
      <c r="E146" s="18">
        <v>11619</v>
      </c>
      <c r="F146" s="4">
        <f t="shared" si="8"/>
        <v>129.1</v>
      </c>
      <c r="G146" t="s">
        <v>20</v>
      </c>
      <c r="H146">
        <v>135</v>
      </c>
      <c r="I146" s="18">
        <f t="shared" si="9"/>
        <v>86.066666666666663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 s="18">
        <v>25000</v>
      </c>
      <c r="E147" s="18">
        <v>59128</v>
      </c>
      <c r="F147" s="4">
        <f t="shared" si="8"/>
        <v>236.512</v>
      </c>
      <c r="G147" t="s">
        <v>20</v>
      </c>
      <c r="H147">
        <v>768</v>
      </c>
      <c r="I147" s="18">
        <f t="shared" si="9"/>
        <v>76.989583333333329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 s="18">
        <v>8800</v>
      </c>
      <c r="E148" s="18">
        <v>1518</v>
      </c>
      <c r="F148" s="4">
        <f t="shared" si="8"/>
        <v>17.25</v>
      </c>
      <c r="G148" t="s">
        <v>74</v>
      </c>
      <c r="H148">
        <v>51</v>
      </c>
      <c r="I148" s="18">
        <f t="shared" si="9"/>
        <v>29.764705882352942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 s="18">
        <v>8300</v>
      </c>
      <c r="E149" s="18">
        <v>9337</v>
      </c>
      <c r="F149" s="4">
        <f t="shared" si="8"/>
        <v>112.49397590361446</v>
      </c>
      <c r="G149" t="s">
        <v>20</v>
      </c>
      <c r="H149">
        <v>199</v>
      </c>
      <c r="I149" s="18">
        <f t="shared" si="9"/>
        <v>46.91959798994975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 s="18">
        <v>9300</v>
      </c>
      <c r="E150" s="18">
        <v>11255</v>
      </c>
      <c r="F150" s="4">
        <f t="shared" si="8"/>
        <v>121.02150537634408</v>
      </c>
      <c r="G150" t="s">
        <v>20</v>
      </c>
      <c r="H150">
        <v>107</v>
      </c>
      <c r="I150" s="18">
        <f t="shared" si="9"/>
        <v>105.18691588785046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 s="18">
        <v>6200</v>
      </c>
      <c r="E151" s="18">
        <v>13632</v>
      </c>
      <c r="F151" s="4">
        <f t="shared" si="8"/>
        <v>219.87096774193549</v>
      </c>
      <c r="G151" t="s">
        <v>20</v>
      </c>
      <c r="H151">
        <v>195</v>
      </c>
      <c r="I151" s="18">
        <f t="shared" si="9"/>
        <v>69.907692307692301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 s="18">
        <v>100</v>
      </c>
      <c r="E152" s="18">
        <v>1</v>
      </c>
      <c r="F152" s="4">
        <f t="shared" si="8"/>
        <v>1</v>
      </c>
      <c r="G152" t="s">
        <v>14</v>
      </c>
      <c r="H152">
        <v>1</v>
      </c>
      <c r="I152" s="18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 s="18">
        <v>137200</v>
      </c>
      <c r="E153" s="18">
        <v>88037</v>
      </c>
      <c r="F153" s="4">
        <f t="shared" si="8"/>
        <v>64.166909620991248</v>
      </c>
      <c r="G153" t="s">
        <v>14</v>
      </c>
      <c r="H153">
        <v>1467</v>
      </c>
      <c r="I153" s="18">
        <f t="shared" si="9"/>
        <v>60.011588275391958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 s="18">
        <v>41500</v>
      </c>
      <c r="E154" s="18">
        <v>175573</v>
      </c>
      <c r="F154" s="4">
        <f t="shared" si="8"/>
        <v>423.06746987951806</v>
      </c>
      <c r="G154" t="s">
        <v>20</v>
      </c>
      <c r="H154">
        <v>3376</v>
      </c>
      <c r="I154" s="18">
        <f t="shared" si="9"/>
        <v>52.006220379146917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 s="18">
        <v>189400</v>
      </c>
      <c r="E155" s="18">
        <v>176112</v>
      </c>
      <c r="F155" s="4">
        <f t="shared" si="8"/>
        <v>92.984160506863773</v>
      </c>
      <c r="G155" t="s">
        <v>14</v>
      </c>
      <c r="H155">
        <v>5681</v>
      </c>
      <c r="I155" s="18">
        <f t="shared" si="9"/>
        <v>31.000176025347649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 s="18">
        <v>171300</v>
      </c>
      <c r="E156" s="18">
        <v>100650</v>
      </c>
      <c r="F156" s="4">
        <f t="shared" si="8"/>
        <v>58.75656742556918</v>
      </c>
      <c r="G156" t="s">
        <v>14</v>
      </c>
      <c r="H156">
        <v>1059</v>
      </c>
      <c r="I156" s="18">
        <f t="shared" si="9"/>
        <v>95.042492917847028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 s="18">
        <v>139500</v>
      </c>
      <c r="E157" s="18">
        <v>90706</v>
      </c>
      <c r="F157" s="4">
        <f t="shared" si="8"/>
        <v>65.022222222222226</v>
      </c>
      <c r="G157" t="s">
        <v>14</v>
      </c>
      <c r="H157">
        <v>1194</v>
      </c>
      <c r="I157" s="18">
        <f t="shared" si="9"/>
        <v>75.968174204355108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 s="18">
        <v>36400</v>
      </c>
      <c r="E158" s="18">
        <v>26914</v>
      </c>
      <c r="F158" s="4">
        <f t="shared" si="8"/>
        <v>73.939560439560438</v>
      </c>
      <c r="G158" t="s">
        <v>74</v>
      </c>
      <c r="H158">
        <v>379</v>
      </c>
      <c r="I158" s="18">
        <f t="shared" si="9"/>
        <v>71.013192612137203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 s="18">
        <v>4200</v>
      </c>
      <c r="E159" s="18">
        <v>2212</v>
      </c>
      <c r="F159" s="4">
        <f t="shared" si="8"/>
        <v>52.666666666666664</v>
      </c>
      <c r="G159" t="s">
        <v>14</v>
      </c>
      <c r="H159">
        <v>30</v>
      </c>
      <c r="I159" s="18">
        <f t="shared" si="9"/>
        <v>73.733333333333334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 s="18">
        <v>2100</v>
      </c>
      <c r="E160" s="18">
        <v>4640</v>
      </c>
      <c r="F160" s="4">
        <f t="shared" si="8"/>
        <v>220.95238095238096</v>
      </c>
      <c r="G160" t="s">
        <v>20</v>
      </c>
      <c r="H160">
        <v>41</v>
      </c>
      <c r="I160" s="18">
        <f t="shared" si="9"/>
        <v>113.17073170731707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 s="18">
        <v>191200</v>
      </c>
      <c r="E161" s="18">
        <v>191222</v>
      </c>
      <c r="F161" s="4">
        <f t="shared" si="8"/>
        <v>100.01150627615063</v>
      </c>
      <c r="G161" t="s">
        <v>20</v>
      </c>
      <c r="H161">
        <v>1821</v>
      </c>
      <c r="I161" s="18">
        <f t="shared" si="9"/>
        <v>105.00933552992861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 s="18">
        <v>8000</v>
      </c>
      <c r="E162" s="18">
        <v>12985</v>
      </c>
      <c r="F162" s="4">
        <f t="shared" si="8"/>
        <v>162.3125</v>
      </c>
      <c r="G162" t="s">
        <v>20</v>
      </c>
      <c r="H162">
        <v>164</v>
      </c>
      <c r="I162" s="18">
        <f t="shared" si="9"/>
        <v>79.176829268292678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 s="18">
        <v>5500</v>
      </c>
      <c r="E163" s="18">
        <v>4300</v>
      </c>
      <c r="F163" s="4">
        <f t="shared" si="8"/>
        <v>78.181818181818187</v>
      </c>
      <c r="G163" t="s">
        <v>14</v>
      </c>
      <c r="H163">
        <v>75</v>
      </c>
      <c r="I163" s="18">
        <f t="shared" si="9"/>
        <v>57.333333333333336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 s="18">
        <v>6100</v>
      </c>
      <c r="E164" s="18">
        <v>9134</v>
      </c>
      <c r="F164" s="4">
        <f t="shared" si="8"/>
        <v>149.73770491803279</v>
      </c>
      <c r="G164" t="s">
        <v>20</v>
      </c>
      <c r="H164">
        <v>157</v>
      </c>
      <c r="I164" s="18">
        <f t="shared" si="9"/>
        <v>58.178343949044589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 s="18">
        <v>3500</v>
      </c>
      <c r="E165" s="18">
        <v>8864</v>
      </c>
      <c r="F165" s="4">
        <f t="shared" si="8"/>
        <v>253.25714285714287</v>
      </c>
      <c r="G165" t="s">
        <v>20</v>
      </c>
      <c r="H165">
        <v>246</v>
      </c>
      <c r="I165" s="18">
        <f t="shared" si="9"/>
        <v>36.032520325203251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 s="18">
        <v>150500</v>
      </c>
      <c r="E166" s="18">
        <v>150755</v>
      </c>
      <c r="F166" s="4">
        <f t="shared" si="8"/>
        <v>100.16943521594685</v>
      </c>
      <c r="G166" t="s">
        <v>20</v>
      </c>
      <c r="H166">
        <v>1396</v>
      </c>
      <c r="I166" s="18">
        <f t="shared" si="9"/>
        <v>107.99068767908309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 s="18">
        <v>90400</v>
      </c>
      <c r="E167" s="18">
        <v>110279</v>
      </c>
      <c r="F167" s="4">
        <f t="shared" si="8"/>
        <v>121.99004424778761</v>
      </c>
      <c r="G167" t="s">
        <v>20</v>
      </c>
      <c r="H167">
        <v>2506</v>
      </c>
      <c r="I167" s="18">
        <f t="shared" si="9"/>
        <v>44.005985634477256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 s="18">
        <v>9800</v>
      </c>
      <c r="E168" s="18">
        <v>13439</v>
      </c>
      <c r="F168" s="4">
        <f t="shared" si="8"/>
        <v>137.13265306122449</v>
      </c>
      <c r="G168" t="s">
        <v>20</v>
      </c>
      <c r="H168">
        <v>244</v>
      </c>
      <c r="I168" s="18">
        <f t="shared" si="9"/>
        <v>55.077868852459019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 s="18">
        <v>2600</v>
      </c>
      <c r="E169" s="18">
        <v>10804</v>
      </c>
      <c r="F169" s="4">
        <f t="shared" si="8"/>
        <v>415.53846153846155</v>
      </c>
      <c r="G169" t="s">
        <v>20</v>
      </c>
      <c r="H169">
        <v>146</v>
      </c>
      <c r="I169" s="18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 s="18">
        <v>128100</v>
      </c>
      <c r="E170" s="18">
        <v>40107</v>
      </c>
      <c r="F170" s="4">
        <f t="shared" si="8"/>
        <v>31.30913348946136</v>
      </c>
      <c r="G170" t="s">
        <v>14</v>
      </c>
      <c r="H170">
        <v>955</v>
      </c>
      <c r="I170" s="18">
        <f t="shared" si="9"/>
        <v>41.996858638743454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 s="18">
        <v>23300</v>
      </c>
      <c r="E171" s="18">
        <v>98811</v>
      </c>
      <c r="F171" s="4">
        <f t="shared" si="8"/>
        <v>424.08154506437768</v>
      </c>
      <c r="G171" t="s">
        <v>20</v>
      </c>
      <c r="H171">
        <v>1267</v>
      </c>
      <c r="I171" s="18">
        <f t="shared" si="9"/>
        <v>77.988161010260455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 s="18">
        <v>188100</v>
      </c>
      <c r="E172" s="18">
        <v>5528</v>
      </c>
      <c r="F172" s="4">
        <f t="shared" si="8"/>
        <v>2.93886230728336</v>
      </c>
      <c r="G172" t="s">
        <v>14</v>
      </c>
      <c r="H172">
        <v>67</v>
      </c>
      <c r="I172" s="18">
        <f t="shared" si="9"/>
        <v>82.507462686567166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 s="18">
        <v>4900</v>
      </c>
      <c r="E173" s="18">
        <v>521</v>
      </c>
      <c r="F173" s="4">
        <f t="shared" si="8"/>
        <v>10.63265306122449</v>
      </c>
      <c r="G173" t="s">
        <v>14</v>
      </c>
      <c r="H173">
        <v>5</v>
      </c>
      <c r="I173" s="18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 s="18">
        <v>800</v>
      </c>
      <c r="E174" s="18">
        <v>663</v>
      </c>
      <c r="F174" s="4">
        <f t="shared" si="8"/>
        <v>82.875</v>
      </c>
      <c r="G174" t="s">
        <v>14</v>
      </c>
      <c r="H174">
        <v>26</v>
      </c>
      <c r="I174" s="18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 s="18">
        <v>96700</v>
      </c>
      <c r="E175" s="18">
        <v>157635</v>
      </c>
      <c r="F175" s="4">
        <f t="shared" si="8"/>
        <v>163.01447776628748</v>
      </c>
      <c r="G175" t="s">
        <v>20</v>
      </c>
      <c r="H175">
        <v>1561</v>
      </c>
      <c r="I175" s="18">
        <f t="shared" si="9"/>
        <v>100.98334401024984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 s="18">
        <v>600</v>
      </c>
      <c r="E176" s="18">
        <v>5368</v>
      </c>
      <c r="F176" s="4">
        <f t="shared" si="8"/>
        <v>894.66666666666663</v>
      </c>
      <c r="G176" t="s">
        <v>20</v>
      </c>
      <c r="H176">
        <v>48</v>
      </c>
      <c r="I176" s="18">
        <f t="shared" si="9"/>
        <v>111.83333333333333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 s="18">
        <v>181200</v>
      </c>
      <c r="E177" s="18">
        <v>47459</v>
      </c>
      <c r="F177" s="4">
        <f t="shared" si="8"/>
        <v>26.19150110375276</v>
      </c>
      <c r="G177" t="s">
        <v>14</v>
      </c>
      <c r="H177">
        <v>1130</v>
      </c>
      <c r="I177" s="18">
        <f t="shared" si="9"/>
        <v>41.999115044247787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 s="18">
        <v>115000</v>
      </c>
      <c r="E178" s="18">
        <v>86060</v>
      </c>
      <c r="F178" s="4">
        <f t="shared" si="8"/>
        <v>74.834782608695647</v>
      </c>
      <c r="G178" t="s">
        <v>14</v>
      </c>
      <c r="H178">
        <v>782</v>
      </c>
      <c r="I178" s="18">
        <f t="shared" si="9"/>
        <v>110.05115089514067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 s="18">
        <v>38800</v>
      </c>
      <c r="E179" s="18">
        <v>161593</v>
      </c>
      <c r="F179" s="4">
        <f t="shared" si="8"/>
        <v>416.47680412371136</v>
      </c>
      <c r="G179" t="s">
        <v>20</v>
      </c>
      <c r="H179">
        <v>2739</v>
      </c>
      <c r="I179" s="18">
        <f t="shared" si="9"/>
        <v>58.997079225994888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 s="18">
        <v>7200</v>
      </c>
      <c r="E180" s="18">
        <v>6927</v>
      </c>
      <c r="F180" s="4">
        <f t="shared" si="8"/>
        <v>96.208333333333329</v>
      </c>
      <c r="G180" t="s">
        <v>14</v>
      </c>
      <c r="H180">
        <v>210</v>
      </c>
      <c r="I180" s="18">
        <f t="shared" si="9"/>
        <v>32.985714285714288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 s="18">
        <v>44500</v>
      </c>
      <c r="E181" s="18">
        <v>159185</v>
      </c>
      <c r="F181" s="4">
        <f t="shared" si="8"/>
        <v>357.71910112359552</v>
      </c>
      <c r="G181" t="s">
        <v>20</v>
      </c>
      <c r="H181">
        <v>3537</v>
      </c>
      <c r="I181" s="18">
        <f t="shared" si="9"/>
        <v>45.005654509471306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 s="18">
        <v>56000</v>
      </c>
      <c r="E182" s="18">
        <v>172736</v>
      </c>
      <c r="F182" s="4">
        <f t="shared" si="8"/>
        <v>308.45714285714286</v>
      </c>
      <c r="G182" t="s">
        <v>20</v>
      </c>
      <c r="H182">
        <v>2107</v>
      </c>
      <c r="I182" s="18">
        <f t="shared" si="9"/>
        <v>81.98196487897485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 s="18">
        <v>8600</v>
      </c>
      <c r="E183" s="18">
        <v>5315</v>
      </c>
      <c r="F183" s="4">
        <f t="shared" si="8"/>
        <v>61.802325581395351</v>
      </c>
      <c r="G183" t="s">
        <v>14</v>
      </c>
      <c r="H183">
        <v>136</v>
      </c>
      <c r="I183" s="18">
        <f t="shared" si="9"/>
        <v>39.080882352941174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 s="18">
        <v>27100</v>
      </c>
      <c r="E184" s="18">
        <v>195750</v>
      </c>
      <c r="F184" s="4">
        <f t="shared" si="8"/>
        <v>722.32472324723244</v>
      </c>
      <c r="G184" t="s">
        <v>20</v>
      </c>
      <c r="H184">
        <v>3318</v>
      </c>
      <c r="I184" s="18">
        <f t="shared" si="9"/>
        <v>58.996383363471971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 s="18">
        <v>5100</v>
      </c>
      <c r="E185" s="18">
        <v>3525</v>
      </c>
      <c r="F185" s="4">
        <f t="shared" si="8"/>
        <v>69.117647058823536</v>
      </c>
      <c r="G185" t="s">
        <v>14</v>
      </c>
      <c r="H185">
        <v>86</v>
      </c>
      <c r="I185" s="18">
        <f t="shared" si="9"/>
        <v>40.988372093023258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 s="18">
        <v>3600</v>
      </c>
      <c r="E186" s="18">
        <v>10550</v>
      </c>
      <c r="F186" s="4">
        <f t="shared" si="8"/>
        <v>293.05555555555554</v>
      </c>
      <c r="G186" t="s">
        <v>20</v>
      </c>
      <c r="H186">
        <v>340</v>
      </c>
      <c r="I186" s="18">
        <f t="shared" si="9"/>
        <v>31.029411764705884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 s="18">
        <v>1000</v>
      </c>
      <c r="E187" s="18">
        <v>718</v>
      </c>
      <c r="F187" s="4">
        <f t="shared" si="8"/>
        <v>71.8</v>
      </c>
      <c r="G187" t="s">
        <v>14</v>
      </c>
      <c r="H187">
        <v>19</v>
      </c>
      <c r="I187" s="18">
        <f t="shared" si="9"/>
        <v>37.789473684210527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 s="18">
        <v>88800</v>
      </c>
      <c r="E188" s="18">
        <v>28358</v>
      </c>
      <c r="F188" s="4">
        <f t="shared" si="8"/>
        <v>31.934684684684683</v>
      </c>
      <c r="G188" t="s">
        <v>14</v>
      </c>
      <c r="H188">
        <v>886</v>
      </c>
      <c r="I188" s="18">
        <f t="shared" si="9"/>
        <v>32.006772009029348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 s="18">
        <v>60200</v>
      </c>
      <c r="E189" s="18">
        <v>138384</v>
      </c>
      <c r="F189" s="4">
        <f t="shared" si="8"/>
        <v>229.87375415282392</v>
      </c>
      <c r="G189" t="s">
        <v>20</v>
      </c>
      <c r="H189">
        <v>1442</v>
      </c>
      <c r="I189" s="18">
        <f t="shared" si="9"/>
        <v>95.966712898751737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 s="18">
        <v>8200</v>
      </c>
      <c r="E190" s="18">
        <v>2625</v>
      </c>
      <c r="F190" s="4">
        <f t="shared" si="8"/>
        <v>32.012195121951223</v>
      </c>
      <c r="G190" t="s">
        <v>14</v>
      </c>
      <c r="H190">
        <v>35</v>
      </c>
      <c r="I190" s="18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 s="18">
        <v>191300</v>
      </c>
      <c r="E191" s="18">
        <v>45004</v>
      </c>
      <c r="F191" s="4">
        <f t="shared" si="8"/>
        <v>23.525352848928385</v>
      </c>
      <c r="G191" t="s">
        <v>74</v>
      </c>
      <c r="H191">
        <v>441</v>
      </c>
      <c r="I191" s="18">
        <f t="shared" si="9"/>
        <v>102.0498866213152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 s="18">
        <v>3700</v>
      </c>
      <c r="E192" s="18">
        <v>2538</v>
      </c>
      <c r="F192" s="4">
        <f t="shared" si="8"/>
        <v>68.594594594594597</v>
      </c>
      <c r="G192" t="s">
        <v>14</v>
      </c>
      <c r="H192">
        <v>24</v>
      </c>
      <c r="I192" s="18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 s="18">
        <v>8400</v>
      </c>
      <c r="E193" s="18">
        <v>3188</v>
      </c>
      <c r="F193" s="4">
        <f t="shared" si="8"/>
        <v>37.952380952380949</v>
      </c>
      <c r="G193" t="s">
        <v>14</v>
      </c>
      <c r="H193">
        <v>86</v>
      </c>
      <c r="I193" s="18">
        <f t="shared" si="9"/>
        <v>37.069767441860463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 s="18">
        <v>42600</v>
      </c>
      <c r="E194" s="18">
        <v>8517</v>
      </c>
      <c r="F194" s="4">
        <f t="shared" si="8"/>
        <v>19.992957746478872</v>
      </c>
      <c r="G194" t="s">
        <v>14</v>
      </c>
      <c r="H194">
        <v>243</v>
      </c>
      <c r="I194" s="18">
        <f t="shared" si="9"/>
        <v>35.049382716049379</v>
      </c>
      <c r="J194" t="s">
        <v>21</v>
      </c>
      <c r="K194" t="s">
        <v>22</v>
      </c>
      <c r="L194">
        <v>1403845200</v>
      </c>
      <c r="M194" s="7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 s="18">
        <v>6600</v>
      </c>
      <c r="E195" s="18">
        <v>3012</v>
      </c>
      <c r="F195" s="4">
        <f t="shared" ref="F195:F258" si="12">(100*E195)/D195</f>
        <v>45.636363636363633</v>
      </c>
      <c r="G195" t="s">
        <v>14</v>
      </c>
      <c r="H195">
        <v>65</v>
      </c>
      <c r="I195" s="18">
        <f t="shared" ref="I195:I258" si="13">IF(H195=0,0,E195/H195)</f>
        <v>46.338461538461537</v>
      </c>
      <c r="J195" t="s">
        <v>21</v>
      </c>
      <c r="K195" t="s">
        <v>22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 s="18">
        <v>7100</v>
      </c>
      <c r="E196" s="18">
        <v>8716</v>
      </c>
      <c r="F196" s="4">
        <f t="shared" si="12"/>
        <v>122.7605633802817</v>
      </c>
      <c r="G196" t="s">
        <v>20</v>
      </c>
      <c r="H196">
        <v>126</v>
      </c>
      <c r="I196" s="18">
        <f t="shared" si="13"/>
        <v>69.174603174603178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 s="18">
        <v>15800</v>
      </c>
      <c r="E197" s="18">
        <v>57157</v>
      </c>
      <c r="F197" s="4">
        <f t="shared" si="12"/>
        <v>361.75316455696202</v>
      </c>
      <c r="G197" t="s">
        <v>20</v>
      </c>
      <c r="H197">
        <v>524</v>
      </c>
      <c r="I197" s="18">
        <f t="shared" si="13"/>
        <v>109.07824427480917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 s="18">
        <v>8200</v>
      </c>
      <c r="E198" s="18">
        <v>5178</v>
      </c>
      <c r="F198" s="4">
        <f t="shared" si="12"/>
        <v>63.146341463414636</v>
      </c>
      <c r="G198" t="s">
        <v>14</v>
      </c>
      <c r="H198">
        <v>100</v>
      </c>
      <c r="I198" s="18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 s="18">
        <v>54700</v>
      </c>
      <c r="E199" s="18">
        <v>163118</v>
      </c>
      <c r="F199" s="4">
        <f t="shared" si="12"/>
        <v>298.20475319926874</v>
      </c>
      <c r="G199" t="s">
        <v>20</v>
      </c>
      <c r="H199">
        <v>1989</v>
      </c>
      <c r="I199" s="18">
        <f t="shared" si="13"/>
        <v>82.010055304172951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 s="18">
        <v>63200</v>
      </c>
      <c r="E200" s="18">
        <v>6041</v>
      </c>
      <c r="F200" s="4">
        <f t="shared" si="12"/>
        <v>9.5585443037974684</v>
      </c>
      <c r="G200" t="s">
        <v>14</v>
      </c>
      <c r="H200">
        <v>168</v>
      </c>
      <c r="I200" s="18">
        <f t="shared" si="13"/>
        <v>35.958333333333336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 s="18">
        <v>1800</v>
      </c>
      <c r="E201" s="18">
        <v>968</v>
      </c>
      <c r="F201" s="4">
        <f t="shared" si="12"/>
        <v>53.777777777777779</v>
      </c>
      <c r="G201" t="s">
        <v>14</v>
      </c>
      <c r="H201">
        <v>13</v>
      </c>
      <c r="I201" s="18">
        <f t="shared" si="13"/>
        <v>74.461538461538467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 s="18">
        <v>100</v>
      </c>
      <c r="E202" s="18">
        <v>2</v>
      </c>
      <c r="F202" s="4">
        <f t="shared" si="12"/>
        <v>2</v>
      </c>
      <c r="G202" t="s">
        <v>14</v>
      </c>
      <c r="H202">
        <v>1</v>
      </c>
      <c r="I202" s="18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 s="18">
        <v>2100</v>
      </c>
      <c r="E203" s="18">
        <v>14305</v>
      </c>
      <c r="F203" s="4">
        <f t="shared" si="12"/>
        <v>681.19047619047615</v>
      </c>
      <c r="G203" t="s">
        <v>20</v>
      </c>
      <c r="H203">
        <v>157</v>
      </c>
      <c r="I203" s="18">
        <f t="shared" si="13"/>
        <v>91.114649681528661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 s="18">
        <v>8300</v>
      </c>
      <c r="E204" s="18">
        <v>6543</v>
      </c>
      <c r="F204" s="4">
        <f t="shared" si="12"/>
        <v>78.831325301204814</v>
      </c>
      <c r="G204" t="s">
        <v>74</v>
      </c>
      <c r="H204">
        <v>82</v>
      </c>
      <c r="I204" s="18">
        <f t="shared" si="13"/>
        <v>79.792682926829272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 s="18">
        <v>143900</v>
      </c>
      <c r="E205" s="18">
        <v>193413</v>
      </c>
      <c r="F205" s="4">
        <f t="shared" si="12"/>
        <v>134.40792216817235</v>
      </c>
      <c r="G205" t="s">
        <v>20</v>
      </c>
      <c r="H205">
        <v>4498</v>
      </c>
      <c r="I205" s="18">
        <f t="shared" si="13"/>
        <v>42.999777678968428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 s="18">
        <v>75000</v>
      </c>
      <c r="E206" s="18">
        <v>2529</v>
      </c>
      <c r="F206" s="4">
        <f t="shared" si="12"/>
        <v>3.3719999999999999</v>
      </c>
      <c r="G206" t="s">
        <v>14</v>
      </c>
      <c r="H206">
        <v>40</v>
      </c>
      <c r="I206" s="18">
        <f t="shared" si="13"/>
        <v>63.225000000000001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 s="18">
        <v>1300</v>
      </c>
      <c r="E207" s="18">
        <v>5614</v>
      </c>
      <c r="F207" s="4">
        <f t="shared" si="12"/>
        <v>431.84615384615387</v>
      </c>
      <c r="G207" t="s">
        <v>20</v>
      </c>
      <c r="H207">
        <v>80</v>
      </c>
      <c r="I207" s="18">
        <f t="shared" si="13"/>
        <v>70.174999999999997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 s="18">
        <v>9000</v>
      </c>
      <c r="E208" s="18">
        <v>3496</v>
      </c>
      <c r="F208" s="4">
        <f t="shared" si="12"/>
        <v>38.844444444444441</v>
      </c>
      <c r="G208" t="s">
        <v>74</v>
      </c>
      <c r="H208">
        <v>57</v>
      </c>
      <c r="I208" s="18">
        <f t="shared" si="13"/>
        <v>61.333333333333336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 s="18">
        <v>1000</v>
      </c>
      <c r="E209" s="18">
        <v>4257</v>
      </c>
      <c r="F209" s="4">
        <f t="shared" si="12"/>
        <v>425.7</v>
      </c>
      <c r="G209" t="s">
        <v>20</v>
      </c>
      <c r="H209">
        <v>43</v>
      </c>
      <c r="I209" s="18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 s="18">
        <v>196900</v>
      </c>
      <c r="E210" s="18">
        <v>199110</v>
      </c>
      <c r="F210" s="4">
        <f t="shared" si="12"/>
        <v>101.12239715591672</v>
      </c>
      <c r="G210" t="s">
        <v>20</v>
      </c>
      <c r="H210">
        <v>2053</v>
      </c>
      <c r="I210" s="18">
        <f t="shared" si="13"/>
        <v>96.984900146127615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 s="18">
        <v>194500</v>
      </c>
      <c r="E211" s="18">
        <v>41212</v>
      </c>
      <c r="F211" s="4">
        <f t="shared" si="12"/>
        <v>21.188688946015425</v>
      </c>
      <c r="G211" t="s">
        <v>47</v>
      </c>
      <c r="H211">
        <v>808</v>
      </c>
      <c r="I211" s="18">
        <f t="shared" si="13"/>
        <v>51.004950495049506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 s="18">
        <v>9400</v>
      </c>
      <c r="E212" s="18">
        <v>6338</v>
      </c>
      <c r="F212" s="4">
        <f t="shared" si="12"/>
        <v>67.425531914893611</v>
      </c>
      <c r="G212" t="s">
        <v>14</v>
      </c>
      <c r="H212">
        <v>226</v>
      </c>
      <c r="I212" s="18">
        <f t="shared" si="13"/>
        <v>28.044247787610619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 s="18">
        <v>104400</v>
      </c>
      <c r="E213" s="18">
        <v>99100</v>
      </c>
      <c r="F213" s="4">
        <f t="shared" si="12"/>
        <v>94.923371647509583</v>
      </c>
      <c r="G213" t="s">
        <v>14</v>
      </c>
      <c r="H213">
        <v>1625</v>
      </c>
      <c r="I213" s="18">
        <f t="shared" si="13"/>
        <v>60.984615384615381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 s="18">
        <v>8100</v>
      </c>
      <c r="E214" s="18">
        <v>12300</v>
      </c>
      <c r="F214" s="4">
        <f t="shared" si="12"/>
        <v>151.85185185185185</v>
      </c>
      <c r="G214" t="s">
        <v>20</v>
      </c>
      <c r="H214">
        <v>168</v>
      </c>
      <c r="I214" s="18">
        <f t="shared" si="13"/>
        <v>73.214285714285708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 s="18">
        <v>87900</v>
      </c>
      <c r="E215" s="18">
        <v>171549</v>
      </c>
      <c r="F215" s="4">
        <f t="shared" si="12"/>
        <v>195.16382252559728</v>
      </c>
      <c r="G215" t="s">
        <v>20</v>
      </c>
      <c r="H215">
        <v>4289</v>
      </c>
      <c r="I215" s="18">
        <f t="shared" si="13"/>
        <v>39.997435299603637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 s="18">
        <v>1400</v>
      </c>
      <c r="E216" s="18">
        <v>14324</v>
      </c>
      <c r="F216" s="4">
        <f t="shared" si="12"/>
        <v>1023.1428571428571</v>
      </c>
      <c r="G216" t="s">
        <v>20</v>
      </c>
      <c r="H216">
        <v>165</v>
      </c>
      <c r="I216" s="18">
        <f t="shared" si="13"/>
        <v>86.812121212121212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 s="18">
        <v>156800</v>
      </c>
      <c r="E217" s="18">
        <v>6024</v>
      </c>
      <c r="F217" s="4">
        <f t="shared" si="12"/>
        <v>3.8418367346938775</v>
      </c>
      <c r="G217" t="s">
        <v>14</v>
      </c>
      <c r="H217">
        <v>143</v>
      </c>
      <c r="I217" s="18">
        <f t="shared" si="13"/>
        <v>42.125874125874127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 s="18">
        <v>121700</v>
      </c>
      <c r="E218" s="18">
        <v>188721</v>
      </c>
      <c r="F218" s="4">
        <f t="shared" si="12"/>
        <v>155.0706655710764</v>
      </c>
      <c r="G218" t="s">
        <v>20</v>
      </c>
      <c r="H218">
        <v>1815</v>
      </c>
      <c r="I218" s="18">
        <f t="shared" si="13"/>
        <v>103.97851239669421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 s="18">
        <v>129400</v>
      </c>
      <c r="E219" s="18">
        <v>57911</v>
      </c>
      <c r="F219" s="4">
        <f t="shared" si="12"/>
        <v>44.753477588871718</v>
      </c>
      <c r="G219" t="s">
        <v>14</v>
      </c>
      <c r="H219">
        <v>934</v>
      </c>
      <c r="I219" s="18">
        <f t="shared" si="13"/>
        <v>62.003211991434689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 s="18">
        <v>5700</v>
      </c>
      <c r="E220" s="18">
        <v>12309</v>
      </c>
      <c r="F220" s="4">
        <f t="shared" si="12"/>
        <v>215.94736842105263</v>
      </c>
      <c r="G220" t="s">
        <v>20</v>
      </c>
      <c r="H220">
        <v>397</v>
      </c>
      <c r="I220" s="18">
        <f t="shared" si="13"/>
        <v>31.005037783375315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 s="18">
        <v>41700</v>
      </c>
      <c r="E221" s="18">
        <v>138497</v>
      </c>
      <c r="F221" s="4">
        <f t="shared" si="12"/>
        <v>332.12709832134294</v>
      </c>
      <c r="G221" t="s">
        <v>20</v>
      </c>
      <c r="H221">
        <v>1539</v>
      </c>
      <c r="I221" s="18">
        <f t="shared" si="13"/>
        <v>89.991552956465242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 s="18">
        <v>7900</v>
      </c>
      <c r="E222" s="18">
        <v>667</v>
      </c>
      <c r="F222" s="4">
        <f t="shared" si="12"/>
        <v>8.4430379746835449</v>
      </c>
      <c r="G222" t="s">
        <v>14</v>
      </c>
      <c r="H222">
        <v>17</v>
      </c>
      <c r="I222" s="18">
        <f t="shared" si="13"/>
        <v>39.235294117647058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 s="18">
        <v>121500</v>
      </c>
      <c r="E223" s="18">
        <v>119830</v>
      </c>
      <c r="F223" s="4">
        <f t="shared" si="12"/>
        <v>98.625514403292186</v>
      </c>
      <c r="G223" t="s">
        <v>14</v>
      </c>
      <c r="H223">
        <v>2179</v>
      </c>
      <c r="I223" s="18">
        <f t="shared" si="13"/>
        <v>54.993116108306566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 s="18">
        <v>4800</v>
      </c>
      <c r="E224" s="18">
        <v>6623</v>
      </c>
      <c r="F224" s="4">
        <f t="shared" si="12"/>
        <v>137.97916666666666</v>
      </c>
      <c r="G224" t="s">
        <v>20</v>
      </c>
      <c r="H224">
        <v>138</v>
      </c>
      <c r="I224" s="18">
        <f t="shared" si="13"/>
        <v>47.992753623188406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 s="18">
        <v>87300</v>
      </c>
      <c r="E225" s="18">
        <v>81897</v>
      </c>
      <c r="F225" s="4">
        <f t="shared" si="12"/>
        <v>93.81099656357388</v>
      </c>
      <c r="G225" t="s">
        <v>14</v>
      </c>
      <c r="H225">
        <v>931</v>
      </c>
      <c r="I225" s="18">
        <f t="shared" si="13"/>
        <v>87.966702470461868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 s="18">
        <v>46300</v>
      </c>
      <c r="E226" s="18">
        <v>186885</v>
      </c>
      <c r="F226" s="4">
        <f t="shared" si="12"/>
        <v>403.63930885529157</v>
      </c>
      <c r="G226" t="s">
        <v>20</v>
      </c>
      <c r="H226">
        <v>3594</v>
      </c>
      <c r="I226" s="18">
        <f t="shared" si="13"/>
        <v>51.999165275459099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 s="18">
        <v>67800</v>
      </c>
      <c r="E227" s="18">
        <v>176398</v>
      </c>
      <c r="F227" s="4">
        <f t="shared" si="12"/>
        <v>260.1740412979351</v>
      </c>
      <c r="G227" t="s">
        <v>20</v>
      </c>
      <c r="H227">
        <v>5880</v>
      </c>
      <c r="I227" s="18">
        <f t="shared" si="13"/>
        <v>29.999659863945578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 s="18">
        <v>3000</v>
      </c>
      <c r="E228" s="18">
        <v>10999</v>
      </c>
      <c r="F228" s="4">
        <f t="shared" si="12"/>
        <v>366.63333333333333</v>
      </c>
      <c r="G228" t="s">
        <v>20</v>
      </c>
      <c r="H228">
        <v>112</v>
      </c>
      <c r="I228" s="18">
        <f t="shared" si="13"/>
        <v>98.205357142857139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 s="18">
        <v>60900</v>
      </c>
      <c r="E229" s="18">
        <v>102751</v>
      </c>
      <c r="F229" s="4">
        <f t="shared" si="12"/>
        <v>168.72085385878489</v>
      </c>
      <c r="G229" t="s">
        <v>20</v>
      </c>
      <c r="H229">
        <v>943</v>
      </c>
      <c r="I229" s="18">
        <f t="shared" si="13"/>
        <v>108.96182396606575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 s="18">
        <v>137900</v>
      </c>
      <c r="E230" s="18">
        <v>165352</v>
      </c>
      <c r="F230" s="4">
        <f t="shared" si="12"/>
        <v>119.90717911530095</v>
      </c>
      <c r="G230" t="s">
        <v>20</v>
      </c>
      <c r="H230">
        <v>2468</v>
      </c>
      <c r="I230" s="18">
        <f t="shared" si="13"/>
        <v>66.998379254457049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 s="18">
        <v>85600</v>
      </c>
      <c r="E231" s="18">
        <v>165798</v>
      </c>
      <c r="F231" s="4">
        <f t="shared" si="12"/>
        <v>193.68925233644859</v>
      </c>
      <c r="G231" t="s">
        <v>20</v>
      </c>
      <c r="H231">
        <v>2551</v>
      </c>
      <c r="I231" s="18">
        <f t="shared" si="13"/>
        <v>64.99333594668758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 s="18">
        <v>2400</v>
      </c>
      <c r="E232" s="18">
        <v>10084</v>
      </c>
      <c r="F232" s="4">
        <f t="shared" si="12"/>
        <v>420.16666666666669</v>
      </c>
      <c r="G232" t="s">
        <v>20</v>
      </c>
      <c r="H232">
        <v>101</v>
      </c>
      <c r="I232" s="18">
        <f t="shared" si="13"/>
        <v>99.841584158415841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 s="18">
        <v>7200</v>
      </c>
      <c r="E233" s="18">
        <v>5523</v>
      </c>
      <c r="F233" s="4">
        <f t="shared" si="12"/>
        <v>76.708333333333329</v>
      </c>
      <c r="G233" t="s">
        <v>74</v>
      </c>
      <c r="H233">
        <v>67</v>
      </c>
      <c r="I233" s="18">
        <f t="shared" si="13"/>
        <v>82.432835820895519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 s="18">
        <v>3400</v>
      </c>
      <c r="E234" s="18">
        <v>5823</v>
      </c>
      <c r="F234" s="4">
        <f t="shared" si="12"/>
        <v>171.26470588235293</v>
      </c>
      <c r="G234" t="s">
        <v>20</v>
      </c>
      <c r="H234">
        <v>92</v>
      </c>
      <c r="I234" s="18">
        <f t="shared" si="13"/>
        <v>63.293478260869563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 s="18">
        <v>3800</v>
      </c>
      <c r="E235" s="18">
        <v>6000</v>
      </c>
      <c r="F235" s="4">
        <f t="shared" si="12"/>
        <v>157.89473684210526</v>
      </c>
      <c r="G235" t="s">
        <v>20</v>
      </c>
      <c r="H235">
        <v>62</v>
      </c>
      <c r="I235" s="18">
        <f t="shared" si="13"/>
        <v>96.774193548387103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 s="18">
        <v>7500</v>
      </c>
      <c r="E236" s="18">
        <v>8181</v>
      </c>
      <c r="F236" s="4">
        <f t="shared" si="12"/>
        <v>109.08</v>
      </c>
      <c r="G236" t="s">
        <v>20</v>
      </c>
      <c r="H236">
        <v>149</v>
      </c>
      <c r="I236" s="18">
        <f t="shared" si="13"/>
        <v>54.906040268456373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 s="18">
        <v>8600</v>
      </c>
      <c r="E237" s="18">
        <v>3589</v>
      </c>
      <c r="F237" s="4">
        <f t="shared" si="12"/>
        <v>41.732558139534881</v>
      </c>
      <c r="G237" t="s">
        <v>14</v>
      </c>
      <c r="H237">
        <v>92</v>
      </c>
      <c r="I237" s="18">
        <f t="shared" si="13"/>
        <v>39.010869565217391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 s="18">
        <v>39500</v>
      </c>
      <c r="E238" s="18">
        <v>4323</v>
      </c>
      <c r="F238" s="4">
        <f t="shared" si="12"/>
        <v>10.944303797468354</v>
      </c>
      <c r="G238" t="s">
        <v>14</v>
      </c>
      <c r="H238">
        <v>57</v>
      </c>
      <c r="I238" s="18">
        <f t="shared" si="13"/>
        <v>75.84210526315789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 s="18">
        <v>9300</v>
      </c>
      <c r="E239" s="18">
        <v>14822</v>
      </c>
      <c r="F239" s="4">
        <f t="shared" si="12"/>
        <v>159.3763440860215</v>
      </c>
      <c r="G239" t="s">
        <v>20</v>
      </c>
      <c r="H239">
        <v>329</v>
      </c>
      <c r="I239" s="18">
        <f t="shared" si="13"/>
        <v>45.051671732522799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 s="18">
        <v>2400</v>
      </c>
      <c r="E240" s="18">
        <v>10138</v>
      </c>
      <c r="F240" s="4">
        <f t="shared" si="12"/>
        <v>422.41666666666669</v>
      </c>
      <c r="G240" t="s">
        <v>20</v>
      </c>
      <c r="H240">
        <v>97</v>
      </c>
      <c r="I240" s="18">
        <f t="shared" si="13"/>
        <v>104.51546391752578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 s="18">
        <v>3200</v>
      </c>
      <c r="E241" s="18">
        <v>3127</v>
      </c>
      <c r="F241" s="4">
        <f t="shared" si="12"/>
        <v>97.71875</v>
      </c>
      <c r="G241" t="s">
        <v>14</v>
      </c>
      <c r="H241">
        <v>41</v>
      </c>
      <c r="I241" s="18">
        <f t="shared" si="13"/>
        <v>76.268292682926827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 s="18">
        <v>29400</v>
      </c>
      <c r="E242" s="18">
        <v>123124</v>
      </c>
      <c r="F242" s="4">
        <f t="shared" si="12"/>
        <v>418.78911564625849</v>
      </c>
      <c r="G242" t="s">
        <v>20</v>
      </c>
      <c r="H242">
        <v>1784</v>
      </c>
      <c r="I242" s="18">
        <f t="shared" si="13"/>
        <v>69.015695067264573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 s="18">
        <v>168500</v>
      </c>
      <c r="E243" s="18">
        <v>171729</v>
      </c>
      <c r="F243" s="4">
        <f t="shared" si="12"/>
        <v>101.91632047477745</v>
      </c>
      <c r="G243" t="s">
        <v>20</v>
      </c>
      <c r="H243">
        <v>1684</v>
      </c>
      <c r="I243" s="18">
        <f t="shared" si="13"/>
        <v>101.97684085510689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 s="18">
        <v>8400</v>
      </c>
      <c r="E244" s="18">
        <v>10729</v>
      </c>
      <c r="F244" s="4">
        <f t="shared" si="12"/>
        <v>127.72619047619048</v>
      </c>
      <c r="G244" t="s">
        <v>20</v>
      </c>
      <c r="H244">
        <v>250</v>
      </c>
      <c r="I244" s="18">
        <f t="shared" si="13"/>
        <v>42.915999999999997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 s="18">
        <v>2300</v>
      </c>
      <c r="E245" s="18">
        <v>10240</v>
      </c>
      <c r="F245" s="4">
        <f t="shared" si="12"/>
        <v>445.21739130434781</v>
      </c>
      <c r="G245" t="s">
        <v>20</v>
      </c>
      <c r="H245">
        <v>238</v>
      </c>
      <c r="I245" s="18">
        <f t="shared" si="13"/>
        <v>43.025210084033617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 s="18">
        <v>700</v>
      </c>
      <c r="E246" s="18">
        <v>3988</v>
      </c>
      <c r="F246" s="4">
        <f t="shared" si="12"/>
        <v>569.71428571428567</v>
      </c>
      <c r="G246" t="s">
        <v>20</v>
      </c>
      <c r="H246">
        <v>53</v>
      </c>
      <c r="I246" s="18">
        <f t="shared" si="13"/>
        <v>75.245283018867923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 s="18">
        <v>2900</v>
      </c>
      <c r="E247" s="18">
        <v>14771</v>
      </c>
      <c r="F247" s="4">
        <f t="shared" si="12"/>
        <v>509.34482758620692</v>
      </c>
      <c r="G247" t="s">
        <v>20</v>
      </c>
      <c r="H247">
        <v>214</v>
      </c>
      <c r="I247" s="18">
        <f t="shared" si="13"/>
        <v>69.023364485981304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 s="18">
        <v>4500</v>
      </c>
      <c r="E248" s="18">
        <v>14649</v>
      </c>
      <c r="F248" s="4">
        <f t="shared" si="12"/>
        <v>325.53333333333336</v>
      </c>
      <c r="G248" t="s">
        <v>20</v>
      </c>
      <c r="H248">
        <v>222</v>
      </c>
      <c r="I248" s="18">
        <f t="shared" si="13"/>
        <v>65.986486486486484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 s="18">
        <v>19800</v>
      </c>
      <c r="E249" s="18">
        <v>184658</v>
      </c>
      <c r="F249" s="4">
        <f t="shared" si="12"/>
        <v>932.61616161616166</v>
      </c>
      <c r="G249" t="s">
        <v>20</v>
      </c>
      <c r="H249">
        <v>1884</v>
      </c>
      <c r="I249" s="18">
        <f t="shared" si="13"/>
        <v>98.013800424628457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 s="18">
        <v>6200</v>
      </c>
      <c r="E250" s="18">
        <v>13103</v>
      </c>
      <c r="F250" s="4">
        <f t="shared" si="12"/>
        <v>211.33870967741936</v>
      </c>
      <c r="G250" t="s">
        <v>20</v>
      </c>
      <c r="H250">
        <v>218</v>
      </c>
      <c r="I250" s="18">
        <f t="shared" si="13"/>
        <v>60.105504587155963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 s="18">
        <v>61500</v>
      </c>
      <c r="E251" s="18">
        <v>168095</v>
      </c>
      <c r="F251" s="4">
        <f t="shared" si="12"/>
        <v>273.32520325203251</v>
      </c>
      <c r="G251" t="s">
        <v>20</v>
      </c>
      <c r="H251">
        <v>6465</v>
      </c>
      <c r="I251" s="18">
        <f t="shared" si="13"/>
        <v>26.000773395204948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 s="18">
        <v>100</v>
      </c>
      <c r="E252" s="18">
        <v>3</v>
      </c>
      <c r="F252" s="4">
        <f t="shared" si="12"/>
        <v>3</v>
      </c>
      <c r="G252" t="s">
        <v>14</v>
      </c>
      <c r="H252">
        <v>1</v>
      </c>
      <c r="I252" s="18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 s="18">
        <v>7100</v>
      </c>
      <c r="E253" s="18">
        <v>3840</v>
      </c>
      <c r="F253" s="4">
        <f t="shared" si="12"/>
        <v>54.08450704225352</v>
      </c>
      <c r="G253" t="s">
        <v>14</v>
      </c>
      <c r="H253">
        <v>101</v>
      </c>
      <c r="I253" s="18">
        <f t="shared" si="13"/>
        <v>38.019801980198018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 s="18">
        <v>1000</v>
      </c>
      <c r="E254" s="18">
        <v>6263</v>
      </c>
      <c r="F254" s="4">
        <f t="shared" si="12"/>
        <v>626.29999999999995</v>
      </c>
      <c r="G254" t="s">
        <v>20</v>
      </c>
      <c r="H254">
        <v>59</v>
      </c>
      <c r="I254" s="18">
        <f t="shared" si="13"/>
        <v>106.15254237288136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 s="18">
        <v>121500</v>
      </c>
      <c r="E255" s="18">
        <v>108161</v>
      </c>
      <c r="F255" s="4">
        <f t="shared" si="12"/>
        <v>89.021399176954731</v>
      </c>
      <c r="G255" t="s">
        <v>14</v>
      </c>
      <c r="H255">
        <v>1335</v>
      </c>
      <c r="I255" s="18">
        <f t="shared" si="13"/>
        <v>81.019475655430711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 s="18">
        <v>4600</v>
      </c>
      <c r="E256" s="18">
        <v>8505</v>
      </c>
      <c r="F256" s="4">
        <f t="shared" si="12"/>
        <v>184.89130434782609</v>
      </c>
      <c r="G256" t="s">
        <v>20</v>
      </c>
      <c r="H256">
        <v>88</v>
      </c>
      <c r="I256" s="18">
        <f t="shared" si="13"/>
        <v>96.647727272727266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 s="18">
        <v>80500</v>
      </c>
      <c r="E257" s="18">
        <v>96735</v>
      </c>
      <c r="F257" s="4">
        <f t="shared" si="12"/>
        <v>120.16770186335404</v>
      </c>
      <c r="G257" t="s">
        <v>20</v>
      </c>
      <c r="H257">
        <v>1697</v>
      </c>
      <c r="I257" s="18">
        <f t="shared" si="13"/>
        <v>57.003535651149086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 s="18">
        <v>4100</v>
      </c>
      <c r="E258" s="18">
        <v>959</v>
      </c>
      <c r="F258" s="4">
        <f t="shared" si="12"/>
        <v>23.390243902439025</v>
      </c>
      <c r="G258" t="s">
        <v>14</v>
      </c>
      <c r="H258">
        <v>15</v>
      </c>
      <c r="I258" s="18">
        <f t="shared" si="13"/>
        <v>63.93333333333333</v>
      </c>
      <c r="J258" t="s">
        <v>40</v>
      </c>
      <c r="K258" t="s">
        <v>41</v>
      </c>
      <c r="L258">
        <v>1453615200</v>
      </c>
      <c r="M258" s="7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 s="18">
        <v>5700</v>
      </c>
      <c r="E259" s="18">
        <v>8322</v>
      </c>
      <c r="F259" s="4">
        <f t="shared" ref="F259:F322" si="16">(100*E259)/D259</f>
        <v>146</v>
      </c>
      <c r="G259" t="s">
        <v>20</v>
      </c>
      <c r="H259">
        <v>92</v>
      </c>
      <c r="I259" s="18">
        <f t="shared" ref="I259:I322" si="17">IF(H259=0,0,E259/H259)</f>
        <v>90.456521739130437</v>
      </c>
      <c r="J259" t="s">
        <v>21</v>
      </c>
      <c r="K259" t="s">
        <v>22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 s="18">
        <v>5000</v>
      </c>
      <c r="E260" s="18">
        <v>13424</v>
      </c>
      <c r="F260" s="4">
        <f t="shared" si="16"/>
        <v>268.48</v>
      </c>
      <c r="G260" t="s">
        <v>20</v>
      </c>
      <c r="H260">
        <v>186</v>
      </c>
      <c r="I260" s="18">
        <f t="shared" si="17"/>
        <v>72.172043010752688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 s="18">
        <v>1800</v>
      </c>
      <c r="E261" s="18">
        <v>10755</v>
      </c>
      <c r="F261" s="4">
        <f t="shared" si="16"/>
        <v>597.5</v>
      </c>
      <c r="G261" t="s">
        <v>20</v>
      </c>
      <c r="H261">
        <v>138</v>
      </c>
      <c r="I261" s="18">
        <f t="shared" si="17"/>
        <v>77.934782608695656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 s="18">
        <v>6300</v>
      </c>
      <c r="E262" s="18">
        <v>9935</v>
      </c>
      <c r="F262" s="4">
        <f t="shared" si="16"/>
        <v>157.69841269841271</v>
      </c>
      <c r="G262" t="s">
        <v>20</v>
      </c>
      <c r="H262">
        <v>261</v>
      </c>
      <c r="I262" s="18">
        <f t="shared" si="17"/>
        <v>38.065134099616856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 s="18">
        <v>84300</v>
      </c>
      <c r="E263" s="18">
        <v>26303</v>
      </c>
      <c r="F263" s="4">
        <f t="shared" si="16"/>
        <v>31.201660735468565</v>
      </c>
      <c r="G263" t="s">
        <v>14</v>
      </c>
      <c r="H263">
        <v>454</v>
      </c>
      <c r="I263" s="18">
        <f t="shared" si="17"/>
        <v>57.936123348017624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 s="18">
        <v>1700</v>
      </c>
      <c r="E264" s="18">
        <v>5328</v>
      </c>
      <c r="F264" s="4">
        <f t="shared" si="16"/>
        <v>313.41176470588238</v>
      </c>
      <c r="G264" t="s">
        <v>20</v>
      </c>
      <c r="H264">
        <v>107</v>
      </c>
      <c r="I264" s="18">
        <f t="shared" si="17"/>
        <v>49.794392523364486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 s="18">
        <v>2900</v>
      </c>
      <c r="E265" s="18">
        <v>10756</v>
      </c>
      <c r="F265" s="4">
        <f t="shared" si="16"/>
        <v>370.89655172413791</v>
      </c>
      <c r="G265" t="s">
        <v>20</v>
      </c>
      <c r="H265">
        <v>199</v>
      </c>
      <c r="I265" s="18">
        <f t="shared" si="17"/>
        <v>54.050251256281406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 s="18">
        <v>45600</v>
      </c>
      <c r="E266" s="18">
        <v>165375</v>
      </c>
      <c r="F266" s="4">
        <f t="shared" si="16"/>
        <v>362.66447368421052</v>
      </c>
      <c r="G266" t="s">
        <v>20</v>
      </c>
      <c r="H266">
        <v>5512</v>
      </c>
      <c r="I266" s="18">
        <f t="shared" si="17"/>
        <v>30.002721335268504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 s="18">
        <v>4900</v>
      </c>
      <c r="E267" s="18">
        <v>6031</v>
      </c>
      <c r="F267" s="4">
        <f t="shared" si="16"/>
        <v>123.08163265306122</v>
      </c>
      <c r="G267" t="s">
        <v>20</v>
      </c>
      <c r="H267">
        <v>86</v>
      </c>
      <c r="I267" s="18">
        <f t="shared" si="17"/>
        <v>70.127906976744185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 s="18">
        <v>111900</v>
      </c>
      <c r="E268" s="18">
        <v>85902</v>
      </c>
      <c r="F268" s="4">
        <f t="shared" si="16"/>
        <v>76.766756032171585</v>
      </c>
      <c r="G268" t="s">
        <v>14</v>
      </c>
      <c r="H268">
        <v>3182</v>
      </c>
      <c r="I268" s="18">
        <f t="shared" si="17"/>
        <v>26.996228786926462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 s="18">
        <v>61600</v>
      </c>
      <c r="E269" s="18">
        <v>143910</v>
      </c>
      <c r="F269" s="4">
        <f t="shared" si="16"/>
        <v>233.62012987012986</v>
      </c>
      <c r="G269" t="s">
        <v>20</v>
      </c>
      <c r="H269">
        <v>2768</v>
      </c>
      <c r="I269" s="18">
        <f t="shared" si="17"/>
        <v>51.990606936416185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 s="18">
        <v>1500</v>
      </c>
      <c r="E270" s="18">
        <v>2708</v>
      </c>
      <c r="F270" s="4">
        <f t="shared" si="16"/>
        <v>180.53333333333333</v>
      </c>
      <c r="G270" t="s">
        <v>20</v>
      </c>
      <c r="H270">
        <v>48</v>
      </c>
      <c r="I270" s="18">
        <f t="shared" si="17"/>
        <v>56.416666666666664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 s="18">
        <v>3500</v>
      </c>
      <c r="E271" s="18">
        <v>8842</v>
      </c>
      <c r="F271" s="4">
        <f t="shared" si="16"/>
        <v>252.62857142857143</v>
      </c>
      <c r="G271" t="s">
        <v>20</v>
      </c>
      <c r="H271">
        <v>87</v>
      </c>
      <c r="I271" s="18">
        <f t="shared" si="17"/>
        <v>101.63218390804597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 s="18">
        <v>173900</v>
      </c>
      <c r="E272" s="18">
        <v>47260</v>
      </c>
      <c r="F272" s="4">
        <f t="shared" si="16"/>
        <v>27.176538240368028</v>
      </c>
      <c r="G272" t="s">
        <v>74</v>
      </c>
      <c r="H272">
        <v>1890</v>
      </c>
      <c r="I272" s="18">
        <f t="shared" si="17"/>
        <v>25.005291005291006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 s="18">
        <v>153700</v>
      </c>
      <c r="E273" s="18">
        <v>1953</v>
      </c>
      <c r="F273" s="4">
        <f t="shared" si="16"/>
        <v>1.2706571242680547</v>
      </c>
      <c r="G273" t="s">
        <v>47</v>
      </c>
      <c r="H273">
        <v>61</v>
      </c>
      <c r="I273" s="18">
        <f t="shared" si="17"/>
        <v>32.016393442622949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 s="18">
        <v>51100</v>
      </c>
      <c r="E274" s="18">
        <v>155349</v>
      </c>
      <c r="F274" s="4">
        <f t="shared" si="16"/>
        <v>304.00978473581216</v>
      </c>
      <c r="G274" t="s">
        <v>20</v>
      </c>
      <c r="H274">
        <v>1894</v>
      </c>
      <c r="I274" s="18">
        <f t="shared" si="17"/>
        <v>82.021647307286173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 s="18">
        <v>7800</v>
      </c>
      <c r="E275" s="18">
        <v>10704</v>
      </c>
      <c r="F275" s="4">
        <f t="shared" si="16"/>
        <v>137.23076923076923</v>
      </c>
      <c r="G275" t="s">
        <v>20</v>
      </c>
      <c r="H275">
        <v>282</v>
      </c>
      <c r="I275" s="18">
        <f t="shared" si="17"/>
        <v>37.957446808510639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 s="18">
        <v>2400</v>
      </c>
      <c r="E276" s="18">
        <v>773</v>
      </c>
      <c r="F276" s="4">
        <f t="shared" si="16"/>
        <v>32.208333333333336</v>
      </c>
      <c r="G276" t="s">
        <v>14</v>
      </c>
      <c r="H276">
        <v>15</v>
      </c>
      <c r="I276" s="18">
        <f t="shared" si="17"/>
        <v>51.533333333333331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 s="18">
        <v>3900</v>
      </c>
      <c r="E277" s="18">
        <v>9419</v>
      </c>
      <c r="F277" s="4">
        <f t="shared" si="16"/>
        <v>241.51282051282053</v>
      </c>
      <c r="G277" t="s">
        <v>20</v>
      </c>
      <c r="H277">
        <v>116</v>
      </c>
      <c r="I277" s="18">
        <f t="shared" si="17"/>
        <v>81.198275862068968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 s="18">
        <v>5500</v>
      </c>
      <c r="E278" s="18">
        <v>5324</v>
      </c>
      <c r="F278" s="4">
        <f t="shared" si="16"/>
        <v>96.8</v>
      </c>
      <c r="G278" t="s">
        <v>14</v>
      </c>
      <c r="H278">
        <v>133</v>
      </c>
      <c r="I278" s="18">
        <f t="shared" si="17"/>
        <v>40.030075187969928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 s="18">
        <v>700</v>
      </c>
      <c r="E279" s="18">
        <v>7465</v>
      </c>
      <c r="F279" s="4">
        <f t="shared" si="16"/>
        <v>1066.4285714285713</v>
      </c>
      <c r="G279" t="s">
        <v>20</v>
      </c>
      <c r="H279">
        <v>83</v>
      </c>
      <c r="I279" s="18">
        <f t="shared" si="17"/>
        <v>89.939759036144579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 s="18">
        <v>2700</v>
      </c>
      <c r="E280" s="18">
        <v>8799</v>
      </c>
      <c r="F280" s="4">
        <f t="shared" si="16"/>
        <v>325.88888888888891</v>
      </c>
      <c r="G280" t="s">
        <v>20</v>
      </c>
      <c r="H280">
        <v>91</v>
      </c>
      <c r="I280" s="18">
        <f t="shared" si="17"/>
        <v>96.692307692307693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 s="18">
        <v>8000</v>
      </c>
      <c r="E281" s="18">
        <v>13656</v>
      </c>
      <c r="F281" s="4">
        <f t="shared" si="16"/>
        <v>170.7</v>
      </c>
      <c r="G281" t="s">
        <v>20</v>
      </c>
      <c r="H281">
        <v>546</v>
      </c>
      <c r="I281" s="18">
        <f t="shared" si="17"/>
        <v>25.010989010989011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 s="18">
        <v>2500</v>
      </c>
      <c r="E282" s="18">
        <v>14536</v>
      </c>
      <c r="F282" s="4">
        <f t="shared" si="16"/>
        <v>581.44000000000005</v>
      </c>
      <c r="G282" t="s">
        <v>20</v>
      </c>
      <c r="H282">
        <v>393</v>
      </c>
      <c r="I282" s="18">
        <f t="shared" si="17"/>
        <v>36.987277353689571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 s="18">
        <v>164500</v>
      </c>
      <c r="E283" s="18">
        <v>150552</v>
      </c>
      <c r="F283" s="4">
        <f t="shared" si="16"/>
        <v>91.520972644376897</v>
      </c>
      <c r="G283" t="s">
        <v>14</v>
      </c>
      <c r="H283">
        <v>2062</v>
      </c>
      <c r="I283" s="18">
        <f t="shared" si="17"/>
        <v>73.012609117361791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 s="18">
        <v>8400</v>
      </c>
      <c r="E284" s="18">
        <v>9076</v>
      </c>
      <c r="F284" s="4">
        <f t="shared" si="16"/>
        <v>108.04761904761905</v>
      </c>
      <c r="G284" t="s">
        <v>20</v>
      </c>
      <c r="H284">
        <v>133</v>
      </c>
      <c r="I284" s="18">
        <f t="shared" si="17"/>
        <v>68.240601503759393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 s="18">
        <v>8100</v>
      </c>
      <c r="E285" s="18">
        <v>1517</v>
      </c>
      <c r="F285" s="4">
        <f t="shared" si="16"/>
        <v>18.728395061728396</v>
      </c>
      <c r="G285" t="s">
        <v>14</v>
      </c>
      <c r="H285">
        <v>29</v>
      </c>
      <c r="I285" s="18">
        <f t="shared" si="17"/>
        <v>52.310344827586206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 s="18">
        <v>9800</v>
      </c>
      <c r="E286" s="18">
        <v>8153</v>
      </c>
      <c r="F286" s="4">
        <f t="shared" si="16"/>
        <v>83.193877551020407</v>
      </c>
      <c r="G286" t="s">
        <v>14</v>
      </c>
      <c r="H286">
        <v>132</v>
      </c>
      <c r="I286" s="18">
        <f t="shared" si="17"/>
        <v>61.765151515151516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 s="18">
        <v>900</v>
      </c>
      <c r="E287" s="18">
        <v>6357</v>
      </c>
      <c r="F287" s="4">
        <f t="shared" si="16"/>
        <v>706.33333333333337</v>
      </c>
      <c r="G287" t="s">
        <v>20</v>
      </c>
      <c r="H287">
        <v>254</v>
      </c>
      <c r="I287" s="18">
        <f t="shared" si="17"/>
        <v>25.027559055118111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 s="18">
        <v>112100</v>
      </c>
      <c r="E288" s="18">
        <v>19557</v>
      </c>
      <c r="F288" s="4">
        <f t="shared" si="16"/>
        <v>17.446030330062445</v>
      </c>
      <c r="G288" t="s">
        <v>74</v>
      </c>
      <c r="H288">
        <v>184</v>
      </c>
      <c r="I288" s="18">
        <f t="shared" si="17"/>
        <v>106.28804347826087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 s="18">
        <v>6300</v>
      </c>
      <c r="E289" s="18">
        <v>13213</v>
      </c>
      <c r="F289" s="4">
        <f t="shared" si="16"/>
        <v>209.73015873015873</v>
      </c>
      <c r="G289" t="s">
        <v>20</v>
      </c>
      <c r="H289">
        <v>176</v>
      </c>
      <c r="I289" s="18">
        <f t="shared" si="17"/>
        <v>75.07386363636364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 s="18">
        <v>5600</v>
      </c>
      <c r="E290" s="18">
        <v>5476</v>
      </c>
      <c r="F290" s="4">
        <f t="shared" si="16"/>
        <v>97.785714285714292</v>
      </c>
      <c r="G290" t="s">
        <v>14</v>
      </c>
      <c r="H290">
        <v>137</v>
      </c>
      <c r="I290" s="18">
        <f t="shared" si="17"/>
        <v>39.970802919708028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 s="18">
        <v>800</v>
      </c>
      <c r="E291" s="18">
        <v>13474</v>
      </c>
      <c r="F291" s="4">
        <f t="shared" si="16"/>
        <v>1684.25</v>
      </c>
      <c r="G291" t="s">
        <v>20</v>
      </c>
      <c r="H291">
        <v>337</v>
      </c>
      <c r="I291" s="18">
        <f t="shared" si="17"/>
        <v>39.982195845697326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 s="18">
        <v>168600</v>
      </c>
      <c r="E292" s="18">
        <v>91722</v>
      </c>
      <c r="F292" s="4">
        <f t="shared" si="16"/>
        <v>54.402135231316727</v>
      </c>
      <c r="G292" t="s">
        <v>14</v>
      </c>
      <c r="H292">
        <v>908</v>
      </c>
      <c r="I292" s="18">
        <f t="shared" si="17"/>
        <v>101.01541850220265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 s="18">
        <v>1800</v>
      </c>
      <c r="E293" s="18">
        <v>8219</v>
      </c>
      <c r="F293" s="4">
        <f t="shared" si="16"/>
        <v>456.61111111111109</v>
      </c>
      <c r="G293" t="s">
        <v>20</v>
      </c>
      <c r="H293">
        <v>107</v>
      </c>
      <c r="I293" s="18">
        <f t="shared" si="17"/>
        <v>76.813084112149539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 s="18">
        <v>7300</v>
      </c>
      <c r="E294" s="18">
        <v>717</v>
      </c>
      <c r="F294" s="4">
        <f t="shared" si="16"/>
        <v>9.8219178082191778</v>
      </c>
      <c r="G294" t="s">
        <v>14</v>
      </c>
      <c r="H294">
        <v>10</v>
      </c>
      <c r="I294" s="18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 s="18">
        <v>6500</v>
      </c>
      <c r="E295" s="18">
        <v>1065</v>
      </c>
      <c r="F295" s="4">
        <f t="shared" si="16"/>
        <v>16.384615384615383</v>
      </c>
      <c r="G295" t="s">
        <v>74</v>
      </c>
      <c r="H295">
        <v>32</v>
      </c>
      <c r="I295" s="18">
        <f t="shared" si="17"/>
        <v>33.28125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 s="18">
        <v>600</v>
      </c>
      <c r="E296" s="18">
        <v>8038</v>
      </c>
      <c r="F296" s="4">
        <f t="shared" si="16"/>
        <v>1339.6666666666667</v>
      </c>
      <c r="G296" t="s">
        <v>20</v>
      </c>
      <c r="H296">
        <v>183</v>
      </c>
      <c r="I296" s="18">
        <f t="shared" si="17"/>
        <v>43.923497267759565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 s="18">
        <v>192900</v>
      </c>
      <c r="E297" s="18">
        <v>68769</v>
      </c>
      <c r="F297" s="4">
        <f t="shared" si="16"/>
        <v>35.650077760497666</v>
      </c>
      <c r="G297" t="s">
        <v>14</v>
      </c>
      <c r="H297">
        <v>1910</v>
      </c>
      <c r="I297" s="18">
        <f t="shared" si="17"/>
        <v>36.004712041884815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 s="18">
        <v>6100</v>
      </c>
      <c r="E298" s="18">
        <v>3352</v>
      </c>
      <c r="F298" s="4">
        <f t="shared" si="16"/>
        <v>54.950819672131146</v>
      </c>
      <c r="G298" t="s">
        <v>14</v>
      </c>
      <c r="H298">
        <v>38</v>
      </c>
      <c r="I298" s="18">
        <f t="shared" si="17"/>
        <v>88.21052631578948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 s="18">
        <v>7200</v>
      </c>
      <c r="E299" s="18">
        <v>6785</v>
      </c>
      <c r="F299" s="4">
        <f t="shared" si="16"/>
        <v>94.236111111111114</v>
      </c>
      <c r="G299" t="s">
        <v>14</v>
      </c>
      <c r="H299">
        <v>104</v>
      </c>
      <c r="I299" s="18">
        <f t="shared" si="17"/>
        <v>65.240384615384613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 s="18">
        <v>3500</v>
      </c>
      <c r="E300" s="18">
        <v>5037</v>
      </c>
      <c r="F300" s="4">
        <f t="shared" si="16"/>
        <v>143.91428571428571</v>
      </c>
      <c r="G300" t="s">
        <v>20</v>
      </c>
      <c r="H300">
        <v>72</v>
      </c>
      <c r="I300" s="18">
        <f t="shared" si="17"/>
        <v>69.958333333333329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 s="18">
        <v>3800</v>
      </c>
      <c r="E301" s="18">
        <v>1954</v>
      </c>
      <c r="F301" s="4">
        <f t="shared" si="16"/>
        <v>51.421052631578945</v>
      </c>
      <c r="G301" t="s">
        <v>14</v>
      </c>
      <c r="H301">
        <v>49</v>
      </c>
      <c r="I301" s="18">
        <f t="shared" si="17"/>
        <v>39.877551020408163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 s="18">
        <v>100</v>
      </c>
      <c r="E302" s="18">
        <v>5</v>
      </c>
      <c r="F302" s="4">
        <f t="shared" si="16"/>
        <v>5</v>
      </c>
      <c r="G302" t="s">
        <v>14</v>
      </c>
      <c r="H302">
        <v>1</v>
      </c>
      <c r="I302" s="18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 s="18">
        <v>900</v>
      </c>
      <c r="E303" s="18">
        <v>12102</v>
      </c>
      <c r="F303" s="4">
        <f t="shared" si="16"/>
        <v>1344.6666666666667</v>
      </c>
      <c r="G303" t="s">
        <v>20</v>
      </c>
      <c r="H303">
        <v>295</v>
      </c>
      <c r="I303" s="18">
        <f t="shared" si="17"/>
        <v>41.023728813559323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 s="18">
        <v>76100</v>
      </c>
      <c r="E304" s="18">
        <v>24234</v>
      </c>
      <c r="F304" s="4">
        <f t="shared" si="16"/>
        <v>31.844940867279895</v>
      </c>
      <c r="G304" t="s">
        <v>14</v>
      </c>
      <c r="H304">
        <v>245</v>
      </c>
      <c r="I304" s="18">
        <f t="shared" si="17"/>
        <v>98.914285714285711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 s="18">
        <v>3400</v>
      </c>
      <c r="E305" s="18">
        <v>2809</v>
      </c>
      <c r="F305" s="4">
        <f t="shared" si="16"/>
        <v>82.617647058823536</v>
      </c>
      <c r="G305" t="s">
        <v>14</v>
      </c>
      <c r="H305">
        <v>32</v>
      </c>
      <c r="I305" s="18">
        <f t="shared" si="17"/>
        <v>87.78125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 s="18">
        <v>2100</v>
      </c>
      <c r="E306" s="18">
        <v>11469</v>
      </c>
      <c r="F306" s="4">
        <f t="shared" si="16"/>
        <v>546.14285714285711</v>
      </c>
      <c r="G306" t="s">
        <v>20</v>
      </c>
      <c r="H306">
        <v>142</v>
      </c>
      <c r="I306" s="18">
        <f t="shared" si="17"/>
        <v>80.767605633802816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 s="18">
        <v>2800</v>
      </c>
      <c r="E307" s="18">
        <v>8014</v>
      </c>
      <c r="F307" s="4">
        <f t="shared" si="16"/>
        <v>286.21428571428572</v>
      </c>
      <c r="G307" t="s">
        <v>20</v>
      </c>
      <c r="H307">
        <v>85</v>
      </c>
      <c r="I307" s="18">
        <f t="shared" si="17"/>
        <v>94.28235294117647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 s="18">
        <v>6500</v>
      </c>
      <c r="E308" s="18">
        <v>514</v>
      </c>
      <c r="F308" s="4">
        <f t="shared" si="16"/>
        <v>7.907692307692308</v>
      </c>
      <c r="G308" t="s">
        <v>14</v>
      </c>
      <c r="H308">
        <v>7</v>
      </c>
      <c r="I308" s="18">
        <f t="shared" si="17"/>
        <v>73.428571428571431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 s="18">
        <v>32900</v>
      </c>
      <c r="E309" s="18">
        <v>43473</v>
      </c>
      <c r="F309" s="4">
        <f t="shared" si="16"/>
        <v>132.13677811550153</v>
      </c>
      <c r="G309" t="s">
        <v>20</v>
      </c>
      <c r="H309">
        <v>659</v>
      </c>
      <c r="I309" s="18">
        <f t="shared" si="17"/>
        <v>65.968133535660087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 s="18">
        <v>118200</v>
      </c>
      <c r="E310" s="18">
        <v>87560</v>
      </c>
      <c r="F310" s="4">
        <f t="shared" si="16"/>
        <v>74.077834179357026</v>
      </c>
      <c r="G310" t="s">
        <v>14</v>
      </c>
      <c r="H310">
        <v>803</v>
      </c>
      <c r="I310" s="18">
        <f t="shared" si="17"/>
        <v>109.04109589041096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 s="18">
        <v>4100</v>
      </c>
      <c r="E311" s="18">
        <v>3087</v>
      </c>
      <c r="F311" s="4">
        <f t="shared" si="16"/>
        <v>75.292682926829272</v>
      </c>
      <c r="G311" t="s">
        <v>74</v>
      </c>
      <c r="H311">
        <v>75</v>
      </c>
      <c r="I311" s="18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 s="18">
        <v>7800</v>
      </c>
      <c r="E312" s="18">
        <v>1586</v>
      </c>
      <c r="F312" s="4">
        <f t="shared" si="16"/>
        <v>20.333333333333332</v>
      </c>
      <c r="G312" t="s">
        <v>14</v>
      </c>
      <c r="H312">
        <v>16</v>
      </c>
      <c r="I312" s="18">
        <f t="shared" si="17"/>
        <v>99.125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 s="18">
        <v>6300</v>
      </c>
      <c r="E313" s="18">
        <v>12812</v>
      </c>
      <c r="F313" s="4">
        <f t="shared" si="16"/>
        <v>203.36507936507937</v>
      </c>
      <c r="G313" t="s">
        <v>20</v>
      </c>
      <c r="H313">
        <v>121</v>
      </c>
      <c r="I313" s="18">
        <f t="shared" si="17"/>
        <v>105.88429752066116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 s="18">
        <v>59100</v>
      </c>
      <c r="E314" s="18">
        <v>183345</v>
      </c>
      <c r="F314" s="4">
        <f t="shared" si="16"/>
        <v>310.2284263959391</v>
      </c>
      <c r="G314" t="s">
        <v>20</v>
      </c>
      <c r="H314">
        <v>3742</v>
      </c>
      <c r="I314" s="18">
        <f t="shared" si="17"/>
        <v>48.996525921966864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 s="18">
        <v>2200</v>
      </c>
      <c r="E315" s="18">
        <v>8697</v>
      </c>
      <c r="F315" s="4">
        <f t="shared" si="16"/>
        <v>395.31818181818181</v>
      </c>
      <c r="G315" t="s">
        <v>20</v>
      </c>
      <c r="H315">
        <v>223</v>
      </c>
      <c r="I315" s="18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 s="18">
        <v>1400</v>
      </c>
      <c r="E316" s="18">
        <v>4126</v>
      </c>
      <c r="F316" s="4">
        <f t="shared" si="16"/>
        <v>294.71428571428572</v>
      </c>
      <c r="G316" t="s">
        <v>20</v>
      </c>
      <c r="H316">
        <v>133</v>
      </c>
      <c r="I316" s="18">
        <f t="shared" si="17"/>
        <v>31.022556390977442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 s="18">
        <v>9500</v>
      </c>
      <c r="E317" s="18">
        <v>3220</v>
      </c>
      <c r="F317" s="4">
        <f t="shared" si="16"/>
        <v>33.89473684210526</v>
      </c>
      <c r="G317" t="s">
        <v>14</v>
      </c>
      <c r="H317">
        <v>31</v>
      </c>
      <c r="I317" s="18">
        <f t="shared" si="17"/>
        <v>103.87096774193549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 s="18">
        <v>9600</v>
      </c>
      <c r="E318" s="18">
        <v>6401</v>
      </c>
      <c r="F318" s="4">
        <f t="shared" si="16"/>
        <v>66.677083333333329</v>
      </c>
      <c r="G318" t="s">
        <v>14</v>
      </c>
      <c r="H318">
        <v>108</v>
      </c>
      <c r="I318" s="18">
        <f t="shared" si="17"/>
        <v>59.268518518518519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 s="18">
        <v>6600</v>
      </c>
      <c r="E319" s="18">
        <v>1269</v>
      </c>
      <c r="F319" s="4">
        <f t="shared" si="16"/>
        <v>19.227272727272727</v>
      </c>
      <c r="G319" t="s">
        <v>14</v>
      </c>
      <c r="H319">
        <v>30</v>
      </c>
      <c r="I319" s="18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 s="18">
        <v>5700</v>
      </c>
      <c r="E320" s="18">
        <v>903</v>
      </c>
      <c r="F320" s="4">
        <f t="shared" si="16"/>
        <v>15.842105263157896</v>
      </c>
      <c r="G320" t="s">
        <v>14</v>
      </c>
      <c r="H320">
        <v>17</v>
      </c>
      <c r="I320" s="18">
        <f t="shared" si="17"/>
        <v>53.117647058823529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 s="18">
        <v>8400</v>
      </c>
      <c r="E321" s="18">
        <v>3251</v>
      </c>
      <c r="F321" s="4">
        <f t="shared" si="16"/>
        <v>38.702380952380949</v>
      </c>
      <c r="G321" t="s">
        <v>74</v>
      </c>
      <c r="H321">
        <v>64</v>
      </c>
      <c r="I321" s="18">
        <f t="shared" si="17"/>
        <v>50.796875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 s="18">
        <v>84400</v>
      </c>
      <c r="E322" s="18">
        <v>8092</v>
      </c>
      <c r="F322" s="4">
        <f t="shared" si="16"/>
        <v>9.5876777251184837</v>
      </c>
      <c r="G322" t="s">
        <v>14</v>
      </c>
      <c r="H322">
        <v>80</v>
      </c>
      <c r="I322" s="18">
        <f t="shared" si="17"/>
        <v>101.15</v>
      </c>
      <c r="J322" t="s">
        <v>21</v>
      </c>
      <c r="K322" t="s">
        <v>22</v>
      </c>
      <c r="L322">
        <v>1305003600</v>
      </c>
      <c r="M322" s="7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 s="18">
        <v>170400</v>
      </c>
      <c r="E323" s="18">
        <v>160422</v>
      </c>
      <c r="F323" s="4">
        <f t="shared" ref="F323:F386" si="20">(100*E323)/D323</f>
        <v>94.144366197183103</v>
      </c>
      <c r="G323" t="s">
        <v>14</v>
      </c>
      <c r="H323">
        <v>2468</v>
      </c>
      <c r="I323" s="18">
        <f t="shared" ref="I323:I386" si="21">IF(H323=0,0,E323/H323)</f>
        <v>65.000810372771468</v>
      </c>
      <c r="J323" t="s">
        <v>21</v>
      </c>
      <c r="K323" t="s">
        <v>22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 s="18">
        <v>117900</v>
      </c>
      <c r="E324" s="18">
        <v>196377</v>
      </c>
      <c r="F324" s="4">
        <f t="shared" si="20"/>
        <v>166.56234096692111</v>
      </c>
      <c r="G324" t="s">
        <v>20</v>
      </c>
      <c r="H324">
        <v>5168</v>
      </c>
      <c r="I324" s="18">
        <f t="shared" si="21"/>
        <v>37.998645510835914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 s="18">
        <v>8900</v>
      </c>
      <c r="E325" s="18">
        <v>2148</v>
      </c>
      <c r="F325" s="4">
        <f t="shared" si="20"/>
        <v>24.134831460674157</v>
      </c>
      <c r="G325" t="s">
        <v>14</v>
      </c>
      <c r="H325">
        <v>26</v>
      </c>
      <c r="I325" s="18">
        <f t="shared" si="21"/>
        <v>82.615384615384613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 s="18">
        <v>7100</v>
      </c>
      <c r="E326" s="18">
        <v>11648</v>
      </c>
      <c r="F326" s="4">
        <f t="shared" si="20"/>
        <v>164.05633802816902</v>
      </c>
      <c r="G326" t="s">
        <v>20</v>
      </c>
      <c r="H326">
        <v>307</v>
      </c>
      <c r="I326" s="18">
        <f t="shared" si="21"/>
        <v>37.941368078175898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 s="18">
        <v>6500</v>
      </c>
      <c r="E327" s="18">
        <v>5897</v>
      </c>
      <c r="F327" s="4">
        <f t="shared" si="20"/>
        <v>90.723076923076917</v>
      </c>
      <c r="G327" t="s">
        <v>14</v>
      </c>
      <c r="H327">
        <v>73</v>
      </c>
      <c r="I327" s="18">
        <f t="shared" si="21"/>
        <v>80.780821917808225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 s="18">
        <v>7200</v>
      </c>
      <c r="E328" s="18">
        <v>3326</v>
      </c>
      <c r="F328" s="4">
        <f t="shared" si="20"/>
        <v>46.194444444444443</v>
      </c>
      <c r="G328" t="s">
        <v>14</v>
      </c>
      <c r="H328">
        <v>128</v>
      </c>
      <c r="I328" s="18">
        <f t="shared" si="21"/>
        <v>25.984375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 s="18">
        <v>2600</v>
      </c>
      <c r="E329" s="18">
        <v>1002</v>
      </c>
      <c r="F329" s="4">
        <f t="shared" si="20"/>
        <v>38.53846153846154</v>
      </c>
      <c r="G329" t="s">
        <v>14</v>
      </c>
      <c r="H329">
        <v>33</v>
      </c>
      <c r="I329" s="18">
        <f t="shared" si="21"/>
        <v>30.363636363636363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 s="18">
        <v>98700</v>
      </c>
      <c r="E330" s="18">
        <v>131826</v>
      </c>
      <c r="F330" s="4">
        <f t="shared" si="20"/>
        <v>133.56231003039514</v>
      </c>
      <c r="G330" t="s">
        <v>20</v>
      </c>
      <c r="H330">
        <v>2441</v>
      </c>
      <c r="I330" s="18">
        <f t="shared" si="21"/>
        <v>54.004916018025398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 s="18">
        <v>93800</v>
      </c>
      <c r="E331" s="18">
        <v>21477</v>
      </c>
      <c r="F331" s="4">
        <f t="shared" si="20"/>
        <v>22.896588486140725</v>
      </c>
      <c r="G331" t="s">
        <v>47</v>
      </c>
      <c r="H331">
        <v>211</v>
      </c>
      <c r="I331" s="18">
        <f t="shared" si="21"/>
        <v>101.78672985781991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 s="18">
        <v>33700</v>
      </c>
      <c r="E332" s="18">
        <v>62330</v>
      </c>
      <c r="F332" s="4">
        <f t="shared" si="20"/>
        <v>184.95548961424333</v>
      </c>
      <c r="G332" t="s">
        <v>20</v>
      </c>
      <c r="H332">
        <v>1385</v>
      </c>
      <c r="I332" s="18">
        <f t="shared" si="21"/>
        <v>45.003610108303249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 s="18">
        <v>3300</v>
      </c>
      <c r="E333" s="18">
        <v>14643</v>
      </c>
      <c r="F333" s="4">
        <f t="shared" si="20"/>
        <v>443.72727272727275</v>
      </c>
      <c r="G333" t="s">
        <v>20</v>
      </c>
      <c r="H333">
        <v>190</v>
      </c>
      <c r="I333" s="18">
        <f t="shared" si="21"/>
        <v>77.068421052631578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 s="18">
        <v>20700</v>
      </c>
      <c r="E334" s="18">
        <v>41396</v>
      </c>
      <c r="F334" s="4">
        <f t="shared" si="20"/>
        <v>199.98067632850243</v>
      </c>
      <c r="G334" t="s">
        <v>20</v>
      </c>
      <c r="H334">
        <v>470</v>
      </c>
      <c r="I334" s="18">
        <f t="shared" si="21"/>
        <v>88.076595744680844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 s="18">
        <v>9600</v>
      </c>
      <c r="E335" s="18">
        <v>11900</v>
      </c>
      <c r="F335" s="4">
        <f t="shared" si="20"/>
        <v>123.95833333333333</v>
      </c>
      <c r="G335" t="s">
        <v>20</v>
      </c>
      <c r="H335">
        <v>253</v>
      </c>
      <c r="I335" s="18">
        <f t="shared" si="21"/>
        <v>47.035573122529641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 s="18">
        <v>66200</v>
      </c>
      <c r="E336" s="18">
        <v>123538</v>
      </c>
      <c r="F336" s="4">
        <f t="shared" si="20"/>
        <v>186.61329305135951</v>
      </c>
      <c r="G336" t="s">
        <v>20</v>
      </c>
      <c r="H336">
        <v>1113</v>
      </c>
      <c r="I336" s="18">
        <f t="shared" si="21"/>
        <v>110.99550763701707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 s="18">
        <v>173800</v>
      </c>
      <c r="E337" s="18">
        <v>198628</v>
      </c>
      <c r="F337" s="4">
        <f t="shared" si="20"/>
        <v>114.28538550057537</v>
      </c>
      <c r="G337" t="s">
        <v>20</v>
      </c>
      <c r="H337">
        <v>2283</v>
      </c>
      <c r="I337" s="18">
        <f t="shared" si="21"/>
        <v>87.003066141042481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 s="18">
        <v>70700</v>
      </c>
      <c r="E338" s="18">
        <v>68602</v>
      </c>
      <c r="F338" s="4">
        <f t="shared" si="20"/>
        <v>97.032531824611027</v>
      </c>
      <c r="G338" t="s">
        <v>14</v>
      </c>
      <c r="H338">
        <v>1072</v>
      </c>
      <c r="I338" s="18">
        <f t="shared" si="21"/>
        <v>63.994402985074629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 s="18">
        <v>94500</v>
      </c>
      <c r="E339" s="18">
        <v>116064</v>
      </c>
      <c r="F339" s="4">
        <f t="shared" si="20"/>
        <v>122.81904761904762</v>
      </c>
      <c r="G339" t="s">
        <v>20</v>
      </c>
      <c r="H339">
        <v>1095</v>
      </c>
      <c r="I339" s="18">
        <f t="shared" si="21"/>
        <v>105.9945205479452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 s="18">
        <v>69800</v>
      </c>
      <c r="E340" s="18">
        <v>125042</v>
      </c>
      <c r="F340" s="4">
        <f t="shared" si="20"/>
        <v>179.14326647564471</v>
      </c>
      <c r="G340" t="s">
        <v>20</v>
      </c>
      <c r="H340">
        <v>1690</v>
      </c>
      <c r="I340" s="18">
        <f t="shared" si="21"/>
        <v>73.989349112426041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 s="18">
        <v>136300</v>
      </c>
      <c r="E341" s="18">
        <v>108974</v>
      </c>
      <c r="F341" s="4">
        <f t="shared" si="20"/>
        <v>79.951577402787962</v>
      </c>
      <c r="G341" t="s">
        <v>74</v>
      </c>
      <c r="H341">
        <v>1297</v>
      </c>
      <c r="I341" s="18">
        <f t="shared" si="21"/>
        <v>84.02004626060139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 s="18">
        <v>37100</v>
      </c>
      <c r="E342" s="18">
        <v>34964</v>
      </c>
      <c r="F342" s="4">
        <f t="shared" si="20"/>
        <v>94.242587601078171</v>
      </c>
      <c r="G342" t="s">
        <v>14</v>
      </c>
      <c r="H342">
        <v>393</v>
      </c>
      <c r="I342" s="18">
        <f t="shared" si="21"/>
        <v>88.966921119592882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 s="18">
        <v>114300</v>
      </c>
      <c r="E343" s="18">
        <v>96777</v>
      </c>
      <c r="F343" s="4">
        <f t="shared" si="20"/>
        <v>84.669291338582681</v>
      </c>
      <c r="G343" t="s">
        <v>14</v>
      </c>
      <c r="H343">
        <v>1257</v>
      </c>
      <c r="I343" s="18">
        <f t="shared" si="21"/>
        <v>76.990453460620529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 s="18">
        <v>47900</v>
      </c>
      <c r="E344" s="18">
        <v>31864</v>
      </c>
      <c r="F344" s="4">
        <f t="shared" si="20"/>
        <v>66.521920668058456</v>
      </c>
      <c r="G344" t="s">
        <v>14</v>
      </c>
      <c r="H344">
        <v>328</v>
      </c>
      <c r="I344" s="18">
        <f t="shared" si="21"/>
        <v>97.146341463414629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 s="18">
        <v>9000</v>
      </c>
      <c r="E345" s="18">
        <v>4853</v>
      </c>
      <c r="F345" s="4">
        <f t="shared" si="20"/>
        <v>53.922222222222224</v>
      </c>
      <c r="G345" t="s">
        <v>14</v>
      </c>
      <c r="H345">
        <v>147</v>
      </c>
      <c r="I345" s="18">
        <f t="shared" si="21"/>
        <v>33.013605442176868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 s="18">
        <v>197600</v>
      </c>
      <c r="E346" s="18">
        <v>82959</v>
      </c>
      <c r="F346" s="4">
        <f t="shared" si="20"/>
        <v>41.983299595141702</v>
      </c>
      <c r="G346" t="s">
        <v>14</v>
      </c>
      <c r="H346">
        <v>830</v>
      </c>
      <c r="I346" s="18">
        <f t="shared" si="21"/>
        <v>99.950602409638549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 s="18">
        <v>157600</v>
      </c>
      <c r="E347" s="18">
        <v>23159</v>
      </c>
      <c r="F347" s="4">
        <f t="shared" si="20"/>
        <v>14.694796954314722</v>
      </c>
      <c r="G347" t="s">
        <v>14</v>
      </c>
      <c r="H347">
        <v>331</v>
      </c>
      <c r="I347" s="18">
        <f t="shared" si="21"/>
        <v>69.966767371601208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 s="18">
        <v>8000</v>
      </c>
      <c r="E348" s="18">
        <v>2758</v>
      </c>
      <c r="F348" s="4">
        <f t="shared" si="20"/>
        <v>34.475000000000001</v>
      </c>
      <c r="G348" t="s">
        <v>14</v>
      </c>
      <c r="H348">
        <v>25</v>
      </c>
      <c r="I348" s="18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 s="18">
        <v>900</v>
      </c>
      <c r="E349" s="18">
        <v>12607</v>
      </c>
      <c r="F349" s="4">
        <f t="shared" si="20"/>
        <v>1400.7777777777778</v>
      </c>
      <c r="G349" t="s">
        <v>20</v>
      </c>
      <c r="H349">
        <v>191</v>
      </c>
      <c r="I349" s="18">
        <f t="shared" si="21"/>
        <v>66.005235602094245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 s="18">
        <v>199000</v>
      </c>
      <c r="E350" s="18">
        <v>142823</v>
      </c>
      <c r="F350" s="4">
        <f t="shared" si="20"/>
        <v>71.770351758793964</v>
      </c>
      <c r="G350" t="s">
        <v>14</v>
      </c>
      <c r="H350">
        <v>3483</v>
      </c>
      <c r="I350" s="18">
        <f t="shared" si="21"/>
        <v>41.005742176284812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 s="18">
        <v>180800</v>
      </c>
      <c r="E351" s="18">
        <v>95958</v>
      </c>
      <c r="F351" s="4">
        <f t="shared" si="20"/>
        <v>53.07411504424779</v>
      </c>
      <c r="G351" t="s">
        <v>14</v>
      </c>
      <c r="H351">
        <v>923</v>
      </c>
      <c r="I351" s="18">
        <f t="shared" si="21"/>
        <v>103.96316359696641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 s="18">
        <v>100</v>
      </c>
      <c r="E352" s="18">
        <v>5</v>
      </c>
      <c r="F352" s="4">
        <f t="shared" si="20"/>
        <v>5</v>
      </c>
      <c r="G352" t="s">
        <v>14</v>
      </c>
      <c r="H352">
        <v>1</v>
      </c>
      <c r="I352" s="18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 s="18">
        <v>74100</v>
      </c>
      <c r="E353" s="18">
        <v>94631</v>
      </c>
      <c r="F353" s="4">
        <f t="shared" si="20"/>
        <v>127.70715249662618</v>
      </c>
      <c r="G353" t="s">
        <v>20</v>
      </c>
      <c r="H353">
        <v>2013</v>
      </c>
      <c r="I353" s="18">
        <f t="shared" si="21"/>
        <v>47.009935419771487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 s="18">
        <v>2800</v>
      </c>
      <c r="E354" s="18">
        <v>977</v>
      </c>
      <c r="F354" s="4">
        <f t="shared" si="20"/>
        <v>34.892857142857146</v>
      </c>
      <c r="G354" t="s">
        <v>14</v>
      </c>
      <c r="H354">
        <v>33</v>
      </c>
      <c r="I354" s="18">
        <f t="shared" si="21"/>
        <v>29.606060606060606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 s="18">
        <v>33600</v>
      </c>
      <c r="E355" s="18">
        <v>137961</v>
      </c>
      <c r="F355" s="4">
        <f t="shared" si="20"/>
        <v>410.59821428571428</v>
      </c>
      <c r="G355" t="s">
        <v>20</v>
      </c>
      <c r="H355">
        <v>1703</v>
      </c>
      <c r="I355" s="18">
        <f t="shared" si="21"/>
        <v>81.010569583088667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 s="18">
        <v>6100</v>
      </c>
      <c r="E356" s="18">
        <v>7548</v>
      </c>
      <c r="F356" s="4">
        <f t="shared" si="20"/>
        <v>123.73770491803279</v>
      </c>
      <c r="G356" t="s">
        <v>20</v>
      </c>
      <c r="H356">
        <v>80</v>
      </c>
      <c r="I356" s="18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 s="18">
        <v>3800</v>
      </c>
      <c r="E357" s="18">
        <v>2241</v>
      </c>
      <c r="F357" s="4">
        <f t="shared" si="20"/>
        <v>58.973684210526315</v>
      </c>
      <c r="G357" t="s">
        <v>47</v>
      </c>
      <c r="H357">
        <v>86</v>
      </c>
      <c r="I357" s="18">
        <f t="shared" si="21"/>
        <v>26.058139534883722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 s="18">
        <v>9300</v>
      </c>
      <c r="E358" s="18">
        <v>3431</v>
      </c>
      <c r="F358" s="4">
        <f t="shared" si="20"/>
        <v>36.892473118279568</v>
      </c>
      <c r="G358" t="s">
        <v>14</v>
      </c>
      <c r="H358">
        <v>40</v>
      </c>
      <c r="I358" s="18">
        <f t="shared" si="21"/>
        <v>85.775000000000006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 s="18">
        <v>2300</v>
      </c>
      <c r="E359" s="18">
        <v>4253</v>
      </c>
      <c r="F359" s="4">
        <f t="shared" si="20"/>
        <v>184.91304347826087</v>
      </c>
      <c r="G359" t="s">
        <v>20</v>
      </c>
      <c r="H359">
        <v>41</v>
      </c>
      <c r="I359" s="18">
        <f t="shared" si="21"/>
        <v>103.73170731707317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 s="18">
        <v>9700</v>
      </c>
      <c r="E360" s="18">
        <v>1146</v>
      </c>
      <c r="F360" s="4">
        <f t="shared" si="20"/>
        <v>11.814432989690722</v>
      </c>
      <c r="G360" t="s">
        <v>14</v>
      </c>
      <c r="H360">
        <v>23</v>
      </c>
      <c r="I360" s="18">
        <f t="shared" si="21"/>
        <v>49.826086956521742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 s="18">
        <v>4000</v>
      </c>
      <c r="E361" s="18">
        <v>11948</v>
      </c>
      <c r="F361" s="4">
        <f t="shared" si="20"/>
        <v>298.7</v>
      </c>
      <c r="G361" t="s">
        <v>20</v>
      </c>
      <c r="H361">
        <v>187</v>
      </c>
      <c r="I361" s="18">
        <f t="shared" si="21"/>
        <v>63.893048128342244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 s="18">
        <v>59700</v>
      </c>
      <c r="E362" s="18">
        <v>135132</v>
      </c>
      <c r="F362" s="4">
        <f t="shared" si="20"/>
        <v>226.35175879396985</v>
      </c>
      <c r="G362" t="s">
        <v>20</v>
      </c>
      <c r="H362">
        <v>2875</v>
      </c>
      <c r="I362" s="18">
        <f t="shared" si="21"/>
        <v>47.002434782608695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 s="18">
        <v>5500</v>
      </c>
      <c r="E363" s="18">
        <v>9546</v>
      </c>
      <c r="F363" s="4">
        <f t="shared" si="20"/>
        <v>173.56363636363636</v>
      </c>
      <c r="G363" t="s">
        <v>20</v>
      </c>
      <c r="H363">
        <v>88</v>
      </c>
      <c r="I363" s="18">
        <f t="shared" si="21"/>
        <v>108.47727272727273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 s="18">
        <v>3700</v>
      </c>
      <c r="E364" s="18">
        <v>13755</v>
      </c>
      <c r="F364" s="4">
        <f t="shared" si="20"/>
        <v>371.75675675675677</v>
      </c>
      <c r="G364" t="s">
        <v>20</v>
      </c>
      <c r="H364">
        <v>191</v>
      </c>
      <c r="I364" s="18">
        <f t="shared" si="21"/>
        <v>72.015706806282722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 s="18">
        <v>5200</v>
      </c>
      <c r="E365" s="18">
        <v>8330</v>
      </c>
      <c r="F365" s="4">
        <f t="shared" si="20"/>
        <v>160.19230769230768</v>
      </c>
      <c r="G365" t="s">
        <v>20</v>
      </c>
      <c r="H365">
        <v>139</v>
      </c>
      <c r="I365" s="18">
        <f t="shared" si="21"/>
        <v>59.928057553956833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 s="18">
        <v>900</v>
      </c>
      <c r="E366" s="18">
        <v>14547</v>
      </c>
      <c r="F366" s="4">
        <f t="shared" si="20"/>
        <v>1616.3333333333333</v>
      </c>
      <c r="G366" t="s">
        <v>20</v>
      </c>
      <c r="H366">
        <v>186</v>
      </c>
      <c r="I366" s="18">
        <f t="shared" si="21"/>
        <v>78.209677419354833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 s="18">
        <v>1600</v>
      </c>
      <c r="E367" s="18">
        <v>11735</v>
      </c>
      <c r="F367" s="4">
        <f t="shared" si="20"/>
        <v>733.4375</v>
      </c>
      <c r="G367" t="s">
        <v>20</v>
      </c>
      <c r="H367">
        <v>112</v>
      </c>
      <c r="I367" s="18">
        <f t="shared" si="21"/>
        <v>104.77678571428571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 s="18">
        <v>1800</v>
      </c>
      <c r="E368" s="18">
        <v>10658</v>
      </c>
      <c r="F368" s="4">
        <f t="shared" si="20"/>
        <v>592.11111111111109</v>
      </c>
      <c r="G368" t="s">
        <v>20</v>
      </c>
      <c r="H368">
        <v>101</v>
      </c>
      <c r="I368" s="18">
        <f t="shared" si="21"/>
        <v>105.52475247524752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 s="18">
        <v>9900</v>
      </c>
      <c r="E369" s="18">
        <v>1870</v>
      </c>
      <c r="F369" s="4">
        <f t="shared" si="20"/>
        <v>18.888888888888889</v>
      </c>
      <c r="G369" t="s">
        <v>14</v>
      </c>
      <c r="H369">
        <v>75</v>
      </c>
      <c r="I369" s="18">
        <f t="shared" si="21"/>
        <v>24.933333333333334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 s="18">
        <v>5200</v>
      </c>
      <c r="E370" s="18">
        <v>14394</v>
      </c>
      <c r="F370" s="4">
        <f t="shared" si="20"/>
        <v>276.80769230769232</v>
      </c>
      <c r="G370" t="s">
        <v>20</v>
      </c>
      <c r="H370">
        <v>206</v>
      </c>
      <c r="I370" s="18">
        <f t="shared" si="21"/>
        <v>69.873786407766985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 s="18">
        <v>5400</v>
      </c>
      <c r="E371" s="18">
        <v>14743</v>
      </c>
      <c r="F371" s="4">
        <f t="shared" si="20"/>
        <v>273.01851851851853</v>
      </c>
      <c r="G371" t="s">
        <v>20</v>
      </c>
      <c r="H371">
        <v>154</v>
      </c>
      <c r="I371" s="18">
        <f t="shared" si="21"/>
        <v>95.733766233766232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 s="18">
        <v>112300</v>
      </c>
      <c r="E372" s="18">
        <v>178965</v>
      </c>
      <c r="F372" s="4">
        <f t="shared" si="20"/>
        <v>159.36331255565449</v>
      </c>
      <c r="G372" t="s">
        <v>20</v>
      </c>
      <c r="H372">
        <v>5966</v>
      </c>
      <c r="I372" s="18">
        <f t="shared" si="21"/>
        <v>29.997485752598056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 s="18">
        <v>189200</v>
      </c>
      <c r="E373" s="18">
        <v>128410</v>
      </c>
      <c r="F373" s="4">
        <f t="shared" si="20"/>
        <v>67.869978858350947</v>
      </c>
      <c r="G373" t="s">
        <v>14</v>
      </c>
      <c r="H373">
        <v>2176</v>
      </c>
      <c r="I373" s="18">
        <f t="shared" si="21"/>
        <v>59.011948529411768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 s="18">
        <v>900</v>
      </c>
      <c r="E374" s="18">
        <v>14324</v>
      </c>
      <c r="F374" s="4">
        <f t="shared" si="20"/>
        <v>1591.5555555555557</v>
      </c>
      <c r="G374" t="s">
        <v>20</v>
      </c>
      <c r="H374">
        <v>169</v>
      </c>
      <c r="I374" s="18">
        <f t="shared" si="21"/>
        <v>84.757396449704146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 s="18">
        <v>22500</v>
      </c>
      <c r="E375" s="18">
        <v>164291</v>
      </c>
      <c r="F375" s="4">
        <f t="shared" si="20"/>
        <v>730.18222222222221</v>
      </c>
      <c r="G375" t="s">
        <v>20</v>
      </c>
      <c r="H375">
        <v>2106</v>
      </c>
      <c r="I375" s="18">
        <f t="shared" si="21"/>
        <v>78.010921177587846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 s="18">
        <v>167400</v>
      </c>
      <c r="E376" s="18">
        <v>22073</v>
      </c>
      <c r="F376" s="4">
        <f t="shared" si="20"/>
        <v>13.185782556750299</v>
      </c>
      <c r="G376" t="s">
        <v>14</v>
      </c>
      <c r="H376">
        <v>441</v>
      </c>
      <c r="I376" s="18">
        <f t="shared" si="21"/>
        <v>50.05215419501134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 s="18">
        <v>2700</v>
      </c>
      <c r="E377" s="18">
        <v>1479</v>
      </c>
      <c r="F377" s="4">
        <f t="shared" si="20"/>
        <v>54.777777777777779</v>
      </c>
      <c r="G377" t="s">
        <v>14</v>
      </c>
      <c r="H377">
        <v>25</v>
      </c>
      <c r="I377" s="18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 s="18">
        <v>3400</v>
      </c>
      <c r="E378" s="18">
        <v>12275</v>
      </c>
      <c r="F378" s="4">
        <f t="shared" si="20"/>
        <v>361.02941176470586</v>
      </c>
      <c r="G378" t="s">
        <v>20</v>
      </c>
      <c r="H378">
        <v>131</v>
      </c>
      <c r="I378" s="18">
        <f t="shared" si="21"/>
        <v>93.702290076335885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 s="18">
        <v>49700</v>
      </c>
      <c r="E379" s="18">
        <v>5098</v>
      </c>
      <c r="F379" s="4">
        <f t="shared" si="20"/>
        <v>10.257545271629779</v>
      </c>
      <c r="G379" t="s">
        <v>14</v>
      </c>
      <c r="H379">
        <v>127</v>
      </c>
      <c r="I379" s="18">
        <f t="shared" si="21"/>
        <v>40.14173228346457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 s="18">
        <v>178200</v>
      </c>
      <c r="E380" s="18">
        <v>24882</v>
      </c>
      <c r="F380" s="4">
        <f t="shared" si="20"/>
        <v>13.962962962962964</v>
      </c>
      <c r="G380" t="s">
        <v>14</v>
      </c>
      <c r="H380">
        <v>355</v>
      </c>
      <c r="I380" s="18">
        <f t="shared" si="21"/>
        <v>70.090140845070422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 s="18">
        <v>7200</v>
      </c>
      <c r="E381" s="18">
        <v>2912</v>
      </c>
      <c r="F381" s="4">
        <f t="shared" si="20"/>
        <v>40.444444444444443</v>
      </c>
      <c r="G381" t="s">
        <v>14</v>
      </c>
      <c r="H381">
        <v>44</v>
      </c>
      <c r="I381" s="18">
        <f t="shared" si="21"/>
        <v>66.181818181818187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 s="18">
        <v>2500</v>
      </c>
      <c r="E382" s="18">
        <v>4008</v>
      </c>
      <c r="F382" s="4">
        <f t="shared" si="20"/>
        <v>160.32</v>
      </c>
      <c r="G382" t="s">
        <v>20</v>
      </c>
      <c r="H382">
        <v>84</v>
      </c>
      <c r="I382" s="18">
        <f t="shared" si="21"/>
        <v>47.714285714285715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 s="18">
        <v>5300</v>
      </c>
      <c r="E383" s="18">
        <v>9749</v>
      </c>
      <c r="F383" s="4">
        <f t="shared" si="20"/>
        <v>183.9433962264151</v>
      </c>
      <c r="G383" t="s">
        <v>20</v>
      </c>
      <c r="H383">
        <v>155</v>
      </c>
      <c r="I383" s="18">
        <f t="shared" si="21"/>
        <v>62.896774193548389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 s="18">
        <v>9100</v>
      </c>
      <c r="E384" s="18">
        <v>5803</v>
      </c>
      <c r="F384" s="4">
        <f t="shared" si="20"/>
        <v>63.769230769230766</v>
      </c>
      <c r="G384" t="s">
        <v>14</v>
      </c>
      <c r="H384">
        <v>67</v>
      </c>
      <c r="I384" s="18">
        <f t="shared" si="21"/>
        <v>86.611940298507463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 s="18">
        <v>6300</v>
      </c>
      <c r="E385" s="18">
        <v>14199</v>
      </c>
      <c r="F385" s="4">
        <f t="shared" si="20"/>
        <v>225.38095238095238</v>
      </c>
      <c r="G385" t="s">
        <v>20</v>
      </c>
      <c r="H385">
        <v>189</v>
      </c>
      <c r="I385" s="18">
        <f t="shared" si="21"/>
        <v>75.126984126984127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 s="18">
        <v>114400</v>
      </c>
      <c r="E386" s="18">
        <v>196779</v>
      </c>
      <c r="F386" s="4">
        <f t="shared" si="20"/>
        <v>172.00961538461539</v>
      </c>
      <c r="G386" t="s">
        <v>20</v>
      </c>
      <c r="H386">
        <v>4799</v>
      </c>
      <c r="I386" s="18">
        <f t="shared" si="21"/>
        <v>41.004167534903104</v>
      </c>
      <c r="J386" t="s">
        <v>21</v>
      </c>
      <c r="K386" t="s">
        <v>22</v>
      </c>
      <c r="L386">
        <v>1486706400</v>
      </c>
      <c r="M386" s="7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 s="18">
        <v>38900</v>
      </c>
      <c r="E387" s="18">
        <v>56859</v>
      </c>
      <c r="F387" s="4">
        <f t="shared" ref="F387:F450" si="24">(100*E387)/D387</f>
        <v>146.16709511568124</v>
      </c>
      <c r="G387" t="s">
        <v>20</v>
      </c>
      <c r="H387">
        <v>1137</v>
      </c>
      <c r="I387" s="18">
        <f t="shared" ref="I387:I450" si="25">IF(H387=0,0,E387/H387)</f>
        <v>50.007915567282325</v>
      </c>
      <c r="J387" t="s">
        <v>21</v>
      </c>
      <c r="K387" t="s">
        <v>22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 s="18">
        <v>135500</v>
      </c>
      <c r="E388" s="18">
        <v>103554</v>
      </c>
      <c r="F388" s="4">
        <f t="shared" si="24"/>
        <v>76.42361623616236</v>
      </c>
      <c r="G388" t="s">
        <v>14</v>
      </c>
      <c r="H388">
        <v>1068</v>
      </c>
      <c r="I388" s="18">
        <f t="shared" si="25"/>
        <v>96.960674157303373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 s="18">
        <v>109000</v>
      </c>
      <c r="E389" s="18">
        <v>42795</v>
      </c>
      <c r="F389" s="4">
        <f t="shared" si="24"/>
        <v>39.261467889908253</v>
      </c>
      <c r="G389" t="s">
        <v>14</v>
      </c>
      <c r="H389">
        <v>424</v>
      </c>
      <c r="I389" s="18">
        <f t="shared" si="25"/>
        <v>100.93160377358491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 s="18">
        <v>114800</v>
      </c>
      <c r="E390" s="18">
        <v>12938</v>
      </c>
      <c r="F390" s="4">
        <f t="shared" si="24"/>
        <v>11.270034843205575</v>
      </c>
      <c r="G390" t="s">
        <v>74</v>
      </c>
      <c r="H390">
        <v>145</v>
      </c>
      <c r="I390" s="18">
        <f t="shared" si="25"/>
        <v>89.227586206896547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 s="18">
        <v>83000</v>
      </c>
      <c r="E391" s="18">
        <v>101352</v>
      </c>
      <c r="F391" s="4">
        <f t="shared" si="24"/>
        <v>122.11084337349398</v>
      </c>
      <c r="G391" t="s">
        <v>20</v>
      </c>
      <c r="H391">
        <v>1152</v>
      </c>
      <c r="I391" s="18">
        <f t="shared" si="25"/>
        <v>87.979166666666671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 s="18">
        <v>2400</v>
      </c>
      <c r="E392" s="18">
        <v>4477</v>
      </c>
      <c r="F392" s="4">
        <f t="shared" si="24"/>
        <v>186.54166666666666</v>
      </c>
      <c r="G392" t="s">
        <v>20</v>
      </c>
      <c r="H392">
        <v>50</v>
      </c>
      <c r="I392" s="18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 s="18">
        <v>60400</v>
      </c>
      <c r="E393" s="18">
        <v>4393</v>
      </c>
      <c r="F393" s="4">
        <f t="shared" si="24"/>
        <v>7.2731788079470201</v>
      </c>
      <c r="G393" t="s">
        <v>14</v>
      </c>
      <c r="H393">
        <v>151</v>
      </c>
      <c r="I393" s="18">
        <f t="shared" si="25"/>
        <v>29.09271523178808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 s="18">
        <v>102900</v>
      </c>
      <c r="E394" s="18">
        <v>67546</v>
      </c>
      <c r="F394" s="4">
        <f t="shared" si="24"/>
        <v>65.642371234207971</v>
      </c>
      <c r="G394" t="s">
        <v>14</v>
      </c>
      <c r="H394">
        <v>1608</v>
      </c>
      <c r="I394" s="18">
        <f t="shared" si="25"/>
        <v>42.006218905472636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 s="18">
        <v>62800</v>
      </c>
      <c r="E395" s="18">
        <v>143788</v>
      </c>
      <c r="F395" s="4">
        <f t="shared" si="24"/>
        <v>228.96178343949043</v>
      </c>
      <c r="G395" t="s">
        <v>20</v>
      </c>
      <c r="H395">
        <v>3059</v>
      </c>
      <c r="I395" s="18">
        <f t="shared" si="25"/>
        <v>47.004903563255965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 s="18">
        <v>800</v>
      </c>
      <c r="E396" s="18">
        <v>3755</v>
      </c>
      <c r="F396" s="4">
        <f t="shared" si="24"/>
        <v>469.375</v>
      </c>
      <c r="G396" t="s">
        <v>20</v>
      </c>
      <c r="H396">
        <v>34</v>
      </c>
      <c r="I396" s="18">
        <f t="shared" si="25"/>
        <v>110.44117647058823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 s="18">
        <v>7100</v>
      </c>
      <c r="E397" s="18">
        <v>9238</v>
      </c>
      <c r="F397" s="4">
        <f t="shared" si="24"/>
        <v>130.11267605633802</v>
      </c>
      <c r="G397" t="s">
        <v>20</v>
      </c>
      <c r="H397">
        <v>220</v>
      </c>
      <c r="I397" s="18">
        <f t="shared" si="25"/>
        <v>41.990909090909092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 s="18">
        <v>46100</v>
      </c>
      <c r="E398" s="18">
        <v>77012</v>
      </c>
      <c r="F398" s="4">
        <f t="shared" si="24"/>
        <v>167.05422993492408</v>
      </c>
      <c r="G398" t="s">
        <v>20</v>
      </c>
      <c r="H398">
        <v>1604</v>
      </c>
      <c r="I398" s="18">
        <f t="shared" si="25"/>
        <v>48.012468827930178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 s="18">
        <v>8100</v>
      </c>
      <c r="E399" s="18">
        <v>14083</v>
      </c>
      <c r="F399" s="4">
        <f t="shared" si="24"/>
        <v>173.8641975308642</v>
      </c>
      <c r="G399" t="s">
        <v>20</v>
      </c>
      <c r="H399">
        <v>454</v>
      </c>
      <c r="I399" s="18">
        <f t="shared" si="25"/>
        <v>31.019823788546255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 s="18">
        <v>1700</v>
      </c>
      <c r="E400" s="18">
        <v>12202</v>
      </c>
      <c r="F400" s="4">
        <f t="shared" si="24"/>
        <v>717.76470588235293</v>
      </c>
      <c r="G400" t="s">
        <v>20</v>
      </c>
      <c r="H400">
        <v>123</v>
      </c>
      <c r="I400" s="18">
        <f t="shared" si="25"/>
        <v>99.203252032520325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 s="18">
        <v>97300</v>
      </c>
      <c r="E401" s="18">
        <v>62127</v>
      </c>
      <c r="F401" s="4">
        <f t="shared" si="24"/>
        <v>63.850976361767728</v>
      </c>
      <c r="G401" t="s">
        <v>14</v>
      </c>
      <c r="H401">
        <v>941</v>
      </c>
      <c r="I401" s="18">
        <f t="shared" si="25"/>
        <v>66.022316684378325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 s="18">
        <v>100</v>
      </c>
      <c r="E402" s="18">
        <v>2</v>
      </c>
      <c r="F402" s="4">
        <f t="shared" si="24"/>
        <v>2</v>
      </c>
      <c r="G402" t="s">
        <v>14</v>
      </c>
      <c r="H402">
        <v>1</v>
      </c>
      <c r="I402" s="18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 s="18">
        <v>900</v>
      </c>
      <c r="E403" s="18">
        <v>13772</v>
      </c>
      <c r="F403" s="4">
        <f t="shared" si="24"/>
        <v>1530.2222222222222</v>
      </c>
      <c r="G403" t="s">
        <v>20</v>
      </c>
      <c r="H403">
        <v>299</v>
      </c>
      <c r="I403" s="18">
        <f t="shared" si="25"/>
        <v>46.060200668896321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 s="18">
        <v>7300</v>
      </c>
      <c r="E404" s="18">
        <v>2946</v>
      </c>
      <c r="F404" s="4">
        <f t="shared" si="24"/>
        <v>40.356164383561641</v>
      </c>
      <c r="G404" t="s">
        <v>14</v>
      </c>
      <c r="H404">
        <v>40</v>
      </c>
      <c r="I404" s="18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 s="18">
        <v>195800</v>
      </c>
      <c r="E405" s="18">
        <v>168820</v>
      </c>
      <c r="F405" s="4">
        <f t="shared" si="24"/>
        <v>86.220633299284984</v>
      </c>
      <c r="G405" t="s">
        <v>14</v>
      </c>
      <c r="H405">
        <v>3015</v>
      </c>
      <c r="I405" s="18">
        <f t="shared" si="25"/>
        <v>55.99336650082919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 s="18">
        <v>48900</v>
      </c>
      <c r="E406" s="18">
        <v>154321</v>
      </c>
      <c r="F406" s="4">
        <f t="shared" si="24"/>
        <v>315.58486707566465</v>
      </c>
      <c r="G406" t="s">
        <v>20</v>
      </c>
      <c r="H406">
        <v>2237</v>
      </c>
      <c r="I406" s="18">
        <f t="shared" si="25"/>
        <v>68.985695127402778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 s="18">
        <v>29600</v>
      </c>
      <c r="E407" s="18">
        <v>26527</v>
      </c>
      <c r="F407" s="4">
        <f t="shared" si="24"/>
        <v>89.618243243243242</v>
      </c>
      <c r="G407" t="s">
        <v>14</v>
      </c>
      <c r="H407">
        <v>435</v>
      </c>
      <c r="I407" s="18">
        <f t="shared" si="25"/>
        <v>60.981609195402299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 s="18">
        <v>39300</v>
      </c>
      <c r="E408" s="18">
        <v>71583</v>
      </c>
      <c r="F408" s="4">
        <f t="shared" si="24"/>
        <v>182.14503816793894</v>
      </c>
      <c r="G408" t="s">
        <v>20</v>
      </c>
      <c r="H408">
        <v>645</v>
      </c>
      <c r="I408" s="18">
        <f t="shared" si="25"/>
        <v>110.98139534883721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 s="18">
        <v>3400</v>
      </c>
      <c r="E409" s="18">
        <v>12100</v>
      </c>
      <c r="F409" s="4">
        <f t="shared" si="24"/>
        <v>355.88235294117646</v>
      </c>
      <c r="G409" t="s">
        <v>20</v>
      </c>
      <c r="H409">
        <v>484</v>
      </c>
      <c r="I409" s="18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 s="18">
        <v>9200</v>
      </c>
      <c r="E410" s="18">
        <v>12129</v>
      </c>
      <c r="F410" s="4">
        <f t="shared" si="24"/>
        <v>131.83695652173913</v>
      </c>
      <c r="G410" t="s">
        <v>20</v>
      </c>
      <c r="H410">
        <v>154</v>
      </c>
      <c r="I410" s="18">
        <f t="shared" si="25"/>
        <v>78.759740259740255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 s="18">
        <v>135600</v>
      </c>
      <c r="E411" s="18">
        <v>62804</v>
      </c>
      <c r="F411" s="4">
        <f t="shared" si="24"/>
        <v>46.315634218289084</v>
      </c>
      <c r="G411" t="s">
        <v>14</v>
      </c>
      <c r="H411">
        <v>714</v>
      </c>
      <c r="I411" s="18">
        <f t="shared" si="25"/>
        <v>87.960784313725483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 s="18">
        <v>153700</v>
      </c>
      <c r="E412" s="18">
        <v>55536</v>
      </c>
      <c r="F412" s="4">
        <f t="shared" si="24"/>
        <v>36.132726089785294</v>
      </c>
      <c r="G412" t="s">
        <v>47</v>
      </c>
      <c r="H412">
        <v>1111</v>
      </c>
      <c r="I412" s="18">
        <f t="shared" si="25"/>
        <v>49.987398739873989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 s="18">
        <v>7800</v>
      </c>
      <c r="E413" s="18">
        <v>8161</v>
      </c>
      <c r="F413" s="4">
        <f t="shared" si="24"/>
        <v>104.62820512820512</v>
      </c>
      <c r="G413" t="s">
        <v>20</v>
      </c>
      <c r="H413">
        <v>82</v>
      </c>
      <c r="I413" s="18">
        <f t="shared" si="25"/>
        <v>99.524390243902445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 s="18">
        <v>2100</v>
      </c>
      <c r="E414" s="18">
        <v>14046</v>
      </c>
      <c r="F414" s="4">
        <f t="shared" si="24"/>
        <v>668.85714285714289</v>
      </c>
      <c r="G414" t="s">
        <v>20</v>
      </c>
      <c r="H414">
        <v>134</v>
      </c>
      <c r="I414" s="18">
        <f t="shared" si="25"/>
        <v>104.82089552238806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 s="18">
        <v>189500</v>
      </c>
      <c r="E415" s="18">
        <v>117628</v>
      </c>
      <c r="F415" s="4">
        <f t="shared" si="24"/>
        <v>62.072823218997364</v>
      </c>
      <c r="G415" t="s">
        <v>47</v>
      </c>
      <c r="H415">
        <v>1089</v>
      </c>
      <c r="I415" s="18">
        <f t="shared" si="25"/>
        <v>108.01469237832875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 s="18">
        <v>188200</v>
      </c>
      <c r="E416" s="18">
        <v>159405</v>
      </c>
      <c r="F416" s="4">
        <f t="shared" si="24"/>
        <v>84.699787460148784</v>
      </c>
      <c r="G416" t="s">
        <v>14</v>
      </c>
      <c r="H416">
        <v>5497</v>
      </c>
      <c r="I416" s="18">
        <f t="shared" si="25"/>
        <v>28.998544660724033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 s="18">
        <v>113500</v>
      </c>
      <c r="E417" s="18">
        <v>12552</v>
      </c>
      <c r="F417" s="4">
        <f t="shared" si="24"/>
        <v>11.059030837004405</v>
      </c>
      <c r="G417" t="s">
        <v>14</v>
      </c>
      <c r="H417">
        <v>418</v>
      </c>
      <c r="I417" s="18">
        <f t="shared" si="25"/>
        <v>30.028708133971293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 s="18">
        <v>134600</v>
      </c>
      <c r="E418" s="18">
        <v>59007</v>
      </c>
      <c r="F418" s="4">
        <f t="shared" si="24"/>
        <v>43.838781575037146</v>
      </c>
      <c r="G418" t="s">
        <v>14</v>
      </c>
      <c r="H418">
        <v>1439</v>
      </c>
      <c r="I418" s="18">
        <f t="shared" si="25"/>
        <v>41.005559416261292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 s="18">
        <v>1700</v>
      </c>
      <c r="E419" s="18">
        <v>943</v>
      </c>
      <c r="F419" s="4">
        <f t="shared" si="24"/>
        <v>55.470588235294116</v>
      </c>
      <c r="G419" t="s">
        <v>14</v>
      </c>
      <c r="H419">
        <v>15</v>
      </c>
      <c r="I419" s="18">
        <f t="shared" si="25"/>
        <v>62.866666666666667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 s="18">
        <v>163700</v>
      </c>
      <c r="E420" s="18">
        <v>93963</v>
      </c>
      <c r="F420" s="4">
        <f t="shared" si="24"/>
        <v>57.399511301160658</v>
      </c>
      <c r="G420" t="s">
        <v>14</v>
      </c>
      <c r="H420">
        <v>1999</v>
      </c>
      <c r="I420" s="18">
        <f t="shared" si="25"/>
        <v>47.005002501250623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 s="18">
        <v>113800</v>
      </c>
      <c r="E421" s="18">
        <v>140469</v>
      </c>
      <c r="F421" s="4">
        <f t="shared" si="24"/>
        <v>123.43497363796133</v>
      </c>
      <c r="G421" t="s">
        <v>20</v>
      </c>
      <c r="H421">
        <v>5203</v>
      </c>
      <c r="I421" s="18">
        <f t="shared" si="25"/>
        <v>26.997693638285604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 s="18">
        <v>5000</v>
      </c>
      <c r="E422" s="18">
        <v>6423</v>
      </c>
      <c r="F422" s="4">
        <f t="shared" si="24"/>
        <v>128.46</v>
      </c>
      <c r="G422" t="s">
        <v>20</v>
      </c>
      <c r="H422">
        <v>94</v>
      </c>
      <c r="I422" s="18">
        <f t="shared" si="25"/>
        <v>68.329787234042556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 s="18">
        <v>9400</v>
      </c>
      <c r="E423" s="18">
        <v>6015</v>
      </c>
      <c r="F423" s="4">
        <f t="shared" si="24"/>
        <v>63.98936170212766</v>
      </c>
      <c r="G423" t="s">
        <v>14</v>
      </c>
      <c r="H423">
        <v>118</v>
      </c>
      <c r="I423" s="18">
        <f t="shared" si="25"/>
        <v>50.974576271186443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 s="18">
        <v>8700</v>
      </c>
      <c r="E424" s="18">
        <v>11075</v>
      </c>
      <c r="F424" s="4">
        <f t="shared" si="24"/>
        <v>127.29885057471265</v>
      </c>
      <c r="G424" t="s">
        <v>20</v>
      </c>
      <c r="H424">
        <v>205</v>
      </c>
      <c r="I424" s="18">
        <f t="shared" si="25"/>
        <v>54.024390243902438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 s="18">
        <v>147800</v>
      </c>
      <c r="E425" s="18">
        <v>15723</v>
      </c>
      <c r="F425" s="4">
        <f t="shared" si="24"/>
        <v>10.638024357239512</v>
      </c>
      <c r="G425" t="s">
        <v>14</v>
      </c>
      <c r="H425">
        <v>162</v>
      </c>
      <c r="I425" s="18">
        <f t="shared" si="25"/>
        <v>97.055555555555557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 s="18">
        <v>5100</v>
      </c>
      <c r="E426" s="18">
        <v>2064</v>
      </c>
      <c r="F426" s="4">
        <f t="shared" si="24"/>
        <v>40.470588235294116</v>
      </c>
      <c r="G426" t="s">
        <v>14</v>
      </c>
      <c r="H426">
        <v>83</v>
      </c>
      <c r="I426" s="18">
        <f t="shared" si="25"/>
        <v>24.867469879518072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 s="18">
        <v>2700</v>
      </c>
      <c r="E427" s="18">
        <v>7767</v>
      </c>
      <c r="F427" s="4">
        <f t="shared" si="24"/>
        <v>287.66666666666669</v>
      </c>
      <c r="G427" t="s">
        <v>20</v>
      </c>
      <c r="H427">
        <v>92</v>
      </c>
      <c r="I427" s="18">
        <f t="shared" si="25"/>
        <v>84.423913043478265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 s="18">
        <v>1800</v>
      </c>
      <c r="E428" s="18">
        <v>10313</v>
      </c>
      <c r="F428" s="4">
        <f t="shared" si="24"/>
        <v>572.94444444444446</v>
      </c>
      <c r="G428" t="s">
        <v>20</v>
      </c>
      <c r="H428">
        <v>219</v>
      </c>
      <c r="I428" s="18">
        <f t="shared" si="25"/>
        <v>47.091324200913242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 s="18">
        <v>174500</v>
      </c>
      <c r="E429" s="18">
        <v>197018</v>
      </c>
      <c r="F429" s="4">
        <f t="shared" si="24"/>
        <v>112.90429799426934</v>
      </c>
      <c r="G429" t="s">
        <v>20</v>
      </c>
      <c r="H429">
        <v>2526</v>
      </c>
      <c r="I429" s="18">
        <f t="shared" si="25"/>
        <v>77.996041171813147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 s="18">
        <v>101400</v>
      </c>
      <c r="E430" s="18">
        <v>47037</v>
      </c>
      <c r="F430" s="4">
        <f t="shared" si="24"/>
        <v>46.387573964497044</v>
      </c>
      <c r="G430" t="s">
        <v>14</v>
      </c>
      <c r="H430">
        <v>747</v>
      </c>
      <c r="I430" s="18">
        <f t="shared" si="25"/>
        <v>62.967871485943775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 s="18">
        <v>191000</v>
      </c>
      <c r="E431" s="18">
        <v>173191</v>
      </c>
      <c r="F431" s="4">
        <f t="shared" si="24"/>
        <v>90.675916230366497</v>
      </c>
      <c r="G431" t="s">
        <v>74</v>
      </c>
      <c r="H431">
        <v>2138</v>
      </c>
      <c r="I431" s="18">
        <f t="shared" si="25"/>
        <v>81.006080449017773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 s="18">
        <v>8100</v>
      </c>
      <c r="E432" s="18">
        <v>5487</v>
      </c>
      <c r="F432" s="4">
        <f t="shared" si="24"/>
        <v>67.740740740740748</v>
      </c>
      <c r="G432" t="s">
        <v>14</v>
      </c>
      <c r="H432">
        <v>84</v>
      </c>
      <c r="I432" s="18">
        <f t="shared" si="25"/>
        <v>65.321428571428569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 s="18">
        <v>5100</v>
      </c>
      <c r="E433" s="18">
        <v>9817</v>
      </c>
      <c r="F433" s="4">
        <f t="shared" si="24"/>
        <v>192.49019607843138</v>
      </c>
      <c r="G433" t="s">
        <v>20</v>
      </c>
      <c r="H433">
        <v>94</v>
      </c>
      <c r="I433" s="18">
        <f t="shared" si="25"/>
        <v>104.43617021276596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 s="18">
        <v>7700</v>
      </c>
      <c r="E434" s="18">
        <v>6369</v>
      </c>
      <c r="F434" s="4">
        <f t="shared" si="24"/>
        <v>82.714285714285708</v>
      </c>
      <c r="G434" t="s">
        <v>14</v>
      </c>
      <c r="H434">
        <v>91</v>
      </c>
      <c r="I434" s="18">
        <f t="shared" si="25"/>
        <v>69.989010989010993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 s="18">
        <v>121400</v>
      </c>
      <c r="E435" s="18">
        <v>65755</v>
      </c>
      <c r="F435" s="4">
        <f t="shared" si="24"/>
        <v>54.163920922570014</v>
      </c>
      <c r="G435" t="s">
        <v>14</v>
      </c>
      <c r="H435">
        <v>792</v>
      </c>
      <c r="I435" s="18">
        <f t="shared" si="25"/>
        <v>83.023989898989896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 s="18">
        <v>5400</v>
      </c>
      <c r="E436" s="18">
        <v>903</v>
      </c>
      <c r="F436" s="4">
        <f t="shared" si="24"/>
        <v>16.722222222222221</v>
      </c>
      <c r="G436" t="s">
        <v>74</v>
      </c>
      <c r="H436">
        <v>10</v>
      </c>
      <c r="I436" s="18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 s="18">
        <v>152400</v>
      </c>
      <c r="E437" s="18">
        <v>178120</v>
      </c>
      <c r="F437" s="4">
        <f t="shared" si="24"/>
        <v>116.87664041994751</v>
      </c>
      <c r="G437" t="s">
        <v>20</v>
      </c>
      <c r="H437">
        <v>1713</v>
      </c>
      <c r="I437" s="18">
        <f t="shared" si="25"/>
        <v>103.98131932282546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 s="18">
        <v>1300</v>
      </c>
      <c r="E438" s="18">
        <v>13678</v>
      </c>
      <c r="F438" s="4">
        <f t="shared" si="24"/>
        <v>1052.1538461538462</v>
      </c>
      <c r="G438" t="s">
        <v>20</v>
      </c>
      <c r="H438">
        <v>249</v>
      </c>
      <c r="I438" s="18">
        <f t="shared" si="25"/>
        <v>54.931726907630519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 s="18">
        <v>8100</v>
      </c>
      <c r="E439" s="18">
        <v>9969</v>
      </c>
      <c r="F439" s="4">
        <f t="shared" si="24"/>
        <v>123.07407407407408</v>
      </c>
      <c r="G439" t="s">
        <v>20</v>
      </c>
      <c r="H439">
        <v>192</v>
      </c>
      <c r="I439" s="18">
        <f t="shared" si="25"/>
        <v>51.921875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 s="18">
        <v>8300</v>
      </c>
      <c r="E440" s="18">
        <v>14827</v>
      </c>
      <c r="F440" s="4">
        <f t="shared" si="24"/>
        <v>178.63855421686748</v>
      </c>
      <c r="G440" t="s">
        <v>20</v>
      </c>
      <c r="H440">
        <v>247</v>
      </c>
      <c r="I440" s="18">
        <f t="shared" si="25"/>
        <v>60.02834008097166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 s="18">
        <v>28400</v>
      </c>
      <c r="E441" s="18">
        <v>100900</v>
      </c>
      <c r="F441" s="4">
        <f t="shared" si="24"/>
        <v>355.28169014084506</v>
      </c>
      <c r="G441" t="s">
        <v>20</v>
      </c>
      <c r="H441">
        <v>2293</v>
      </c>
      <c r="I441" s="18">
        <f t="shared" si="25"/>
        <v>44.003488879197555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 s="18">
        <v>102500</v>
      </c>
      <c r="E442" s="18">
        <v>165954</v>
      </c>
      <c r="F442" s="4">
        <f t="shared" si="24"/>
        <v>161.90634146341463</v>
      </c>
      <c r="G442" t="s">
        <v>20</v>
      </c>
      <c r="H442">
        <v>3131</v>
      </c>
      <c r="I442" s="18">
        <f t="shared" si="25"/>
        <v>53.003513254551258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 s="18">
        <v>7000</v>
      </c>
      <c r="E443" s="18">
        <v>1744</v>
      </c>
      <c r="F443" s="4">
        <f t="shared" si="24"/>
        <v>24.914285714285715</v>
      </c>
      <c r="G443" t="s">
        <v>14</v>
      </c>
      <c r="H443">
        <v>32</v>
      </c>
      <c r="I443" s="18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 s="18">
        <v>5400</v>
      </c>
      <c r="E444" s="18">
        <v>10731</v>
      </c>
      <c r="F444" s="4">
        <f t="shared" si="24"/>
        <v>198.72222222222223</v>
      </c>
      <c r="G444" t="s">
        <v>20</v>
      </c>
      <c r="H444">
        <v>143</v>
      </c>
      <c r="I444" s="18">
        <f t="shared" si="25"/>
        <v>75.04195804195804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 s="18">
        <v>9300</v>
      </c>
      <c r="E445" s="18">
        <v>3232</v>
      </c>
      <c r="F445" s="4">
        <f t="shared" si="24"/>
        <v>34.752688172043008</v>
      </c>
      <c r="G445" t="s">
        <v>74</v>
      </c>
      <c r="H445">
        <v>90</v>
      </c>
      <c r="I445" s="18">
        <f t="shared" si="25"/>
        <v>35.911111111111111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 s="18">
        <v>6200</v>
      </c>
      <c r="E446" s="18">
        <v>10938</v>
      </c>
      <c r="F446" s="4">
        <f t="shared" si="24"/>
        <v>176.41935483870967</v>
      </c>
      <c r="G446" t="s">
        <v>20</v>
      </c>
      <c r="H446">
        <v>296</v>
      </c>
      <c r="I446" s="18">
        <f t="shared" si="25"/>
        <v>36.952702702702702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 s="18">
        <v>2100</v>
      </c>
      <c r="E447" s="18">
        <v>10739</v>
      </c>
      <c r="F447" s="4">
        <f t="shared" si="24"/>
        <v>511.38095238095241</v>
      </c>
      <c r="G447" t="s">
        <v>20</v>
      </c>
      <c r="H447">
        <v>170</v>
      </c>
      <c r="I447" s="18">
        <f t="shared" si="25"/>
        <v>63.170588235294119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 s="18">
        <v>6800</v>
      </c>
      <c r="E448" s="18">
        <v>5579</v>
      </c>
      <c r="F448" s="4">
        <f t="shared" si="24"/>
        <v>82.044117647058826</v>
      </c>
      <c r="G448" t="s">
        <v>14</v>
      </c>
      <c r="H448">
        <v>186</v>
      </c>
      <c r="I448" s="18">
        <f t="shared" si="25"/>
        <v>29.99462365591398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 s="18">
        <v>155200</v>
      </c>
      <c r="E449" s="18">
        <v>37754</v>
      </c>
      <c r="F449" s="4">
        <f t="shared" si="24"/>
        <v>24.326030927835053</v>
      </c>
      <c r="G449" t="s">
        <v>74</v>
      </c>
      <c r="H449">
        <v>439</v>
      </c>
      <c r="I449" s="18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 s="18">
        <v>89900</v>
      </c>
      <c r="E450" s="18">
        <v>45384</v>
      </c>
      <c r="F450" s="4">
        <f t="shared" si="24"/>
        <v>50.482758620689658</v>
      </c>
      <c r="G450" t="s">
        <v>14</v>
      </c>
      <c r="H450">
        <v>605</v>
      </c>
      <c r="I450" s="18">
        <f t="shared" si="25"/>
        <v>75.014876033057845</v>
      </c>
      <c r="J450" t="s">
        <v>21</v>
      </c>
      <c r="K450" t="s">
        <v>22</v>
      </c>
      <c r="L450">
        <v>1365915600</v>
      </c>
      <c r="M450" s="7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 s="18">
        <v>900</v>
      </c>
      <c r="E451" s="18">
        <v>8703</v>
      </c>
      <c r="F451" s="4">
        <f t="shared" ref="F451:F514" si="28">(100*E451)/D451</f>
        <v>967</v>
      </c>
      <c r="G451" t="s">
        <v>20</v>
      </c>
      <c r="H451">
        <v>86</v>
      </c>
      <c r="I451" s="18">
        <f t="shared" ref="I451:I514" si="29">IF(H451=0,0,E451/H451)</f>
        <v>101.19767441860465</v>
      </c>
      <c r="J451" t="s">
        <v>36</v>
      </c>
      <c r="K451" t="s">
        <v>37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 s="18">
        <v>100</v>
      </c>
      <c r="E452" s="18">
        <v>4</v>
      </c>
      <c r="F452" s="4">
        <f t="shared" si="28"/>
        <v>4</v>
      </c>
      <c r="G452" t="s">
        <v>14</v>
      </c>
      <c r="H452">
        <v>1</v>
      </c>
      <c r="I452" s="18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 s="18">
        <v>148400</v>
      </c>
      <c r="E453" s="18">
        <v>182302</v>
      </c>
      <c r="F453" s="4">
        <f t="shared" si="28"/>
        <v>122.84501347708895</v>
      </c>
      <c r="G453" t="s">
        <v>20</v>
      </c>
      <c r="H453">
        <v>6286</v>
      </c>
      <c r="I453" s="18">
        <f t="shared" si="29"/>
        <v>29.001272669424118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 s="18">
        <v>4800</v>
      </c>
      <c r="E454" s="18">
        <v>3045</v>
      </c>
      <c r="F454" s="4">
        <f t="shared" si="28"/>
        <v>63.4375</v>
      </c>
      <c r="G454" t="s">
        <v>14</v>
      </c>
      <c r="H454">
        <v>31</v>
      </c>
      <c r="I454" s="18">
        <f t="shared" si="29"/>
        <v>98.225806451612897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 s="18">
        <v>182400</v>
      </c>
      <c r="E455" s="18">
        <v>102749</v>
      </c>
      <c r="F455" s="4">
        <f t="shared" si="28"/>
        <v>56.331688596491226</v>
      </c>
      <c r="G455" t="s">
        <v>14</v>
      </c>
      <c r="H455">
        <v>1181</v>
      </c>
      <c r="I455" s="18">
        <f t="shared" si="29"/>
        <v>87.001693480101608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 s="18">
        <v>4000</v>
      </c>
      <c r="E456" s="18">
        <v>1763</v>
      </c>
      <c r="F456" s="4">
        <f t="shared" si="28"/>
        <v>44.075000000000003</v>
      </c>
      <c r="G456" t="s">
        <v>14</v>
      </c>
      <c r="H456">
        <v>39</v>
      </c>
      <c r="I456" s="18">
        <f t="shared" si="29"/>
        <v>45.205128205128204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 s="18">
        <v>116500</v>
      </c>
      <c r="E457" s="18">
        <v>137904</v>
      </c>
      <c r="F457" s="4">
        <f t="shared" si="28"/>
        <v>118.37253218884121</v>
      </c>
      <c r="G457" t="s">
        <v>20</v>
      </c>
      <c r="H457">
        <v>3727</v>
      </c>
      <c r="I457" s="18">
        <f t="shared" si="29"/>
        <v>37.001341561577675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 s="18">
        <v>146400</v>
      </c>
      <c r="E458" s="18">
        <v>152438</v>
      </c>
      <c r="F458" s="4">
        <f t="shared" si="28"/>
        <v>104.1243169398907</v>
      </c>
      <c r="G458" t="s">
        <v>20</v>
      </c>
      <c r="H458">
        <v>1605</v>
      </c>
      <c r="I458" s="18">
        <f t="shared" si="29"/>
        <v>94.976947040498445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 s="18">
        <v>5000</v>
      </c>
      <c r="E459" s="18">
        <v>1332</v>
      </c>
      <c r="F459" s="4">
        <f t="shared" si="28"/>
        <v>26.64</v>
      </c>
      <c r="G459" t="s">
        <v>14</v>
      </c>
      <c r="H459">
        <v>46</v>
      </c>
      <c r="I459" s="18">
        <f t="shared" si="29"/>
        <v>28.956521739130434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 s="18">
        <v>33800</v>
      </c>
      <c r="E460" s="18">
        <v>118706</v>
      </c>
      <c r="F460" s="4">
        <f t="shared" si="28"/>
        <v>351.20118343195264</v>
      </c>
      <c r="G460" t="s">
        <v>20</v>
      </c>
      <c r="H460">
        <v>2120</v>
      </c>
      <c r="I460" s="18">
        <f t="shared" si="29"/>
        <v>55.993396226415094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 s="18">
        <v>6300</v>
      </c>
      <c r="E461" s="18">
        <v>5674</v>
      </c>
      <c r="F461" s="4">
        <f t="shared" si="28"/>
        <v>90.063492063492063</v>
      </c>
      <c r="G461" t="s">
        <v>14</v>
      </c>
      <c r="H461">
        <v>105</v>
      </c>
      <c r="I461" s="18">
        <f t="shared" si="29"/>
        <v>54.038095238095238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 s="18">
        <v>2400</v>
      </c>
      <c r="E462" s="18">
        <v>4119</v>
      </c>
      <c r="F462" s="4">
        <f t="shared" si="28"/>
        <v>171.625</v>
      </c>
      <c r="G462" t="s">
        <v>20</v>
      </c>
      <c r="H462">
        <v>50</v>
      </c>
      <c r="I462" s="18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 s="18">
        <v>98800</v>
      </c>
      <c r="E463" s="18">
        <v>139354</v>
      </c>
      <c r="F463" s="4">
        <f t="shared" si="28"/>
        <v>141.04655870445345</v>
      </c>
      <c r="G463" t="s">
        <v>20</v>
      </c>
      <c r="H463">
        <v>2080</v>
      </c>
      <c r="I463" s="18">
        <f t="shared" si="29"/>
        <v>66.997115384615384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 s="18">
        <v>188800</v>
      </c>
      <c r="E464" s="18">
        <v>57734</v>
      </c>
      <c r="F464" s="4">
        <f t="shared" si="28"/>
        <v>30.579449152542374</v>
      </c>
      <c r="G464" t="s">
        <v>14</v>
      </c>
      <c r="H464">
        <v>535</v>
      </c>
      <c r="I464" s="18">
        <f t="shared" si="29"/>
        <v>107.91401869158878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 s="18">
        <v>134300</v>
      </c>
      <c r="E465" s="18">
        <v>145265</v>
      </c>
      <c r="F465" s="4">
        <f t="shared" si="28"/>
        <v>108.16455696202532</v>
      </c>
      <c r="G465" t="s">
        <v>20</v>
      </c>
      <c r="H465">
        <v>2105</v>
      </c>
      <c r="I465" s="18">
        <f t="shared" si="29"/>
        <v>69.009501187648453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 s="18">
        <v>71200</v>
      </c>
      <c r="E466" s="18">
        <v>95020</v>
      </c>
      <c r="F466" s="4">
        <f t="shared" si="28"/>
        <v>133.45505617977528</v>
      </c>
      <c r="G466" t="s">
        <v>20</v>
      </c>
      <c r="H466">
        <v>2436</v>
      </c>
      <c r="I466" s="18">
        <f t="shared" si="29"/>
        <v>39.006568144499177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 s="18">
        <v>4700</v>
      </c>
      <c r="E467" s="18">
        <v>8829</v>
      </c>
      <c r="F467" s="4">
        <f t="shared" si="28"/>
        <v>187.85106382978722</v>
      </c>
      <c r="G467" t="s">
        <v>20</v>
      </c>
      <c r="H467">
        <v>80</v>
      </c>
      <c r="I467" s="18">
        <f t="shared" si="29"/>
        <v>110.3625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 s="18">
        <v>1200</v>
      </c>
      <c r="E468" s="18">
        <v>3984</v>
      </c>
      <c r="F468" s="4">
        <f t="shared" si="28"/>
        <v>332</v>
      </c>
      <c r="G468" t="s">
        <v>20</v>
      </c>
      <c r="H468">
        <v>42</v>
      </c>
      <c r="I468" s="18">
        <f t="shared" si="29"/>
        <v>94.857142857142861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 s="18">
        <v>1400</v>
      </c>
      <c r="E469" s="18">
        <v>8053</v>
      </c>
      <c r="F469" s="4">
        <f t="shared" si="28"/>
        <v>575.21428571428567</v>
      </c>
      <c r="G469" t="s">
        <v>20</v>
      </c>
      <c r="H469">
        <v>139</v>
      </c>
      <c r="I469" s="18">
        <f t="shared" si="29"/>
        <v>57.935251798561154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 s="18">
        <v>4000</v>
      </c>
      <c r="E470" s="18">
        <v>1620</v>
      </c>
      <c r="F470" s="4">
        <f t="shared" si="28"/>
        <v>40.5</v>
      </c>
      <c r="G470" t="s">
        <v>14</v>
      </c>
      <c r="H470">
        <v>16</v>
      </c>
      <c r="I470" s="18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 s="18">
        <v>5600</v>
      </c>
      <c r="E471" s="18">
        <v>10328</v>
      </c>
      <c r="F471" s="4">
        <f t="shared" si="28"/>
        <v>184.42857142857142</v>
      </c>
      <c r="G471" t="s">
        <v>20</v>
      </c>
      <c r="H471">
        <v>159</v>
      </c>
      <c r="I471" s="18">
        <f t="shared" si="29"/>
        <v>64.95597484276729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 s="18">
        <v>3600</v>
      </c>
      <c r="E472" s="18">
        <v>10289</v>
      </c>
      <c r="F472" s="4">
        <f t="shared" si="28"/>
        <v>285.80555555555554</v>
      </c>
      <c r="G472" t="s">
        <v>20</v>
      </c>
      <c r="H472">
        <v>381</v>
      </c>
      <c r="I472" s="18">
        <f t="shared" si="29"/>
        <v>27.00524934383202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 s="18">
        <v>3100</v>
      </c>
      <c r="E473" s="18">
        <v>9889</v>
      </c>
      <c r="F473" s="4">
        <f t="shared" si="28"/>
        <v>319</v>
      </c>
      <c r="G473" t="s">
        <v>20</v>
      </c>
      <c r="H473">
        <v>194</v>
      </c>
      <c r="I473" s="18">
        <f t="shared" si="29"/>
        <v>50.97422680412371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 s="18">
        <v>153800</v>
      </c>
      <c r="E474" s="18">
        <v>60342</v>
      </c>
      <c r="F474" s="4">
        <f t="shared" si="28"/>
        <v>39.234070221066318</v>
      </c>
      <c r="G474" t="s">
        <v>14</v>
      </c>
      <c r="H474">
        <v>575</v>
      </c>
      <c r="I474" s="18">
        <f t="shared" si="29"/>
        <v>104.94260869565217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 s="18">
        <v>5000</v>
      </c>
      <c r="E475" s="18">
        <v>8907</v>
      </c>
      <c r="F475" s="4">
        <f t="shared" si="28"/>
        <v>178.14</v>
      </c>
      <c r="G475" t="s">
        <v>20</v>
      </c>
      <c r="H475">
        <v>106</v>
      </c>
      <c r="I475" s="18">
        <f t="shared" si="29"/>
        <v>84.028301886792448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 s="18">
        <v>4000</v>
      </c>
      <c r="E476" s="18">
        <v>14606</v>
      </c>
      <c r="F476" s="4">
        <f t="shared" si="28"/>
        <v>365.15</v>
      </c>
      <c r="G476" t="s">
        <v>20</v>
      </c>
      <c r="H476">
        <v>142</v>
      </c>
      <c r="I476" s="18">
        <f t="shared" si="29"/>
        <v>102.85915492957747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 s="18">
        <v>7400</v>
      </c>
      <c r="E477" s="18">
        <v>8432</v>
      </c>
      <c r="F477" s="4">
        <f t="shared" si="28"/>
        <v>113.94594594594595</v>
      </c>
      <c r="G477" t="s">
        <v>20</v>
      </c>
      <c r="H477">
        <v>211</v>
      </c>
      <c r="I477" s="18">
        <f t="shared" si="29"/>
        <v>39.962085308056871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 s="18">
        <v>191500</v>
      </c>
      <c r="E478" s="18">
        <v>57122</v>
      </c>
      <c r="F478" s="4">
        <f t="shared" si="28"/>
        <v>29.828720626631853</v>
      </c>
      <c r="G478" t="s">
        <v>14</v>
      </c>
      <c r="H478">
        <v>1120</v>
      </c>
      <c r="I478" s="18">
        <f t="shared" si="29"/>
        <v>51.001785714285717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 s="18">
        <v>8500</v>
      </c>
      <c r="E479" s="18">
        <v>4613</v>
      </c>
      <c r="F479" s="4">
        <f t="shared" si="28"/>
        <v>54.27058823529412</v>
      </c>
      <c r="G479" t="s">
        <v>14</v>
      </c>
      <c r="H479">
        <v>113</v>
      </c>
      <c r="I479" s="18">
        <f t="shared" si="29"/>
        <v>40.823008849557525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 s="18">
        <v>68800</v>
      </c>
      <c r="E480" s="18">
        <v>162603</v>
      </c>
      <c r="F480" s="4">
        <f t="shared" si="28"/>
        <v>236.34156976744185</v>
      </c>
      <c r="G480" t="s">
        <v>20</v>
      </c>
      <c r="H480">
        <v>2756</v>
      </c>
      <c r="I480" s="18">
        <f t="shared" si="29"/>
        <v>58.999637155297535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 s="18">
        <v>2400</v>
      </c>
      <c r="E481" s="18">
        <v>12310</v>
      </c>
      <c r="F481" s="4">
        <f t="shared" si="28"/>
        <v>512.91666666666663</v>
      </c>
      <c r="G481" t="s">
        <v>20</v>
      </c>
      <c r="H481">
        <v>173</v>
      </c>
      <c r="I481" s="18">
        <f t="shared" si="29"/>
        <v>71.156069364161851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 s="18">
        <v>8600</v>
      </c>
      <c r="E482" s="18">
        <v>8656</v>
      </c>
      <c r="F482" s="4">
        <f t="shared" si="28"/>
        <v>100.65116279069767</v>
      </c>
      <c r="G482" t="s">
        <v>20</v>
      </c>
      <c r="H482">
        <v>87</v>
      </c>
      <c r="I482" s="18">
        <f t="shared" si="29"/>
        <v>99.494252873563212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 s="18">
        <v>196600</v>
      </c>
      <c r="E483" s="18">
        <v>159931</v>
      </c>
      <c r="F483" s="4">
        <f t="shared" si="28"/>
        <v>81.348423194303152</v>
      </c>
      <c r="G483" t="s">
        <v>14</v>
      </c>
      <c r="H483">
        <v>1538</v>
      </c>
      <c r="I483" s="18">
        <f t="shared" si="29"/>
        <v>103.98634590377114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 s="18">
        <v>4200</v>
      </c>
      <c r="E484" s="18">
        <v>689</v>
      </c>
      <c r="F484" s="4">
        <f t="shared" si="28"/>
        <v>16.404761904761905</v>
      </c>
      <c r="G484" t="s">
        <v>14</v>
      </c>
      <c r="H484">
        <v>9</v>
      </c>
      <c r="I484" s="18">
        <f t="shared" si="29"/>
        <v>76.555555555555557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 s="18">
        <v>91400</v>
      </c>
      <c r="E485" s="18">
        <v>48236</v>
      </c>
      <c r="F485" s="4">
        <f t="shared" si="28"/>
        <v>52.774617067833695</v>
      </c>
      <c r="G485" t="s">
        <v>14</v>
      </c>
      <c r="H485">
        <v>554</v>
      </c>
      <c r="I485" s="18">
        <f t="shared" si="29"/>
        <v>87.068592057761734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 s="18">
        <v>29600</v>
      </c>
      <c r="E486" s="18">
        <v>77021</v>
      </c>
      <c r="F486" s="4">
        <f t="shared" si="28"/>
        <v>260.20608108108109</v>
      </c>
      <c r="G486" t="s">
        <v>20</v>
      </c>
      <c r="H486">
        <v>1572</v>
      </c>
      <c r="I486" s="18">
        <f t="shared" si="29"/>
        <v>48.99554707379135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 s="18">
        <v>90600</v>
      </c>
      <c r="E487" s="18">
        <v>27844</v>
      </c>
      <c r="F487" s="4">
        <f t="shared" si="28"/>
        <v>30.73289183222958</v>
      </c>
      <c r="G487" t="s">
        <v>14</v>
      </c>
      <c r="H487">
        <v>648</v>
      </c>
      <c r="I487" s="18">
        <f t="shared" si="29"/>
        <v>42.969135802469133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 s="18">
        <v>5200</v>
      </c>
      <c r="E488" s="18">
        <v>702</v>
      </c>
      <c r="F488" s="4">
        <f t="shared" si="28"/>
        <v>13.5</v>
      </c>
      <c r="G488" t="s">
        <v>14</v>
      </c>
      <c r="H488">
        <v>21</v>
      </c>
      <c r="I488" s="18">
        <f t="shared" si="29"/>
        <v>33.428571428571431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 s="18">
        <v>110300</v>
      </c>
      <c r="E489" s="18">
        <v>197024</v>
      </c>
      <c r="F489" s="4">
        <f t="shared" si="28"/>
        <v>178.62556663644605</v>
      </c>
      <c r="G489" t="s">
        <v>20</v>
      </c>
      <c r="H489">
        <v>2346</v>
      </c>
      <c r="I489" s="18">
        <f t="shared" si="29"/>
        <v>83.982949701619773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 s="18">
        <v>5300</v>
      </c>
      <c r="E490" s="18">
        <v>11663</v>
      </c>
      <c r="F490" s="4">
        <f t="shared" si="28"/>
        <v>220.0566037735849</v>
      </c>
      <c r="G490" t="s">
        <v>20</v>
      </c>
      <c r="H490">
        <v>115</v>
      </c>
      <c r="I490" s="18">
        <f t="shared" si="29"/>
        <v>101.41739130434783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 s="18">
        <v>9200</v>
      </c>
      <c r="E491" s="18">
        <v>9339</v>
      </c>
      <c r="F491" s="4">
        <f t="shared" si="28"/>
        <v>101.51086956521739</v>
      </c>
      <c r="G491" t="s">
        <v>20</v>
      </c>
      <c r="H491">
        <v>85</v>
      </c>
      <c r="I491" s="18">
        <f t="shared" si="29"/>
        <v>109.87058823529412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 s="18">
        <v>2400</v>
      </c>
      <c r="E492" s="18">
        <v>4596</v>
      </c>
      <c r="F492" s="4">
        <f t="shared" si="28"/>
        <v>191.5</v>
      </c>
      <c r="G492" t="s">
        <v>20</v>
      </c>
      <c r="H492">
        <v>144</v>
      </c>
      <c r="I492" s="18">
        <f t="shared" si="29"/>
        <v>31.916666666666668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 s="18">
        <v>56800</v>
      </c>
      <c r="E493" s="18">
        <v>173437</v>
      </c>
      <c r="F493" s="4">
        <f t="shared" si="28"/>
        <v>305.34683098591552</v>
      </c>
      <c r="G493" t="s">
        <v>20</v>
      </c>
      <c r="H493">
        <v>2443</v>
      </c>
      <c r="I493" s="18">
        <f t="shared" si="29"/>
        <v>70.993450675399103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 s="18">
        <v>191000</v>
      </c>
      <c r="E494" s="18">
        <v>45831</v>
      </c>
      <c r="F494" s="4">
        <f t="shared" si="28"/>
        <v>23.995287958115185</v>
      </c>
      <c r="G494" t="s">
        <v>74</v>
      </c>
      <c r="H494">
        <v>595</v>
      </c>
      <c r="I494" s="18">
        <f t="shared" si="29"/>
        <v>77.026890756302521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 s="18">
        <v>900</v>
      </c>
      <c r="E495" s="18">
        <v>6514</v>
      </c>
      <c r="F495" s="4">
        <f t="shared" si="28"/>
        <v>723.77777777777783</v>
      </c>
      <c r="G495" t="s">
        <v>20</v>
      </c>
      <c r="H495">
        <v>64</v>
      </c>
      <c r="I495" s="18">
        <f t="shared" si="29"/>
        <v>101.78125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 s="18">
        <v>2500</v>
      </c>
      <c r="E496" s="18">
        <v>13684</v>
      </c>
      <c r="F496" s="4">
        <f t="shared" si="28"/>
        <v>547.36</v>
      </c>
      <c r="G496" t="s">
        <v>20</v>
      </c>
      <c r="H496">
        <v>268</v>
      </c>
      <c r="I496" s="18">
        <f t="shared" si="29"/>
        <v>51.059701492537314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 s="18">
        <v>3200</v>
      </c>
      <c r="E497" s="18">
        <v>13264</v>
      </c>
      <c r="F497" s="4">
        <f t="shared" si="28"/>
        <v>414.5</v>
      </c>
      <c r="G497" t="s">
        <v>20</v>
      </c>
      <c r="H497">
        <v>195</v>
      </c>
      <c r="I497" s="18">
        <f t="shared" si="29"/>
        <v>68.02051282051282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 s="18">
        <v>183800</v>
      </c>
      <c r="E498" s="18">
        <v>1667</v>
      </c>
      <c r="F498" s="4">
        <f t="shared" si="28"/>
        <v>0.90696409140369971</v>
      </c>
      <c r="G498" t="s">
        <v>14</v>
      </c>
      <c r="H498">
        <v>54</v>
      </c>
      <c r="I498" s="18">
        <f t="shared" si="29"/>
        <v>30.87037037037037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 s="18">
        <v>9800</v>
      </c>
      <c r="E499" s="18">
        <v>3349</v>
      </c>
      <c r="F499" s="4">
        <f t="shared" si="28"/>
        <v>34.173469387755105</v>
      </c>
      <c r="G499" t="s">
        <v>14</v>
      </c>
      <c r="H499">
        <v>120</v>
      </c>
      <c r="I499" s="18">
        <f t="shared" si="29"/>
        <v>27.908333333333335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 s="18">
        <v>193400</v>
      </c>
      <c r="E500" s="18">
        <v>46317</v>
      </c>
      <c r="F500" s="4">
        <f t="shared" si="28"/>
        <v>23.948810754912099</v>
      </c>
      <c r="G500" t="s">
        <v>14</v>
      </c>
      <c r="H500">
        <v>579</v>
      </c>
      <c r="I500" s="18">
        <f t="shared" si="29"/>
        <v>79.994818652849744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 s="18">
        <v>163800</v>
      </c>
      <c r="E501" s="18">
        <v>78743</v>
      </c>
      <c r="F501" s="4">
        <f t="shared" si="28"/>
        <v>48.072649572649574</v>
      </c>
      <c r="G501" t="s">
        <v>14</v>
      </c>
      <c r="H501">
        <v>2072</v>
      </c>
      <c r="I501" s="18">
        <f t="shared" si="29"/>
        <v>38.003378378378379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 s="18">
        <v>100</v>
      </c>
      <c r="E502" s="18">
        <v>0</v>
      </c>
      <c r="F502" s="4">
        <f t="shared" si="28"/>
        <v>0</v>
      </c>
      <c r="G502" t="s">
        <v>14</v>
      </c>
      <c r="H502">
        <v>0</v>
      </c>
      <c r="I502" s="18">
        <f t="shared" si="29"/>
        <v>0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 s="18">
        <v>153600</v>
      </c>
      <c r="E503" s="18">
        <v>107743</v>
      </c>
      <c r="F503" s="4">
        <f t="shared" si="28"/>
        <v>70.145182291666671</v>
      </c>
      <c r="G503" t="s">
        <v>14</v>
      </c>
      <c r="H503">
        <v>1796</v>
      </c>
      <c r="I503" s="18">
        <f t="shared" si="29"/>
        <v>59.990534521158132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 s="18">
        <v>1300</v>
      </c>
      <c r="E504" s="18">
        <v>6889</v>
      </c>
      <c r="F504" s="4">
        <f t="shared" si="28"/>
        <v>529.92307692307691</v>
      </c>
      <c r="G504" t="s">
        <v>20</v>
      </c>
      <c r="H504">
        <v>186</v>
      </c>
      <c r="I504" s="18">
        <f t="shared" si="29"/>
        <v>37.037634408602152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 s="18">
        <v>25500</v>
      </c>
      <c r="E505" s="18">
        <v>45983</v>
      </c>
      <c r="F505" s="4">
        <f t="shared" si="28"/>
        <v>180.32549019607842</v>
      </c>
      <c r="G505" t="s">
        <v>20</v>
      </c>
      <c r="H505">
        <v>460</v>
      </c>
      <c r="I505" s="18">
        <f t="shared" si="29"/>
        <v>99.963043478260872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 s="18">
        <v>7500</v>
      </c>
      <c r="E506" s="18">
        <v>6924</v>
      </c>
      <c r="F506" s="4">
        <f t="shared" si="28"/>
        <v>92.32</v>
      </c>
      <c r="G506" t="s">
        <v>14</v>
      </c>
      <c r="H506">
        <v>62</v>
      </c>
      <c r="I506" s="18">
        <f t="shared" si="29"/>
        <v>111.6774193548387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 s="18">
        <v>89900</v>
      </c>
      <c r="E507" s="18">
        <v>12497</v>
      </c>
      <c r="F507" s="4">
        <f t="shared" si="28"/>
        <v>13.901001112347052</v>
      </c>
      <c r="G507" t="s">
        <v>14</v>
      </c>
      <c r="H507">
        <v>347</v>
      </c>
      <c r="I507" s="18">
        <f t="shared" si="29"/>
        <v>36.014409221902014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 s="18">
        <v>18000</v>
      </c>
      <c r="E508" s="18">
        <v>166874</v>
      </c>
      <c r="F508" s="4">
        <f t="shared" si="28"/>
        <v>927.07777777777778</v>
      </c>
      <c r="G508" t="s">
        <v>20</v>
      </c>
      <c r="H508">
        <v>2528</v>
      </c>
      <c r="I508" s="18">
        <f t="shared" si="29"/>
        <v>66.010284810126578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 s="18">
        <v>2100</v>
      </c>
      <c r="E509" s="18">
        <v>837</v>
      </c>
      <c r="F509" s="4">
        <f t="shared" si="28"/>
        <v>39.857142857142854</v>
      </c>
      <c r="G509" t="s">
        <v>14</v>
      </c>
      <c r="H509">
        <v>19</v>
      </c>
      <c r="I509" s="18">
        <f t="shared" si="29"/>
        <v>44.05263157894737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 s="18">
        <v>172700</v>
      </c>
      <c r="E510" s="18">
        <v>193820</v>
      </c>
      <c r="F510" s="4">
        <f t="shared" si="28"/>
        <v>112.22929936305732</v>
      </c>
      <c r="G510" t="s">
        <v>20</v>
      </c>
      <c r="H510">
        <v>3657</v>
      </c>
      <c r="I510" s="18">
        <f t="shared" si="29"/>
        <v>52.999726551818434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 s="18">
        <v>168500</v>
      </c>
      <c r="E511" s="18">
        <v>119510</v>
      </c>
      <c r="F511" s="4">
        <f t="shared" si="28"/>
        <v>70.925816023738875</v>
      </c>
      <c r="G511" t="s">
        <v>14</v>
      </c>
      <c r="H511">
        <v>1258</v>
      </c>
      <c r="I511" s="18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 s="18">
        <v>7800</v>
      </c>
      <c r="E512" s="18">
        <v>9289</v>
      </c>
      <c r="F512" s="4">
        <f t="shared" si="28"/>
        <v>119.08974358974359</v>
      </c>
      <c r="G512" t="s">
        <v>20</v>
      </c>
      <c r="H512">
        <v>131</v>
      </c>
      <c r="I512" s="18">
        <f t="shared" si="29"/>
        <v>70.908396946564892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 s="18">
        <v>147800</v>
      </c>
      <c r="E513" s="18">
        <v>35498</v>
      </c>
      <c r="F513" s="4">
        <f t="shared" si="28"/>
        <v>24.017591339648174</v>
      </c>
      <c r="G513" t="s">
        <v>14</v>
      </c>
      <c r="H513">
        <v>362</v>
      </c>
      <c r="I513" s="18">
        <f t="shared" si="29"/>
        <v>98.060773480662988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 s="18">
        <v>9100</v>
      </c>
      <c r="E514" s="18">
        <v>12678</v>
      </c>
      <c r="F514" s="4">
        <f t="shared" si="28"/>
        <v>139.31868131868131</v>
      </c>
      <c r="G514" t="s">
        <v>20</v>
      </c>
      <c r="H514">
        <v>239</v>
      </c>
      <c r="I514" s="18">
        <f t="shared" si="29"/>
        <v>53.046025104602514</v>
      </c>
      <c r="J514" t="s">
        <v>21</v>
      </c>
      <c r="K514" t="s">
        <v>22</v>
      </c>
      <c r="L514">
        <v>1404536400</v>
      </c>
      <c r="M514" s="7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 s="18">
        <v>8300</v>
      </c>
      <c r="E515" s="18">
        <v>3260</v>
      </c>
      <c r="F515" s="4">
        <f t="shared" ref="F515:F578" si="32">(100*E515)/D515</f>
        <v>39.277108433734938</v>
      </c>
      <c r="G515" t="s">
        <v>74</v>
      </c>
      <c r="H515">
        <v>35</v>
      </c>
      <c r="I515" s="18">
        <f t="shared" ref="I515:I578" si="33">IF(H515=0,0,E515/H515)</f>
        <v>93.142857142857139</v>
      </c>
      <c r="J515" t="s">
        <v>21</v>
      </c>
      <c r="K515" t="s">
        <v>22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 s="18">
        <v>138700</v>
      </c>
      <c r="E516" s="18">
        <v>31123</v>
      </c>
      <c r="F516" s="4">
        <f t="shared" si="32"/>
        <v>22.439077144917086</v>
      </c>
      <c r="G516" t="s">
        <v>74</v>
      </c>
      <c r="H516">
        <v>528</v>
      </c>
      <c r="I516" s="18">
        <f t="shared" si="33"/>
        <v>58.945075757575758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 s="18">
        <v>8600</v>
      </c>
      <c r="E517" s="18">
        <v>4797</v>
      </c>
      <c r="F517" s="4">
        <f t="shared" si="32"/>
        <v>55.779069767441861</v>
      </c>
      <c r="G517" t="s">
        <v>14</v>
      </c>
      <c r="H517">
        <v>133</v>
      </c>
      <c r="I517" s="18">
        <f t="shared" si="33"/>
        <v>36.067669172932334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 s="18">
        <v>125400</v>
      </c>
      <c r="E518" s="18">
        <v>53324</v>
      </c>
      <c r="F518" s="4">
        <f t="shared" si="32"/>
        <v>42.523125996810208</v>
      </c>
      <c r="G518" t="s">
        <v>14</v>
      </c>
      <c r="H518">
        <v>846</v>
      </c>
      <c r="I518" s="18">
        <f t="shared" si="33"/>
        <v>63.030732860520096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 s="18">
        <v>5900</v>
      </c>
      <c r="E519" s="18">
        <v>6608</v>
      </c>
      <c r="F519" s="4">
        <f t="shared" si="32"/>
        <v>112</v>
      </c>
      <c r="G519" t="s">
        <v>20</v>
      </c>
      <c r="H519">
        <v>78</v>
      </c>
      <c r="I519" s="18">
        <f t="shared" si="33"/>
        <v>84.717948717948715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 s="18">
        <v>8800</v>
      </c>
      <c r="E520" s="18">
        <v>622</v>
      </c>
      <c r="F520" s="4">
        <f t="shared" si="32"/>
        <v>7.0681818181818183</v>
      </c>
      <c r="G520" t="s">
        <v>14</v>
      </c>
      <c r="H520">
        <v>10</v>
      </c>
      <c r="I520" s="18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 s="18">
        <v>177700</v>
      </c>
      <c r="E521" s="18">
        <v>180802</v>
      </c>
      <c r="F521" s="4">
        <f t="shared" si="32"/>
        <v>101.74563871693866</v>
      </c>
      <c r="G521" t="s">
        <v>20</v>
      </c>
      <c r="H521">
        <v>1773</v>
      </c>
      <c r="I521" s="18">
        <f t="shared" si="33"/>
        <v>101.97518330513255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 s="18">
        <v>800</v>
      </c>
      <c r="E522" s="18">
        <v>3406</v>
      </c>
      <c r="F522" s="4">
        <f t="shared" si="32"/>
        <v>425.75</v>
      </c>
      <c r="G522" t="s">
        <v>20</v>
      </c>
      <c r="H522">
        <v>32</v>
      </c>
      <c r="I522" s="18">
        <f t="shared" si="33"/>
        <v>106.4375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 s="18">
        <v>7600</v>
      </c>
      <c r="E523" s="18">
        <v>11061</v>
      </c>
      <c r="F523" s="4">
        <f t="shared" si="32"/>
        <v>145.53947368421052</v>
      </c>
      <c r="G523" t="s">
        <v>20</v>
      </c>
      <c r="H523">
        <v>369</v>
      </c>
      <c r="I523" s="18">
        <f t="shared" si="33"/>
        <v>29.975609756097562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 s="18">
        <v>50500</v>
      </c>
      <c r="E524" s="18">
        <v>16389</v>
      </c>
      <c r="F524" s="4">
        <f t="shared" si="32"/>
        <v>32.453465346534657</v>
      </c>
      <c r="G524" t="s">
        <v>14</v>
      </c>
      <c r="H524">
        <v>191</v>
      </c>
      <c r="I524" s="18">
        <f t="shared" si="33"/>
        <v>85.806282722513089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 s="18">
        <v>900</v>
      </c>
      <c r="E525" s="18">
        <v>6303</v>
      </c>
      <c r="F525" s="4">
        <f t="shared" si="32"/>
        <v>700.33333333333337</v>
      </c>
      <c r="G525" t="s">
        <v>20</v>
      </c>
      <c r="H525">
        <v>89</v>
      </c>
      <c r="I525" s="18">
        <f t="shared" si="33"/>
        <v>70.82022471910112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 s="18">
        <v>96700</v>
      </c>
      <c r="E526" s="18">
        <v>81136</v>
      </c>
      <c r="F526" s="4">
        <f t="shared" si="32"/>
        <v>83.904860392967947</v>
      </c>
      <c r="G526" t="s">
        <v>14</v>
      </c>
      <c r="H526">
        <v>1979</v>
      </c>
      <c r="I526" s="18">
        <f t="shared" si="33"/>
        <v>40.998484082870135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 s="18">
        <v>2100</v>
      </c>
      <c r="E527" s="18">
        <v>1768</v>
      </c>
      <c r="F527" s="4">
        <f t="shared" si="32"/>
        <v>84.19047619047619</v>
      </c>
      <c r="G527" t="s">
        <v>14</v>
      </c>
      <c r="H527">
        <v>63</v>
      </c>
      <c r="I527" s="18">
        <f t="shared" si="33"/>
        <v>28.063492063492063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 s="18">
        <v>8300</v>
      </c>
      <c r="E528" s="18">
        <v>12944</v>
      </c>
      <c r="F528" s="4">
        <f t="shared" si="32"/>
        <v>155.95180722891567</v>
      </c>
      <c r="G528" t="s">
        <v>20</v>
      </c>
      <c r="H528">
        <v>147</v>
      </c>
      <c r="I528" s="18">
        <f t="shared" si="33"/>
        <v>88.054421768707485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 s="18">
        <v>189200</v>
      </c>
      <c r="E529" s="18">
        <v>188480</v>
      </c>
      <c r="F529" s="4">
        <f t="shared" si="32"/>
        <v>99.619450317124731</v>
      </c>
      <c r="G529" t="s">
        <v>14</v>
      </c>
      <c r="H529">
        <v>6080</v>
      </c>
      <c r="I529" s="18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 s="18">
        <v>9000</v>
      </c>
      <c r="E530" s="18">
        <v>7227</v>
      </c>
      <c r="F530" s="4">
        <f t="shared" si="32"/>
        <v>80.3</v>
      </c>
      <c r="G530" t="s">
        <v>14</v>
      </c>
      <c r="H530">
        <v>80</v>
      </c>
      <c r="I530" s="18">
        <f t="shared" si="33"/>
        <v>90.337500000000006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 s="18">
        <v>5100</v>
      </c>
      <c r="E531" s="18">
        <v>574</v>
      </c>
      <c r="F531" s="4">
        <f t="shared" si="32"/>
        <v>11.254901960784315</v>
      </c>
      <c r="G531" t="s">
        <v>14</v>
      </c>
      <c r="H531">
        <v>9</v>
      </c>
      <c r="I531" s="18">
        <f t="shared" si="33"/>
        <v>63.777777777777779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 s="18">
        <v>105000</v>
      </c>
      <c r="E532" s="18">
        <v>96328</v>
      </c>
      <c r="F532" s="4">
        <f t="shared" si="32"/>
        <v>91.740952380952379</v>
      </c>
      <c r="G532" t="s">
        <v>14</v>
      </c>
      <c r="H532">
        <v>1784</v>
      </c>
      <c r="I532" s="18">
        <f t="shared" si="33"/>
        <v>53.995515695067262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 s="18">
        <v>186700</v>
      </c>
      <c r="E533" s="18">
        <v>178338</v>
      </c>
      <c r="F533" s="4">
        <f t="shared" si="32"/>
        <v>95.521156936261377</v>
      </c>
      <c r="G533" t="s">
        <v>47</v>
      </c>
      <c r="H533">
        <v>3640</v>
      </c>
      <c r="I533" s="18">
        <f t="shared" si="33"/>
        <v>48.993956043956047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 s="18">
        <v>1600</v>
      </c>
      <c r="E534" s="18">
        <v>8046</v>
      </c>
      <c r="F534" s="4">
        <f t="shared" si="32"/>
        <v>502.875</v>
      </c>
      <c r="G534" t="s">
        <v>20</v>
      </c>
      <c r="H534">
        <v>126</v>
      </c>
      <c r="I534" s="18">
        <f t="shared" si="33"/>
        <v>63.857142857142854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 s="18">
        <v>115600</v>
      </c>
      <c r="E535" s="18">
        <v>184086</v>
      </c>
      <c r="F535" s="4">
        <f t="shared" si="32"/>
        <v>159.24394463667821</v>
      </c>
      <c r="G535" t="s">
        <v>20</v>
      </c>
      <c r="H535">
        <v>2218</v>
      </c>
      <c r="I535" s="18">
        <f t="shared" si="33"/>
        <v>82.996393146979258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 s="18">
        <v>89100</v>
      </c>
      <c r="E536" s="18">
        <v>13385</v>
      </c>
      <c r="F536" s="4">
        <f t="shared" si="32"/>
        <v>15.022446689113355</v>
      </c>
      <c r="G536" t="s">
        <v>14</v>
      </c>
      <c r="H536">
        <v>243</v>
      </c>
      <c r="I536" s="18">
        <f t="shared" si="33"/>
        <v>55.08230452674897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 s="18">
        <v>2600</v>
      </c>
      <c r="E537" s="18">
        <v>12533</v>
      </c>
      <c r="F537" s="4">
        <f t="shared" si="32"/>
        <v>482.03846153846155</v>
      </c>
      <c r="G537" t="s">
        <v>20</v>
      </c>
      <c r="H537">
        <v>202</v>
      </c>
      <c r="I537" s="18">
        <f t="shared" si="33"/>
        <v>62.044554455445542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 s="18">
        <v>9800</v>
      </c>
      <c r="E538" s="18">
        <v>14697</v>
      </c>
      <c r="F538" s="4">
        <f t="shared" si="32"/>
        <v>149.96938775510205</v>
      </c>
      <c r="G538" t="s">
        <v>20</v>
      </c>
      <c r="H538">
        <v>140</v>
      </c>
      <c r="I538" s="18">
        <f t="shared" si="33"/>
        <v>104.97857142857143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 s="18">
        <v>84400</v>
      </c>
      <c r="E539" s="18">
        <v>98935</v>
      </c>
      <c r="F539" s="4">
        <f t="shared" si="32"/>
        <v>117.22156398104265</v>
      </c>
      <c r="G539" t="s">
        <v>20</v>
      </c>
      <c r="H539">
        <v>1052</v>
      </c>
      <c r="I539" s="18">
        <f t="shared" si="33"/>
        <v>94.044676806083643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 s="18">
        <v>151300</v>
      </c>
      <c r="E540" s="18">
        <v>57034</v>
      </c>
      <c r="F540" s="4">
        <f t="shared" si="32"/>
        <v>37.695968274950431</v>
      </c>
      <c r="G540" t="s">
        <v>14</v>
      </c>
      <c r="H540">
        <v>1296</v>
      </c>
      <c r="I540" s="18">
        <f t="shared" si="33"/>
        <v>44.007716049382715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 s="18">
        <v>9800</v>
      </c>
      <c r="E541" s="18">
        <v>7120</v>
      </c>
      <c r="F541" s="4">
        <f t="shared" si="32"/>
        <v>72.65306122448979</v>
      </c>
      <c r="G541" t="s">
        <v>14</v>
      </c>
      <c r="H541">
        <v>77</v>
      </c>
      <c r="I541" s="18">
        <f t="shared" si="33"/>
        <v>92.467532467532465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 s="18">
        <v>5300</v>
      </c>
      <c r="E542" s="18">
        <v>14097</v>
      </c>
      <c r="F542" s="4">
        <f t="shared" si="32"/>
        <v>265.98113207547169</v>
      </c>
      <c r="G542" t="s">
        <v>20</v>
      </c>
      <c r="H542">
        <v>247</v>
      </c>
      <c r="I542" s="18">
        <f t="shared" si="33"/>
        <v>57.072874493927124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 s="18">
        <v>178000</v>
      </c>
      <c r="E543" s="18">
        <v>43086</v>
      </c>
      <c r="F543" s="4">
        <f t="shared" si="32"/>
        <v>24.205617977528089</v>
      </c>
      <c r="G543" t="s">
        <v>14</v>
      </c>
      <c r="H543">
        <v>395</v>
      </c>
      <c r="I543" s="18">
        <f t="shared" si="33"/>
        <v>109.07848101265823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 s="18">
        <v>77000</v>
      </c>
      <c r="E544" s="18">
        <v>1930</v>
      </c>
      <c r="F544" s="4">
        <f t="shared" si="32"/>
        <v>2.5064935064935066</v>
      </c>
      <c r="G544" t="s">
        <v>14</v>
      </c>
      <c r="H544">
        <v>49</v>
      </c>
      <c r="I544" s="18">
        <f t="shared" si="33"/>
        <v>39.387755102040813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 s="18">
        <v>84900</v>
      </c>
      <c r="E545" s="18">
        <v>13864</v>
      </c>
      <c r="F545" s="4">
        <f t="shared" si="32"/>
        <v>16.329799764428738</v>
      </c>
      <c r="G545" t="s">
        <v>14</v>
      </c>
      <c r="H545">
        <v>180</v>
      </c>
      <c r="I545" s="18">
        <f t="shared" si="33"/>
        <v>77.022222222222226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 s="18">
        <v>2800</v>
      </c>
      <c r="E546" s="18">
        <v>7742</v>
      </c>
      <c r="F546" s="4">
        <f t="shared" si="32"/>
        <v>276.5</v>
      </c>
      <c r="G546" t="s">
        <v>20</v>
      </c>
      <c r="H546">
        <v>84</v>
      </c>
      <c r="I546" s="18">
        <f t="shared" si="33"/>
        <v>92.166666666666671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 s="18">
        <v>184800</v>
      </c>
      <c r="E547" s="18">
        <v>164109</v>
      </c>
      <c r="F547" s="4">
        <f t="shared" si="32"/>
        <v>88.803571428571431</v>
      </c>
      <c r="G547" t="s">
        <v>14</v>
      </c>
      <c r="H547">
        <v>2690</v>
      </c>
      <c r="I547" s="18">
        <f t="shared" si="33"/>
        <v>61.007063197026021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 s="18">
        <v>4200</v>
      </c>
      <c r="E548" s="18">
        <v>6870</v>
      </c>
      <c r="F548" s="4">
        <f t="shared" si="32"/>
        <v>163.57142857142858</v>
      </c>
      <c r="G548" t="s">
        <v>20</v>
      </c>
      <c r="H548">
        <v>88</v>
      </c>
      <c r="I548" s="18">
        <f t="shared" si="33"/>
        <v>78.068181818181813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 s="18">
        <v>1300</v>
      </c>
      <c r="E549" s="18">
        <v>12597</v>
      </c>
      <c r="F549" s="4">
        <f t="shared" si="32"/>
        <v>969</v>
      </c>
      <c r="G549" t="s">
        <v>20</v>
      </c>
      <c r="H549">
        <v>156</v>
      </c>
      <c r="I549" s="18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 s="18">
        <v>66100</v>
      </c>
      <c r="E550" s="18">
        <v>179074</v>
      </c>
      <c r="F550" s="4">
        <f t="shared" si="32"/>
        <v>270.91376701966715</v>
      </c>
      <c r="G550" t="s">
        <v>20</v>
      </c>
      <c r="H550">
        <v>2985</v>
      </c>
      <c r="I550" s="18">
        <f t="shared" si="33"/>
        <v>59.991289782244557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 s="18">
        <v>29500</v>
      </c>
      <c r="E551" s="18">
        <v>83843</v>
      </c>
      <c r="F551" s="4">
        <f t="shared" si="32"/>
        <v>284.21355932203392</v>
      </c>
      <c r="G551" t="s">
        <v>20</v>
      </c>
      <c r="H551">
        <v>762</v>
      </c>
      <c r="I551" s="18">
        <f t="shared" si="33"/>
        <v>110.03018372703411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 s="18">
        <v>100</v>
      </c>
      <c r="E552" s="18">
        <v>4</v>
      </c>
      <c r="F552" s="4">
        <f t="shared" si="32"/>
        <v>4</v>
      </c>
      <c r="G552" t="s">
        <v>74</v>
      </c>
      <c r="H552">
        <v>1</v>
      </c>
      <c r="I552" s="18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 s="18">
        <v>180100</v>
      </c>
      <c r="E553" s="18">
        <v>105598</v>
      </c>
      <c r="F553" s="4">
        <f t="shared" si="32"/>
        <v>58.6329816768462</v>
      </c>
      <c r="G553" t="s">
        <v>14</v>
      </c>
      <c r="H553">
        <v>2779</v>
      </c>
      <c r="I553" s="18">
        <f t="shared" si="33"/>
        <v>37.99856063332134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 s="18">
        <v>9000</v>
      </c>
      <c r="E554" s="18">
        <v>8866</v>
      </c>
      <c r="F554" s="4">
        <f t="shared" si="32"/>
        <v>98.511111111111106</v>
      </c>
      <c r="G554" t="s">
        <v>14</v>
      </c>
      <c r="H554">
        <v>92</v>
      </c>
      <c r="I554" s="18">
        <f t="shared" si="33"/>
        <v>96.369565217391298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 s="18">
        <v>170600</v>
      </c>
      <c r="E555" s="18">
        <v>75022</v>
      </c>
      <c r="F555" s="4">
        <f t="shared" si="32"/>
        <v>43.975381008206334</v>
      </c>
      <c r="G555" t="s">
        <v>14</v>
      </c>
      <c r="H555">
        <v>1028</v>
      </c>
      <c r="I555" s="18">
        <f t="shared" si="33"/>
        <v>72.978599221789878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 s="18">
        <v>9500</v>
      </c>
      <c r="E556" s="18">
        <v>14408</v>
      </c>
      <c r="F556" s="4">
        <f t="shared" si="32"/>
        <v>151.66315789473686</v>
      </c>
      <c r="G556" t="s">
        <v>20</v>
      </c>
      <c r="H556">
        <v>554</v>
      </c>
      <c r="I556" s="18">
        <f t="shared" si="33"/>
        <v>26.007220216606498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 s="18">
        <v>6300</v>
      </c>
      <c r="E557" s="18">
        <v>14089</v>
      </c>
      <c r="F557" s="4">
        <f t="shared" si="32"/>
        <v>223.63492063492063</v>
      </c>
      <c r="G557" t="s">
        <v>20</v>
      </c>
      <c r="H557">
        <v>135</v>
      </c>
      <c r="I557" s="18">
        <f t="shared" si="33"/>
        <v>104.36296296296297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 s="18">
        <v>5200</v>
      </c>
      <c r="E558" s="18">
        <v>12467</v>
      </c>
      <c r="F558" s="4">
        <f t="shared" si="32"/>
        <v>239.75</v>
      </c>
      <c r="G558" t="s">
        <v>20</v>
      </c>
      <c r="H558">
        <v>122</v>
      </c>
      <c r="I558" s="18">
        <f t="shared" si="33"/>
        <v>102.18852459016394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 s="18">
        <v>6000</v>
      </c>
      <c r="E559" s="18">
        <v>11960</v>
      </c>
      <c r="F559" s="4">
        <f t="shared" si="32"/>
        <v>199.33333333333334</v>
      </c>
      <c r="G559" t="s">
        <v>20</v>
      </c>
      <c r="H559">
        <v>221</v>
      </c>
      <c r="I559" s="18">
        <f t="shared" si="33"/>
        <v>54.117647058823529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 s="18">
        <v>5800</v>
      </c>
      <c r="E560" s="18">
        <v>7966</v>
      </c>
      <c r="F560" s="4">
        <f t="shared" si="32"/>
        <v>137.34482758620689</v>
      </c>
      <c r="G560" t="s">
        <v>20</v>
      </c>
      <c r="H560">
        <v>126</v>
      </c>
      <c r="I560" s="18">
        <f t="shared" si="33"/>
        <v>63.222222222222221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 s="18">
        <v>105300</v>
      </c>
      <c r="E561" s="18">
        <v>106321</v>
      </c>
      <c r="F561" s="4">
        <f t="shared" si="32"/>
        <v>100.96961063627731</v>
      </c>
      <c r="G561" t="s">
        <v>20</v>
      </c>
      <c r="H561">
        <v>1022</v>
      </c>
      <c r="I561" s="18">
        <f t="shared" si="33"/>
        <v>104.03228962818004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 s="18">
        <v>20000</v>
      </c>
      <c r="E562" s="18">
        <v>158832</v>
      </c>
      <c r="F562" s="4">
        <f t="shared" si="32"/>
        <v>794.16</v>
      </c>
      <c r="G562" t="s">
        <v>20</v>
      </c>
      <c r="H562">
        <v>3177</v>
      </c>
      <c r="I562" s="18">
        <f t="shared" si="33"/>
        <v>49.994334277620396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 s="18">
        <v>3000</v>
      </c>
      <c r="E563" s="18">
        <v>11091</v>
      </c>
      <c r="F563" s="4">
        <f t="shared" si="32"/>
        <v>369.7</v>
      </c>
      <c r="G563" t="s">
        <v>20</v>
      </c>
      <c r="H563">
        <v>198</v>
      </c>
      <c r="I563" s="18">
        <f t="shared" si="33"/>
        <v>56.015151515151516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 s="18">
        <v>9900</v>
      </c>
      <c r="E564" s="18">
        <v>1269</v>
      </c>
      <c r="F564" s="4">
        <f t="shared" si="32"/>
        <v>12.818181818181818</v>
      </c>
      <c r="G564" t="s">
        <v>14</v>
      </c>
      <c r="H564">
        <v>26</v>
      </c>
      <c r="I564" s="18">
        <f t="shared" si="33"/>
        <v>48.807692307692307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 s="18">
        <v>3700</v>
      </c>
      <c r="E565" s="18">
        <v>5107</v>
      </c>
      <c r="F565" s="4">
        <f t="shared" si="32"/>
        <v>138.02702702702703</v>
      </c>
      <c r="G565" t="s">
        <v>20</v>
      </c>
      <c r="H565">
        <v>85</v>
      </c>
      <c r="I565" s="18">
        <f t="shared" si="33"/>
        <v>60.082352941176474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 s="18">
        <v>168700</v>
      </c>
      <c r="E566" s="18">
        <v>141393</v>
      </c>
      <c r="F566" s="4">
        <f t="shared" si="32"/>
        <v>83.813278008298752</v>
      </c>
      <c r="G566" t="s">
        <v>14</v>
      </c>
      <c r="H566">
        <v>1790</v>
      </c>
      <c r="I566" s="18">
        <f t="shared" si="33"/>
        <v>78.990502793296088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 s="18">
        <v>94900</v>
      </c>
      <c r="E567" s="18">
        <v>194166</v>
      </c>
      <c r="F567" s="4">
        <f t="shared" si="32"/>
        <v>204.60063224446787</v>
      </c>
      <c r="G567" t="s">
        <v>20</v>
      </c>
      <c r="H567">
        <v>3596</v>
      </c>
      <c r="I567" s="18">
        <f t="shared" si="33"/>
        <v>53.99499443826474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 s="18">
        <v>9300</v>
      </c>
      <c r="E568" s="18">
        <v>4124</v>
      </c>
      <c r="F568" s="4">
        <f t="shared" si="32"/>
        <v>44.344086021505376</v>
      </c>
      <c r="G568" t="s">
        <v>14</v>
      </c>
      <c r="H568">
        <v>37</v>
      </c>
      <c r="I568" s="18">
        <f t="shared" si="33"/>
        <v>111.45945945945945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 s="18">
        <v>6800</v>
      </c>
      <c r="E569" s="18">
        <v>14865</v>
      </c>
      <c r="F569" s="4">
        <f t="shared" si="32"/>
        <v>218.60294117647058</v>
      </c>
      <c r="G569" t="s">
        <v>20</v>
      </c>
      <c r="H569">
        <v>244</v>
      </c>
      <c r="I569" s="18">
        <f t="shared" si="33"/>
        <v>60.922131147540981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 s="18">
        <v>72400</v>
      </c>
      <c r="E570" s="18">
        <v>134688</v>
      </c>
      <c r="F570" s="4">
        <f t="shared" si="32"/>
        <v>186.03314917127071</v>
      </c>
      <c r="G570" t="s">
        <v>20</v>
      </c>
      <c r="H570">
        <v>5180</v>
      </c>
      <c r="I570" s="18">
        <f t="shared" si="33"/>
        <v>26.0015444015444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 s="18">
        <v>20100</v>
      </c>
      <c r="E571" s="18">
        <v>47705</v>
      </c>
      <c r="F571" s="4">
        <f t="shared" si="32"/>
        <v>237.33830845771143</v>
      </c>
      <c r="G571" t="s">
        <v>20</v>
      </c>
      <c r="H571">
        <v>589</v>
      </c>
      <c r="I571" s="18">
        <f t="shared" si="33"/>
        <v>80.993208828522924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 s="18">
        <v>31200</v>
      </c>
      <c r="E572" s="18">
        <v>95364</v>
      </c>
      <c r="F572" s="4">
        <f t="shared" si="32"/>
        <v>305.65384615384613</v>
      </c>
      <c r="G572" t="s">
        <v>20</v>
      </c>
      <c r="H572">
        <v>2725</v>
      </c>
      <c r="I572" s="18">
        <f t="shared" si="33"/>
        <v>34.995963302752294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 s="18">
        <v>3500</v>
      </c>
      <c r="E573" s="18">
        <v>3295</v>
      </c>
      <c r="F573" s="4">
        <f t="shared" si="32"/>
        <v>94.142857142857139</v>
      </c>
      <c r="G573" t="s">
        <v>14</v>
      </c>
      <c r="H573">
        <v>35</v>
      </c>
      <c r="I573" s="18">
        <f t="shared" si="33"/>
        <v>94.142857142857139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 s="18">
        <v>9000</v>
      </c>
      <c r="E574" s="18">
        <v>4896</v>
      </c>
      <c r="F574" s="4">
        <f t="shared" si="32"/>
        <v>54.4</v>
      </c>
      <c r="G574" t="s">
        <v>74</v>
      </c>
      <c r="H574">
        <v>94</v>
      </c>
      <c r="I574" s="18">
        <f t="shared" si="33"/>
        <v>52.085106382978722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 s="18">
        <v>6700</v>
      </c>
      <c r="E575" s="18">
        <v>7496</v>
      </c>
      <c r="F575" s="4">
        <f t="shared" si="32"/>
        <v>111.88059701492537</v>
      </c>
      <c r="G575" t="s">
        <v>20</v>
      </c>
      <c r="H575">
        <v>300</v>
      </c>
      <c r="I575" s="18">
        <f t="shared" si="33"/>
        <v>24.986666666666668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 s="18">
        <v>2700</v>
      </c>
      <c r="E576" s="18">
        <v>9967</v>
      </c>
      <c r="F576" s="4">
        <f t="shared" si="32"/>
        <v>369.14814814814815</v>
      </c>
      <c r="G576" t="s">
        <v>20</v>
      </c>
      <c r="H576">
        <v>144</v>
      </c>
      <c r="I576" s="18">
        <f t="shared" si="33"/>
        <v>69.215277777777771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 s="18">
        <v>83300</v>
      </c>
      <c r="E577" s="18">
        <v>52421</v>
      </c>
      <c r="F577" s="4">
        <f t="shared" si="32"/>
        <v>62.930372148859547</v>
      </c>
      <c r="G577" t="s">
        <v>14</v>
      </c>
      <c r="H577">
        <v>558</v>
      </c>
      <c r="I577" s="18">
        <f t="shared" si="33"/>
        <v>93.944444444444443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 s="18">
        <v>9700</v>
      </c>
      <c r="E578" s="18">
        <v>6298</v>
      </c>
      <c r="F578" s="4">
        <f t="shared" si="32"/>
        <v>64.927835051546396</v>
      </c>
      <c r="G578" t="s">
        <v>14</v>
      </c>
      <c r="H578">
        <v>64</v>
      </c>
      <c r="I578" s="18">
        <f t="shared" si="33"/>
        <v>98.40625</v>
      </c>
      <c r="J578" t="s">
        <v>21</v>
      </c>
      <c r="K578" t="s">
        <v>22</v>
      </c>
      <c r="L578">
        <v>1509512400</v>
      </c>
      <c r="M578" s="7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 s="18">
        <v>8200</v>
      </c>
      <c r="E579" s="18">
        <v>1546</v>
      </c>
      <c r="F579" s="4">
        <f t="shared" ref="F579:F642" si="36">(100*E579)/D579</f>
        <v>18.853658536585368</v>
      </c>
      <c r="G579" t="s">
        <v>74</v>
      </c>
      <c r="H579">
        <v>37</v>
      </c>
      <c r="I579" s="18">
        <f t="shared" ref="I579:I642" si="37">IF(H579=0,0,E579/H579)</f>
        <v>41.783783783783782</v>
      </c>
      <c r="J579" t="s">
        <v>21</v>
      </c>
      <c r="K579" t="s">
        <v>22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 s="18">
        <v>96500</v>
      </c>
      <c r="E580" s="18">
        <v>16168</v>
      </c>
      <c r="F580" s="4">
        <f t="shared" si="36"/>
        <v>16.754404145077721</v>
      </c>
      <c r="G580" t="s">
        <v>14</v>
      </c>
      <c r="H580">
        <v>245</v>
      </c>
      <c r="I580" s="18">
        <f t="shared" si="37"/>
        <v>65.991836734693877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 s="18">
        <v>6200</v>
      </c>
      <c r="E581" s="18">
        <v>6269</v>
      </c>
      <c r="F581" s="4">
        <f t="shared" si="36"/>
        <v>101.11290322580645</v>
      </c>
      <c r="G581" t="s">
        <v>20</v>
      </c>
      <c r="H581">
        <v>87</v>
      </c>
      <c r="I581" s="18">
        <f t="shared" si="37"/>
        <v>72.05747126436782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 s="18">
        <v>43800</v>
      </c>
      <c r="E582" s="18">
        <v>149578</v>
      </c>
      <c r="F582" s="4">
        <f t="shared" si="36"/>
        <v>341.50228310502285</v>
      </c>
      <c r="G582" t="s">
        <v>20</v>
      </c>
      <c r="H582">
        <v>3116</v>
      </c>
      <c r="I582" s="18">
        <f t="shared" si="37"/>
        <v>48.003209242618745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 s="18">
        <v>6000</v>
      </c>
      <c r="E583" s="18">
        <v>3841</v>
      </c>
      <c r="F583" s="4">
        <f t="shared" si="36"/>
        <v>64.016666666666666</v>
      </c>
      <c r="G583" t="s">
        <v>14</v>
      </c>
      <c r="H583">
        <v>71</v>
      </c>
      <c r="I583" s="18">
        <f t="shared" si="37"/>
        <v>54.098591549295776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 s="18">
        <v>8700</v>
      </c>
      <c r="E584" s="18">
        <v>4531</v>
      </c>
      <c r="F584" s="4">
        <f t="shared" si="36"/>
        <v>52.080459770114942</v>
      </c>
      <c r="G584" t="s">
        <v>14</v>
      </c>
      <c r="H584">
        <v>42</v>
      </c>
      <c r="I584" s="18">
        <f t="shared" si="37"/>
        <v>107.88095238095238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 s="18">
        <v>18900</v>
      </c>
      <c r="E585" s="18">
        <v>60934</v>
      </c>
      <c r="F585" s="4">
        <f t="shared" si="36"/>
        <v>322.40211640211641</v>
      </c>
      <c r="G585" t="s">
        <v>20</v>
      </c>
      <c r="H585">
        <v>909</v>
      </c>
      <c r="I585" s="18">
        <f t="shared" si="37"/>
        <v>67.034103410341032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 s="18">
        <v>86400</v>
      </c>
      <c r="E586" s="18">
        <v>103255</v>
      </c>
      <c r="F586" s="4">
        <f t="shared" si="36"/>
        <v>119.50810185185185</v>
      </c>
      <c r="G586" t="s">
        <v>20</v>
      </c>
      <c r="H586">
        <v>1613</v>
      </c>
      <c r="I586" s="18">
        <f t="shared" si="37"/>
        <v>64.01425914445133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 s="18">
        <v>8900</v>
      </c>
      <c r="E587" s="18">
        <v>13065</v>
      </c>
      <c r="F587" s="4">
        <f t="shared" si="36"/>
        <v>146.79775280898878</v>
      </c>
      <c r="G587" t="s">
        <v>20</v>
      </c>
      <c r="H587">
        <v>136</v>
      </c>
      <c r="I587" s="18">
        <f t="shared" si="37"/>
        <v>96.066176470588232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 s="18">
        <v>700</v>
      </c>
      <c r="E588" s="18">
        <v>6654</v>
      </c>
      <c r="F588" s="4">
        <f t="shared" si="36"/>
        <v>950.57142857142856</v>
      </c>
      <c r="G588" t="s">
        <v>20</v>
      </c>
      <c r="H588">
        <v>130</v>
      </c>
      <c r="I588" s="18">
        <f t="shared" si="37"/>
        <v>51.184615384615384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 s="18">
        <v>9400</v>
      </c>
      <c r="E589" s="18">
        <v>6852</v>
      </c>
      <c r="F589" s="4">
        <f t="shared" si="36"/>
        <v>72.893617021276597</v>
      </c>
      <c r="G589" t="s">
        <v>14</v>
      </c>
      <c r="H589">
        <v>156</v>
      </c>
      <c r="I589" s="18">
        <f t="shared" si="37"/>
        <v>43.92307692307692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 s="18">
        <v>157600</v>
      </c>
      <c r="E590" s="18">
        <v>124517</v>
      </c>
      <c r="F590" s="4">
        <f t="shared" si="36"/>
        <v>79.008248730964468</v>
      </c>
      <c r="G590" t="s">
        <v>14</v>
      </c>
      <c r="H590">
        <v>1368</v>
      </c>
      <c r="I590" s="18">
        <f t="shared" si="37"/>
        <v>91.021198830409361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 s="18">
        <v>7900</v>
      </c>
      <c r="E591" s="18">
        <v>5113</v>
      </c>
      <c r="F591" s="4">
        <f t="shared" si="36"/>
        <v>64.721518987341767</v>
      </c>
      <c r="G591" t="s">
        <v>14</v>
      </c>
      <c r="H591">
        <v>102</v>
      </c>
      <c r="I591" s="18">
        <f t="shared" si="37"/>
        <v>50.127450980392155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 s="18">
        <v>7100</v>
      </c>
      <c r="E592" s="18">
        <v>5824</v>
      </c>
      <c r="F592" s="4">
        <f t="shared" si="36"/>
        <v>82.028169014084511</v>
      </c>
      <c r="G592" t="s">
        <v>14</v>
      </c>
      <c r="H592">
        <v>86</v>
      </c>
      <c r="I592" s="18">
        <f t="shared" si="37"/>
        <v>67.720930232558146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 s="18">
        <v>600</v>
      </c>
      <c r="E593" s="18">
        <v>6226</v>
      </c>
      <c r="F593" s="4">
        <f t="shared" si="36"/>
        <v>1037.6666666666667</v>
      </c>
      <c r="G593" t="s">
        <v>20</v>
      </c>
      <c r="H593">
        <v>102</v>
      </c>
      <c r="I593" s="18">
        <f t="shared" si="37"/>
        <v>61.03921568627451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 s="18">
        <v>156800</v>
      </c>
      <c r="E594" s="18">
        <v>20243</v>
      </c>
      <c r="F594" s="4">
        <f t="shared" si="36"/>
        <v>12.910076530612244</v>
      </c>
      <c r="G594" t="s">
        <v>14</v>
      </c>
      <c r="H594">
        <v>253</v>
      </c>
      <c r="I594" s="18">
        <f t="shared" si="37"/>
        <v>80.011857707509876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 s="18">
        <v>121600</v>
      </c>
      <c r="E595" s="18">
        <v>188288</v>
      </c>
      <c r="F595" s="4">
        <f t="shared" si="36"/>
        <v>154.84210526315789</v>
      </c>
      <c r="G595" t="s">
        <v>20</v>
      </c>
      <c r="H595">
        <v>4006</v>
      </c>
      <c r="I595" s="18">
        <f t="shared" si="37"/>
        <v>47.001497753369947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 s="18">
        <v>157300</v>
      </c>
      <c r="E596" s="18">
        <v>11167</v>
      </c>
      <c r="F596" s="4">
        <f t="shared" si="36"/>
        <v>7.0991735537190079</v>
      </c>
      <c r="G596" t="s">
        <v>14</v>
      </c>
      <c r="H596">
        <v>157</v>
      </c>
      <c r="I596" s="18">
        <f t="shared" si="37"/>
        <v>71.127388535031841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 s="18">
        <v>70300</v>
      </c>
      <c r="E597" s="18">
        <v>146595</v>
      </c>
      <c r="F597" s="4">
        <f t="shared" si="36"/>
        <v>208.52773826458036</v>
      </c>
      <c r="G597" t="s">
        <v>20</v>
      </c>
      <c r="H597">
        <v>1629</v>
      </c>
      <c r="I597" s="18">
        <f t="shared" si="37"/>
        <v>89.99079189686924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 s="18">
        <v>7900</v>
      </c>
      <c r="E598" s="18">
        <v>7875</v>
      </c>
      <c r="F598" s="4">
        <f t="shared" si="36"/>
        <v>99.683544303797461</v>
      </c>
      <c r="G598" t="s">
        <v>14</v>
      </c>
      <c r="H598">
        <v>183</v>
      </c>
      <c r="I598" s="18">
        <f t="shared" si="37"/>
        <v>43.032786885245905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 s="18">
        <v>73800</v>
      </c>
      <c r="E599" s="18">
        <v>148779</v>
      </c>
      <c r="F599" s="4">
        <f t="shared" si="36"/>
        <v>201.59756097560975</v>
      </c>
      <c r="G599" t="s">
        <v>20</v>
      </c>
      <c r="H599">
        <v>2188</v>
      </c>
      <c r="I599" s="18">
        <f t="shared" si="37"/>
        <v>67.997714808043881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 s="18">
        <v>108500</v>
      </c>
      <c r="E600" s="18">
        <v>175868</v>
      </c>
      <c r="F600" s="4">
        <f t="shared" si="36"/>
        <v>162.09032258064516</v>
      </c>
      <c r="G600" t="s">
        <v>20</v>
      </c>
      <c r="H600">
        <v>2409</v>
      </c>
      <c r="I600" s="18">
        <f t="shared" si="37"/>
        <v>73.004566210045667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 s="18">
        <v>140300</v>
      </c>
      <c r="E601" s="18">
        <v>5112</v>
      </c>
      <c r="F601" s="4">
        <f t="shared" si="36"/>
        <v>3.6436208125445475</v>
      </c>
      <c r="G601" t="s">
        <v>14</v>
      </c>
      <c r="H601">
        <v>82</v>
      </c>
      <c r="I601" s="18">
        <f t="shared" si="37"/>
        <v>62.341463414634148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 s="18">
        <v>100</v>
      </c>
      <c r="E602" s="18">
        <v>5</v>
      </c>
      <c r="F602" s="4">
        <f t="shared" si="36"/>
        <v>5</v>
      </c>
      <c r="G602" t="s">
        <v>14</v>
      </c>
      <c r="H602">
        <v>1</v>
      </c>
      <c r="I602" s="18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 s="18">
        <v>6300</v>
      </c>
      <c r="E603" s="18">
        <v>13018</v>
      </c>
      <c r="F603" s="4">
        <f t="shared" si="36"/>
        <v>206.63492063492063</v>
      </c>
      <c r="G603" t="s">
        <v>20</v>
      </c>
      <c r="H603">
        <v>194</v>
      </c>
      <c r="I603" s="18">
        <f t="shared" si="37"/>
        <v>67.103092783505161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 s="18">
        <v>71100</v>
      </c>
      <c r="E604" s="18">
        <v>91176</v>
      </c>
      <c r="F604" s="4">
        <f t="shared" si="36"/>
        <v>128.23628691983123</v>
      </c>
      <c r="G604" t="s">
        <v>20</v>
      </c>
      <c r="H604">
        <v>1140</v>
      </c>
      <c r="I604" s="18">
        <f t="shared" si="37"/>
        <v>79.978947368421046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 s="18">
        <v>5300</v>
      </c>
      <c r="E605" s="18">
        <v>6342</v>
      </c>
      <c r="F605" s="4">
        <f t="shared" si="36"/>
        <v>119.66037735849056</v>
      </c>
      <c r="G605" t="s">
        <v>20</v>
      </c>
      <c r="H605">
        <v>102</v>
      </c>
      <c r="I605" s="18">
        <f t="shared" si="37"/>
        <v>62.176470588235297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 s="18">
        <v>88700</v>
      </c>
      <c r="E606" s="18">
        <v>151438</v>
      </c>
      <c r="F606" s="4">
        <f t="shared" si="36"/>
        <v>170.73055242390078</v>
      </c>
      <c r="G606" t="s">
        <v>20</v>
      </c>
      <c r="H606">
        <v>2857</v>
      </c>
      <c r="I606" s="18">
        <f t="shared" si="37"/>
        <v>53.005950297514879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 s="18">
        <v>3300</v>
      </c>
      <c r="E607" s="18">
        <v>6178</v>
      </c>
      <c r="F607" s="4">
        <f t="shared" si="36"/>
        <v>187.21212121212122</v>
      </c>
      <c r="G607" t="s">
        <v>20</v>
      </c>
      <c r="H607">
        <v>107</v>
      </c>
      <c r="I607" s="18">
        <f t="shared" si="37"/>
        <v>57.738317757009348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 s="18">
        <v>3400</v>
      </c>
      <c r="E608" s="18">
        <v>6405</v>
      </c>
      <c r="F608" s="4">
        <f t="shared" si="36"/>
        <v>188.38235294117646</v>
      </c>
      <c r="G608" t="s">
        <v>20</v>
      </c>
      <c r="H608">
        <v>160</v>
      </c>
      <c r="I608" s="18">
        <f t="shared" si="37"/>
        <v>40.03125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 s="18">
        <v>137600</v>
      </c>
      <c r="E609" s="18">
        <v>180667</v>
      </c>
      <c r="F609" s="4">
        <f t="shared" si="36"/>
        <v>131.29869186046511</v>
      </c>
      <c r="G609" t="s">
        <v>20</v>
      </c>
      <c r="H609">
        <v>2230</v>
      </c>
      <c r="I609" s="18">
        <f t="shared" si="37"/>
        <v>81.016591928251117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 s="18">
        <v>3900</v>
      </c>
      <c r="E610" s="18">
        <v>11075</v>
      </c>
      <c r="F610" s="4">
        <f t="shared" si="36"/>
        <v>283.97435897435895</v>
      </c>
      <c r="G610" t="s">
        <v>20</v>
      </c>
      <c r="H610">
        <v>316</v>
      </c>
      <c r="I610" s="18">
        <f t="shared" si="37"/>
        <v>35.047468354430379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 s="18">
        <v>10000</v>
      </c>
      <c r="E611" s="18">
        <v>12042</v>
      </c>
      <c r="F611" s="4">
        <f t="shared" si="36"/>
        <v>120.42</v>
      </c>
      <c r="G611" t="s">
        <v>20</v>
      </c>
      <c r="H611">
        <v>117</v>
      </c>
      <c r="I611" s="18">
        <f t="shared" si="37"/>
        <v>102.92307692307692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 s="18">
        <v>42800</v>
      </c>
      <c r="E612" s="18">
        <v>179356</v>
      </c>
      <c r="F612" s="4">
        <f t="shared" si="36"/>
        <v>419.05607476635515</v>
      </c>
      <c r="G612" t="s">
        <v>20</v>
      </c>
      <c r="H612">
        <v>6406</v>
      </c>
      <c r="I612" s="18">
        <f t="shared" si="37"/>
        <v>27.998126756166094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 s="18">
        <v>8200</v>
      </c>
      <c r="E613" s="18">
        <v>1136</v>
      </c>
      <c r="F613" s="4">
        <f t="shared" si="36"/>
        <v>13.853658536585366</v>
      </c>
      <c r="G613" t="s">
        <v>74</v>
      </c>
      <c r="H613">
        <v>15</v>
      </c>
      <c r="I613" s="18">
        <f t="shared" si="37"/>
        <v>75.733333333333334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 s="18">
        <v>6200</v>
      </c>
      <c r="E614" s="18">
        <v>8645</v>
      </c>
      <c r="F614" s="4">
        <f t="shared" si="36"/>
        <v>139.43548387096774</v>
      </c>
      <c r="G614" t="s">
        <v>20</v>
      </c>
      <c r="H614">
        <v>192</v>
      </c>
      <c r="I614" s="18">
        <f t="shared" si="37"/>
        <v>45.026041666666664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 s="18">
        <v>1100</v>
      </c>
      <c r="E615" s="18">
        <v>1914</v>
      </c>
      <c r="F615" s="4">
        <f t="shared" si="36"/>
        <v>174</v>
      </c>
      <c r="G615" t="s">
        <v>20</v>
      </c>
      <c r="H615">
        <v>26</v>
      </c>
      <c r="I615" s="18">
        <f t="shared" si="37"/>
        <v>73.615384615384613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 s="18">
        <v>26500</v>
      </c>
      <c r="E616" s="18">
        <v>41205</v>
      </c>
      <c r="F616" s="4">
        <f t="shared" si="36"/>
        <v>155.49056603773585</v>
      </c>
      <c r="G616" t="s">
        <v>20</v>
      </c>
      <c r="H616">
        <v>723</v>
      </c>
      <c r="I616" s="18">
        <f t="shared" si="37"/>
        <v>56.991701244813278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 s="18">
        <v>8500</v>
      </c>
      <c r="E617" s="18">
        <v>14488</v>
      </c>
      <c r="F617" s="4">
        <f t="shared" si="36"/>
        <v>170.4470588235294</v>
      </c>
      <c r="G617" t="s">
        <v>20</v>
      </c>
      <c r="H617">
        <v>170</v>
      </c>
      <c r="I617" s="18">
        <f t="shared" si="37"/>
        <v>85.223529411764702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 s="18">
        <v>6400</v>
      </c>
      <c r="E618" s="18">
        <v>12129</v>
      </c>
      <c r="F618" s="4">
        <f t="shared" si="36"/>
        <v>189.515625</v>
      </c>
      <c r="G618" t="s">
        <v>20</v>
      </c>
      <c r="H618">
        <v>238</v>
      </c>
      <c r="I618" s="18">
        <f t="shared" si="37"/>
        <v>50.962184873949582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 s="18">
        <v>1400</v>
      </c>
      <c r="E619" s="18">
        <v>3496</v>
      </c>
      <c r="F619" s="4">
        <f t="shared" si="36"/>
        <v>249.71428571428572</v>
      </c>
      <c r="G619" t="s">
        <v>20</v>
      </c>
      <c r="H619">
        <v>55</v>
      </c>
      <c r="I619" s="18">
        <f t="shared" si="37"/>
        <v>63.563636363636363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 s="18">
        <v>198600</v>
      </c>
      <c r="E620" s="18">
        <v>97037</v>
      </c>
      <c r="F620" s="4">
        <f t="shared" si="36"/>
        <v>48.86052366565962</v>
      </c>
      <c r="G620" t="s">
        <v>14</v>
      </c>
      <c r="H620">
        <v>1198</v>
      </c>
      <c r="I620" s="18">
        <f t="shared" si="37"/>
        <v>80.999165275459092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 s="18">
        <v>195900</v>
      </c>
      <c r="E621" s="18">
        <v>55757</v>
      </c>
      <c r="F621" s="4">
        <f t="shared" si="36"/>
        <v>28.461970393057683</v>
      </c>
      <c r="G621" t="s">
        <v>14</v>
      </c>
      <c r="H621">
        <v>648</v>
      </c>
      <c r="I621" s="18">
        <f t="shared" si="37"/>
        <v>86.044753086419746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 s="18">
        <v>4300</v>
      </c>
      <c r="E622" s="18">
        <v>11525</v>
      </c>
      <c r="F622" s="4">
        <f t="shared" si="36"/>
        <v>268.02325581395348</v>
      </c>
      <c r="G622" t="s">
        <v>20</v>
      </c>
      <c r="H622">
        <v>128</v>
      </c>
      <c r="I622" s="18">
        <f t="shared" si="37"/>
        <v>90.0390625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 s="18">
        <v>25600</v>
      </c>
      <c r="E623" s="18">
        <v>158669</v>
      </c>
      <c r="F623" s="4">
        <f t="shared" si="36"/>
        <v>619.80078125</v>
      </c>
      <c r="G623" t="s">
        <v>20</v>
      </c>
      <c r="H623">
        <v>2144</v>
      </c>
      <c r="I623" s="18">
        <f t="shared" si="37"/>
        <v>74.006063432835816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 s="18">
        <v>189000</v>
      </c>
      <c r="E624" s="18">
        <v>5916</v>
      </c>
      <c r="F624" s="4">
        <f t="shared" si="36"/>
        <v>3.1301587301587301</v>
      </c>
      <c r="G624" t="s">
        <v>14</v>
      </c>
      <c r="H624">
        <v>64</v>
      </c>
      <c r="I624" s="18">
        <f t="shared" si="37"/>
        <v>92.4375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 s="18">
        <v>94300</v>
      </c>
      <c r="E625" s="18">
        <v>150806</v>
      </c>
      <c r="F625" s="4">
        <f t="shared" si="36"/>
        <v>159.92152704135736</v>
      </c>
      <c r="G625" t="s">
        <v>20</v>
      </c>
      <c r="H625">
        <v>2693</v>
      </c>
      <c r="I625" s="18">
        <f t="shared" si="37"/>
        <v>55.999257333828446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 s="18">
        <v>5100</v>
      </c>
      <c r="E626" s="18">
        <v>14249</v>
      </c>
      <c r="F626" s="4">
        <f t="shared" si="36"/>
        <v>279.39215686274508</v>
      </c>
      <c r="G626" t="s">
        <v>20</v>
      </c>
      <c r="H626">
        <v>432</v>
      </c>
      <c r="I626" s="18">
        <f t="shared" si="37"/>
        <v>32.983796296296298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 s="18">
        <v>7500</v>
      </c>
      <c r="E627" s="18">
        <v>5803</v>
      </c>
      <c r="F627" s="4">
        <f t="shared" si="36"/>
        <v>77.373333333333335</v>
      </c>
      <c r="G627" t="s">
        <v>14</v>
      </c>
      <c r="H627">
        <v>62</v>
      </c>
      <c r="I627" s="18">
        <f t="shared" si="37"/>
        <v>93.596774193548384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 s="18">
        <v>6400</v>
      </c>
      <c r="E628" s="18">
        <v>13205</v>
      </c>
      <c r="F628" s="4">
        <f t="shared" si="36"/>
        <v>206.328125</v>
      </c>
      <c r="G628" t="s">
        <v>20</v>
      </c>
      <c r="H628">
        <v>189</v>
      </c>
      <c r="I628" s="18">
        <f t="shared" si="37"/>
        <v>69.867724867724874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 s="18">
        <v>1600</v>
      </c>
      <c r="E629" s="18">
        <v>11108</v>
      </c>
      <c r="F629" s="4">
        <f t="shared" si="36"/>
        <v>694.25</v>
      </c>
      <c r="G629" t="s">
        <v>20</v>
      </c>
      <c r="H629">
        <v>154</v>
      </c>
      <c r="I629" s="18">
        <f t="shared" si="37"/>
        <v>72.129870129870127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 s="18">
        <v>1900</v>
      </c>
      <c r="E630" s="18">
        <v>2884</v>
      </c>
      <c r="F630" s="4">
        <f t="shared" si="36"/>
        <v>151.78947368421052</v>
      </c>
      <c r="G630" t="s">
        <v>20</v>
      </c>
      <c r="H630">
        <v>96</v>
      </c>
      <c r="I630" s="18">
        <f t="shared" si="37"/>
        <v>30.041666666666668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 s="18">
        <v>85900</v>
      </c>
      <c r="E631" s="18">
        <v>55476</v>
      </c>
      <c r="F631" s="4">
        <f t="shared" si="36"/>
        <v>64.582072176949936</v>
      </c>
      <c r="G631" t="s">
        <v>14</v>
      </c>
      <c r="H631">
        <v>750</v>
      </c>
      <c r="I631" s="18">
        <f t="shared" si="37"/>
        <v>73.968000000000004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 s="18">
        <v>9500</v>
      </c>
      <c r="E632" s="18">
        <v>5973</v>
      </c>
      <c r="F632" s="4">
        <f t="shared" si="36"/>
        <v>62.873684210526314</v>
      </c>
      <c r="G632" t="s">
        <v>74</v>
      </c>
      <c r="H632">
        <v>87</v>
      </c>
      <c r="I632" s="18">
        <f t="shared" si="37"/>
        <v>68.65517241379311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 s="18">
        <v>59200</v>
      </c>
      <c r="E633" s="18">
        <v>183756</v>
      </c>
      <c r="F633" s="4">
        <f t="shared" si="36"/>
        <v>310.39864864864865</v>
      </c>
      <c r="G633" t="s">
        <v>20</v>
      </c>
      <c r="H633">
        <v>3063</v>
      </c>
      <c r="I633" s="18">
        <f t="shared" si="37"/>
        <v>59.992164544564154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 s="18">
        <v>72100</v>
      </c>
      <c r="E634" s="18">
        <v>30902</v>
      </c>
      <c r="F634" s="4">
        <f t="shared" si="36"/>
        <v>42.859916782246877</v>
      </c>
      <c r="G634" t="s">
        <v>47</v>
      </c>
      <c r="H634">
        <v>278</v>
      </c>
      <c r="I634" s="18">
        <f t="shared" si="37"/>
        <v>111.15827338129496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 s="18">
        <v>6700</v>
      </c>
      <c r="E635" s="18">
        <v>5569</v>
      </c>
      <c r="F635" s="4">
        <f t="shared" si="36"/>
        <v>83.119402985074629</v>
      </c>
      <c r="G635" t="s">
        <v>14</v>
      </c>
      <c r="H635">
        <v>105</v>
      </c>
      <c r="I635" s="18">
        <f t="shared" si="37"/>
        <v>53.038095238095238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 s="18">
        <v>118200</v>
      </c>
      <c r="E636" s="18">
        <v>92824</v>
      </c>
      <c r="F636" s="4">
        <f t="shared" si="36"/>
        <v>78.531302876480538</v>
      </c>
      <c r="G636" t="s">
        <v>74</v>
      </c>
      <c r="H636">
        <v>1658</v>
      </c>
      <c r="I636" s="18">
        <f t="shared" si="37"/>
        <v>55.985524728588658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 s="18">
        <v>139000</v>
      </c>
      <c r="E637" s="18">
        <v>158590</v>
      </c>
      <c r="F637" s="4">
        <f t="shared" si="36"/>
        <v>114.09352517985612</v>
      </c>
      <c r="G637" t="s">
        <v>20</v>
      </c>
      <c r="H637">
        <v>2266</v>
      </c>
      <c r="I637" s="18">
        <f t="shared" si="37"/>
        <v>69.986760812003524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 s="18">
        <v>197700</v>
      </c>
      <c r="E638" s="18">
        <v>127591</v>
      </c>
      <c r="F638" s="4">
        <f t="shared" si="36"/>
        <v>64.537683358624179</v>
      </c>
      <c r="G638" t="s">
        <v>14</v>
      </c>
      <c r="H638">
        <v>2604</v>
      </c>
      <c r="I638" s="18">
        <f t="shared" si="37"/>
        <v>48.998079877112133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 s="18">
        <v>8500</v>
      </c>
      <c r="E639" s="18">
        <v>6750</v>
      </c>
      <c r="F639" s="4">
        <f t="shared" si="36"/>
        <v>79.411764705882348</v>
      </c>
      <c r="G639" t="s">
        <v>14</v>
      </c>
      <c r="H639">
        <v>65</v>
      </c>
      <c r="I639" s="18">
        <f t="shared" si="37"/>
        <v>103.84615384615384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 s="18">
        <v>81600</v>
      </c>
      <c r="E640" s="18">
        <v>9318</v>
      </c>
      <c r="F640" s="4">
        <f t="shared" si="36"/>
        <v>11.419117647058824</v>
      </c>
      <c r="G640" t="s">
        <v>14</v>
      </c>
      <c r="H640">
        <v>94</v>
      </c>
      <c r="I640" s="18">
        <f t="shared" si="37"/>
        <v>99.127659574468083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 s="18">
        <v>8600</v>
      </c>
      <c r="E641" s="18">
        <v>4832</v>
      </c>
      <c r="F641" s="4">
        <f t="shared" si="36"/>
        <v>56.186046511627907</v>
      </c>
      <c r="G641" t="s">
        <v>47</v>
      </c>
      <c r="H641">
        <v>45</v>
      </c>
      <c r="I641" s="18">
        <f t="shared" si="37"/>
        <v>107.37777777777778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 s="18">
        <v>119800</v>
      </c>
      <c r="E642" s="18">
        <v>19769</v>
      </c>
      <c r="F642" s="4">
        <f t="shared" si="36"/>
        <v>16.501669449081803</v>
      </c>
      <c r="G642" t="s">
        <v>14</v>
      </c>
      <c r="H642">
        <v>257</v>
      </c>
      <c r="I642" s="18">
        <f t="shared" si="37"/>
        <v>76.922178988326849</v>
      </c>
      <c r="J642" t="s">
        <v>21</v>
      </c>
      <c r="K642" t="s">
        <v>22</v>
      </c>
      <c r="L642">
        <v>1453096800</v>
      </c>
      <c r="M642" s="7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 s="18">
        <v>9400</v>
      </c>
      <c r="E643" s="18">
        <v>11277</v>
      </c>
      <c r="F643" s="4">
        <f t="shared" ref="F643:F706" si="40">(100*E643)/D643</f>
        <v>119.96808510638297</v>
      </c>
      <c r="G643" t="s">
        <v>20</v>
      </c>
      <c r="H643">
        <v>194</v>
      </c>
      <c r="I643" s="18">
        <f t="shared" ref="I643:I706" si="41">IF(H643=0,0,E643/H643)</f>
        <v>58.128865979381445</v>
      </c>
      <c r="J643" t="s">
        <v>98</v>
      </c>
      <c r="K643" t="s">
        <v>99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 s="18">
        <v>9200</v>
      </c>
      <c r="E644" s="18">
        <v>13382</v>
      </c>
      <c r="F644" s="4">
        <f t="shared" si="40"/>
        <v>145.45652173913044</v>
      </c>
      <c r="G644" t="s">
        <v>20</v>
      </c>
      <c r="H644">
        <v>129</v>
      </c>
      <c r="I644" s="18">
        <f t="shared" si="41"/>
        <v>103.73643410852713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 s="18">
        <v>14900</v>
      </c>
      <c r="E645" s="18">
        <v>32986</v>
      </c>
      <c r="F645" s="4">
        <f t="shared" si="40"/>
        <v>221.38255033557047</v>
      </c>
      <c r="G645" t="s">
        <v>20</v>
      </c>
      <c r="H645">
        <v>375</v>
      </c>
      <c r="I645" s="18">
        <f t="shared" si="41"/>
        <v>87.962666666666664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 s="18">
        <v>169400</v>
      </c>
      <c r="E646" s="18">
        <v>81984</v>
      </c>
      <c r="F646" s="4">
        <f t="shared" si="40"/>
        <v>48.396694214876035</v>
      </c>
      <c r="G646" t="s">
        <v>14</v>
      </c>
      <c r="H646">
        <v>2928</v>
      </c>
      <c r="I646" s="18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 s="18">
        <v>192100</v>
      </c>
      <c r="E647" s="18">
        <v>178483</v>
      </c>
      <c r="F647" s="4">
        <f t="shared" si="40"/>
        <v>92.911504424778755</v>
      </c>
      <c r="G647" t="s">
        <v>14</v>
      </c>
      <c r="H647">
        <v>4697</v>
      </c>
      <c r="I647" s="18">
        <f t="shared" si="41"/>
        <v>37.999361294443261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 s="18">
        <v>98700</v>
      </c>
      <c r="E648" s="18">
        <v>87448</v>
      </c>
      <c r="F648" s="4">
        <f t="shared" si="40"/>
        <v>88.59979736575481</v>
      </c>
      <c r="G648" t="s">
        <v>14</v>
      </c>
      <c r="H648">
        <v>2915</v>
      </c>
      <c r="I648" s="18">
        <f t="shared" si="41"/>
        <v>29.999313893653515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 s="18">
        <v>4500</v>
      </c>
      <c r="E649" s="18">
        <v>1863</v>
      </c>
      <c r="F649" s="4">
        <f t="shared" si="40"/>
        <v>41.4</v>
      </c>
      <c r="G649" t="s">
        <v>14</v>
      </c>
      <c r="H649">
        <v>18</v>
      </c>
      <c r="I649" s="18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 s="18">
        <v>98600</v>
      </c>
      <c r="E650" s="18">
        <v>62174</v>
      </c>
      <c r="F650" s="4">
        <f t="shared" si="40"/>
        <v>63.056795131845838</v>
      </c>
      <c r="G650" t="s">
        <v>74</v>
      </c>
      <c r="H650">
        <v>723</v>
      </c>
      <c r="I650" s="18">
        <f t="shared" si="41"/>
        <v>85.994467496542185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 s="18">
        <v>121700</v>
      </c>
      <c r="E651" s="18">
        <v>59003</v>
      </c>
      <c r="F651" s="4">
        <f t="shared" si="40"/>
        <v>48.482333607230899</v>
      </c>
      <c r="G651" t="s">
        <v>14</v>
      </c>
      <c r="H651">
        <v>602</v>
      </c>
      <c r="I651" s="18">
        <f t="shared" si="41"/>
        <v>98.011627906976742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 s="18">
        <v>100</v>
      </c>
      <c r="E652" s="18">
        <v>2</v>
      </c>
      <c r="F652" s="4">
        <f t="shared" si="40"/>
        <v>2</v>
      </c>
      <c r="G652" t="s">
        <v>14</v>
      </c>
      <c r="H652">
        <v>1</v>
      </c>
      <c r="I652" s="18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 s="18">
        <v>196700</v>
      </c>
      <c r="E653" s="18">
        <v>174039</v>
      </c>
      <c r="F653" s="4">
        <f t="shared" si="40"/>
        <v>88.47941026944585</v>
      </c>
      <c r="G653" t="s">
        <v>14</v>
      </c>
      <c r="H653">
        <v>3868</v>
      </c>
      <c r="I653" s="18">
        <f t="shared" si="41"/>
        <v>44.994570837642193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 s="18">
        <v>10000</v>
      </c>
      <c r="E654" s="18">
        <v>12684</v>
      </c>
      <c r="F654" s="4">
        <f t="shared" si="40"/>
        <v>126.84</v>
      </c>
      <c r="G654" t="s">
        <v>20</v>
      </c>
      <c r="H654">
        <v>409</v>
      </c>
      <c r="I654" s="18">
        <f t="shared" si="41"/>
        <v>31.012224938875306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 s="18">
        <v>600</v>
      </c>
      <c r="E655" s="18">
        <v>14033</v>
      </c>
      <c r="F655" s="4">
        <f t="shared" si="40"/>
        <v>2338.8333333333335</v>
      </c>
      <c r="G655" t="s">
        <v>20</v>
      </c>
      <c r="H655">
        <v>234</v>
      </c>
      <c r="I655" s="18">
        <f t="shared" si="41"/>
        <v>59.970085470085472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 s="18">
        <v>35000</v>
      </c>
      <c r="E656" s="18">
        <v>177936</v>
      </c>
      <c r="F656" s="4">
        <f t="shared" si="40"/>
        <v>508.38857142857142</v>
      </c>
      <c r="G656" t="s">
        <v>20</v>
      </c>
      <c r="H656">
        <v>3016</v>
      </c>
      <c r="I656" s="18">
        <f t="shared" si="41"/>
        <v>58.9973474801061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 s="18">
        <v>6900</v>
      </c>
      <c r="E657" s="18">
        <v>13212</v>
      </c>
      <c r="F657" s="4">
        <f t="shared" si="40"/>
        <v>191.47826086956522</v>
      </c>
      <c r="G657" t="s">
        <v>20</v>
      </c>
      <c r="H657">
        <v>264</v>
      </c>
      <c r="I657" s="18">
        <f t="shared" si="41"/>
        <v>50.045454545454547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 s="18">
        <v>118400</v>
      </c>
      <c r="E658" s="18">
        <v>49879</v>
      </c>
      <c r="F658" s="4">
        <f t="shared" si="40"/>
        <v>42.127533783783782</v>
      </c>
      <c r="G658" t="s">
        <v>14</v>
      </c>
      <c r="H658">
        <v>504</v>
      </c>
      <c r="I658" s="18">
        <f t="shared" si="41"/>
        <v>98.966269841269835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 s="18">
        <v>10000</v>
      </c>
      <c r="E659" s="18">
        <v>824</v>
      </c>
      <c r="F659" s="4">
        <f t="shared" si="40"/>
        <v>8.24</v>
      </c>
      <c r="G659" t="s">
        <v>14</v>
      </c>
      <c r="H659">
        <v>14</v>
      </c>
      <c r="I659" s="18">
        <f t="shared" si="41"/>
        <v>58.857142857142854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 s="18">
        <v>52600</v>
      </c>
      <c r="E660" s="18">
        <v>31594</v>
      </c>
      <c r="F660" s="4">
        <f t="shared" si="40"/>
        <v>60.064638783269963</v>
      </c>
      <c r="G660" t="s">
        <v>74</v>
      </c>
      <c r="H660">
        <v>390</v>
      </c>
      <c r="I660" s="18">
        <f t="shared" si="41"/>
        <v>81.010256410256417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 s="18">
        <v>120700</v>
      </c>
      <c r="E661" s="18">
        <v>57010</v>
      </c>
      <c r="F661" s="4">
        <f t="shared" si="40"/>
        <v>47.232808616404306</v>
      </c>
      <c r="G661" t="s">
        <v>14</v>
      </c>
      <c r="H661">
        <v>750</v>
      </c>
      <c r="I661" s="18">
        <f t="shared" si="41"/>
        <v>76.013333333333335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 s="18">
        <v>9100</v>
      </c>
      <c r="E662" s="18">
        <v>7438</v>
      </c>
      <c r="F662" s="4">
        <f t="shared" si="40"/>
        <v>81.736263736263737</v>
      </c>
      <c r="G662" t="s">
        <v>14</v>
      </c>
      <c r="H662">
        <v>77</v>
      </c>
      <c r="I662" s="18">
        <f t="shared" si="41"/>
        <v>96.597402597402592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 s="18">
        <v>106800</v>
      </c>
      <c r="E663" s="18">
        <v>57872</v>
      </c>
      <c r="F663" s="4">
        <f t="shared" si="40"/>
        <v>54.187265917602993</v>
      </c>
      <c r="G663" t="s">
        <v>14</v>
      </c>
      <c r="H663">
        <v>752</v>
      </c>
      <c r="I663" s="18">
        <f t="shared" si="41"/>
        <v>76.957446808510639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 s="18">
        <v>9100</v>
      </c>
      <c r="E664" s="18">
        <v>8906</v>
      </c>
      <c r="F664" s="4">
        <f t="shared" si="40"/>
        <v>97.868131868131869</v>
      </c>
      <c r="G664" t="s">
        <v>14</v>
      </c>
      <c r="H664">
        <v>131</v>
      </c>
      <c r="I664" s="18">
        <f t="shared" si="41"/>
        <v>67.984732824427482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 s="18">
        <v>10000</v>
      </c>
      <c r="E665" s="18">
        <v>7724</v>
      </c>
      <c r="F665" s="4">
        <f t="shared" si="40"/>
        <v>77.239999999999995</v>
      </c>
      <c r="G665" t="s">
        <v>14</v>
      </c>
      <c r="H665">
        <v>87</v>
      </c>
      <c r="I665" s="18">
        <f t="shared" si="41"/>
        <v>88.781609195402297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 s="18">
        <v>79400</v>
      </c>
      <c r="E666" s="18">
        <v>26571</v>
      </c>
      <c r="F666" s="4">
        <f t="shared" si="40"/>
        <v>33.464735516372798</v>
      </c>
      <c r="G666" t="s">
        <v>14</v>
      </c>
      <c r="H666">
        <v>1063</v>
      </c>
      <c r="I666" s="18">
        <f t="shared" si="41"/>
        <v>24.99623706491063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 s="18">
        <v>5100</v>
      </c>
      <c r="E667" s="18">
        <v>12219</v>
      </c>
      <c r="F667" s="4">
        <f t="shared" si="40"/>
        <v>239.58823529411765</v>
      </c>
      <c r="G667" t="s">
        <v>20</v>
      </c>
      <c r="H667">
        <v>272</v>
      </c>
      <c r="I667" s="18">
        <f t="shared" si="41"/>
        <v>44.922794117647058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 s="18">
        <v>3100</v>
      </c>
      <c r="E668" s="18">
        <v>1985</v>
      </c>
      <c r="F668" s="4">
        <f t="shared" si="40"/>
        <v>64.032258064516128</v>
      </c>
      <c r="G668" t="s">
        <v>74</v>
      </c>
      <c r="H668">
        <v>25</v>
      </c>
      <c r="I668" s="18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 s="18">
        <v>6900</v>
      </c>
      <c r="E669" s="18">
        <v>12155</v>
      </c>
      <c r="F669" s="4">
        <f t="shared" si="40"/>
        <v>176.15942028985506</v>
      </c>
      <c r="G669" t="s">
        <v>20</v>
      </c>
      <c r="H669">
        <v>419</v>
      </c>
      <c r="I669" s="18">
        <f t="shared" si="41"/>
        <v>29.009546539379475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 s="18">
        <v>27500</v>
      </c>
      <c r="E670" s="18">
        <v>5593</v>
      </c>
      <c r="F670" s="4">
        <f t="shared" si="40"/>
        <v>20.33818181818182</v>
      </c>
      <c r="G670" t="s">
        <v>14</v>
      </c>
      <c r="H670">
        <v>76</v>
      </c>
      <c r="I670" s="18">
        <f t="shared" si="41"/>
        <v>73.59210526315789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 s="18">
        <v>48800</v>
      </c>
      <c r="E671" s="18">
        <v>175020</v>
      </c>
      <c r="F671" s="4">
        <f t="shared" si="40"/>
        <v>358.64754098360658</v>
      </c>
      <c r="G671" t="s">
        <v>20</v>
      </c>
      <c r="H671">
        <v>1621</v>
      </c>
      <c r="I671" s="18">
        <f t="shared" si="41"/>
        <v>107.97038864898211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 s="18">
        <v>16200</v>
      </c>
      <c r="E672" s="18">
        <v>75955</v>
      </c>
      <c r="F672" s="4">
        <f t="shared" si="40"/>
        <v>468.85802469135803</v>
      </c>
      <c r="G672" t="s">
        <v>20</v>
      </c>
      <c r="H672">
        <v>1101</v>
      </c>
      <c r="I672" s="18">
        <f t="shared" si="41"/>
        <v>68.987284287011803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 s="18">
        <v>97600</v>
      </c>
      <c r="E673" s="18">
        <v>119127</v>
      </c>
      <c r="F673" s="4">
        <f t="shared" si="40"/>
        <v>122.0563524590164</v>
      </c>
      <c r="G673" t="s">
        <v>20</v>
      </c>
      <c r="H673">
        <v>1073</v>
      </c>
      <c r="I673" s="18">
        <f t="shared" si="41"/>
        <v>111.02236719478098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 s="18">
        <v>197900</v>
      </c>
      <c r="E674" s="18">
        <v>110689</v>
      </c>
      <c r="F674" s="4">
        <f t="shared" si="40"/>
        <v>55.931783729156137</v>
      </c>
      <c r="G674" t="s">
        <v>14</v>
      </c>
      <c r="H674">
        <v>4428</v>
      </c>
      <c r="I674" s="18">
        <f t="shared" si="41"/>
        <v>24.997515808491418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 s="18">
        <v>5600</v>
      </c>
      <c r="E675" s="18">
        <v>2445</v>
      </c>
      <c r="F675" s="4">
        <f t="shared" si="40"/>
        <v>43.660714285714285</v>
      </c>
      <c r="G675" t="s">
        <v>14</v>
      </c>
      <c r="H675">
        <v>58</v>
      </c>
      <c r="I675" s="18">
        <f t="shared" si="41"/>
        <v>42.155172413793103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 s="18">
        <v>170700</v>
      </c>
      <c r="E676" s="18">
        <v>57250</v>
      </c>
      <c r="F676" s="4">
        <f t="shared" si="40"/>
        <v>33.538371411833623</v>
      </c>
      <c r="G676" t="s">
        <v>74</v>
      </c>
      <c r="H676">
        <v>1218</v>
      </c>
      <c r="I676" s="18">
        <f t="shared" si="41"/>
        <v>47.003284072249592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 s="18">
        <v>9700</v>
      </c>
      <c r="E677" s="18">
        <v>11929</v>
      </c>
      <c r="F677" s="4">
        <f t="shared" si="40"/>
        <v>122.97938144329896</v>
      </c>
      <c r="G677" t="s">
        <v>20</v>
      </c>
      <c r="H677">
        <v>331</v>
      </c>
      <c r="I677" s="18">
        <f t="shared" si="41"/>
        <v>36.0392749244713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 s="18">
        <v>62300</v>
      </c>
      <c r="E678" s="18">
        <v>118214</v>
      </c>
      <c r="F678" s="4">
        <f t="shared" si="40"/>
        <v>189.74959871589084</v>
      </c>
      <c r="G678" t="s">
        <v>20</v>
      </c>
      <c r="H678">
        <v>1170</v>
      </c>
      <c r="I678" s="18">
        <f t="shared" si="41"/>
        <v>101.03760683760684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 s="18">
        <v>5300</v>
      </c>
      <c r="E679" s="18">
        <v>4432</v>
      </c>
      <c r="F679" s="4">
        <f t="shared" si="40"/>
        <v>83.622641509433961</v>
      </c>
      <c r="G679" t="s">
        <v>14</v>
      </c>
      <c r="H679">
        <v>111</v>
      </c>
      <c r="I679" s="18">
        <f t="shared" si="41"/>
        <v>39.927927927927925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 s="18">
        <v>99500</v>
      </c>
      <c r="E680" s="18">
        <v>17879</v>
      </c>
      <c r="F680" s="4">
        <f t="shared" si="40"/>
        <v>17.968844221105527</v>
      </c>
      <c r="G680" t="s">
        <v>74</v>
      </c>
      <c r="H680">
        <v>215</v>
      </c>
      <c r="I680" s="18">
        <f t="shared" si="41"/>
        <v>83.158139534883716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 s="18">
        <v>1400</v>
      </c>
      <c r="E681" s="18">
        <v>14511</v>
      </c>
      <c r="F681" s="4">
        <f t="shared" si="40"/>
        <v>1036.5</v>
      </c>
      <c r="G681" t="s">
        <v>20</v>
      </c>
      <c r="H681">
        <v>363</v>
      </c>
      <c r="I681" s="18">
        <f t="shared" si="41"/>
        <v>39.97520661157025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 s="18">
        <v>145600</v>
      </c>
      <c r="E682" s="18">
        <v>141822</v>
      </c>
      <c r="F682" s="4">
        <f t="shared" si="40"/>
        <v>97.405219780219781</v>
      </c>
      <c r="G682" t="s">
        <v>14</v>
      </c>
      <c r="H682">
        <v>2955</v>
      </c>
      <c r="I682" s="18">
        <f t="shared" si="41"/>
        <v>47.993908629441627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 s="18">
        <v>184100</v>
      </c>
      <c r="E683" s="18">
        <v>159037</v>
      </c>
      <c r="F683" s="4">
        <f t="shared" si="40"/>
        <v>86.386203150461711</v>
      </c>
      <c r="G683" t="s">
        <v>14</v>
      </c>
      <c r="H683">
        <v>1657</v>
      </c>
      <c r="I683" s="18">
        <f t="shared" si="41"/>
        <v>95.978877489438744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 s="18">
        <v>5400</v>
      </c>
      <c r="E684" s="18">
        <v>8109</v>
      </c>
      <c r="F684" s="4">
        <f t="shared" si="40"/>
        <v>150.16666666666666</v>
      </c>
      <c r="G684" t="s">
        <v>20</v>
      </c>
      <c r="H684">
        <v>103</v>
      </c>
      <c r="I684" s="18">
        <f t="shared" si="41"/>
        <v>78.728155339805824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 s="18">
        <v>2300</v>
      </c>
      <c r="E685" s="18">
        <v>8244</v>
      </c>
      <c r="F685" s="4">
        <f t="shared" si="40"/>
        <v>358.43478260869563</v>
      </c>
      <c r="G685" t="s">
        <v>20</v>
      </c>
      <c r="H685">
        <v>147</v>
      </c>
      <c r="I685" s="18">
        <f t="shared" si="41"/>
        <v>56.081632653061227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 s="18">
        <v>1400</v>
      </c>
      <c r="E686" s="18">
        <v>7600</v>
      </c>
      <c r="F686" s="4">
        <f t="shared" si="40"/>
        <v>542.85714285714289</v>
      </c>
      <c r="G686" t="s">
        <v>20</v>
      </c>
      <c r="H686">
        <v>110</v>
      </c>
      <c r="I686" s="18">
        <f t="shared" si="41"/>
        <v>69.090909090909093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 s="18">
        <v>140000</v>
      </c>
      <c r="E687" s="18">
        <v>94501</v>
      </c>
      <c r="F687" s="4">
        <f t="shared" si="40"/>
        <v>67.500714285714281</v>
      </c>
      <c r="G687" t="s">
        <v>14</v>
      </c>
      <c r="H687">
        <v>926</v>
      </c>
      <c r="I687" s="18">
        <f t="shared" si="41"/>
        <v>102.05291576673866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 s="18">
        <v>7500</v>
      </c>
      <c r="E688" s="18">
        <v>14381</v>
      </c>
      <c r="F688" s="4">
        <f t="shared" si="40"/>
        <v>191.74666666666667</v>
      </c>
      <c r="G688" t="s">
        <v>20</v>
      </c>
      <c r="H688">
        <v>134</v>
      </c>
      <c r="I688" s="18">
        <f t="shared" si="41"/>
        <v>107.32089552238806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 s="18">
        <v>1500</v>
      </c>
      <c r="E689" s="18">
        <v>13980</v>
      </c>
      <c r="F689" s="4">
        <f t="shared" si="40"/>
        <v>932</v>
      </c>
      <c r="G689" t="s">
        <v>20</v>
      </c>
      <c r="H689">
        <v>269</v>
      </c>
      <c r="I689" s="18">
        <f t="shared" si="41"/>
        <v>51.970260223048328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 s="18">
        <v>2900</v>
      </c>
      <c r="E690" s="18">
        <v>12449</v>
      </c>
      <c r="F690" s="4">
        <f t="shared" si="40"/>
        <v>429.27586206896552</v>
      </c>
      <c r="G690" t="s">
        <v>20</v>
      </c>
      <c r="H690">
        <v>175</v>
      </c>
      <c r="I690" s="18">
        <f t="shared" si="41"/>
        <v>71.137142857142862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 s="18">
        <v>7300</v>
      </c>
      <c r="E691" s="18">
        <v>7348</v>
      </c>
      <c r="F691" s="4">
        <f t="shared" si="40"/>
        <v>100.65753424657534</v>
      </c>
      <c r="G691" t="s">
        <v>20</v>
      </c>
      <c r="H691">
        <v>69</v>
      </c>
      <c r="I691" s="18">
        <f t="shared" si="41"/>
        <v>106.49275362318841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 s="18">
        <v>3600</v>
      </c>
      <c r="E692" s="18">
        <v>8158</v>
      </c>
      <c r="F692" s="4">
        <f t="shared" si="40"/>
        <v>226.61111111111111</v>
      </c>
      <c r="G692" t="s">
        <v>20</v>
      </c>
      <c r="H692">
        <v>190</v>
      </c>
      <c r="I692" s="18">
        <f t="shared" si="41"/>
        <v>42.93684210526316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 s="18">
        <v>5000</v>
      </c>
      <c r="E693" s="18">
        <v>7119</v>
      </c>
      <c r="F693" s="4">
        <f t="shared" si="40"/>
        <v>142.38</v>
      </c>
      <c r="G693" t="s">
        <v>20</v>
      </c>
      <c r="H693">
        <v>237</v>
      </c>
      <c r="I693" s="18">
        <f t="shared" si="41"/>
        <v>30.037974683544302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 s="18">
        <v>6000</v>
      </c>
      <c r="E694" s="18">
        <v>5438</v>
      </c>
      <c r="F694" s="4">
        <f t="shared" si="40"/>
        <v>90.63333333333334</v>
      </c>
      <c r="G694" t="s">
        <v>14</v>
      </c>
      <c r="H694">
        <v>77</v>
      </c>
      <c r="I694" s="18">
        <f t="shared" si="41"/>
        <v>70.623376623376629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 s="18">
        <v>180400</v>
      </c>
      <c r="E695" s="18">
        <v>115396</v>
      </c>
      <c r="F695" s="4">
        <f t="shared" si="40"/>
        <v>63.966740576496676</v>
      </c>
      <c r="G695" t="s">
        <v>14</v>
      </c>
      <c r="H695">
        <v>1748</v>
      </c>
      <c r="I695" s="18">
        <f t="shared" si="41"/>
        <v>66.016018306636155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 s="18">
        <v>9100</v>
      </c>
      <c r="E696" s="18">
        <v>7656</v>
      </c>
      <c r="F696" s="4">
        <f t="shared" si="40"/>
        <v>84.131868131868131</v>
      </c>
      <c r="G696" t="s">
        <v>14</v>
      </c>
      <c r="H696">
        <v>79</v>
      </c>
      <c r="I696" s="18">
        <f t="shared" si="41"/>
        <v>96.911392405063296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 s="18">
        <v>9200</v>
      </c>
      <c r="E697" s="18">
        <v>12322</v>
      </c>
      <c r="F697" s="4">
        <f t="shared" si="40"/>
        <v>133.93478260869566</v>
      </c>
      <c r="G697" t="s">
        <v>20</v>
      </c>
      <c r="H697">
        <v>196</v>
      </c>
      <c r="I697" s="18">
        <f t="shared" si="41"/>
        <v>62.867346938775512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 s="18">
        <v>164100</v>
      </c>
      <c r="E698" s="18">
        <v>96888</v>
      </c>
      <c r="F698" s="4">
        <f t="shared" si="40"/>
        <v>59.042047531992687</v>
      </c>
      <c r="G698" t="s">
        <v>14</v>
      </c>
      <c r="H698">
        <v>889</v>
      </c>
      <c r="I698" s="18">
        <f t="shared" si="41"/>
        <v>108.98537682789652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 s="18">
        <v>128900</v>
      </c>
      <c r="E699" s="18">
        <v>196960</v>
      </c>
      <c r="F699" s="4">
        <f t="shared" si="40"/>
        <v>152.80062063615205</v>
      </c>
      <c r="G699" t="s">
        <v>20</v>
      </c>
      <c r="H699">
        <v>7295</v>
      </c>
      <c r="I699" s="18">
        <f t="shared" si="41"/>
        <v>26.999314599040439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 s="18">
        <v>42100</v>
      </c>
      <c r="E700" s="18">
        <v>188057</v>
      </c>
      <c r="F700" s="4">
        <f t="shared" si="40"/>
        <v>446.69121140142516</v>
      </c>
      <c r="G700" t="s">
        <v>20</v>
      </c>
      <c r="H700">
        <v>2893</v>
      </c>
      <c r="I700" s="18">
        <f t="shared" si="41"/>
        <v>65.004147943311438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 s="18">
        <v>7400</v>
      </c>
      <c r="E701" s="18">
        <v>6245</v>
      </c>
      <c r="F701" s="4">
        <f t="shared" si="40"/>
        <v>84.391891891891888</v>
      </c>
      <c r="G701" t="s">
        <v>14</v>
      </c>
      <c r="H701">
        <v>56</v>
      </c>
      <c r="I701" s="18">
        <f t="shared" si="41"/>
        <v>111.51785714285714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 s="18">
        <v>100</v>
      </c>
      <c r="E702" s="18">
        <v>3</v>
      </c>
      <c r="F702" s="4">
        <f t="shared" si="40"/>
        <v>3</v>
      </c>
      <c r="G702" t="s">
        <v>14</v>
      </c>
      <c r="H702">
        <v>1</v>
      </c>
      <c r="I702" s="18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 s="18">
        <v>52000</v>
      </c>
      <c r="E703" s="18">
        <v>91014</v>
      </c>
      <c r="F703" s="4">
        <f t="shared" si="40"/>
        <v>175.02692307692308</v>
      </c>
      <c r="G703" t="s">
        <v>20</v>
      </c>
      <c r="H703">
        <v>820</v>
      </c>
      <c r="I703" s="18">
        <f t="shared" si="41"/>
        <v>110.99268292682927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 s="18">
        <v>8700</v>
      </c>
      <c r="E704" s="18">
        <v>4710</v>
      </c>
      <c r="F704" s="4">
        <f t="shared" si="40"/>
        <v>54.137931034482762</v>
      </c>
      <c r="G704" t="s">
        <v>14</v>
      </c>
      <c r="H704">
        <v>83</v>
      </c>
      <c r="I704" s="18">
        <f t="shared" si="41"/>
        <v>56.746987951807228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 s="18">
        <v>63400</v>
      </c>
      <c r="E705" s="18">
        <v>197728</v>
      </c>
      <c r="F705" s="4">
        <f t="shared" si="40"/>
        <v>311.87381703470032</v>
      </c>
      <c r="G705" t="s">
        <v>20</v>
      </c>
      <c r="H705">
        <v>2038</v>
      </c>
      <c r="I705" s="18">
        <f t="shared" si="41"/>
        <v>97.020608439646708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 s="18">
        <v>8700</v>
      </c>
      <c r="E706" s="18">
        <v>10682</v>
      </c>
      <c r="F706" s="4">
        <f t="shared" si="40"/>
        <v>122.7816091954023</v>
      </c>
      <c r="G706" t="s">
        <v>20</v>
      </c>
      <c r="H706">
        <v>116</v>
      </c>
      <c r="I706" s="18">
        <f t="shared" si="41"/>
        <v>92.08620689655173</v>
      </c>
      <c r="J706" t="s">
        <v>21</v>
      </c>
      <c r="K706" t="s">
        <v>22</v>
      </c>
      <c r="L706">
        <v>1467608400</v>
      </c>
      <c r="M706" s="7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 s="18">
        <v>169700</v>
      </c>
      <c r="E707" s="18">
        <v>168048</v>
      </c>
      <c r="F707" s="4">
        <f t="shared" ref="F707:F770" si="44">(100*E707)/D707</f>
        <v>99.026517383618156</v>
      </c>
      <c r="G707" t="s">
        <v>14</v>
      </c>
      <c r="H707">
        <v>2025</v>
      </c>
      <c r="I707" s="18">
        <f t="shared" ref="I707:I770" si="45">IF(H707=0,0,E707/H707)</f>
        <v>82.986666666666665</v>
      </c>
      <c r="J707" t="s">
        <v>40</v>
      </c>
      <c r="K707" t="s">
        <v>41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 s="18">
        <v>108400</v>
      </c>
      <c r="E708" s="18">
        <v>138586</v>
      </c>
      <c r="F708" s="4">
        <f t="shared" si="44"/>
        <v>127.84686346863468</v>
      </c>
      <c r="G708" t="s">
        <v>20</v>
      </c>
      <c r="H708">
        <v>1345</v>
      </c>
      <c r="I708" s="18">
        <f t="shared" si="45"/>
        <v>103.03791821561339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 s="18">
        <v>7300</v>
      </c>
      <c r="E709" s="18">
        <v>11579</v>
      </c>
      <c r="F709" s="4">
        <f t="shared" si="44"/>
        <v>158.61643835616439</v>
      </c>
      <c r="G709" t="s">
        <v>20</v>
      </c>
      <c r="H709">
        <v>168</v>
      </c>
      <c r="I709" s="18">
        <f t="shared" si="45"/>
        <v>68.922619047619051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 s="18">
        <v>1700</v>
      </c>
      <c r="E710" s="18">
        <v>12020</v>
      </c>
      <c r="F710" s="4">
        <f t="shared" si="44"/>
        <v>707.05882352941171</v>
      </c>
      <c r="G710" t="s">
        <v>20</v>
      </c>
      <c r="H710">
        <v>137</v>
      </c>
      <c r="I710" s="18">
        <f t="shared" si="45"/>
        <v>87.737226277372258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 s="18">
        <v>9800</v>
      </c>
      <c r="E711" s="18">
        <v>13954</v>
      </c>
      <c r="F711" s="4">
        <f t="shared" si="44"/>
        <v>142.38775510204081</v>
      </c>
      <c r="G711" t="s">
        <v>20</v>
      </c>
      <c r="H711">
        <v>186</v>
      </c>
      <c r="I711" s="18">
        <f t="shared" si="45"/>
        <v>75.021505376344081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 s="18">
        <v>4300</v>
      </c>
      <c r="E712" s="18">
        <v>6358</v>
      </c>
      <c r="F712" s="4">
        <f t="shared" si="44"/>
        <v>147.86046511627907</v>
      </c>
      <c r="G712" t="s">
        <v>20</v>
      </c>
      <c r="H712">
        <v>125</v>
      </c>
      <c r="I712" s="18">
        <f t="shared" si="45"/>
        <v>50.863999999999997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 s="18">
        <v>6200</v>
      </c>
      <c r="E713" s="18">
        <v>1260</v>
      </c>
      <c r="F713" s="4">
        <f t="shared" si="44"/>
        <v>20.322580645161292</v>
      </c>
      <c r="G713" t="s">
        <v>14</v>
      </c>
      <c r="H713">
        <v>14</v>
      </c>
      <c r="I713" s="18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 s="18">
        <v>800</v>
      </c>
      <c r="E714" s="18">
        <v>14725</v>
      </c>
      <c r="F714" s="4">
        <f t="shared" si="44"/>
        <v>1840.625</v>
      </c>
      <c r="G714" t="s">
        <v>20</v>
      </c>
      <c r="H714">
        <v>202</v>
      </c>
      <c r="I714" s="18">
        <f t="shared" si="45"/>
        <v>72.896039603960389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 s="18">
        <v>6900</v>
      </c>
      <c r="E715" s="18">
        <v>11174</v>
      </c>
      <c r="F715" s="4">
        <f t="shared" si="44"/>
        <v>161.94202898550725</v>
      </c>
      <c r="G715" t="s">
        <v>20</v>
      </c>
      <c r="H715">
        <v>103</v>
      </c>
      <c r="I715" s="18">
        <f t="shared" si="45"/>
        <v>108.48543689320388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 s="18">
        <v>38500</v>
      </c>
      <c r="E716" s="18">
        <v>182036</v>
      </c>
      <c r="F716" s="4">
        <f t="shared" si="44"/>
        <v>472.82077922077923</v>
      </c>
      <c r="G716" t="s">
        <v>20</v>
      </c>
      <c r="H716">
        <v>1785</v>
      </c>
      <c r="I716" s="18">
        <f t="shared" si="45"/>
        <v>101.98095238095237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 s="18">
        <v>118000</v>
      </c>
      <c r="E717" s="18">
        <v>28870</v>
      </c>
      <c r="F717" s="4">
        <f t="shared" si="44"/>
        <v>24.466101694915253</v>
      </c>
      <c r="G717" t="s">
        <v>14</v>
      </c>
      <c r="H717">
        <v>656</v>
      </c>
      <c r="I717" s="18">
        <f t="shared" si="45"/>
        <v>44.009146341463413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 s="18">
        <v>2000</v>
      </c>
      <c r="E718" s="18">
        <v>10353</v>
      </c>
      <c r="F718" s="4">
        <f t="shared" si="44"/>
        <v>517.65</v>
      </c>
      <c r="G718" t="s">
        <v>20</v>
      </c>
      <c r="H718">
        <v>157</v>
      </c>
      <c r="I718" s="18">
        <f t="shared" si="45"/>
        <v>65.942675159235662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 s="18">
        <v>5600</v>
      </c>
      <c r="E719" s="18">
        <v>13868</v>
      </c>
      <c r="F719" s="4">
        <f t="shared" si="44"/>
        <v>247.64285714285714</v>
      </c>
      <c r="G719" t="s">
        <v>20</v>
      </c>
      <c r="H719">
        <v>555</v>
      </c>
      <c r="I719" s="18">
        <f t="shared" si="45"/>
        <v>24.987387387387386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 s="18">
        <v>8300</v>
      </c>
      <c r="E720" s="18">
        <v>8317</v>
      </c>
      <c r="F720" s="4">
        <f t="shared" si="44"/>
        <v>100.20481927710843</v>
      </c>
      <c r="G720" t="s">
        <v>20</v>
      </c>
      <c r="H720">
        <v>297</v>
      </c>
      <c r="I720" s="18">
        <f t="shared" si="45"/>
        <v>28.003367003367003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 s="18">
        <v>6900</v>
      </c>
      <c r="E721" s="18">
        <v>10557</v>
      </c>
      <c r="F721" s="4">
        <f t="shared" si="44"/>
        <v>153</v>
      </c>
      <c r="G721" t="s">
        <v>20</v>
      </c>
      <c r="H721">
        <v>123</v>
      </c>
      <c r="I721" s="18">
        <f t="shared" si="45"/>
        <v>85.829268292682926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 s="18">
        <v>8700</v>
      </c>
      <c r="E722" s="18">
        <v>3227</v>
      </c>
      <c r="F722" s="4">
        <f t="shared" si="44"/>
        <v>37.091954022988503</v>
      </c>
      <c r="G722" t="s">
        <v>74</v>
      </c>
      <c r="H722">
        <v>38</v>
      </c>
      <c r="I722" s="18">
        <f t="shared" si="45"/>
        <v>84.921052631578945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 s="18">
        <v>123600</v>
      </c>
      <c r="E723" s="18">
        <v>5429</v>
      </c>
      <c r="F723" s="4">
        <f t="shared" si="44"/>
        <v>4.3923948220064721</v>
      </c>
      <c r="G723" t="s">
        <v>74</v>
      </c>
      <c r="H723">
        <v>60</v>
      </c>
      <c r="I723" s="18">
        <f t="shared" si="45"/>
        <v>90.483333333333334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 s="18">
        <v>48500</v>
      </c>
      <c r="E724" s="18">
        <v>75906</v>
      </c>
      <c r="F724" s="4">
        <f t="shared" si="44"/>
        <v>156.50721649484535</v>
      </c>
      <c r="G724" t="s">
        <v>20</v>
      </c>
      <c r="H724">
        <v>3036</v>
      </c>
      <c r="I724" s="18">
        <f t="shared" si="45"/>
        <v>25.00197628458498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 s="18">
        <v>4900</v>
      </c>
      <c r="E725" s="18">
        <v>13250</v>
      </c>
      <c r="F725" s="4">
        <f t="shared" si="44"/>
        <v>270.40816326530614</v>
      </c>
      <c r="G725" t="s">
        <v>20</v>
      </c>
      <c r="H725">
        <v>144</v>
      </c>
      <c r="I725" s="18">
        <f t="shared" si="45"/>
        <v>92.013888888888886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 s="18">
        <v>8400</v>
      </c>
      <c r="E726" s="18">
        <v>11261</v>
      </c>
      <c r="F726" s="4">
        <f t="shared" si="44"/>
        <v>134.0595238095238</v>
      </c>
      <c r="G726" t="s">
        <v>20</v>
      </c>
      <c r="H726">
        <v>121</v>
      </c>
      <c r="I726" s="18">
        <f t="shared" si="45"/>
        <v>93.066115702479337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 s="18">
        <v>193200</v>
      </c>
      <c r="E727" s="18">
        <v>97369</v>
      </c>
      <c r="F727" s="4">
        <f t="shared" si="44"/>
        <v>50.398033126293996</v>
      </c>
      <c r="G727" t="s">
        <v>14</v>
      </c>
      <c r="H727">
        <v>1596</v>
      </c>
      <c r="I727" s="18">
        <f t="shared" si="45"/>
        <v>61.008145363408524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 s="18">
        <v>54300</v>
      </c>
      <c r="E728" s="18">
        <v>48227</v>
      </c>
      <c r="F728" s="4">
        <f t="shared" si="44"/>
        <v>88.815837937384899</v>
      </c>
      <c r="G728" t="s">
        <v>74</v>
      </c>
      <c r="H728">
        <v>524</v>
      </c>
      <c r="I728" s="18">
        <f t="shared" si="45"/>
        <v>92.036259541984734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 s="18">
        <v>8900</v>
      </c>
      <c r="E729" s="18">
        <v>14685</v>
      </c>
      <c r="F729" s="4">
        <f t="shared" si="44"/>
        <v>165</v>
      </c>
      <c r="G729" t="s">
        <v>20</v>
      </c>
      <c r="H729">
        <v>181</v>
      </c>
      <c r="I729" s="18">
        <f t="shared" si="45"/>
        <v>81.132596685082873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 s="18">
        <v>4200</v>
      </c>
      <c r="E730" s="18">
        <v>735</v>
      </c>
      <c r="F730" s="4">
        <f t="shared" si="44"/>
        <v>17.5</v>
      </c>
      <c r="G730" t="s">
        <v>14</v>
      </c>
      <c r="H730">
        <v>10</v>
      </c>
      <c r="I730" s="18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 s="18">
        <v>5600</v>
      </c>
      <c r="E731" s="18">
        <v>10397</v>
      </c>
      <c r="F731" s="4">
        <f t="shared" si="44"/>
        <v>185.66071428571428</v>
      </c>
      <c r="G731" t="s">
        <v>20</v>
      </c>
      <c r="H731">
        <v>122</v>
      </c>
      <c r="I731" s="18">
        <f t="shared" si="45"/>
        <v>85.221311475409834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 s="18">
        <v>28800</v>
      </c>
      <c r="E732" s="18">
        <v>118847</v>
      </c>
      <c r="F732" s="4">
        <f t="shared" si="44"/>
        <v>412.66319444444446</v>
      </c>
      <c r="G732" t="s">
        <v>20</v>
      </c>
      <c r="H732">
        <v>1071</v>
      </c>
      <c r="I732" s="18">
        <f t="shared" si="45"/>
        <v>110.96825396825396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 s="18">
        <v>8000</v>
      </c>
      <c r="E733" s="18">
        <v>7220</v>
      </c>
      <c r="F733" s="4">
        <f t="shared" si="44"/>
        <v>90.25</v>
      </c>
      <c r="G733" t="s">
        <v>74</v>
      </c>
      <c r="H733">
        <v>219</v>
      </c>
      <c r="I733" s="18">
        <f t="shared" si="45"/>
        <v>32.968036529680369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 s="18">
        <v>117000</v>
      </c>
      <c r="E734" s="18">
        <v>107622</v>
      </c>
      <c r="F734" s="4">
        <f t="shared" si="44"/>
        <v>91.984615384615381</v>
      </c>
      <c r="G734" t="s">
        <v>14</v>
      </c>
      <c r="H734">
        <v>1121</v>
      </c>
      <c r="I734" s="18">
        <f t="shared" si="45"/>
        <v>96.005352363960753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 s="18">
        <v>15800</v>
      </c>
      <c r="E735" s="18">
        <v>83267</v>
      </c>
      <c r="F735" s="4">
        <f t="shared" si="44"/>
        <v>527.00632911392404</v>
      </c>
      <c r="G735" t="s">
        <v>20</v>
      </c>
      <c r="H735">
        <v>980</v>
      </c>
      <c r="I735" s="18">
        <f t="shared" si="45"/>
        <v>84.96632653061225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 s="18">
        <v>4200</v>
      </c>
      <c r="E736" s="18">
        <v>13404</v>
      </c>
      <c r="F736" s="4">
        <f t="shared" si="44"/>
        <v>319.14285714285717</v>
      </c>
      <c r="G736" t="s">
        <v>20</v>
      </c>
      <c r="H736">
        <v>536</v>
      </c>
      <c r="I736" s="18">
        <f t="shared" si="45"/>
        <v>25.007462686567163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 s="18">
        <v>37100</v>
      </c>
      <c r="E737" s="18">
        <v>131404</v>
      </c>
      <c r="F737" s="4">
        <f t="shared" si="44"/>
        <v>354.18867924528303</v>
      </c>
      <c r="G737" t="s">
        <v>20</v>
      </c>
      <c r="H737">
        <v>1991</v>
      </c>
      <c r="I737" s="18">
        <f t="shared" si="45"/>
        <v>65.998995479658461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 s="18">
        <v>7700</v>
      </c>
      <c r="E738" s="18">
        <v>2533</v>
      </c>
      <c r="F738" s="4">
        <f t="shared" si="44"/>
        <v>32.896103896103895</v>
      </c>
      <c r="G738" t="s">
        <v>74</v>
      </c>
      <c r="H738">
        <v>29</v>
      </c>
      <c r="I738" s="18">
        <f t="shared" si="45"/>
        <v>87.34482758620689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 s="18">
        <v>3700</v>
      </c>
      <c r="E739" s="18">
        <v>5028</v>
      </c>
      <c r="F739" s="4">
        <f t="shared" si="44"/>
        <v>135.8918918918919</v>
      </c>
      <c r="G739" t="s">
        <v>20</v>
      </c>
      <c r="H739">
        <v>180</v>
      </c>
      <c r="I739" s="18">
        <f t="shared" si="45"/>
        <v>27.933333333333334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 s="18">
        <v>74700</v>
      </c>
      <c r="E740" s="18">
        <v>1557</v>
      </c>
      <c r="F740" s="4">
        <f t="shared" si="44"/>
        <v>2.0843373493975905</v>
      </c>
      <c r="G740" t="s">
        <v>14</v>
      </c>
      <c r="H740">
        <v>15</v>
      </c>
      <c r="I740" s="18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 s="18">
        <v>10000</v>
      </c>
      <c r="E741" s="18">
        <v>6100</v>
      </c>
      <c r="F741" s="4">
        <f t="shared" si="44"/>
        <v>61</v>
      </c>
      <c r="G741" t="s">
        <v>14</v>
      </c>
      <c r="H741">
        <v>191</v>
      </c>
      <c r="I741" s="18">
        <f t="shared" si="45"/>
        <v>31.937172774869111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 s="18">
        <v>5300</v>
      </c>
      <c r="E742" s="18">
        <v>1592</v>
      </c>
      <c r="F742" s="4">
        <f t="shared" si="44"/>
        <v>30.037735849056602</v>
      </c>
      <c r="G742" t="s">
        <v>14</v>
      </c>
      <c r="H742">
        <v>16</v>
      </c>
      <c r="I742" s="18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 s="18">
        <v>1200</v>
      </c>
      <c r="E743" s="18">
        <v>14150</v>
      </c>
      <c r="F743" s="4">
        <f t="shared" si="44"/>
        <v>1179.1666666666667</v>
      </c>
      <c r="G743" t="s">
        <v>20</v>
      </c>
      <c r="H743">
        <v>130</v>
      </c>
      <c r="I743" s="18">
        <f t="shared" si="45"/>
        <v>108.84615384615384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 s="18">
        <v>1200</v>
      </c>
      <c r="E744" s="18">
        <v>13513</v>
      </c>
      <c r="F744" s="4">
        <f t="shared" si="44"/>
        <v>1126.0833333333333</v>
      </c>
      <c r="G744" t="s">
        <v>20</v>
      </c>
      <c r="H744">
        <v>122</v>
      </c>
      <c r="I744" s="18">
        <f t="shared" si="45"/>
        <v>110.76229508196721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 s="18">
        <v>3900</v>
      </c>
      <c r="E745" s="18">
        <v>504</v>
      </c>
      <c r="F745" s="4">
        <f t="shared" si="44"/>
        <v>12.923076923076923</v>
      </c>
      <c r="G745" t="s">
        <v>14</v>
      </c>
      <c r="H745">
        <v>17</v>
      </c>
      <c r="I745" s="18">
        <f t="shared" si="45"/>
        <v>29.647058823529413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 s="18">
        <v>2000</v>
      </c>
      <c r="E746" s="18">
        <v>14240</v>
      </c>
      <c r="F746" s="4">
        <f t="shared" si="44"/>
        <v>712</v>
      </c>
      <c r="G746" t="s">
        <v>20</v>
      </c>
      <c r="H746">
        <v>140</v>
      </c>
      <c r="I746" s="18">
        <f t="shared" si="45"/>
        <v>101.71428571428571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 s="18">
        <v>6900</v>
      </c>
      <c r="E747" s="18">
        <v>2091</v>
      </c>
      <c r="F747" s="4">
        <f t="shared" si="44"/>
        <v>30.304347826086957</v>
      </c>
      <c r="G747" t="s">
        <v>14</v>
      </c>
      <c r="H747">
        <v>34</v>
      </c>
      <c r="I747" s="18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 s="18">
        <v>55800</v>
      </c>
      <c r="E748" s="18">
        <v>118580</v>
      </c>
      <c r="F748" s="4">
        <f t="shared" si="44"/>
        <v>212.50896057347671</v>
      </c>
      <c r="G748" t="s">
        <v>20</v>
      </c>
      <c r="H748">
        <v>3388</v>
      </c>
      <c r="I748" s="18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 s="18">
        <v>4900</v>
      </c>
      <c r="E749" s="18">
        <v>11214</v>
      </c>
      <c r="F749" s="4">
        <f t="shared" si="44"/>
        <v>228.85714285714286</v>
      </c>
      <c r="G749" t="s">
        <v>20</v>
      </c>
      <c r="H749">
        <v>280</v>
      </c>
      <c r="I749" s="18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 s="18">
        <v>194900</v>
      </c>
      <c r="E750" s="18">
        <v>68137</v>
      </c>
      <c r="F750" s="4">
        <f t="shared" si="44"/>
        <v>34.959979476654695</v>
      </c>
      <c r="G750" t="s">
        <v>74</v>
      </c>
      <c r="H750">
        <v>614</v>
      </c>
      <c r="I750" s="18">
        <f t="shared" si="45"/>
        <v>110.97231270358306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 s="18">
        <v>8600</v>
      </c>
      <c r="E751" s="18">
        <v>13527</v>
      </c>
      <c r="F751" s="4">
        <f t="shared" si="44"/>
        <v>157.2906976744186</v>
      </c>
      <c r="G751" t="s">
        <v>20</v>
      </c>
      <c r="H751">
        <v>366</v>
      </c>
      <c r="I751" s="18">
        <f t="shared" si="45"/>
        <v>36.959016393442624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 s="18">
        <v>100</v>
      </c>
      <c r="E752" s="18">
        <v>1</v>
      </c>
      <c r="F752" s="4">
        <f t="shared" si="44"/>
        <v>1</v>
      </c>
      <c r="G752" t="s">
        <v>14</v>
      </c>
      <c r="H752">
        <v>1</v>
      </c>
      <c r="I752" s="18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 s="18">
        <v>3600</v>
      </c>
      <c r="E753" s="18">
        <v>8363</v>
      </c>
      <c r="F753" s="4">
        <f t="shared" si="44"/>
        <v>232.30555555555554</v>
      </c>
      <c r="G753" t="s">
        <v>20</v>
      </c>
      <c r="H753">
        <v>270</v>
      </c>
      <c r="I753" s="18">
        <f t="shared" si="45"/>
        <v>30.974074074074075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 s="18">
        <v>5800</v>
      </c>
      <c r="E754" s="18">
        <v>5362</v>
      </c>
      <c r="F754" s="4">
        <f t="shared" si="44"/>
        <v>92.448275862068968</v>
      </c>
      <c r="G754" t="s">
        <v>74</v>
      </c>
      <c r="H754">
        <v>114</v>
      </c>
      <c r="I754" s="18">
        <f t="shared" si="45"/>
        <v>47.035087719298247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 s="18">
        <v>4700</v>
      </c>
      <c r="E755" s="18">
        <v>12065</v>
      </c>
      <c r="F755" s="4">
        <f t="shared" si="44"/>
        <v>256.70212765957444</v>
      </c>
      <c r="G755" t="s">
        <v>20</v>
      </c>
      <c r="H755">
        <v>137</v>
      </c>
      <c r="I755" s="18">
        <f t="shared" si="45"/>
        <v>88.065693430656935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 s="18">
        <v>70400</v>
      </c>
      <c r="E756" s="18">
        <v>118603</v>
      </c>
      <c r="F756" s="4">
        <f t="shared" si="44"/>
        <v>168.47017045454547</v>
      </c>
      <c r="G756" t="s">
        <v>20</v>
      </c>
      <c r="H756">
        <v>3205</v>
      </c>
      <c r="I756" s="18">
        <f t="shared" si="45"/>
        <v>37.005616224648989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 s="18">
        <v>4500</v>
      </c>
      <c r="E757" s="18">
        <v>7496</v>
      </c>
      <c r="F757" s="4">
        <f t="shared" si="44"/>
        <v>166.57777777777778</v>
      </c>
      <c r="G757" t="s">
        <v>20</v>
      </c>
      <c r="H757">
        <v>288</v>
      </c>
      <c r="I757" s="18">
        <f t="shared" si="45"/>
        <v>26.027777777777779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 s="18">
        <v>1300</v>
      </c>
      <c r="E758" s="18">
        <v>10037</v>
      </c>
      <c r="F758" s="4">
        <f t="shared" si="44"/>
        <v>772.07692307692309</v>
      </c>
      <c r="G758" t="s">
        <v>20</v>
      </c>
      <c r="H758">
        <v>148</v>
      </c>
      <c r="I758" s="18">
        <f t="shared" si="45"/>
        <v>67.817567567567565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 s="18">
        <v>1400</v>
      </c>
      <c r="E759" s="18">
        <v>5696</v>
      </c>
      <c r="F759" s="4">
        <f t="shared" si="44"/>
        <v>406.85714285714283</v>
      </c>
      <c r="G759" t="s">
        <v>20</v>
      </c>
      <c r="H759">
        <v>114</v>
      </c>
      <c r="I759" s="18">
        <f t="shared" si="45"/>
        <v>49.964912280701753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 s="18">
        <v>29600</v>
      </c>
      <c r="E760" s="18">
        <v>167005</v>
      </c>
      <c r="F760" s="4">
        <f t="shared" si="44"/>
        <v>564.20608108108104</v>
      </c>
      <c r="G760" t="s">
        <v>20</v>
      </c>
      <c r="H760">
        <v>1518</v>
      </c>
      <c r="I760" s="18">
        <f t="shared" si="45"/>
        <v>110.01646903820817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 s="18">
        <v>167500</v>
      </c>
      <c r="E761" s="18">
        <v>114615</v>
      </c>
      <c r="F761" s="4">
        <f t="shared" si="44"/>
        <v>68.426865671641792</v>
      </c>
      <c r="G761" t="s">
        <v>14</v>
      </c>
      <c r="H761">
        <v>1274</v>
      </c>
      <c r="I761" s="18">
        <f t="shared" si="45"/>
        <v>89.964678178963894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 s="18">
        <v>48300</v>
      </c>
      <c r="E762" s="18">
        <v>16592</v>
      </c>
      <c r="F762" s="4">
        <f t="shared" si="44"/>
        <v>34.351966873706004</v>
      </c>
      <c r="G762" t="s">
        <v>14</v>
      </c>
      <c r="H762">
        <v>210</v>
      </c>
      <c r="I762" s="18">
        <f t="shared" si="45"/>
        <v>79.009523809523813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 s="18">
        <v>2200</v>
      </c>
      <c r="E763" s="18">
        <v>14420</v>
      </c>
      <c r="F763" s="4">
        <f t="shared" si="44"/>
        <v>655.4545454545455</v>
      </c>
      <c r="G763" t="s">
        <v>20</v>
      </c>
      <c r="H763">
        <v>166</v>
      </c>
      <c r="I763" s="18">
        <f t="shared" si="45"/>
        <v>86.867469879518069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 s="18">
        <v>3500</v>
      </c>
      <c r="E764" s="18">
        <v>6204</v>
      </c>
      <c r="F764" s="4">
        <f t="shared" si="44"/>
        <v>177.25714285714287</v>
      </c>
      <c r="G764" t="s">
        <v>20</v>
      </c>
      <c r="H764">
        <v>100</v>
      </c>
      <c r="I764" s="18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 s="18">
        <v>5600</v>
      </c>
      <c r="E765" s="18">
        <v>6338</v>
      </c>
      <c r="F765" s="4">
        <f t="shared" si="44"/>
        <v>113.17857142857143</v>
      </c>
      <c r="G765" t="s">
        <v>20</v>
      </c>
      <c r="H765">
        <v>235</v>
      </c>
      <c r="I765" s="18">
        <f t="shared" si="45"/>
        <v>26.970212765957445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 s="18">
        <v>1100</v>
      </c>
      <c r="E766" s="18">
        <v>8010</v>
      </c>
      <c r="F766" s="4">
        <f t="shared" si="44"/>
        <v>728.18181818181813</v>
      </c>
      <c r="G766" t="s">
        <v>20</v>
      </c>
      <c r="H766">
        <v>148</v>
      </c>
      <c r="I766" s="18">
        <f t="shared" si="45"/>
        <v>54.121621621621621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 s="18">
        <v>3900</v>
      </c>
      <c r="E767" s="18">
        <v>8125</v>
      </c>
      <c r="F767" s="4">
        <f t="shared" si="44"/>
        <v>208.33333333333334</v>
      </c>
      <c r="G767" t="s">
        <v>20</v>
      </c>
      <c r="H767">
        <v>198</v>
      </c>
      <c r="I767" s="18">
        <f t="shared" si="45"/>
        <v>41.035353535353536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 s="18">
        <v>43800</v>
      </c>
      <c r="E768" s="18">
        <v>13653</v>
      </c>
      <c r="F768" s="4">
        <f t="shared" si="44"/>
        <v>31.171232876712327</v>
      </c>
      <c r="G768" t="s">
        <v>14</v>
      </c>
      <c r="H768">
        <v>248</v>
      </c>
      <c r="I768" s="18">
        <f t="shared" si="45"/>
        <v>55.052419354838712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 s="18">
        <v>97200</v>
      </c>
      <c r="E769" s="18">
        <v>55372</v>
      </c>
      <c r="F769" s="4">
        <f t="shared" si="44"/>
        <v>56.967078189300409</v>
      </c>
      <c r="G769" t="s">
        <v>14</v>
      </c>
      <c r="H769">
        <v>513</v>
      </c>
      <c r="I769" s="18">
        <f t="shared" si="45"/>
        <v>107.93762183235867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 s="18">
        <v>4800</v>
      </c>
      <c r="E770" s="18">
        <v>11088</v>
      </c>
      <c r="F770" s="4">
        <f t="shared" si="44"/>
        <v>231</v>
      </c>
      <c r="G770" t="s">
        <v>20</v>
      </c>
      <c r="H770">
        <v>150</v>
      </c>
      <c r="I770" s="18">
        <f t="shared" si="45"/>
        <v>73.92</v>
      </c>
      <c r="J770" t="s">
        <v>21</v>
      </c>
      <c r="K770" t="s">
        <v>22</v>
      </c>
      <c r="L770">
        <v>1386741600</v>
      </c>
      <c r="M770" s="7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 s="18">
        <v>125600</v>
      </c>
      <c r="E771" s="18">
        <v>109106</v>
      </c>
      <c r="F771" s="4">
        <f t="shared" ref="F771:F834" si="48">(100*E771)/D771</f>
        <v>86.867834394904463</v>
      </c>
      <c r="G771" t="s">
        <v>14</v>
      </c>
      <c r="H771">
        <v>3410</v>
      </c>
      <c r="I771" s="18">
        <f t="shared" ref="I771:I834" si="49">IF(H771=0,0,E771/H771)</f>
        <v>31.995894428152493</v>
      </c>
      <c r="J771" t="s">
        <v>21</v>
      </c>
      <c r="K771" t="s">
        <v>22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 s="18">
        <v>4300</v>
      </c>
      <c r="E772" s="18">
        <v>11642</v>
      </c>
      <c r="F772" s="4">
        <f t="shared" si="48"/>
        <v>270.74418604651163</v>
      </c>
      <c r="G772" t="s">
        <v>20</v>
      </c>
      <c r="H772">
        <v>216</v>
      </c>
      <c r="I772" s="18">
        <f t="shared" si="49"/>
        <v>53.898148148148145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 s="18">
        <v>5600</v>
      </c>
      <c r="E773" s="18">
        <v>2769</v>
      </c>
      <c r="F773" s="4">
        <f t="shared" si="48"/>
        <v>49.446428571428569</v>
      </c>
      <c r="G773" t="s">
        <v>74</v>
      </c>
      <c r="H773">
        <v>26</v>
      </c>
      <c r="I773" s="18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 s="18">
        <v>149600</v>
      </c>
      <c r="E774" s="18">
        <v>169586</v>
      </c>
      <c r="F774" s="4">
        <f t="shared" si="48"/>
        <v>113.3596256684492</v>
      </c>
      <c r="G774" t="s">
        <v>20</v>
      </c>
      <c r="H774">
        <v>5139</v>
      </c>
      <c r="I774" s="18">
        <f t="shared" si="49"/>
        <v>32.999805409612762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 s="18">
        <v>53100</v>
      </c>
      <c r="E775" s="18">
        <v>101185</v>
      </c>
      <c r="F775" s="4">
        <f t="shared" si="48"/>
        <v>190.55555555555554</v>
      </c>
      <c r="G775" t="s">
        <v>20</v>
      </c>
      <c r="H775">
        <v>2353</v>
      </c>
      <c r="I775" s="18">
        <f t="shared" si="49"/>
        <v>43.00254993625159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 s="18">
        <v>5000</v>
      </c>
      <c r="E776" s="18">
        <v>6775</v>
      </c>
      <c r="F776" s="4">
        <f t="shared" si="48"/>
        <v>135.5</v>
      </c>
      <c r="G776" t="s">
        <v>20</v>
      </c>
      <c r="H776">
        <v>78</v>
      </c>
      <c r="I776" s="18">
        <f t="shared" si="49"/>
        <v>86.858974358974365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 s="18">
        <v>9400</v>
      </c>
      <c r="E777" s="18">
        <v>968</v>
      </c>
      <c r="F777" s="4">
        <f t="shared" si="48"/>
        <v>10.297872340425531</v>
      </c>
      <c r="G777" t="s">
        <v>14</v>
      </c>
      <c r="H777">
        <v>10</v>
      </c>
      <c r="I777" s="18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 s="18">
        <v>110800</v>
      </c>
      <c r="E778" s="18">
        <v>72623</v>
      </c>
      <c r="F778" s="4">
        <f t="shared" si="48"/>
        <v>65.544223826714799</v>
      </c>
      <c r="G778" t="s">
        <v>14</v>
      </c>
      <c r="H778">
        <v>2201</v>
      </c>
      <c r="I778" s="18">
        <f t="shared" si="49"/>
        <v>32.995456610631528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 s="18">
        <v>93800</v>
      </c>
      <c r="E779" s="18">
        <v>45987</v>
      </c>
      <c r="F779" s="4">
        <f t="shared" si="48"/>
        <v>49.026652452025587</v>
      </c>
      <c r="G779" t="s">
        <v>14</v>
      </c>
      <c r="H779">
        <v>676</v>
      </c>
      <c r="I779" s="18">
        <f t="shared" si="49"/>
        <v>68.028106508875737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 s="18">
        <v>1300</v>
      </c>
      <c r="E780" s="18">
        <v>10243</v>
      </c>
      <c r="F780" s="4">
        <f t="shared" si="48"/>
        <v>787.92307692307691</v>
      </c>
      <c r="G780" t="s">
        <v>20</v>
      </c>
      <c r="H780">
        <v>174</v>
      </c>
      <c r="I780" s="18">
        <f t="shared" si="49"/>
        <v>58.867816091954026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 s="18">
        <v>108700</v>
      </c>
      <c r="E781" s="18">
        <v>87293</v>
      </c>
      <c r="F781" s="4">
        <f t="shared" si="48"/>
        <v>80.306347746090154</v>
      </c>
      <c r="G781" t="s">
        <v>14</v>
      </c>
      <c r="H781">
        <v>831</v>
      </c>
      <c r="I781" s="18">
        <f t="shared" si="49"/>
        <v>105.04572803850782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 s="18">
        <v>5100</v>
      </c>
      <c r="E782" s="18">
        <v>5421</v>
      </c>
      <c r="F782" s="4">
        <f t="shared" si="48"/>
        <v>106.29411764705883</v>
      </c>
      <c r="G782" t="s">
        <v>20</v>
      </c>
      <c r="H782">
        <v>164</v>
      </c>
      <c r="I782" s="18">
        <f t="shared" si="49"/>
        <v>33.054878048780488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 s="18">
        <v>8700</v>
      </c>
      <c r="E783" s="18">
        <v>4414</v>
      </c>
      <c r="F783" s="4">
        <f t="shared" si="48"/>
        <v>50.735632183908045</v>
      </c>
      <c r="G783" t="s">
        <v>74</v>
      </c>
      <c r="H783">
        <v>56</v>
      </c>
      <c r="I783" s="18">
        <f t="shared" si="49"/>
        <v>78.821428571428569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 s="18">
        <v>5100</v>
      </c>
      <c r="E784" s="18">
        <v>10981</v>
      </c>
      <c r="F784" s="4">
        <f t="shared" si="48"/>
        <v>215.31372549019608</v>
      </c>
      <c r="G784" t="s">
        <v>20</v>
      </c>
      <c r="H784">
        <v>161</v>
      </c>
      <c r="I784" s="18">
        <f t="shared" si="49"/>
        <v>68.204968944099377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 s="18">
        <v>7400</v>
      </c>
      <c r="E785" s="18">
        <v>10451</v>
      </c>
      <c r="F785" s="4">
        <f t="shared" si="48"/>
        <v>141.22972972972974</v>
      </c>
      <c r="G785" t="s">
        <v>20</v>
      </c>
      <c r="H785">
        <v>138</v>
      </c>
      <c r="I785" s="18">
        <f t="shared" si="49"/>
        <v>75.731884057971016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 s="18">
        <v>88900</v>
      </c>
      <c r="E786" s="18">
        <v>102535</v>
      </c>
      <c r="F786" s="4">
        <f t="shared" si="48"/>
        <v>115.33745781777277</v>
      </c>
      <c r="G786" t="s">
        <v>20</v>
      </c>
      <c r="H786">
        <v>3308</v>
      </c>
      <c r="I786" s="18">
        <f t="shared" si="49"/>
        <v>30.996070133010882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 s="18">
        <v>6700</v>
      </c>
      <c r="E787" s="18">
        <v>12939</v>
      </c>
      <c r="F787" s="4">
        <f t="shared" si="48"/>
        <v>193.11940298507463</v>
      </c>
      <c r="G787" t="s">
        <v>20</v>
      </c>
      <c r="H787">
        <v>127</v>
      </c>
      <c r="I787" s="18">
        <f t="shared" si="49"/>
        <v>101.88188976377953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 s="18">
        <v>1500</v>
      </c>
      <c r="E788" s="18">
        <v>10946</v>
      </c>
      <c r="F788" s="4">
        <f t="shared" si="48"/>
        <v>729.73333333333335</v>
      </c>
      <c r="G788" t="s">
        <v>20</v>
      </c>
      <c r="H788">
        <v>207</v>
      </c>
      <c r="I788" s="18">
        <f t="shared" si="49"/>
        <v>52.879227053140099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 s="18">
        <v>61200</v>
      </c>
      <c r="E789" s="18">
        <v>60994</v>
      </c>
      <c r="F789" s="4">
        <f t="shared" si="48"/>
        <v>99.66339869281046</v>
      </c>
      <c r="G789" t="s">
        <v>14</v>
      </c>
      <c r="H789">
        <v>859</v>
      </c>
      <c r="I789" s="18">
        <f t="shared" si="49"/>
        <v>71.005820721769496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 s="18">
        <v>3600</v>
      </c>
      <c r="E790" s="18">
        <v>3174</v>
      </c>
      <c r="F790" s="4">
        <f t="shared" si="48"/>
        <v>88.166666666666671</v>
      </c>
      <c r="G790" t="s">
        <v>47</v>
      </c>
      <c r="H790">
        <v>31</v>
      </c>
      <c r="I790" s="18">
        <f t="shared" si="49"/>
        <v>102.38709677419355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 s="18">
        <v>9000</v>
      </c>
      <c r="E791" s="18">
        <v>3351</v>
      </c>
      <c r="F791" s="4">
        <f t="shared" si="48"/>
        <v>37.233333333333334</v>
      </c>
      <c r="G791" t="s">
        <v>14</v>
      </c>
      <c r="H791">
        <v>45</v>
      </c>
      <c r="I791" s="18">
        <f t="shared" si="49"/>
        <v>74.466666666666669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 s="18">
        <v>185900</v>
      </c>
      <c r="E792" s="18">
        <v>56774</v>
      </c>
      <c r="F792" s="4">
        <f t="shared" si="48"/>
        <v>30.540075309306079</v>
      </c>
      <c r="G792" t="s">
        <v>74</v>
      </c>
      <c r="H792">
        <v>1113</v>
      </c>
      <c r="I792" s="18">
        <f t="shared" si="49"/>
        <v>51.009883198562441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 s="18">
        <v>2100</v>
      </c>
      <c r="E793" s="18">
        <v>540</v>
      </c>
      <c r="F793" s="4">
        <f t="shared" si="48"/>
        <v>25.714285714285715</v>
      </c>
      <c r="G793" t="s">
        <v>14</v>
      </c>
      <c r="H793">
        <v>6</v>
      </c>
      <c r="I793" s="18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 s="18">
        <v>2000</v>
      </c>
      <c r="E794" s="18">
        <v>680</v>
      </c>
      <c r="F794" s="4">
        <f t="shared" si="48"/>
        <v>34</v>
      </c>
      <c r="G794" t="s">
        <v>14</v>
      </c>
      <c r="H794">
        <v>7</v>
      </c>
      <c r="I794" s="18">
        <f t="shared" si="49"/>
        <v>97.142857142857139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 s="18">
        <v>1100</v>
      </c>
      <c r="E795" s="18">
        <v>13045</v>
      </c>
      <c r="F795" s="4">
        <f t="shared" si="48"/>
        <v>1185.909090909091</v>
      </c>
      <c r="G795" t="s">
        <v>20</v>
      </c>
      <c r="H795">
        <v>181</v>
      </c>
      <c r="I795" s="18">
        <f t="shared" si="49"/>
        <v>72.071823204419886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 s="18">
        <v>6600</v>
      </c>
      <c r="E796" s="18">
        <v>8276</v>
      </c>
      <c r="F796" s="4">
        <f t="shared" si="48"/>
        <v>125.39393939393939</v>
      </c>
      <c r="G796" t="s">
        <v>20</v>
      </c>
      <c r="H796">
        <v>110</v>
      </c>
      <c r="I796" s="18">
        <f t="shared" si="49"/>
        <v>75.236363636363635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 s="18">
        <v>7100</v>
      </c>
      <c r="E797" s="18">
        <v>1022</v>
      </c>
      <c r="F797" s="4">
        <f t="shared" si="48"/>
        <v>14.394366197183098</v>
      </c>
      <c r="G797" t="s">
        <v>14</v>
      </c>
      <c r="H797">
        <v>31</v>
      </c>
      <c r="I797" s="18">
        <f t="shared" si="49"/>
        <v>32.967741935483872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 s="18">
        <v>7800</v>
      </c>
      <c r="E798" s="18">
        <v>4275</v>
      </c>
      <c r="F798" s="4">
        <f t="shared" si="48"/>
        <v>54.807692307692307</v>
      </c>
      <c r="G798" t="s">
        <v>14</v>
      </c>
      <c r="H798">
        <v>78</v>
      </c>
      <c r="I798" s="18">
        <f t="shared" si="49"/>
        <v>54.807692307692307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 s="18">
        <v>7600</v>
      </c>
      <c r="E799" s="18">
        <v>8332</v>
      </c>
      <c r="F799" s="4">
        <f t="shared" si="48"/>
        <v>109.63157894736842</v>
      </c>
      <c r="G799" t="s">
        <v>20</v>
      </c>
      <c r="H799">
        <v>185</v>
      </c>
      <c r="I799" s="18">
        <f t="shared" si="49"/>
        <v>45.037837837837834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 s="18">
        <v>3400</v>
      </c>
      <c r="E800" s="18">
        <v>6408</v>
      </c>
      <c r="F800" s="4">
        <f t="shared" si="48"/>
        <v>188.47058823529412</v>
      </c>
      <c r="G800" t="s">
        <v>20</v>
      </c>
      <c r="H800">
        <v>121</v>
      </c>
      <c r="I800" s="18">
        <f t="shared" si="49"/>
        <v>52.958677685950413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 s="18">
        <v>84500</v>
      </c>
      <c r="E801" s="18">
        <v>73522</v>
      </c>
      <c r="F801" s="4">
        <f t="shared" si="48"/>
        <v>87.008284023668637</v>
      </c>
      <c r="G801" t="s">
        <v>14</v>
      </c>
      <c r="H801">
        <v>1225</v>
      </c>
      <c r="I801" s="18">
        <f t="shared" si="49"/>
        <v>60.017959183673469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 s="18">
        <v>100</v>
      </c>
      <c r="E802" s="18">
        <v>1</v>
      </c>
      <c r="F802" s="4">
        <f t="shared" si="48"/>
        <v>1</v>
      </c>
      <c r="G802" t="s">
        <v>14</v>
      </c>
      <c r="H802">
        <v>1</v>
      </c>
      <c r="I802" s="18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 s="18">
        <v>2300</v>
      </c>
      <c r="E803" s="18">
        <v>4667</v>
      </c>
      <c r="F803" s="4">
        <f t="shared" si="48"/>
        <v>202.91304347826087</v>
      </c>
      <c r="G803" t="s">
        <v>20</v>
      </c>
      <c r="H803">
        <v>106</v>
      </c>
      <c r="I803" s="18">
        <f t="shared" si="49"/>
        <v>44.028301886792455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 s="18">
        <v>6200</v>
      </c>
      <c r="E804" s="18">
        <v>12216</v>
      </c>
      <c r="F804" s="4">
        <f t="shared" si="48"/>
        <v>197.03225806451613</v>
      </c>
      <c r="G804" t="s">
        <v>20</v>
      </c>
      <c r="H804">
        <v>142</v>
      </c>
      <c r="I804" s="18">
        <f t="shared" si="49"/>
        <v>86.028169014084511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 s="18">
        <v>6100</v>
      </c>
      <c r="E805" s="18">
        <v>6527</v>
      </c>
      <c r="F805" s="4">
        <f t="shared" si="48"/>
        <v>107</v>
      </c>
      <c r="G805" t="s">
        <v>20</v>
      </c>
      <c r="H805">
        <v>233</v>
      </c>
      <c r="I805" s="18">
        <f t="shared" si="49"/>
        <v>28.012875536480685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 s="18">
        <v>2600</v>
      </c>
      <c r="E806" s="18">
        <v>6987</v>
      </c>
      <c r="F806" s="4">
        <f t="shared" si="48"/>
        <v>268.73076923076923</v>
      </c>
      <c r="G806" t="s">
        <v>20</v>
      </c>
      <c r="H806">
        <v>218</v>
      </c>
      <c r="I806" s="18">
        <f t="shared" si="49"/>
        <v>32.050458715596328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 s="18">
        <v>9700</v>
      </c>
      <c r="E807" s="18">
        <v>4932</v>
      </c>
      <c r="F807" s="4">
        <f t="shared" si="48"/>
        <v>50.845360824742265</v>
      </c>
      <c r="G807" t="s">
        <v>14</v>
      </c>
      <c r="H807">
        <v>67</v>
      </c>
      <c r="I807" s="18">
        <f t="shared" si="49"/>
        <v>73.611940298507463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 s="18">
        <v>700</v>
      </c>
      <c r="E808" s="18">
        <v>8262</v>
      </c>
      <c r="F808" s="4">
        <f t="shared" si="48"/>
        <v>1180.2857142857142</v>
      </c>
      <c r="G808" t="s">
        <v>20</v>
      </c>
      <c r="H808">
        <v>76</v>
      </c>
      <c r="I808" s="18">
        <f t="shared" si="49"/>
        <v>108.71052631578948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 s="18">
        <v>700</v>
      </c>
      <c r="E809" s="18">
        <v>1848</v>
      </c>
      <c r="F809" s="4">
        <f t="shared" si="48"/>
        <v>264</v>
      </c>
      <c r="G809" t="s">
        <v>20</v>
      </c>
      <c r="H809">
        <v>43</v>
      </c>
      <c r="I809" s="18">
        <f t="shared" si="49"/>
        <v>42.97674418604651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 s="18">
        <v>5200</v>
      </c>
      <c r="E810" s="18">
        <v>1583</v>
      </c>
      <c r="F810" s="4">
        <f t="shared" si="48"/>
        <v>30.442307692307693</v>
      </c>
      <c r="G810" t="s">
        <v>14</v>
      </c>
      <c r="H810">
        <v>19</v>
      </c>
      <c r="I810" s="18">
        <f t="shared" si="49"/>
        <v>83.315789473684205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 s="18">
        <v>140800</v>
      </c>
      <c r="E811" s="18">
        <v>88536</v>
      </c>
      <c r="F811" s="4">
        <f t="shared" si="48"/>
        <v>62.88068181818182</v>
      </c>
      <c r="G811" t="s">
        <v>14</v>
      </c>
      <c r="H811">
        <v>2108</v>
      </c>
      <c r="I811" s="18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 s="18">
        <v>6400</v>
      </c>
      <c r="E812" s="18">
        <v>12360</v>
      </c>
      <c r="F812" s="4">
        <f t="shared" si="48"/>
        <v>193.125</v>
      </c>
      <c r="G812" t="s">
        <v>20</v>
      </c>
      <c r="H812">
        <v>221</v>
      </c>
      <c r="I812" s="18">
        <f t="shared" si="49"/>
        <v>55.927601809954751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 s="18">
        <v>92500</v>
      </c>
      <c r="E813" s="18">
        <v>71320</v>
      </c>
      <c r="F813" s="4">
        <f t="shared" si="48"/>
        <v>77.1027027027027</v>
      </c>
      <c r="G813" t="s">
        <v>14</v>
      </c>
      <c r="H813">
        <v>679</v>
      </c>
      <c r="I813" s="18">
        <f t="shared" si="49"/>
        <v>105.03681885125184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 s="18">
        <v>59700</v>
      </c>
      <c r="E814" s="18">
        <v>134640</v>
      </c>
      <c r="F814" s="4">
        <f t="shared" si="48"/>
        <v>225.52763819095478</v>
      </c>
      <c r="G814" t="s">
        <v>20</v>
      </c>
      <c r="H814">
        <v>2805</v>
      </c>
      <c r="I814" s="18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 s="18">
        <v>3200</v>
      </c>
      <c r="E815" s="18">
        <v>7661</v>
      </c>
      <c r="F815" s="4">
        <f t="shared" si="48"/>
        <v>239.40625</v>
      </c>
      <c r="G815" t="s">
        <v>20</v>
      </c>
      <c r="H815">
        <v>68</v>
      </c>
      <c r="I815" s="18">
        <f t="shared" si="49"/>
        <v>112.66176470588235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 s="18">
        <v>3200</v>
      </c>
      <c r="E816" s="18">
        <v>2950</v>
      </c>
      <c r="F816" s="4">
        <f t="shared" si="48"/>
        <v>92.1875</v>
      </c>
      <c r="G816" t="s">
        <v>14</v>
      </c>
      <c r="H816">
        <v>36</v>
      </c>
      <c r="I816" s="18">
        <f t="shared" si="49"/>
        <v>81.944444444444443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 s="18">
        <v>9000</v>
      </c>
      <c r="E817" s="18">
        <v>11721</v>
      </c>
      <c r="F817" s="4">
        <f t="shared" si="48"/>
        <v>130.23333333333332</v>
      </c>
      <c r="G817" t="s">
        <v>20</v>
      </c>
      <c r="H817">
        <v>183</v>
      </c>
      <c r="I817" s="18">
        <f t="shared" si="49"/>
        <v>64.049180327868854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 s="18">
        <v>2300</v>
      </c>
      <c r="E818" s="18">
        <v>14150</v>
      </c>
      <c r="F818" s="4">
        <f t="shared" si="48"/>
        <v>615.21739130434787</v>
      </c>
      <c r="G818" t="s">
        <v>20</v>
      </c>
      <c r="H818">
        <v>133</v>
      </c>
      <c r="I818" s="18">
        <f t="shared" si="49"/>
        <v>106.39097744360902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 s="18">
        <v>51300</v>
      </c>
      <c r="E819" s="18">
        <v>189192</v>
      </c>
      <c r="F819" s="4">
        <f t="shared" si="48"/>
        <v>368.79532163742692</v>
      </c>
      <c r="G819" t="s">
        <v>20</v>
      </c>
      <c r="H819">
        <v>2489</v>
      </c>
      <c r="I819" s="18">
        <f t="shared" si="49"/>
        <v>76.011249497790274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 s="18">
        <v>700</v>
      </c>
      <c r="E820" s="18">
        <v>7664</v>
      </c>
      <c r="F820" s="4">
        <f t="shared" si="48"/>
        <v>1094.8571428571429</v>
      </c>
      <c r="G820" t="s">
        <v>20</v>
      </c>
      <c r="H820">
        <v>69</v>
      </c>
      <c r="I820" s="18">
        <f t="shared" si="49"/>
        <v>111.07246376811594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 s="18">
        <v>8900</v>
      </c>
      <c r="E821" s="18">
        <v>4509</v>
      </c>
      <c r="F821" s="4">
        <f t="shared" si="48"/>
        <v>50.662921348314605</v>
      </c>
      <c r="G821" t="s">
        <v>14</v>
      </c>
      <c r="H821">
        <v>47</v>
      </c>
      <c r="I821" s="18">
        <f t="shared" si="49"/>
        <v>95.936170212765958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 s="18">
        <v>1500</v>
      </c>
      <c r="E822" s="18">
        <v>12009</v>
      </c>
      <c r="F822" s="4">
        <f t="shared" si="48"/>
        <v>800.6</v>
      </c>
      <c r="G822" t="s">
        <v>20</v>
      </c>
      <c r="H822">
        <v>279</v>
      </c>
      <c r="I822" s="18">
        <f t="shared" si="49"/>
        <v>43.043010752688176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 s="18">
        <v>4900</v>
      </c>
      <c r="E823" s="18">
        <v>14273</v>
      </c>
      <c r="F823" s="4">
        <f t="shared" si="48"/>
        <v>291.28571428571428</v>
      </c>
      <c r="G823" t="s">
        <v>20</v>
      </c>
      <c r="H823">
        <v>210</v>
      </c>
      <c r="I823" s="18">
        <f t="shared" si="49"/>
        <v>67.966666666666669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 s="18">
        <v>54000</v>
      </c>
      <c r="E824" s="18">
        <v>188982</v>
      </c>
      <c r="F824" s="4">
        <f t="shared" si="48"/>
        <v>349.96666666666664</v>
      </c>
      <c r="G824" t="s">
        <v>20</v>
      </c>
      <c r="H824">
        <v>2100</v>
      </c>
      <c r="I824" s="18">
        <f t="shared" si="49"/>
        <v>89.991428571428571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 s="18">
        <v>4100</v>
      </c>
      <c r="E825" s="18">
        <v>14640</v>
      </c>
      <c r="F825" s="4">
        <f t="shared" si="48"/>
        <v>357.07317073170731</v>
      </c>
      <c r="G825" t="s">
        <v>20</v>
      </c>
      <c r="H825">
        <v>252</v>
      </c>
      <c r="I825" s="18">
        <f t="shared" si="49"/>
        <v>58.095238095238095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 s="18">
        <v>85000</v>
      </c>
      <c r="E826" s="18">
        <v>107516</v>
      </c>
      <c r="F826" s="4">
        <f t="shared" si="48"/>
        <v>126.48941176470588</v>
      </c>
      <c r="G826" t="s">
        <v>20</v>
      </c>
      <c r="H826">
        <v>1280</v>
      </c>
      <c r="I826" s="18">
        <f t="shared" si="49"/>
        <v>83.996875000000003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 s="18">
        <v>3600</v>
      </c>
      <c r="E827" s="18">
        <v>13950</v>
      </c>
      <c r="F827" s="4">
        <f t="shared" si="48"/>
        <v>387.5</v>
      </c>
      <c r="G827" t="s">
        <v>20</v>
      </c>
      <c r="H827">
        <v>157</v>
      </c>
      <c r="I827" s="18">
        <f t="shared" si="49"/>
        <v>88.853503184713375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 s="18">
        <v>2800</v>
      </c>
      <c r="E828" s="18">
        <v>12797</v>
      </c>
      <c r="F828" s="4">
        <f t="shared" si="48"/>
        <v>457.03571428571428</v>
      </c>
      <c r="G828" t="s">
        <v>20</v>
      </c>
      <c r="H828">
        <v>194</v>
      </c>
      <c r="I828" s="18">
        <f t="shared" si="49"/>
        <v>65.963917525773198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 s="18">
        <v>2300</v>
      </c>
      <c r="E829" s="18">
        <v>6134</v>
      </c>
      <c r="F829" s="4">
        <f t="shared" si="48"/>
        <v>266.69565217391306</v>
      </c>
      <c r="G829" t="s">
        <v>20</v>
      </c>
      <c r="H829">
        <v>82</v>
      </c>
      <c r="I829" s="18">
        <f t="shared" si="49"/>
        <v>74.804878048780495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 s="18">
        <v>7100</v>
      </c>
      <c r="E830" s="18">
        <v>4899</v>
      </c>
      <c r="F830" s="4">
        <f t="shared" si="48"/>
        <v>69</v>
      </c>
      <c r="G830" t="s">
        <v>14</v>
      </c>
      <c r="H830">
        <v>70</v>
      </c>
      <c r="I830" s="18">
        <f t="shared" si="49"/>
        <v>69.98571428571428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 s="18">
        <v>9600</v>
      </c>
      <c r="E831" s="18">
        <v>4929</v>
      </c>
      <c r="F831" s="4">
        <f t="shared" si="48"/>
        <v>51.34375</v>
      </c>
      <c r="G831" t="s">
        <v>14</v>
      </c>
      <c r="H831">
        <v>154</v>
      </c>
      <c r="I831" s="18">
        <f t="shared" si="49"/>
        <v>32.006493506493506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 s="18">
        <v>121600</v>
      </c>
      <c r="E832" s="18">
        <v>1424</v>
      </c>
      <c r="F832" s="4">
        <f t="shared" si="48"/>
        <v>1.1710526315789473</v>
      </c>
      <c r="G832" t="s">
        <v>14</v>
      </c>
      <c r="H832">
        <v>22</v>
      </c>
      <c r="I832" s="18">
        <f t="shared" si="49"/>
        <v>64.727272727272734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 s="18">
        <v>97100</v>
      </c>
      <c r="E833" s="18">
        <v>105817</v>
      </c>
      <c r="F833" s="4">
        <f t="shared" si="48"/>
        <v>108.97734294541709</v>
      </c>
      <c r="G833" t="s">
        <v>20</v>
      </c>
      <c r="H833">
        <v>4233</v>
      </c>
      <c r="I833" s="18">
        <f t="shared" si="49"/>
        <v>24.998110087408456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 s="18">
        <v>43200</v>
      </c>
      <c r="E834" s="18">
        <v>136156</v>
      </c>
      <c r="F834" s="4">
        <f t="shared" si="48"/>
        <v>315.17592592592592</v>
      </c>
      <c r="G834" t="s">
        <v>20</v>
      </c>
      <c r="H834">
        <v>1297</v>
      </c>
      <c r="I834" s="18">
        <f t="shared" si="49"/>
        <v>104.97764070932922</v>
      </c>
      <c r="J834" t="s">
        <v>36</v>
      </c>
      <c r="K834" t="s">
        <v>37</v>
      </c>
      <c r="L834">
        <v>1445490000</v>
      </c>
      <c r="M834" s="7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 s="18">
        <v>6800</v>
      </c>
      <c r="E835" s="18">
        <v>10723</v>
      </c>
      <c r="F835" s="4">
        <f t="shared" ref="F835:F898" si="52">(100*E835)/D835</f>
        <v>157.69117647058823</v>
      </c>
      <c r="G835" t="s">
        <v>20</v>
      </c>
      <c r="H835">
        <v>165</v>
      </c>
      <c r="I835" s="18">
        <f t="shared" ref="I835:I898" si="53">IF(H835=0,0,E835/H835)</f>
        <v>64.987878787878785</v>
      </c>
      <c r="J835" t="s">
        <v>36</v>
      </c>
      <c r="K835" t="s">
        <v>37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 s="18">
        <v>7300</v>
      </c>
      <c r="E836" s="18">
        <v>11228</v>
      </c>
      <c r="F836" s="4">
        <f t="shared" si="52"/>
        <v>153.8082191780822</v>
      </c>
      <c r="G836" t="s">
        <v>20</v>
      </c>
      <c r="H836">
        <v>119</v>
      </c>
      <c r="I836" s="18">
        <f t="shared" si="53"/>
        <v>94.352941176470594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 s="18">
        <v>86200</v>
      </c>
      <c r="E837" s="18">
        <v>77355</v>
      </c>
      <c r="F837" s="4">
        <f t="shared" si="52"/>
        <v>89.738979118329468</v>
      </c>
      <c r="G837" t="s">
        <v>14</v>
      </c>
      <c r="H837">
        <v>1758</v>
      </c>
      <c r="I837" s="18">
        <f t="shared" si="53"/>
        <v>44.001706484641637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 s="18">
        <v>8100</v>
      </c>
      <c r="E838" s="18">
        <v>6086</v>
      </c>
      <c r="F838" s="4">
        <f t="shared" si="52"/>
        <v>75.135802469135797</v>
      </c>
      <c r="G838" t="s">
        <v>14</v>
      </c>
      <c r="H838">
        <v>94</v>
      </c>
      <c r="I838" s="18">
        <f t="shared" si="53"/>
        <v>64.744680851063833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 s="18">
        <v>17700</v>
      </c>
      <c r="E839" s="18">
        <v>150960</v>
      </c>
      <c r="F839" s="4">
        <f t="shared" si="52"/>
        <v>852.88135593220341</v>
      </c>
      <c r="G839" t="s">
        <v>20</v>
      </c>
      <c r="H839">
        <v>1797</v>
      </c>
      <c r="I839" s="18">
        <f t="shared" si="53"/>
        <v>84.00667779632721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 s="18">
        <v>6400</v>
      </c>
      <c r="E840" s="18">
        <v>8890</v>
      </c>
      <c r="F840" s="4">
        <f t="shared" si="52"/>
        <v>138.90625</v>
      </c>
      <c r="G840" t="s">
        <v>20</v>
      </c>
      <c r="H840">
        <v>261</v>
      </c>
      <c r="I840" s="18">
        <f t="shared" si="53"/>
        <v>34.061302681992338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 s="18">
        <v>7700</v>
      </c>
      <c r="E841" s="18">
        <v>14644</v>
      </c>
      <c r="F841" s="4">
        <f t="shared" si="52"/>
        <v>190.18181818181819</v>
      </c>
      <c r="G841" t="s">
        <v>20</v>
      </c>
      <c r="H841">
        <v>157</v>
      </c>
      <c r="I841" s="18">
        <f t="shared" si="53"/>
        <v>93.273885350318466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 s="18">
        <v>116300</v>
      </c>
      <c r="E842" s="18">
        <v>116583</v>
      </c>
      <c r="F842" s="4">
        <f t="shared" si="52"/>
        <v>100.24333619948409</v>
      </c>
      <c r="G842" t="s">
        <v>20</v>
      </c>
      <c r="H842">
        <v>3533</v>
      </c>
      <c r="I842" s="18">
        <f t="shared" si="53"/>
        <v>32.998301726577978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 s="18">
        <v>9100</v>
      </c>
      <c r="E843" s="18">
        <v>12991</v>
      </c>
      <c r="F843" s="4">
        <f t="shared" si="52"/>
        <v>142.75824175824175</v>
      </c>
      <c r="G843" t="s">
        <v>20</v>
      </c>
      <c r="H843">
        <v>155</v>
      </c>
      <c r="I843" s="18">
        <f t="shared" si="53"/>
        <v>83.812903225806451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 s="18">
        <v>1500</v>
      </c>
      <c r="E844" s="18">
        <v>8447</v>
      </c>
      <c r="F844" s="4">
        <f t="shared" si="52"/>
        <v>563.13333333333333</v>
      </c>
      <c r="G844" t="s">
        <v>20</v>
      </c>
      <c r="H844">
        <v>132</v>
      </c>
      <c r="I844" s="18">
        <f t="shared" si="53"/>
        <v>63.992424242424242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 s="18">
        <v>8800</v>
      </c>
      <c r="E845" s="18">
        <v>2703</v>
      </c>
      <c r="F845" s="4">
        <f t="shared" si="52"/>
        <v>30.71590909090909</v>
      </c>
      <c r="G845" t="s">
        <v>14</v>
      </c>
      <c r="H845">
        <v>33</v>
      </c>
      <c r="I845" s="18">
        <f t="shared" si="53"/>
        <v>81.909090909090907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 s="18">
        <v>8800</v>
      </c>
      <c r="E846" s="18">
        <v>8747</v>
      </c>
      <c r="F846" s="4">
        <f t="shared" si="52"/>
        <v>99.397727272727266</v>
      </c>
      <c r="G846" t="s">
        <v>74</v>
      </c>
      <c r="H846">
        <v>94</v>
      </c>
      <c r="I846" s="18">
        <f t="shared" si="53"/>
        <v>93.053191489361708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 s="18">
        <v>69900</v>
      </c>
      <c r="E847" s="18">
        <v>138087</v>
      </c>
      <c r="F847" s="4">
        <f t="shared" si="52"/>
        <v>197.54935622317598</v>
      </c>
      <c r="G847" t="s">
        <v>20</v>
      </c>
      <c r="H847">
        <v>1354</v>
      </c>
      <c r="I847" s="18">
        <f t="shared" si="53"/>
        <v>101.98449039881831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 s="18">
        <v>1000</v>
      </c>
      <c r="E848" s="18">
        <v>5085</v>
      </c>
      <c r="F848" s="4">
        <f t="shared" si="52"/>
        <v>508.5</v>
      </c>
      <c r="G848" t="s">
        <v>20</v>
      </c>
      <c r="H848">
        <v>48</v>
      </c>
      <c r="I848" s="18">
        <f t="shared" si="53"/>
        <v>105.9375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 s="18">
        <v>4700</v>
      </c>
      <c r="E849" s="18">
        <v>11174</v>
      </c>
      <c r="F849" s="4">
        <f t="shared" si="52"/>
        <v>237.74468085106383</v>
      </c>
      <c r="G849" t="s">
        <v>20</v>
      </c>
      <c r="H849">
        <v>110</v>
      </c>
      <c r="I849" s="18">
        <f t="shared" si="53"/>
        <v>101.58181818181818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 s="18">
        <v>3200</v>
      </c>
      <c r="E850" s="18">
        <v>10831</v>
      </c>
      <c r="F850" s="4">
        <f t="shared" si="52"/>
        <v>338.46875</v>
      </c>
      <c r="G850" t="s">
        <v>20</v>
      </c>
      <c r="H850">
        <v>172</v>
      </c>
      <c r="I850" s="18">
        <f t="shared" si="53"/>
        <v>62.970930232558139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 s="18">
        <v>6700</v>
      </c>
      <c r="E851" s="18">
        <v>8917</v>
      </c>
      <c r="F851" s="4">
        <f t="shared" si="52"/>
        <v>133.08955223880596</v>
      </c>
      <c r="G851" t="s">
        <v>20</v>
      </c>
      <c r="H851">
        <v>307</v>
      </c>
      <c r="I851" s="18">
        <f t="shared" si="53"/>
        <v>29.045602605863191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 s="18">
        <v>100</v>
      </c>
      <c r="E852" s="18">
        <v>1</v>
      </c>
      <c r="F852" s="4">
        <f t="shared" si="52"/>
        <v>1</v>
      </c>
      <c r="G852" t="s">
        <v>14</v>
      </c>
      <c r="H852">
        <v>1</v>
      </c>
      <c r="I852" s="18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 s="18">
        <v>6000</v>
      </c>
      <c r="E853" s="18">
        <v>12468</v>
      </c>
      <c r="F853" s="4">
        <f t="shared" si="52"/>
        <v>207.8</v>
      </c>
      <c r="G853" t="s">
        <v>20</v>
      </c>
      <c r="H853">
        <v>160</v>
      </c>
      <c r="I853" s="18">
        <f t="shared" si="53"/>
        <v>77.924999999999997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 s="18">
        <v>4900</v>
      </c>
      <c r="E854" s="18">
        <v>2505</v>
      </c>
      <c r="F854" s="4">
        <f t="shared" si="52"/>
        <v>51.122448979591837</v>
      </c>
      <c r="G854" t="s">
        <v>14</v>
      </c>
      <c r="H854">
        <v>31</v>
      </c>
      <c r="I854" s="18">
        <f t="shared" si="53"/>
        <v>80.806451612903231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 s="18">
        <v>17100</v>
      </c>
      <c r="E855" s="18">
        <v>111502</v>
      </c>
      <c r="F855" s="4">
        <f t="shared" si="52"/>
        <v>652.05847953216369</v>
      </c>
      <c r="G855" t="s">
        <v>20</v>
      </c>
      <c r="H855">
        <v>1467</v>
      </c>
      <c r="I855" s="18">
        <f t="shared" si="53"/>
        <v>76.006816632583508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 s="18">
        <v>171000</v>
      </c>
      <c r="E856" s="18">
        <v>194309</v>
      </c>
      <c r="F856" s="4">
        <f t="shared" si="52"/>
        <v>113.63099415204678</v>
      </c>
      <c r="G856" t="s">
        <v>20</v>
      </c>
      <c r="H856">
        <v>2662</v>
      </c>
      <c r="I856" s="18">
        <f t="shared" si="53"/>
        <v>72.993613824192337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 s="18">
        <v>23400</v>
      </c>
      <c r="E857" s="18">
        <v>23956</v>
      </c>
      <c r="F857" s="4">
        <f t="shared" si="52"/>
        <v>102.37606837606837</v>
      </c>
      <c r="G857" t="s">
        <v>20</v>
      </c>
      <c r="H857">
        <v>452</v>
      </c>
      <c r="I857" s="18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 s="18">
        <v>2400</v>
      </c>
      <c r="E858" s="18">
        <v>8558</v>
      </c>
      <c r="F858" s="4">
        <f t="shared" si="52"/>
        <v>356.58333333333331</v>
      </c>
      <c r="G858" t="s">
        <v>20</v>
      </c>
      <c r="H858">
        <v>158</v>
      </c>
      <c r="I858" s="18">
        <f t="shared" si="53"/>
        <v>54.164556962025316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 s="18">
        <v>5300</v>
      </c>
      <c r="E859" s="18">
        <v>7413</v>
      </c>
      <c r="F859" s="4">
        <f t="shared" si="52"/>
        <v>139.8679245283019</v>
      </c>
      <c r="G859" t="s">
        <v>20</v>
      </c>
      <c r="H859">
        <v>225</v>
      </c>
      <c r="I859" s="18">
        <f t="shared" si="53"/>
        <v>32.946666666666665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 s="18">
        <v>4000</v>
      </c>
      <c r="E860" s="18">
        <v>2778</v>
      </c>
      <c r="F860" s="4">
        <f t="shared" si="52"/>
        <v>69.45</v>
      </c>
      <c r="G860" t="s">
        <v>14</v>
      </c>
      <c r="H860">
        <v>35</v>
      </c>
      <c r="I860" s="18">
        <f t="shared" si="53"/>
        <v>79.371428571428567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 s="18">
        <v>7300</v>
      </c>
      <c r="E861" s="18">
        <v>2594</v>
      </c>
      <c r="F861" s="4">
        <f t="shared" si="52"/>
        <v>35.534246575342465</v>
      </c>
      <c r="G861" t="s">
        <v>14</v>
      </c>
      <c r="H861">
        <v>63</v>
      </c>
      <c r="I861" s="18">
        <f t="shared" si="53"/>
        <v>41.174603174603178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 s="18">
        <v>2000</v>
      </c>
      <c r="E862" s="18">
        <v>5033</v>
      </c>
      <c r="F862" s="4">
        <f t="shared" si="52"/>
        <v>251.65</v>
      </c>
      <c r="G862" t="s">
        <v>20</v>
      </c>
      <c r="H862">
        <v>65</v>
      </c>
      <c r="I862" s="18">
        <f t="shared" si="53"/>
        <v>77.430769230769229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 s="18">
        <v>8800</v>
      </c>
      <c r="E863" s="18">
        <v>9317</v>
      </c>
      <c r="F863" s="4">
        <f t="shared" si="52"/>
        <v>105.875</v>
      </c>
      <c r="G863" t="s">
        <v>20</v>
      </c>
      <c r="H863">
        <v>163</v>
      </c>
      <c r="I863" s="18">
        <f t="shared" si="53"/>
        <v>57.159509202453989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 s="18">
        <v>3500</v>
      </c>
      <c r="E864" s="18">
        <v>6560</v>
      </c>
      <c r="F864" s="4">
        <f t="shared" si="52"/>
        <v>187.42857142857142</v>
      </c>
      <c r="G864" t="s">
        <v>20</v>
      </c>
      <c r="H864">
        <v>85</v>
      </c>
      <c r="I864" s="18">
        <f t="shared" si="53"/>
        <v>77.17647058823529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 s="18">
        <v>1400</v>
      </c>
      <c r="E865" s="18">
        <v>5415</v>
      </c>
      <c r="F865" s="4">
        <f t="shared" si="52"/>
        <v>386.78571428571428</v>
      </c>
      <c r="G865" t="s">
        <v>20</v>
      </c>
      <c r="H865">
        <v>217</v>
      </c>
      <c r="I865" s="18">
        <f t="shared" si="53"/>
        <v>24.953917050691246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 s="18">
        <v>4200</v>
      </c>
      <c r="E866" s="18">
        <v>14577</v>
      </c>
      <c r="F866" s="4">
        <f t="shared" si="52"/>
        <v>347.07142857142856</v>
      </c>
      <c r="G866" t="s">
        <v>20</v>
      </c>
      <c r="H866">
        <v>150</v>
      </c>
      <c r="I866" s="18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 s="18">
        <v>81000</v>
      </c>
      <c r="E867" s="18">
        <v>150515</v>
      </c>
      <c r="F867" s="4">
        <f t="shared" si="52"/>
        <v>185.82098765432099</v>
      </c>
      <c r="G867" t="s">
        <v>20</v>
      </c>
      <c r="H867">
        <v>3272</v>
      </c>
      <c r="I867" s="18">
        <f t="shared" si="53"/>
        <v>46.000916870415651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 s="18">
        <v>182800</v>
      </c>
      <c r="E868" s="18">
        <v>79045</v>
      </c>
      <c r="F868" s="4">
        <f t="shared" si="52"/>
        <v>43.241247264770237</v>
      </c>
      <c r="G868" t="s">
        <v>74</v>
      </c>
      <c r="H868">
        <v>898</v>
      </c>
      <c r="I868" s="18">
        <f t="shared" si="53"/>
        <v>88.023385300668153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 s="18">
        <v>4800</v>
      </c>
      <c r="E869" s="18">
        <v>7797</v>
      </c>
      <c r="F869" s="4">
        <f t="shared" si="52"/>
        <v>162.4375</v>
      </c>
      <c r="G869" t="s">
        <v>20</v>
      </c>
      <c r="H869">
        <v>300</v>
      </c>
      <c r="I869" s="18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 s="18">
        <v>7000</v>
      </c>
      <c r="E870" s="18">
        <v>12939</v>
      </c>
      <c r="F870" s="4">
        <f t="shared" si="52"/>
        <v>184.84285714285716</v>
      </c>
      <c r="G870" t="s">
        <v>20</v>
      </c>
      <c r="H870">
        <v>126</v>
      </c>
      <c r="I870" s="18">
        <f t="shared" si="53"/>
        <v>102.69047619047619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 s="18">
        <v>161900</v>
      </c>
      <c r="E871" s="18">
        <v>38376</v>
      </c>
      <c r="F871" s="4">
        <f t="shared" si="52"/>
        <v>23.703520691785052</v>
      </c>
      <c r="G871" t="s">
        <v>14</v>
      </c>
      <c r="H871">
        <v>526</v>
      </c>
      <c r="I871" s="18">
        <f t="shared" si="53"/>
        <v>72.958174904942965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 s="18">
        <v>7700</v>
      </c>
      <c r="E872" s="18">
        <v>6920</v>
      </c>
      <c r="F872" s="4">
        <f t="shared" si="52"/>
        <v>89.870129870129873</v>
      </c>
      <c r="G872" t="s">
        <v>14</v>
      </c>
      <c r="H872">
        <v>121</v>
      </c>
      <c r="I872" s="18">
        <f t="shared" si="53"/>
        <v>57.190082644628099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 s="18">
        <v>71500</v>
      </c>
      <c r="E873" s="18">
        <v>194912</v>
      </c>
      <c r="F873" s="4">
        <f t="shared" si="52"/>
        <v>272.6041958041958</v>
      </c>
      <c r="G873" t="s">
        <v>20</v>
      </c>
      <c r="H873">
        <v>2320</v>
      </c>
      <c r="I873" s="18">
        <f t="shared" si="53"/>
        <v>84.013793103448279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 s="18">
        <v>4700</v>
      </c>
      <c r="E874" s="18">
        <v>7992</v>
      </c>
      <c r="F874" s="4">
        <f t="shared" si="52"/>
        <v>170.04255319148936</v>
      </c>
      <c r="G874" t="s">
        <v>20</v>
      </c>
      <c r="H874">
        <v>81</v>
      </c>
      <c r="I874" s="18">
        <f t="shared" si="53"/>
        <v>98.666666666666671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 s="18">
        <v>42100</v>
      </c>
      <c r="E875" s="18">
        <v>79268</v>
      </c>
      <c r="F875" s="4">
        <f t="shared" si="52"/>
        <v>188.28503562945369</v>
      </c>
      <c r="G875" t="s">
        <v>20</v>
      </c>
      <c r="H875">
        <v>1887</v>
      </c>
      <c r="I875" s="18">
        <f t="shared" si="53"/>
        <v>42.007419183889773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 s="18">
        <v>40200</v>
      </c>
      <c r="E876" s="18">
        <v>139468</v>
      </c>
      <c r="F876" s="4">
        <f t="shared" si="52"/>
        <v>346.93532338308455</v>
      </c>
      <c r="G876" t="s">
        <v>20</v>
      </c>
      <c r="H876">
        <v>4358</v>
      </c>
      <c r="I876" s="18">
        <f t="shared" si="53"/>
        <v>32.002753556677376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 s="18">
        <v>7900</v>
      </c>
      <c r="E877" s="18">
        <v>5465</v>
      </c>
      <c r="F877" s="4">
        <f t="shared" si="52"/>
        <v>69.177215189873422</v>
      </c>
      <c r="G877" t="s">
        <v>14</v>
      </c>
      <c r="H877">
        <v>67</v>
      </c>
      <c r="I877" s="18">
        <f t="shared" si="53"/>
        <v>81.567164179104481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 s="18">
        <v>8300</v>
      </c>
      <c r="E878" s="18">
        <v>2111</v>
      </c>
      <c r="F878" s="4">
        <f t="shared" si="52"/>
        <v>25.433734939759034</v>
      </c>
      <c r="G878" t="s">
        <v>14</v>
      </c>
      <c r="H878">
        <v>57</v>
      </c>
      <c r="I878" s="18">
        <f t="shared" si="53"/>
        <v>37.035087719298247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 s="18">
        <v>163600</v>
      </c>
      <c r="E879" s="18">
        <v>126628</v>
      </c>
      <c r="F879" s="4">
        <f t="shared" si="52"/>
        <v>77.400977995110026</v>
      </c>
      <c r="G879" t="s">
        <v>14</v>
      </c>
      <c r="H879">
        <v>1229</v>
      </c>
      <c r="I879" s="18">
        <f t="shared" si="53"/>
        <v>103.033360455655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 s="18">
        <v>2700</v>
      </c>
      <c r="E880" s="18">
        <v>1012</v>
      </c>
      <c r="F880" s="4">
        <f t="shared" si="52"/>
        <v>37.481481481481481</v>
      </c>
      <c r="G880" t="s">
        <v>14</v>
      </c>
      <c r="H880">
        <v>12</v>
      </c>
      <c r="I880" s="18">
        <f t="shared" si="53"/>
        <v>84.333333333333329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 s="18">
        <v>1000</v>
      </c>
      <c r="E881" s="18">
        <v>5438</v>
      </c>
      <c r="F881" s="4">
        <f t="shared" si="52"/>
        <v>543.79999999999995</v>
      </c>
      <c r="G881" t="s">
        <v>20</v>
      </c>
      <c r="H881">
        <v>53</v>
      </c>
      <c r="I881" s="18">
        <f t="shared" si="53"/>
        <v>102.60377358490567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 s="18">
        <v>84500</v>
      </c>
      <c r="E882" s="18">
        <v>193101</v>
      </c>
      <c r="F882" s="4">
        <f t="shared" si="52"/>
        <v>228.52189349112427</v>
      </c>
      <c r="G882" t="s">
        <v>20</v>
      </c>
      <c r="H882">
        <v>2414</v>
      </c>
      <c r="I882" s="18">
        <f t="shared" si="53"/>
        <v>79.992129246064621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 s="18">
        <v>81300</v>
      </c>
      <c r="E883" s="18">
        <v>31665</v>
      </c>
      <c r="F883" s="4">
        <f t="shared" si="52"/>
        <v>38.948339483394832</v>
      </c>
      <c r="G883" t="s">
        <v>14</v>
      </c>
      <c r="H883">
        <v>452</v>
      </c>
      <c r="I883" s="18">
        <f t="shared" si="53"/>
        <v>70.055309734513273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 s="18">
        <v>800</v>
      </c>
      <c r="E884" s="18">
        <v>2960</v>
      </c>
      <c r="F884" s="4">
        <f t="shared" si="52"/>
        <v>370</v>
      </c>
      <c r="G884" t="s">
        <v>20</v>
      </c>
      <c r="H884">
        <v>80</v>
      </c>
      <c r="I884" s="18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 s="18">
        <v>3400</v>
      </c>
      <c r="E885" s="18">
        <v>8089</v>
      </c>
      <c r="F885" s="4">
        <f t="shared" si="52"/>
        <v>237.91176470588235</v>
      </c>
      <c r="G885" t="s">
        <v>20</v>
      </c>
      <c r="H885">
        <v>193</v>
      </c>
      <c r="I885" s="18">
        <f t="shared" si="53"/>
        <v>41.911917098445599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 s="18">
        <v>170800</v>
      </c>
      <c r="E886" s="18">
        <v>109374</v>
      </c>
      <c r="F886" s="4">
        <f t="shared" si="52"/>
        <v>64.036299765807968</v>
      </c>
      <c r="G886" t="s">
        <v>14</v>
      </c>
      <c r="H886">
        <v>1886</v>
      </c>
      <c r="I886" s="18">
        <f t="shared" si="53"/>
        <v>57.992576882290564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 s="18">
        <v>1800</v>
      </c>
      <c r="E887" s="18">
        <v>2129</v>
      </c>
      <c r="F887" s="4">
        <f t="shared" si="52"/>
        <v>118.27777777777777</v>
      </c>
      <c r="G887" t="s">
        <v>20</v>
      </c>
      <c r="H887">
        <v>52</v>
      </c>
      <c r="I887" s="18">
        <f t="shared" si="53"/>
        <v>40.942307692307693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 s="18">
        <v>150600</v>
      </c>
      <c r="E888" s="18">
        <v>127745</v>
      </c>
      <c r="F888" s="4">
        <f t="shared" si="52"/>
        <v>84.824037184594957</v>
      </c>
      <c r="G888" t="s">
        <v>14</v>
      </c>
      <c r="H888">
        <v>1825</v>
      </c>
      <c r="I888" s="18">
        <f t="shared" si="53"/>
        <v>69.9972602739726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 s="18">
        <v>7800</v>
      </c>
      <c r="E889" s="18">
        <v>2289</v>
      </c>
      <c r="F889" s="4">
        <f t="shared" si="52"/>
        <v>29.346153846153847</v>
      </c>
      <c r="G889" t="s">
        <v>14</v>
      </c>
      <c r="H889">
        <v>31</v>
      </c>
      <c r="I889" s="18">
        <f t="shared" si="53"/>
        <v>73.838709677419359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 s="18">
        <v>5800</v>
      </c>
      <c r="E890" s="18">
        <v>12174</v>
      </c>
      <c r="F890" s="4">
        <f t="shared" si="52"/>
        <v>209.89655172413794</v>
      </c>
      <c r="G890" t="s">
        <v>20</v>
      </c>
      <c r="H890">
        <v>290</v>
      </c>
      <c r="I890" s="18">
        <f t="shared" si="53"/>
        <v>41.979310344827589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 s="18">
        <v>5600</v>
      </c>
      <c r="E891" s="18">
        <v>9508</v>
      </c>
      <c r="F891" s="4">
        <f t="shared" si="52"/>
        <v>169.78571428571428</v>
      </c>
      <c r="G891" t="s">
        <v>20</v>
      </c>
      <c r="H891">
        <v>122</v>
      </c>
      <c r="I891" s="18">
        <f t="shared" si="53"/>
        <v>77.93442622950819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 s="18">
        <v>134400</v>
      </c>
      <c r="E892" s="18">
        <v>155849</v>
      </c>
      <c r="F892" s="4">
        <f t="shared" si="52"/>
        <v>115.95907738095238</v>
      </c>
      <c r="G892" t="s">
        <v>20</v>
      </c>
      <c r="H892">
        <v>1470</v>
      </c>
      <c r="I892" s="18">
        <f t="shared" si="53"/>
        <v>106.01972789115646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 s="18">
        <v>3000</v>
      </c>
      <c r="E893" s="18">
        <v>7758</v>
      </c>
      <c r="F893" s="4">
        <f t="shared" si="52"/>
        <v>258.60000000000002</v>
      </c>
      <c r="G893" t="s">
        <v>20</v>
      </c>
      <c r="H893">
        <v>165</v>
      </c>
      <c r="I893" s="18">
        <f t="shared" si="53"/>
        <v>47.018181818181816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 s="18">
        <v>6000</v>
      </c>
      <c r="E894" s="18">
        <v>13835</v>
      </c>
      <c r="F894" s="4">
        <f t="shared" si="52"/>
        <v>230.58333333333334</v>
      </c>
      <c r="G894" t="s">
        <v>20</v>
      </c>
      <c r="H894">
        <v>182</v>
      </c>
      <c r="I894" s="18">
        <f t="shared" si="53"/>
        <v>76.016483516483518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 s="18">
        <v>8400</v>
      </c>
      <c r="E895" s="18">
        <v>10770</v>
      </c>
      <c r="F895" s="4">
        <f t="shared" si="52"/>
        <v>128.21428571428572</v>
      </c>
      <c r="G895" t="s">
        <v>20</v>
      </c>
      <c r="H895">
        <v>199</v>
      </c>
      <c r="I895" s="18">
        <f t="shared" si="53"/>
        <v>54.120603015075375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 s="18">
        <v>1700</v>
      </c>
      <c r="E896" s="18">
        <v>3208</v>
      </c>
      <c r="F896" s="4">
        <f t="shared" si="52"/>
        <v>188.70588235294119</v>
      </c>
      <c r="G896" t="s">
        <v>20</v>
      </c>
      <c r="H896">
        <v>56</v>
      </c>
      <c r="I896" s="18">
        <f t="shared" si="53"/>
        <v>57.285714285714285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 s="18">
        <v>159800</v>
      </c>
      <c r="E897" s="18">
        <v>11108</v>
      </c>
      <c r="F897" s="4">
        <f t="shared" si="52"/>
        <v>6.9511889862327907</v>
      </c>
      <c r="G897" t="s">
        <v>14</v>
      </c>
      <c r="H897">
        <v>107</v>
      </c>
      <c r="I897" s="18">
        <f t="shared" si="53"/>
        <v>103.81308411214954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 s="18">
        <v>19800</v>
      </c>
      <c r="E898" s="18">
        <v>153338</v>
      </c>
      <c r="F898" s="4">
        <f t="shared" si="52"/>
        <v>774.43434343434342</v>
      </c>
      <c r="G898" t="s">
        <v>20</v>
      </c>
      <c r="H898">
        <v>1460</v>
      </c>
      <c r="I898" s="18">
        <f t="shared" si="53"/>
        <v>105.02602739726028</v>
      </c>
      <c r="J898" t="s">
        <v>26</v>
      </c>
      <c r="K898" t="s">
        <v>27</v>
      </c>
      <c r="L898">
        <v>1310619600</v>
      </c>
      <c r="M898" s="7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 s="18">
        <v>8800</v>
      </c>
      <c r="E899" s="18">
        <v>2437</v>
      </c>
      <c r="F899" s="4">
        <f t="shared" ref="F899:F962" si="56">(100*E899)/D899</f>
        <v>27.693181818181817</v>
      </c>
      <c r="G899" t="s">
        <v>14</v>
      </c>
      <c r="H899">
        <v>27</v>
      </c>
      <c r="I899" s="18">
        <f t="shared" ref="I899:I962" si="57">IF(H899=0,0,E899/H899)</f>
        <v>90.259259259259252</v>
      </c>
      <c r="J899" t="s">
        <v>21</v>
      </c>
      <c r="K899" t="s">
        <v>22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 s="18">
        <v>179100</v>
      </c>
      <c r="E900" s="18">
        <v>93991</v>
      </c>
      <c r="F900" s="4">
        <f t="shared" si="56"/>
        <v>52.479620323841431</v>
      </c>
      <c r="G900" t="s">
        <v>14</v>
      </c>
      <c r="H900">
        <v>1221</v>
      </c>
      <c r="I900" s="18">
        <f t="shared" si="57"/>
        <v>76.978705978705975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 s="18">
        <v>3100</v>
      </c>
      <c r="E901" s="18">
        <v>12620</v>
      </c>
      <c r="F901" s="4">
        <f t="shared" si="56"/>
        <v>407.09677419354841</v>
      </c>
      <c r="G901" t="s">
        <v>20</v>
      </c>
      <c r="H901">
        <v>123</v>
      </c>
      <c r="I901" s="18">
        <f t="shared" si="57"/>
        <v>102.60162601626017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 s="18">
        <v>100</v>
      </c>
      <c r="E902" s="18">
        <v>2</v>
      </c>
      <c r="F902" s="4">
        <f t="shared" si="56"/>
        <v>2</v>
      </c>
      <c r="G902" t="s">
        <v>14</v>
      </c>
      <c r="H902">
        <v>1</v>
      </c>
      <c r="I902" s="18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 s="18">
        <v>5600</v>
      </c>
      <c r="E903" s="18">
        <v>8746</v>
      </c>
      <c r="F903" s="4">
        <f t="shared" si="56"/>
        <v>156.17857142857142</v>
      </c>
      <c r="G903" t="s">
        <v>20</v>
      </c>
      <c r="H903">
        <v>159</v>
      </c>
      <c r="I903" s="18">
        <f t="shared" si="57"/>
        <v>55.0062893081761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 s="18">
        <v>1400</v>
      </c>
      <c r="E904" s="18">
        <v>3534</v>
      </c>
      <c r="F904" s="4">
        <f t="shared" si="56"/>
        <v>252.42857142857142</v>
      </c>
      <c r="G904" t="s">
        <v>20</v>
      </c>
      <c r="H904">
        <v>110</v>
      </c>
      <c r="I904" s="18">
        <f t="shared" si="57"/>
        <v>32.127272727272725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 s="18">
        <v>41000</v>
      </c>
      <c r="E905" s="18">
        <v>709</v>
      </c>
      <c r="F905" s="4">
        <f t="shared" si="56"/>
        <v>1.7292682926829268</v>
      </c>
      <c r="G905" t="s">
        <v>47</v>
      </c>
      <c r="H905">
        <v>14</v>
      </c>
      <c r="I905" s="18">
        <f t="shared" si="57"/>
        <v>50.642857142857146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 s="18">
        <v>6500</v>
      </c>
      <c r="E906" s="18">
        <v>795</v>
      </c>
      <c r="F906" s="4">
        <f t="shared" si="56"/>
        <v>12.23076923076923</v>
      </c>
      <c r="G906" t="s">
        <v>14</v>
      </c>
      <c r="H906">
        <v>16</v>
      </c>
      <c r="I906" s="18">
        <f t="shared" si="57"/>
        <v>49.6875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 s="18">
        <v>7900</v>
      </c>
      <c r="E907" s="18">
        <v>12955</v>
      </c>
      <c r="F907" s="4">
        <f t="shared" si="56"/>
        <v>163.98734177215189</v>
      </c>
      <c r="G907" t="s">
        <v>20</v>
      </c>
      <c r="H907">
        <v>236</v>
      </c>
      <c r="I907" s="18">
        <f t="shared" si="57"/>
        <v>54.894067796610166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 s="18">
        <v>5500</v>
      </c>
      <c r="E908" s="18">
        <v>8964</v>
      </c>
      <c r="F908" s="4">
        <f t="shared" si="56"/>
        <v>162.98181818181817</v>
      </c>
      <c r="G908" t="s">
        <v>20</v>
      </c>
      <c r="H908">
        <v>191</v>
      </c>
      <c r="I908" s="18">
        <f t="shared" si="57"/>
        <v>46.931937172774866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 s="18">
        <v>9100</v>
      </c>
      <c r="E909" s="18">
        <v>1843</v>
      </c>
      <c r="F909" s="4">
        <f t="shared" si="56"/>
        <v>20.252747252747252</v>
      </c>
      <c r="G909" t="s">
        <v>14</v>
      </c>
      <c r="H909">
        <v>41</v>
      </c>
      <c r="I909" s="18">
        <f t="shared" si="57"/>
        <v>44.951219512195124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 s="18">
        <v>38200</v>
      </c>
      <c r="E910" s="18">
        <v>121950</v>
      </c>
      <c r="F910" s="4">
        <f t="shared" si="56"/>
        <v>319.24083769633506</v>
      </c>
      <c r="G910" t="s">
        <v>20</v>
      </c>
      <c r="H910">
        <v>3934</v>
      </c>
      <c r="I910" s="18">
        <f t="shared" si="57"/>
        <v>30.99898322318251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 s="18">
        <v>1800</v>
      </c>
      <c r="E911" s="18">
        <v>8621</v>
      </c>
      <c r="F911" s="4">
        <f t="shared" si="56"/>
        <v>478.94444444444446</v>
      </c>
      <c r="G911" t="s">
        <v>20</v>
      </c>
      <c r="H911">
        <v>80</v>
      </c>
      <c r="I911" s="18">
        <f t="shared" si="57"/>
        <v>107.7625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 s="18">
        <v>154500</v>
      </c>
      <c r="E912" s="18">
        <v>30215</v>
      </c>
      <c r="F912" s="4">
        <f t="shared" si="56"/>
        <v>19.556634304207119</v>
      </c>
      <c r="G912" t="s">
        <v>74</v>
      </c>
      <c r="H912">
        <v>296</v>
      </c>
      <c r="I912" s="18">
        <f t="shared" si="57"/>
        <v>102.07770270270271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 s="18">
        <v>5800</v>
      </c>
      <c r="E913" s="18">
        <v>11539</v>
      </c>
      <c r="F913" s="4">
        <f t="shared" si="56"/>
        <v>198.94827586206895</v>
      </c>
      <c r="G913" t="s">
        <v>20</v>
      </c>
      <c r="H913">
        <v>462</v>
      </c>
      <c r="I913" s="18">
        <f t="shared" si="57"/>
        <v>24.976190476190474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 s="18">
        <v>1800</v>
      </c>
      <c r="E914" s="18">
        <v>14310</v>
      </c>
      <c r="F914" s="4">
        <f t="shared" si="56"/>
        <v>795</v>
      </c>
      <c r="G914" t="s">
        <v>20</v>
      </c>
      <c r="H914">
        <v>179</v>
      </c>
      <c r="I914" s="18">
        <f t="shared" si="57"/>
        <v>79.944134078212286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 s="18">
        <v>70200</v>
      </c>
      <c r="E915" s="18">
        <v>35536</v>
      </c>
      <c r="F915" s="4">
        <f t="shared" si="56"/>
        <v>50.621082621082621</v>
      </c>
      <c r="G915" t="s">
        <v>14</v>
      </c>
      <c r="H915">
        <v>523</v>
      </c>
      <c r="I915" s="18">
        <f t="shared" si="57"/>
        <v>67.946462715105156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 s="18">
        <v>6400</v>
      </c>
      <c r="E916" s="18">
        <v>3676</v>
      </c>
      <c r="F916" s="4">
        <f t="shared" si="56"/>
        <v>57.4375</v>
      </c>
      <c r="G916" t="s">
        <v>14</v>
      </c>
      <c r="H916">
        <v>141</v>
      </c>
      <c r="I916" s="18">
        <f t="shared" si="57"/>
        <v>26.070921985815602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 s="18">
        <v>125900</v>
      </c>
      <c r="E917" s="18">
        <v>195936</v>
      </c>
      <c r="F917" s="4">
        <f t="shared" si="56"/>
        <v>155.62827640984909</v>
      </c>
      <c r="G917" t="s">
        <v>20</v>
      </c>
      <c r="H917">
        <v>1866</v>
      </c>
      <c r="I917" s="18">
        <f t="shared" si="57"/>
        <v>105.0032154340836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 s="18">
        <v>3700</v>
      </c>
      <c r="E918" s="18">
        <v>1343</v>
      </c>
      <c r="F918" s="4">
        <f t="shared" si="56"/>
        <v>36.297297297297298</v>
      </c>
      <c r="G918" t="s">
        <v>14</v>
      </c>
      <c r="H918">
        <v>52</v>
      </c>
      <c r="I918" s="18">
        <f t="shared" si="57"/>
        <v>25.826923076923077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 s="18">
        <v>3600</v>
      </c>
      <c r="E919" s="18">
        <v>2097</v>
      </c>
      <c r="F919" s="4">
        <f t="shared" si="56"/>
        <v>58.25</v>
      </c>
      <c r="G919" t="s">
        <v>47</v>
      </c>
      <c r="H919">
        <v>27</v>
      </c>
      <c r="I919" s="18">
        <f t="shared" si="57"/>
        <v>77.666666666666671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 s="18">
        <v>3800</v>
      </c>
      <c r="E920" s="18">
        <v>9021</v>
      </c>
      <c r="F920" s="4">
        <f t="shared" si="56"/>
        <v>237.39473684210526</v>
      </c>
      <c r="G920" t="s">
        <v>20</v>
      </c>
      <c r="H920">
        <v>156</v>
      </c>
      <c r="I920" s="18">
        <f t="shared" si="57"/>
        <v>57.82692307692308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 s="18">
        <v>35600</v>
      </c>
      <c r="E921" s="18">
        <v>20915</v>
      </c>
      <c r="F921" s="4">
        <f t="shared" si="56"/>
        <v>58.75</v>
      </c>
      <c r="G921" t="s">
        <v>14</v>
      </c>
      <c r="H921">
        <v>225</v>
      </c>
      <c r="I921" s="18">
        <f t="shared" si="57"/>
        <v>92.955555555555549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 s="18">
        <v>5300</v>
      </c>
      <c r="E922" s="18">
        <v>9676</v>
      </c>
      <c r="F922" s="4">
        <f t="shared" si="56"/>
        <v>182.56603773584905</v>
      </c>
      <c r="G922" t="s">
        <v>20</v>
      </c>
      <c r="H922">
        <v>255</v>
      </c>
      <c r="I922" s="18">
        <f t="shared" si="57"/>
        <v>37.945098039215686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 s="18">
        <v>160400</v>
      </c>
      <c r="E923" s="18">
        <v>1210</v>
      </c>
      <c r="F923" s="4">
        <f t="shared" si="56"/>
        <v>0.75436408977556113</v>
      </c>
      <c r="G923" t="s">
        <v>14</v>
      </c>
      <c r="H923">
        <v>38</v>
      </c>
      <c r="I923" s="18">
        <f t="shared" si="57"/>
        <v>31.842105263157894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 s="18">
        <v>51400</v>
      </c>
      <c r="E924" s="18">
        <v>90440</v>
      </c>
      <c r="F924" s="4">
        <f t="shared" si="56"/>
        <v>175.95330739299609</v>
      </c>
      <c r="G924" t="s">
        <v>20</v>
      </c>
      <c r="H924">
        <v>2261</v>
      </c>
      <c r="I924" s="18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 s="18">
        <v>1700</v>
      </c>
      <c r="E925" s="18">
        <v>4044</v>
      </c>
      <c r="F925" s="4">
        <f t="shared" si="56"/>
        <v>237.88235294117646</v>
      </c>
      <c r="G925" t="s">
        <v>20</v>
      </c>
      <c r="H925">
        <v>40</v>
      </c>
      <c r="I925" s="18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 s="18">
        <v>39400</v>
      </c>
      <c r="E926" s="18">
        <v>192292</v>
      </c>
      <c r="F926" s="4">
        <f t="shared" si="56"/>
        <v>488.05076142131981</v>
      </c>
      <c r="G926" t="s">
        <v>20</v>
      </c>
      <c r="H926">
        <v>2289</v>
      </c>
      <c r="I926" s="18">
        <f t="shared" si="57"/>
        <v>84.006989951944078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 s="18">
        <v>3000</v>
      </c>
      <c r="E927" s="18">
        <v>6722</v>
      </c>
      <c r="F927" s="4">
        <f t="shared" si="56"/>
        <v>224.06666666666666</v>
      </c>
      <c r="G927" t="s">
        <v>20</v>
      </c>
      <c r="H927">
        <v>65</v>
      </c>
      <c r="I927" s="18">
        <f t="shared" si="57"/>
        <v>103.41538461538461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 s="18">
        <v>8700</v>
      </c>
      <c r="E928" s="18">
        <v>1577</v>
      </c>
      <c r="F928" s="4">
        <f t="shared" si="56"/>
        <v>18.126436781609197</v>
      </c>
      <c r="G928" t="s">
        <v>14</v>
      </c>
      <c r="H928">
        <v>15</v>
      </c>
      <c r="I928" s="18">
        <f t="shared" si="57"/>
        <v>105.13333333333334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 s="18">
        <v>7200</v>
      </c>
      <c r="E929" s="18">
        <v>3301</v>
      </c>
      <c r="F929" s="4">
        <f t="shared" si="56"/>
        <v>45.847222222222221</v>
      </c>
      <c r="G929" t="s">
        <v>14</v>
      </c>
      <c r="H929">
        <v>37</v>
      </c>
      <c r="I929" s="18">
        <f t="shared" si="57"/>
        <v>89.21621621621621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 s="18">
        <v>167400</v>
      </c>
      <c r="E930" s="18">
        <v>196386</v>
      </c>
      <c r="F930" s="4">
        <f t="shared" si="56"/>
        <v>117.31541218637993</v>
      </c>
      <c r="G930" t="s">
        <v>20</v>
      </c>
      <c r="H930">
        <v>3777</v>
      </c>
      <c r="I930" s="18">
        <f t="shared" si="57"/>
        <v>51.995234312946785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 s="18">
        <v>5500</v>
      </c>
      <c r="E931" s="18">
        <v>11952</v>
      </c>
      <c r="F931" s="4">
        <f t="shared" si="56"/>
        <v>217.30909090909091</v>
      </c>
      <c r="G931" t="s">
        <v>20</v>
      </c>
      <c r="H931">
        <v>184</v>
      </c>
      <c r="I931" s="18">
        <f t="shared" si="57"/>
        <v>64.956521739130437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 s="18">
        <v>3500</v>
      </c>
      <c r="E932" s="18">
        <v>3930</v>
      </c>
      <c r="F932" s="4">
        <f t="shared" si="56"/>
        <v>112.28571428571429</v>
      </c>
      <c r="G932" t="s">
        <v>20</v>
      </c>
      <c r="H932">
        <v>85</v>
      </c>
      <c r="I932" s="18">
        <f t="shared" si="57"/>
        <v>46.235294117647058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 s="18">
        <v>7900</v>
      </c>
      <c r="E933" s="18">
        <v>5729</v>
      </c>
      <c r="F933" s="4">
        <f t="shared" si="56"/>
        <v>72.518987341772146</v>
      </c>
      <c r="G933" t="s">
        <v>14</v>
      </c>
      <c r="H933">
        <v>112</v>
      </c>
      <c r="I933" s="18">
        <f t="shared" si="57"/>
        <v>51.151785714285715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 s="18">
        <v>2300</v>
      </c>
      <c r="E934" s="18">
        <v>4883</v>
      </c>
      <c r="F934" s="4">
        <f t="shared" si="56"/>
        <v>212.30434782608697</v>
      </c>
      <c r="G934" t="s">
        <v>20</v>
      </c>
      <c r="H934">
        <v>144</v>
      </c>
      <c r="I934" s="18">
        <f t="shared" si="57"/>
        <v>33.909722222222221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 s="18">
        <v>73000</v>
      </c>
      <c r="E935" s="18">
        <v>175015</v>
      </c>
      <c r="F935" s="4">
        <f t="shared" si="56"/>
        <v>239.74657534246575</v>
      </c>
      <c r="G935" t="s">
        <v>20</v>
      </c>
      <c r="H935">
        <v>1902</v>
      </c>
      <c r="I935" s="18">
        <f t="shared" si="57"/>
        <v>92.016298633017882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 s="18">
        <v>6200</v>
      </c>
      <c r="E936" s="18">
        <v>11280</v>
      </c>
      <c r="F936" s="4">
        <f t="shared" si="56"/>
        <v>181.93548387096774</v>
      </c>
      <c r="G936" t="s">
        <v>20</v>
      </c>
      <c r="H936">
        <v>105</v>
      </c>
      <c r="I936" s="18">
        <f t="shared" si="57"/>
        <v>107.42857142857143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 s="18">
        <v>6100</v>
      </c>
      <c r="E937" s="18">
        <v>10012</v>
      </c>
      <c r="F937" s="4">
        <f t="shared" si="56"/>
        <v>164.13114754098362</v>
      </c>
      <c r="G937" t="s">
        <v>20</v>
      </c>
      <c r="H937">
        <v>132</v>
      </c>
      <c r="I937" s="18">
        <f t="shared" si="57"/>
        <v>75.848484848484844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 s="18">
        <v>103200</v>
      </c>
      <c r="E938" s="18">
        <v>1690</v>
      </c>
      <c r="F938" s="4">
        <f t="shared" si="56"/>
        <v>1.6375968992248062</v>
      </c>
      <c r="G938" t="s">
        <v>14</v>
      </c>
      <c r="H938">
        <v>21</v>
      </c>
      <c r="I938" s="18">
        <f t="shared" si="57"/>
        <v>80.476190476190482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 s="18">
        <v>171000</v>
      </c>
      <c r="E939" s="18">
        <v>84891</v>
      </c>
      <c r="F939" s="4">
        <f t="shared" si="56"/>
        <v>49.64385964912281</v>
      </c>
      <c r="G939" t="s">
        <v>74</v>
      </c>
      <c r="H939">
        <v>976</v>
      </c>
      <c r="I939" s="18">
        <f t="shared" si="57"/>
        <v>86.978483606557376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 s="18">
        <v>9200</v>
      </c>
      <c r="E940" s="18">
        <v>10093</v>
      </c>
      <c r="F940" s="4">
        <f t="shared" si="56"/>
        <v>109.70652173913044</v>
      </c>
      <c r="G940" t="s">
        <v>20</v>
      </c>
      <c r="H940">
        <v>96</v>
      </c>
      <c r="I940" s="18">
        <f t="shared" si="57"/>
        <v>105.13541666666667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 s="18">
        <v>7800</v>
      </c>
      <c r="E941" s="18">
        <v>3839</v>
      </c>
      <c r="F941" s="4">
        <f t="shared" si="56"/>
        <v>49.217948717948715</v>
      </c>
      <c r="G941" t="s">
        <v>14</v>
      </c>
      <c r="H941">
        <v>67</v>
      </c>
      <c r="I941" s="18">
        <f t="shared" si="57"/>
        <v>57.298507462686565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 s="18">
        <v>9900</v>
      </c>
      <c r="E942" s="18">
        <v>6161</v>
      </c>
      <c r="F942" s="4">
        <f t="shared" si="56"/>
        <v>62.232323232323232</v>
      </c>
      <c r="G942" t="s">
        <v>47</v>
      </c>
      <c r="H942">
        <v>66</v>
      </c>
      <c r="I942" s="18">
        <f t="shared" si="57"/>
        <v>93.348484848484844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 s="18">
        <v>43000</v>
      </c>
      <c r="E943" s="18">
        <v>5615</v>
      </c>
      <c r="F943" s="4">
        <f t="shared" si="56"/>
        <v>13.05813953488372</v>
      </c>
      <c r="G943" t="s">
        <v>14</v>
      </c>
      <c r="H943">
        <v>78</v>
      </c>
      <c r="I943" s="18">
        <f t="shared" si="57"/>
        <v>71.987179487179489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 s="18">
        <v>9600</v>
      </c>
      <c r="E944" s="18">
        <v>6205</v>
      </c>
      <c r="F944" s="4">
        <f t="shared" si="56"/>
        <v>64.635416666666671</v>
      </c>
      <c r="G944" t="s">
        <v>14</v>
      </c>
      <c r="H944">
        <v>67</v>
      </c>
      <c r="I944" s="18">
        <f t="shared" si="57"/>
        <v>92.611940298507463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 s="18">
        <v>7500</v>
      </c>
      <c r="E945" s="18">
        <v>11969</v>
      </c>
      <c r="F945" s="4">
        <f t="shared" si="56"/>
        <v>159.58666666666667</v>
      </c>
      <c r="G945" t="s">
        <v>20</v>
      </c>
      <c r="H945">
        <v>114</v>
      </c>
      <c r="I945" s="18">
        <f t="shared" si="57"/>
        <v>104.99122807017544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 s="18">
        <v>10000</v>
      </c>
      <c r="E946" s="18">
        <v>8142</v>
      </c>
      <c r="F946" s="4">
        <f t="shared" si="56"/>
        <v>81.42</v>
      </c>
      <c r="G946" t="s">
        <v>14</v>
      </c>
      <c r="H946">
        <v>263</v>
      </c>
      <c r="I946" s="18">
        <f t="shared" si="57"/>
        <v>30.958174904942965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 s="18">
        <v>172000</v>
      </c>
      <c r="E947" s="18">
        <v>55805</v>
      </c>
      <c r="F947" s="4">
        <f t="shared" si="56"/>
        <v>32.444767441860463</v>
      </c>
      <c r="G947" t="s">
        <v>14</v>
      </c>
      <c r="H947">
        <v>1691</v>
      </c>
      <c r="I947" s="18">
        <f t="shared" si="57"/>
        <v>33.001182732111175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 s="18">
        <v>153700</v>
      </c>
      <c r="E948" s="18">
        <v>15238</v>
      </c>
      <c r="F948" s="4">
        <f t="shared" si="56"/>
        <v>9.9141184124918666</v>
      </c>
      <c r="G948" t="s">
        <v>14</v>
      </c>
      <c r="H948">
        <v>181</v>
      </c>
      <c r="I948" s="18">
        <f t="shared" si="57"/>
        <v>84.187845303867405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 s="18">
        <v>3600</v>
      </c>
      <c r="E949" s="18">
        <v>961</v>
      </c>
      <c r="F949" s="4">
        <f t="shared" si="56"/>
        <v>26.694444444444443</v>
      </c>
      <c r="G949" t="s">
        <v>14</v>
      </c>
      <c r="H949">
        <v>13</v>
      </c>
      <c r="I949" s="18">
        <f t="shared" si="57"/>
        <v>73.92307692307692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 s="18">
        <v>9400</v>
      </c>
      <c r="E950" s="18">
        <v>5918</v>
      </c>
      <c r="F950" s="4">
        <f t="shared" si="56"/>
        <v>62.957446808510639</v>
      </c>
      <c r="G950" t="s">
        <v>74</v>
      </c>
      <c r="H950">
        <v>160</v>
      </c>
      <c r="I950" s="18">
        <f t="shared" si="57"/>
        <v>36.987499999999997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 s="18">
        <v>5900</v>
      </c>
      <c r="E951" s="18">
        <v>9520</v>
      </c>
      <c r="F951" s="4">
        <f t="shared" si="56"/>
        <v>161.35593220338984</v>
      </c>
      <c r="G951" t="s">
        <v>20</v>
      </c>
      <c r="H951">
        <v>203</v>
      </c>
      <c r="I951" s="18">
        <f t="shared" si="57"/>
        <v>46.896551724137929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 s="18">
        <v>100</v>
      </c>
      <c r="E952" s="18">
        <v>5</v>
      </c>
      <c r="F952" s="4">
        <f t="shared" si="56"/>
        <v>5</v>
      </c>
      <c r="G952" t="s">
        <v>14</v>
      </c>
      <c r="H952">
        <v>1</v>
      </c>
      <c r="I952" s="18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 s="18">
        <v>14500</v>
      </c>
      <c r="E953" s="18">
        <v>159056</v>
      </c>
      <c r="F953" s="4">
        <f t="shared" si="56"/>
        <v>1096.9379310344827</v>
      </c>
      <c r="G953" t="s">
        <v>20</v>
      </c>
      <c r="H953">
        <v>1559</v>
      </c>
      <c r="I953" s="18">
        <f t="shared" si="57"/>
        <v>102.02437459910199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 s="18">
        <v>145500</v>
      </c>
      <c r="E954" s="18">
        <v>101987</v>
      </c>
      <c r="F954" s="4">
        <f t="shared" si="56"/>
        <v>70.094158075601371</v>
      </c>
      <c r="G954" t="s">
        <v>74</v>
      </c>
      <c r="H954">
        <v>2266</v>
      </c>
      <c r="I954" s="18">
        <f t="shared" si="57"/>
        <v>45.007502206531335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 s="18">
        <v>3300</v>
      </c>
      <c r="E955" s="18">
        <v>1980</v>
      </c>
      <c r="F955" s="4">
        <f t="shared" si="56"/>
        <v>60</v>
      </c>
      <c r="G955" t="s">
        <v>14</v>
      </c>
      <c r="H955">
        <v>21</v>
      </c>
      <c r="I955" s="18">
        <f t="shared" si="57"/>
        <v>94.285714285714292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 s="18">
        <v>42600</v>
      </c>
      <c r="E956" s="18">
        <v>156384</v>
      </c>
      <c r="F956" s="4">
        <f t="shared" si="56"/>
        <v>367.09859154929575</v>
      </c>
      <c r="G956" t="s">
        <v>20</v>
      </c>
      <c r="H956">
        <v>1548</v>
      </c>
      <c r="I956" s="18">
        <f t="shared" si="57"/>
        <v>101.02325581395348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 s="18">
        <v>700</v>
      </c>
      <c r="E957" s="18">
        <v>7763</v>
      </c>
      <c r="F957" s="4">
        <f t="shared" si="56"/>
        <v>1109</v>
      </c>
      <c r="G957" t="s">
        <v>20</v>
      </c>
      <c r="H957">
        <v>80</v>
      </c>
      <c r="I957" s="18">
        <f t="shared" si="57"/>
        <v>97.037499999999994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 s="18">
        <v>187600</v>
      </c>
      <c r="E958" s="18">
        <v>35698</v>
      </c>
      <c r="F958" s="4">
        <f t="shared" si="56"/>
        <v>19.028784648187631</v>
      </c>
      <c r="G958" t="s">
        <v>14</v>
      </c>
      <c r="H958">
        <v>830</v>
      </c>
      <c r="I958" s="18">
        <f t="shared" si="57"/>
        <v>43.00963855421687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 s="18">
        <v>9800</v>
      </c>
      <c r="E959" s="18">
        <v>12434</v>
      </c>
      <c r="F959" s="4">
        <f t="shared" si="56"/>
        <v>126.87755102040816</v>
      </c>
      <c r="G959" t="s">
        <v>20</v>
      </c>
      <c r="H959">
        <v>131</v>
      </c>
      <c r="I959" s="18">
        <f t="shared" si="57"/>
        <v>94.916030534351151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 s="18">
        <v>1100</v>
      </c>
      <c r="E960" s="18">
        <v>8081</v>
      </c>
      <c r="F960" s="4">
        <f t="shared" si="56"/>
        <v>734.63636363636363</v>
      </c>
      <c r="G960" t="s">
        <v>20</v>
      </c>
      <c r="H960">
        <v>112</v>
      </c>
      <c r="I960" s="18">
        <f t="shared" si="57"/>
        <v>72.151785714285708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 s="18">
        <v>145000</v>
      </c>
      <c r="E961" s="18">
        <v>6631</v>
      </c>
      <c r="F961" s="4">
        <f t="shared" si="56"/>
        <v>4.5731034482758623</v>
      </c>
      <c r="G961" t="s">
        <v>14</v>
      </c>
      <c r="H961">
        <v>130</v>
      </c>
      <c r="I961" s="18">
        <f t="shared" si="57"/>
        <v>51.007692307692309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 s="18">
        <v>5500</v>
      </c>
      <c r="E962" s="18">
        <v>4678</v>
      </c>
      <c r="F962" s="4">
        <f t="shared" si="56"/>
        <v>85.054545454545448</v>
      </c>
      <c r="G962" t="s">
        <v>14</v>
      </c>
      <c r="H962">
        <v>55</v>
      </c>
      <c r="I962" s="18">
        <f t="shared" si="57"/>
        <v>85.054545454545448</v>
      </c>
      <c r="J962" t="s">
        <v>21</v>
      </c>
      <c r="K962" t="s">
        <v>22</v>
      </c>
      <c r="L962">
        <v>1454911200</v>
      </c>
      <c r="M962" s="7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 s="18">
        <v>5700</v>
      </c>
      <c r="E963" s="18">
        <v>6800</v>
      </c>
      <c r="F963" s="4">
        <f t="shared" ref="F963:F1001" si="60">(100*E963)/D963</f>
        <v>119.29824561403508</v>
      </c>
      <c r="G963" t="s">
        <v>20</v>
      </c>
      <c r="H963">
        <v>155</v>
      </c>
      <c r="I963" s="18">
        <f t="shared" ref="I963:I1001" si="61">IF(H963=0,0,E963/H963)</f>
        <v>43.87096774193548</v>
      </c>
      <c r="J963" t="s">
        <v>21</v>
      </c>
      <c r="K963" t="s">
        <v>22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 s="18">
        <v>3600</v>
      </c>
      <c r="E964" s="18">
        <v>10657</v>
      </c>
      <c r="F964" s="4">
        <f t="shared" si="60"/>
        <v>296.02777777777777</v>
      </c>
      <c r="G964" t="s">
        <v>20</v>
      </c>
      <c r="H964">
        <v>266</v>
      </c>
      <c r="I964" s="18">
        <f t="shared" si="61"/>
        <v>40.063909774436091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 s="18">
        <v>5900</v>
      </c>
      <c r="E965" s="18">
        <v>4997</v>
      </c>
      <c r="F965" s="4">
        <f t="shared" si="60"/>
        <v>84.694915254237287</v>
      </c>
      <c r="G965" t="s">
        <v>14</v>
      </c>
      <c r="H965">
        <v>114</v>
      </c>
      <c r="I965" s="18">
        <f t="shared" si="61"/>
        <v>43.833333333333336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 s="18">
        <v>3700</v>
      </c>
      <c r="E966" s="18">
        <v>13164</v>
      </c>
      <c r="F966" s="4">
        <f t="shared" si="60"/>
        <v>355.7837837837838</v>
      </c>
      <c r="G966" t="s">
        <v>20</v>
      </c>
      <c r="H966">
        <v>155</v>
      </c>
      <c r="I966" s="18">
        <f t="shared" si="61"/>
        <v>84.92903225806451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 s="18">
        <v>2200</v>
      </c>
      <c r="E967" s="18">
        <v>8501</v>
      </c>
      <c r="F967" s="4">
        <f t="shared" si="60"/>
        <v>386.40909090909093</v>
      </c>
      <c r="G967" t="s">
        <v>20</v>
      </c>
      <c r="H967">
        <v>207</v>
      </c>
      <c r="I967" s="18">
        <f t="shared" si="61"/>
        <v>41.067632850241544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 s="18">
        <v>1700</v>
      </c>
      <c r="E968" s="18">
        <v>13468</v>
      </c>
      <c r="F968" s="4">
        <f t="shared" si="60"/>
        <v>792.23529411764707</v>
      </c>
      <c r="G968" t="s">
        <v>20</v>
      </c>
      <c r="H968">
        <v>245</v>
      </c>
      <c r="I968" s="18">
        <f t="shared" si="61"/>
        <v>54.971428571428568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 s="18">
        <v>88400</v>
      </c>
      <c r="E969" s="18">
        <v>121138</v>
      </c>
      <c r="F969" s="4">
        <f t="shared" si="60"/>
        <v>137.0339366515837</v>
      </c>
      <c r="G969" t="s">
        <v>20</v>
      </c>
      <c r="H969">
        <v>1573</v>
      </c>
      <c r="I969" s="18">
        <f t="shared" si="61"/>
        <v>77.010807374443743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 s="18">
        <v>2400</v>
      </c>
      <c r="E970" s="18">
        <v>8117</v>
      </c>
      <c r="F970" s="4">
        <f t="shared" si="60"/>
        <v>338.20833333333331</v>
      </c>
      <c r="G970" t="s">
        <v>20</v>
      </c>
      <c r="H970">
        <v>114</v>
      </c>
      <c r="I970" s="18">
        <f t="shared" si="61"/>
        <v>71.201754385964918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 s="18">
        <v>7900</v>
      </c>
      <c r="E971" s="18">
        <v>8550</v>
      </c>
      <c r="F971" s="4">
        <f t="shared" si="60"/>
        <v>108.22784810126582</v>
      </c>
      <c r="G971" t="s">
        <v>20</v>
      </c>
      <c r="H971">
        <v>93</v>
      </c>
      <c r="I971" s="18">
        <f t="shared" si="61"/>
        <v>91.935483870967744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 s="18">
        <v>94900</v>
      </c>
      <c r="E972" s="18">
        <v>57659</v>
      </c>
      <c r="F972" s="4">
        <f t="shared" si="60"/>
        <v>60.757639620653322</v>
      </c>
      <c r="G972" t="s">
        <v>14</v>
      </c>
      <c r="H972">
        <v>594</v>
      </c>
      <c r="I972" s="18">
        <f t="shared" si="61"/>
        <v>97.069023569023571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 s="18">
        <v>5100</v>
      </c>
      <c r="E973" s="18">
        <v>1414</v>
      </c>
      <c r="F973" s="4">
        <f t="shared" si="60"/>
        <v>27.725490196078432</v>
      </c>
      <c r="G973" t="s">
        <v>14</v>
      </c>
      <c r="H973">
        <v>24</v>
      </c>
      <c r="I973" s="18">
        <f t="shared" si="61"/>
        <v>58.916666666666664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 s="18">
        <v>42700</v>
      </c>
      <c r="E974" s="18">
        <v>97524</v>
      </c>
      <c r="F974" s="4">
        <f t="shared" si="60"/>
        <v>228.39344262295083</v>
      </c>
      <c r="G974" t="s">
        <v>20</v>
      </c>
      <c r="H974">
        <v>1681</v>
      </c>
      <c r="I974" s="18">
        <f t="shared" si="61"/>
        <v>58.015466983938133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 s="18">
        <v>121100</v>
      </c>
      <c r="E975" s="18">
        <v>26176</v>
      </c>
      <c r="F975" s="4">
        <f t="shared" si="60"/>
        <v>21.615194054500414</v>
      </c>
      <c r="G975" t="s">
        <v>14</v>
      </c>
      <c r="H975">
        <v>252</v>
      </c>
      <c r="I975" s="18">
        <f t="shared" si="61"/>
        <v>103.87301587301587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 s="18">
        <v>800</v>
      </c>
      <c r="E976" s="18">
        <v>2991</v>
      </c>
      <c r="F976" s="4">
        <f t="shared" si="60"/>
        <v>373.875</v>
      </c>
      <c r="G976" t="s">
        <v>20</v>
      </c>
      <c r="H976">
        <v>32</v>
      </c>
      <c r="I976" s="18">
        <f t="shared" si="61"/>
        <v>93.46875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 s="18">
        <v>5400</v>
      </c>
      <c r="E977" s="18">
        <v>8366</v>
      </c>
      <c r="F977" s="4">
        <f t="shared" si="60"/>
        <v>154.92592592592592</v>
      </c>
      <c r="G977" t="s">
        <v>20</v>
      </c>
      <c r="H977">
        <v>135</v>
      </c>
      <c r="I977" s="18">
        <f t="shared" si="61"/>
        <v>61.970370370370368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 s="18">
        <v>4000</v>
      </c>
      <c r="E978" s="18">
        <v>12886</v>
      </c>
      <c r="F978" s="4">
        <f t="shared" si="60"/>
        <v>322.14999999999998</v>
      </c>
      <c r="G978" t="s">
        <v>20</v>
      </c>
      <c r="H978">
        <v>140</v>
      </c>
      <c r="I978" s="18">
        <f t="shared" si="61"/>
        <v>92.042857142857144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 s="18">
        <v>7000</v>
      </c>
      <c r="E979" s="18">
        <v>5177</v>
      </c>
      <c r="F979" s="4">
        <f t="shared" si="60"/>
        <v>73.957142857142856</v>
      </c>
      <c r="G979" t="s">
        <v>14</v>
      </c>
      <c r="H979">
        <v>67</v>
      </c>
      <c r="I979" s="18">
        <f t="shared" si="61"/>
        <v>77.268656716417908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 s="18">
        <v>1000</v>
      </c>
      <c r="E980" s="18">
        <v>8641</v>
      </c>
      <c r="F980" s="4">
        <f t="shared" si="60"/>
        <v>864.1</v>
      </c>
      <c r="G980" t="s">
        <v>20</v>
      </c>
      <c r="H980">
        <v>92</v>
      </c>
      <c r="I980" s="18">
        <f t="shared" si="61"/>
        <v>93.923913043478265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 s="18">
        <v>60200</v>
      </c>
      <c r="E981" s="18">
        <v>86244</v>
      </c>
      <c r="F981" s="4">
        <f t="shared" si="60"/>
        <v>143.26245847176079</v>
      </c>
      <c r="G981" t="s">
        <v>20</v>
      </c>
      <c r="H981">
        <v>1015</v>
      </c>
      <c r="I981" s="18">
        <f t="shared" si="61"/>
        <v>84.969458128078813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 s="18">
        <v>195200</v>
      </c>
      <c r="E982" s="18">
        <v>78630</v>
      </c>
      <c r="F982" s="4">
        <f t="shared" si="60"/>
        <v>40.281762295081968</v>
      </c>
      <c r="G982" t="s">
        <v>14</v>
      </c>
      <c r="H982">
        <v>742</v>
      </c>
      <c r="I982" s="18">
        <f t="shared" si="61"/>
        <v>105.97035040431267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 s="18">
        <v>6700</v>
      </c>
      <c r="E983" s="18">
        <v>11941</v>
      </c>
      <c r="F983" s="4">
        <f t="shared" si="60"/>
        <v>178.22388059701493</v>
      </c>
      <c r="G983" t="s">
        <v>20</v>
      </c>
      <c r="H983">
        <v>323</v>
      </c>
      <c r="I983" s="18">
        <f t="shared" si="61"/>
        <v>36.969040247678016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 s="18">
        <v>7200</v>
      </c>
      <c r="E984" s="18">
        <v>6115</v>
      </c>
      <c r="F984" s="4">
        <f t="shared" si="60"/>
        <v>84.930555555555557</v>
      </c>
      <c r="G984" t="s">
        <v>14</v>
      </c>
      <c r="H984">
        <v>75</v>
      </c>
      <c r="I984" s="18">
        <f t="shared" si="61"/>
        <v>81.533333333333331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 s="18">
        <v>129100</v>
      </c>
      <c r="E985" s="18">
        <v>188404</v>
      </c>
      <c r="F985" s="4">
        <f t="shared" si="60"/>
        <v>145.93648334624322</v>
      </c>
      <c r="G985" t="s">
        <v>20</v>
      </c>
      <c r="H985">
        <v>2326</v>
      </c>
      <c r="I985" s="18">
        <f t="shared" si="61"/>
        <v>80.999140154772135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 s="18">
        <v>6500</v>
      </c>
      <c r="E986" s="18">
        <v>9910</v>
      </c>
      <c r="F986" s="4">
        <f t="shared" si="60"/>
        <v>152.46153846153845</v>
      </c>
      <c r="G986" t="s">
        <v>20</v>
      </c>
      <c r="H986">
        <v>381</v>
      </c>
      <c r="I986" s="18">
        <f t="shared" si="61"/>
        <v>26.010498687664043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 s="18">
        <v>170600</v>
      </c>
      <c r="E987" s="18">
        <v>114523</v>
      </c>
      <c r="F987" s="4">
        <f t="shared" si="60"/>
        <v>67.129542790152399</v>
      </c>
      <c r="G987" t="s">
        <v>14</v>
      </c>
      <c r="H987">
        <v>4405</v>
      </c>
      <c r="I987" s="18">
        <f t="shared" si="61"/>
        <v>25.998410896708286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 s="18">
        <v>7800</v>
      </c>
      <c r="E988" s="18">
        <v>3144</v>
      </c>
      <c r="F988" s="4">
        <f t="shared" si="60"/>
        <v>40.307692307692307</v>
      </c>
      <c r="G988" t="s">
        <v>14</v>
      </c>
      <c r="H988">
        <v>92</v>
      </c>
      <c r="I988" s="18">
        <f t="shared" si="61"/>
        <v>34.173913043478258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 s="18">
        <v>6200</v>
      </c>
      <c r="E989" s="18">
        <v>13441</v>
      </c>
      <c r="F989" s="4">
        <f t="shared" si="60"/>
        <v>216.79032258064515</v>
      </c>
      <c r="G989" t="s">
        <v>20</v>
      </c>
      <c r="H989">
        <v>480</v>
      </c>
      <c r="I989" s="18">
        <f t="shared" si="61"/>
        <v>28.002083333333335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 s="18">
        <v>9400</v>
      </c>
      <c r="E990" s="18">
        <v>4899</v>
      </c>
      <c r="F990" s="4">
        <f t="shared" si="60"/>
        <v>52.117021276595743</v>
      </c>
      <c r="G990" t="s">
        <v>14</v>
      </c>
      <c r="H990">
        <v>64</v>
      </c>
      <c r="I990" s="18">
        <f t="shared" si="61"/>
        <v>76.546875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 s="18">
        <v>2400</v>
      </c>
      <c r="E991" s="18">
        <v>11990</v>
      </c>
      <c r="F991" s="4">
        <f t="shared" si="60"/>
        <v>499.58333333333331</v>
      </c>
      <c r="G991" t="s">
        <v>20</v>
      </c>
      <c r="H991">
        <v>226</v>
      </c>
      <c r="I991" s="18">
        <f t="shared" si="61"/>
        <v>53.053097345132741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 s="18">
        <v>7800</v>
      </c>
      <c r="E992" s="18">
        <v>6839</v>
      </c>
      <c r="F992" s="4">
        <f t="shared" si="60"/>
        <v>87.679487179487182</v>
      </c>
      <c r="G992" t="s">
        <v>14</v>
      </c>
      <c r="H992">
        <v>64</v>
      </c>
      <c r="I992" s="18">
        <f t="shared" si="61"/>
        <v>106.859375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 s="18">
        <v>9800</v>
      </c>
      <c r="E993" s="18">
        <v>11091</v>
      </c>
      <c r="F993" s="4">
        <f t="shared" si="60"/>
        <v>113.17346938775511</v>
      </c>
      <c r="G993" t="s">
        <v>20</v>
      </c>
      <c r="H993">
        <v>241</v>
      </c>
      <c r="I993" s="18">
        <f t="shared" si="61"/>
        <v>46.020746887966808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 s="18">
        <v>3100</v>
      </c>
      <c r="E994" s="18">
        <v>13223</v>
      </c>
      <c r="F994" s="4">
        <f t="shared" si="60"/>
        <v>426.54838709677421</v>
      </c>
      <c r="G994" t="s">
        <v>20</v>
      </c>
      <c r="H994">
        <v>132</v>
      </c>
      <c r="I994" s="18">
        <f t="shared" si="61"/>
        <v>100.17424242424242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 s="18">
        <v>9800</v>
      </c>
      <c r="E995" s="18">
        <v>7608</v>
      </c>
      <c r="F995" s="4">
        <f t="shared" si="60"/>
        <v>77.632653061224488</v>
      </c>
      <c r="G995" t="s">
        <v>74</v>
      </c>
      <c r="H995">
        <v>75</v>
      </c>
      <c r="I995" s="18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 s="18">
        <v>141100</v>
      </c>
      <c r="E996" s="18">
        <v>74073</v>
      </c>
      <c r="F996" s="4">
        <f t="shared" si="60"/>
        <v>52.496810772501775</v>
      </c>
      <c r="G996" t="s">
        <v>14</v>
      </c>
      <c r="H996">
        <v>842</v>
      </c>
      <c r="I996" s="18">
        <f t="shared" si="61"/>
        <v>87.972684085510693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 s="18">
        <v>97300</v>
      </c>
      <c r="E997" s="18">
        <v>153216</v>
      </c>
      <c r="F997" s="4">
        <f t="shared" si="60"/>
        <v>157.46762589928056</v>
      </c>
      <c r="G997" t="s">
        <v>20</v>
      </c>
      <c r="H997">
        <v>2043</v>
      </c>
      <c r="I997" s="18">
        <f t="shared" si="61"/>
        <v>74.995594713656388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 s="18">
        <v>6600</v>
      </c>
      <c r="E998" s="18">
        <v>4814</v>
      </c>
      <c r="F998" s="4">
        <f t="shared" si="60"/>
        <v>72.939393939393938</v>
      </c>
      <c r="G998" t="s">
        <v>14</v>
      </c>
      <c r="H998">
        <v>112</v>
      </c>
      <c r="I998" s="18">
        <f t="shared" si="61"/>
        <v>42.982142857142854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 s="18">
        <v>7600</v>
      </c>
      <c r="E999" s="18">
        <v>4603</v>
      </c>
      <c r="F999" s="4">
        <f t="shared" si="60"/>
        <v>60.565789473684212</v>
      </c>
      <c r="G999" t="s">
        <v>74</v>
      </c>
      <c r="H999">
        <v>139</v>
      </c>
      <c r="I999" s="18">
        <f t="shared" si="61"/>
        <v>33.115107913669064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 s="18">
        <v>66600</v>
      </c>
      <c r="E1000" s="18">
        <v>37823</v>
      </c>
      <c r="F1000" s="4">
        <f t="shared" si="60"/>
        <v>56.791291291291294</v>
      </c>
      <c r="G1000" t="s">
        <v>14</v>
      </c>
      <c r="H1000">
        <v>374</v>
      </c>
      <c r="I1000" s="18">
        <f t="shared" si="61"/>
        <v>101.13101604278074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 s="18">
        <v>111100</v>
      </c>
      <c r="E1001" s="18">
        <v>62819</v>
      </c>
      <c r="F1001" s="4">
        <f t="shared" si="60"/>
        <v>56.542754275427541</v>
      </c>
      <c r="G1001" t="s">
        <v>74</v>
      </c>
      <c r="H1001">
        <v>1122</v>
      </c>
      <c r="I1001" s="18">
        <f t="shared" si="61"/>
        <v>55.98841354723708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ellIs" dxfId="15" priority="2" operator="equal">
      <formula>"canceled"</formula>
    </cfRule>
    <cfRule type="cellIs" dxfId="14" priority="3" operator="equal">
      <formula>"live"</formula>
    </cfRule>
    <cfRule type="cellIs" dxfId="13" priority="5" operator="equal">
      <formula>"failed"</formula>
    </cfRule>
    <cfRule type="cellIs" dxfId="12" priority="6" operator="equal">
      <formula>"successful"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2929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7599-8F0B-4136-8465-85B9DC2C5A0E}">
  <sheetPr codeName="Sheet2"/>
  <dimension ref="A2:F15"/>
  <sheetViews>
    <sheetView workbookViewId="0">
      <selection activeCell="Q8" sqref="Q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2" spans="1:6" x14ac:dyDescent="0.3">
      <c r="A2" s="5" t="s">
        <v>6</v>
      </c>
      <c r="B2" t="s">
        <v>2046</v>
      </c>
    </row>
    <row r="4" spans="1:6" x14ac:dyDescent="0.3">
      <c r="A4" s="5" t="s">
        <v>2045</v>
      </c>
      <c r="B4" s="5" t="s">
        <v>2044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6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6" t="s">
        <v>2035</v>
      </c>
      <c r="B7">
        <v>4</v>
      </c>
      <c r="C7">
        <v>20</v>
      </c>
      <c r="E7">
        <v>22</v>
      </c>
      <c r="F7">
        <v>46</v>
      </c>
    </row>
    <row r="8" spans="1:6" x14ac:dyDescent="0.3">
      <c r="A8" s="6" t="s">
        <v>2036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6" t="s">
        <v>2037</v>
      </c>
      <c r="E9">
        <v>4</v>
      </c>
      <c r="F9">
        <v>4</v>
      </c>
    </row>
    <row r="10" spans="1:6" x14ac:dyDescent="0.3">
      <c r="A10" s="6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6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6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6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6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6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6844-6D65-4339-9A05-C8F480E86947}">
  <sheetPr codeName="Sheet3"/>
  <dimension ref="A1:F30"/>
  <sheetViews>
    <sheetView workbookViewId="0">
      <selection activeCell="C19" sqref="C19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6" width="10.8984375" bestFit="1" customWidth="1"/>
  </cols>
  <sheetData>
    <row r="1" spans="1:6" x14ac:dyDescent="0.3">
      <c r="A1" s="5" t="s">
        <v>6</v>
      </c>
      <c r="B1" t="s">
        <v>2046</v>
      </c>
    </row>
    <row r="2" spans="1:6" x14ac:dyDescent="0.3">
      <c r="A2" s="5" t="s">
        <v>2031</v>
      </c>
      <c r="B2" t="s">
        <v>2046</v>
      </c>
    </row>
    <row r="4" spans="1:6" x14ac:dyDescent="0.3">
      <c r="A4" s="5" t="s">
        <v>2045</v>
      </c>
      <c r="B4" s="5" t="s">
        <v>2044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2048</v>
      </c>
      <c r="E7">
        <v>4</v>
      </c>
      <c r="F7">
        <v>4</v>
      </c>
    </row>
    <row r="8" spans="1:6" x14ac:dyDescent="0.3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2051</v>
      </c>
      <c r="C10">
        <v>8</v>
      </c>
      <c r="E10">
        <v>10</v>
      </c>
      <c r="F10">
        <v>18</v>
      </c>
    </row>
    <row r="11" spans="1:6" x14ac:dyDescent="0.3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2056</v>
      </c>
      <c r="C15">
        <v>3</v>
      </c>
      <c r="E15">
        <v>4</v>
      </c>
      <c r="F15">
        <v>7</v>
      </c>
    </row>
    <row r="16" spans="1:6" x14ac:dyDescent="0.3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2061</v>
      </c>
      <c r="C20">
        <v>4</v>
      </c>
      <c r="E20">
        <v>4</v>
      </c>
      <c r="F20">
        <v>8</v>
      </c>
    </row>
    <row r="21" spans="1:6" x14ac:dyDescent="0.3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2063</v>
      </c>
      <c r="C22">
        <v>9</v>
      </c>
      <c r="E22">
        <v>5</v>
      </c>
      <c r="F22">
        <v>14</v>
      </c>
    </row>
    <row r="23" spans="1:6" x14ac:dyDescent="0.3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2066</v>
      </c>
      <c r="C25">
        <v>7</v>
      </c>
      <c r="E25">
        <v>14</v>
      </c>
      <c r="F25">
        <v>21</v>
      </c>
    </row>
    <row r="26" spans="1:6" x14ac:dyDescent="0.3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2070</v>
      </c>
      <c r="E29">
        <v>3</v>
      </c>
      <c r="F29">
        <v>3</v>
      </c>
    </row>
    <row r="30" spans="1:6" x14ac:dyDescent="0.3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C158-91BF-4C87-8D44-C11564E2F9A5}">
  <sheetPr codeName="Sheet4"/>
  <dimension ref="A1:E18"/>
  <sheetViews>
    <sheetView workbookViewId="0">
      <selection activeCell="B3" sqref="B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296875" bestFit="1" customWidth="1"/>
    <col min="5" max="7" width="10.8984375" bestFit="1" customWidth="1"/>
  </cols>
  <sheetData>
    <row r="1" spans="1:5" x14ac:dyDescent="0.3">
      <c r="A1" s="5" t="s">
        <v>2031</v>
      </c>
      <c r="B1" t="s" vm="2">
        <v>2085</v>
      </c>
    </row>
    <row r="2" spans="1:5" x14ac:dyDescent="0.3">
      <c r="A2" s="5" t="s">
        <v>2086</v>
      </c>
      <c r="B2" t="s" vm="1">
        <v>2085</v>
      </c>
    </row>
    <row r="4" spans="1:5" x14ac:dyDescent="0.3">
      <c r="A4" s="5" t="s">
        <v>2045</v>
      </c>
      <c r="B4" s="5" t="s">
        <v>2044</v>
      </c>
    </row>
    <row r="5" spans="1:5" x14ac:dyDescent="0.3">
      <c r="A5" s="5" t="s">
        <v>2033</v>
      </c>
      <c r="B5" s="17" t="s">
        <v>74</v>
      </c>
      <c r="C5" s="17" t="s">
        <v>14</v>
      </c>
      <c r="D5" s="17" t="s">
        <v>20</v>
      </c>
      <c r="E5" s="17" t="s">
        <v>2043</v>
      </c>
    </row>
    <row r="6" spans="1:5" x14ac:dyDescent="0.3">
      <c r="A6" s="6" t="s">
        <v>2073</v>
      </c>
      <c r="B6" s="17">
        <v>6</v>
      </c>
      <c r="C6" s="17">
        <v>36</v>
      </c>
      <c r="D6" s="17">
        <v>49</v>
      </c>
      <c r="E6" s="17">
        <v>91</v>
      </c>
    </row>
    <row r="7" spans="1:5" x14ac:dyDescent="0.3">
      <c r="A7" s="6" t="s">
        <v>2074</v>
      </c>
      <c r="B7" s="17">
        <v>7</v>
      </c>
      <c r="C7" s="17">
        <v>28</v>
      </c>
      <c r="D7" s="17">
        <v>44</v>
      </c>
      <c r="E7" s="17">
        <v>79</v>
      </c>
    </row>
    <row r="8" spans="1:5" x14ac:dyDescent="0.3">
      <c r="A8" s="6" t="s">
        <v>2075</v>
      </c>
      <c r="B8" s="17">
        <v>4</v>
      </c>
      <c r="C8" s="17">
        <v>33</v>
      </c>
      <c r="D8" s="17">
        <v>49</v>
      </c>
      <c r="E8" s="17">
        <v>86</v>
      </c>
    </row>
    <row r="9" spans="1:5" x14ac:dyDescent="0.3">
      <c r="A9" s="6" t="s">
        <v>2076</v>
      </c>
      <c r="B9" s="17">
        <v>1</v>
      </c>
      <c r="C9" s="17">
        <v>30</v>
      </c>
      <c r="D9" s="17">
        <v>46</v>
      </c>
      <c r="E9" s="17">
        <v>77</v>
      </c>
    </row>
    <row r="10" spans="1:5" x14ac:dyDescent="0.3">
      <c r="A10" s="6" t="s">
        <v>2077</v>
      </c>
      <c r="B10" s="17">
        <v>3</v>
      </c>
      <c r="C10" s="17">
        <v>35</v>
      </c>
      <c r="D10" s="17">
        <v>46</v>
      </c>
      <c r="E10" s="17">
        <v>84</v>
      </c>
    </row>
    <row r="11" spans="1:5" x14ac:dyDescent="0.3">
      <c r="A11" s="6" t="s">
        <v>2078</v>
      </c>
      <c r="B11" s="17">
        <v>3</v>
      </c>
      <c r="C11" s="17">
        <v>28</v>
      </c>
      <c r="D11" s="17">
        <v>55</v>
      </c>
      <c r="E11" s="17">
        <v>86</v>
      </c>
    </row>
    <row r="12" spans="1:5" x14ac:dyDescent="0.3">
      <c r="A12" s="6" t="s">
        <v>2079</v>
      </c>
      <c r="B12" s="17">
        <v>4</v>
      </c>
      <c r="C12" s="17">
        <v>31</v>
      </c>
      <c r="D12" s="17">
        <v>58</v>
      </c>
      <c r="E12" s="17">
        <v>93</v>
      </c>
    </row>
    <row r="13" spans="1:5" x14ac:dyDescent="0.3">
      <c r="A13" s="6" t="s">
        <v>2080</v>
      </c>
      <c r="B13" s="17">
        <v>8</v>
      </c>
      <c r="C13" s="17">
        <v>35</v>
      </c>
      <c r="D13" s="17">
        <v>41</v>
      </c>
      <c r="E13" s="17">
        <v>84</v>
      </c>
    </row>
    <row r="14" spans="1:5" x14ac:dyDescent="0.3">
      <c r="A14" s="6" t="s">
        <v>2081</v>
      </c>
      <c r="B14" s="17">
        <v>5</v>
      </c>
      <c r="C14" s="17">
        <v>23</v>
      </c>
      <c r="D14" s="17">
        <v>45</v>
      </c>
      <c r="E14" s="17">
        <v>73</v>
      </c>
    </row>
    <row r="15" spans="1:5" x14ac:dyDescent="0.3">
      <c r="A15" s="6" t="s">
        <v>2082</v>
      </c>
      <c r="B15" s="17">
        <v>6</v>
      </c>
      <c r="C15" s="17">
        <v>26</v>
      </c>
      <c r="D15" s="17">
        <v>45</v>
      </c>
      <c r="E15" s="17">
        <v>77</v>
      </c>
    </row>
    <row r="16" spans="1:5" x14ac:dyDescent="0.3">
      <c r="A16" s="6" t="s">
        <v>2083</v>
      </c>
      <c r="B16" s="17">
        <v>3</v>
      </c>
      <c r="C16" s="17">
        <v>27</v>
      </c>
      <c r="D16" s="17">
        <v>45</v>
      </c>
      <c r="E16" s="17">
        <v>75</v>
      </c>
    </row>
    <row r="17" spans="1:5" x14ac:dyDescent="0.3">
      <c r="A17" s="6" t="s">
        <v>2084</v>
      </c>
      <c r="B17" s="17">
        <v>7</v>
      </c>
      <c r="C17" s="17">
        <v>32</v>
      </c>
      <c r="D17" s="17">
        <v>42</v>
      </c>
      <c r="E17" s="17">
        <v>81</v>
      </c>
    </row>
    <row r="18" spans="1:5" x14ac:dyDescent="0.3">
      <c r="A18" s="6" t="s">
        <v>2043</v>
      </c>
      <c r="B18" s="17">
        <v>57</v>
      </c>
      <c r="C18" s="17">
        <v>364</v>
      </c>
      <c r="D18" s="17">
        <v>565</v>
      </c>
      <c r="E18" s="1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721D-EFE4-4FBF-940A-45E40BA03EAA}">
  <sheetPr codeName="Sheet5"/>
  <dimension ref="A1:E18"/>
  <sheetViews>
    <sheetView workbookViewId="0">
      <selection activeCell="D24" sqref="D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296875" bestFit="1" customWidth="1"/>
    <col min="5" max="6" width="10.8984375" bestFit="1" customWidth="1"/>
  </cols>
  <sheetData>
    <row r="1" spans="1:5" x14ac:dyDescent="0.3">
      <c r="A1" s="5" t="s">
        <v>2031</v>
      </c>
      <c r="B1" t="s" vm="2">
        <v>2085</v>
      </c>
    </row>
    <row r="2" spans="1:5" x14ac:dyDescent="0.3">
      <c r="A2" s="5" t="s">
        <v>2119</v>
      </c>
      <c r="B2" t="s" vm="3">
        <v>2085</v>
      </c>
    </row>
    <row r="4" spans="1:5" x14ac:dyDescent="0.3">
      <c r="A4" s="5" t="s">
        <v>2045</v>
      </c>
      <c r="B4" s="5" t="s">
        <v>2044</v>
      </c>
    </row>
    <row r="5" spans="1:5" x14ac:dyDescent="0.3">
      <c r="A5" s="5" t="s">
        <v>2033</v>
      </c>
      <c r="B5" s="17" t="s">
        <v>74</v>
      </c>
      <c r="C5" s="17" t="s">
        <v>14</v>
      </c>
      <c r="D5" s="17" t="s">
        <v>20</v>
      </c>
      <c r="E5" s="17" t="s">
        <v>2043</v>
      </c>
    </row>
    <row r="6" spans="1:5" x14ac:dyDescent="0.3">
      <c r="A6" s="6" t="s">
        <v>2073</v>
      </c>
      <c r="B6" s="17">
        <v>8</v>
      </c>
      <c r="C6" s="17">
        <v>34</v>
      </c>
      <c r="D6" s="17">
        <v>44</v>
      </c>
      <c r="E6" s="17">
        <v>86</v>
      </c>
    </row>
    <row r="7" spans="1:5" x14ac:dyDescent="0.3">
      <c r="A7" s="6" t="s">
        <v>2074</v>
      </c>
      <c r="B7" s="17">
        <v>4</v>
      </c>
      <c r="C7" s="17">
        <v>23</v>
      </c>
      <c r="D7" s="17">
        <v>37</v>
      </c>
      <c r="E7" s="17">
        <v>64</v>
      </c>
    </row>
    <row r="8" spans="1:5" x14ac:dyDescent="0.3">
      <c r="A8" s="6" t="s">
        <v>2075</v>
      </c>
      <c r="B8" s="17">
        <v>6</v>
      </c>
      <c r="C8" s="17">
        <v>42</v>
      </c>
      <c r="D8" s="17">
        <v>59</v>
      </c>
      <c r="E8" s="17">
        <v>107</v>
      </c>
    </row>
    <row r="9" spans="1:5" x14ac:dyDescent="0.3">
      <c r="A9" s="6" t="s">
        <v>2076</v>
      </c>
      <c r="B9" s="17">
        <v>3</v>
      </c>
      <c r="C9" s="17">
        <v>32</v>
      </c>
      <c r="D9" s="17">
        <v>41</v>
      </c>
      <c r="E9" s="17">
        <v>76</v>
      </c>
    </row>
    <row r="10" spans="1:5" x14ac:dyDescent="0.3">
      <c r="A10" s="6" t="s">
        <v>2077</v>
      </c>
      <c r="B10" s="17">
        <v>2</v>
      </c>
      <c r="C10" s="17">
        <v>32</v>
      </c>
      <c r="D10" s="17">
        <v>52</v>
      </c>
      <c r="E10" s="17">
        <v>86</v>
      </c>
    </row>
    <row r="11" spans="1:5" x14ac:dyDescent="0.3">
      <c r="A11" s="6" t="s">
        <v>2078</v>
      </c>
      <c r="B11" s="17">
        <v>1</v>
      </c>
      <c r="C11" s="17">
        <v>26</v>
      </c>
      <c r="D11" s="17">
        <v>44</v>
      </c>
      <c r="E11" s="17">
        <v>71</v>
      </c>
    </row>
    <row r="12" spans="1:5" x14ac:dyDescent="0.3">
      <c r="A12" s="6" t="s">
        <v>2079</v>
      </c>
      <c r="B12" s="17">
        <v>5</v>
      </c>
      <c r="C12" s="17">
        <v>34</v>
      </c>
      <c r="D12" s="17">
        <v>58</v>
      </c>
      <c r="E12" s="17">
        <v>97</v>
      </c>
    </row>
    <row r="13" spans="1:5" x14ac:dyDescent="0.3">
      <c r="A13" s="6" t="s">
        <v>2080</v>
      </c>
      <c r="B13" s="17">
        <v>5</v>
      </c>
      <c r="C13" s="17">
        <v>28</v>
      </c>
      <c r="D13" s="17">
        <v>49</v>
      </c>
      <c r="E13" s="17">
        <v>82</v>
      </c>
    </row>
    <row r="14" spans="1:5" x14ac:dyDescent="0.3">
      <c r="A14" s="6" t="s">
        <v>2081</v>
      </c>
      <c r="B14" s="17">
        <v>6</v>
      </c>
      <c r="C14" s="17">
        <v>35</v>
      </c>
      <c r="D14" s="17">
        <v>52</v>
      </c>
      <c r="E14" s="17">
        <v>93</v>
      </c>
    </row>
    <row r="15" spans="1:5" x14ac:dyDescent="0.3">
      <c r="A15" s="6" t="s">
        <v>2082</v>
      </c>
      <c r="B15" s="17">
        <v>9</v>
      </c>
      <c r="C15" s="17">
        <v>18</v>
      </c>
      <c r="D15" s="17">
        <v>39</v>
      </c>
      <c r="E15" s="17">
        <v>66</v>
      </c>
    </row>
    <row r="16" spans="1:5" x14ac:dyDescent="0.3">
      <c r="A16" s="6" t="s">
        <v>2083</v>
      </c>
      <c r="B16" s="17">
        <v>2</v>
      </c>
      <c r="C16" s="17">
        <v>30</v>
      </c>
      <c r="D16" s="17">
        <v>33</v>
      </c>
      <c r="E16" s="17">
        <v>65</v>
      </c>
    </row>
    <row r="17" spans="1:5" x14ac:dyDescent="0.3">
      <c r="A17" s="6" t="s">
        <v>2084</v>
      </c>
      <c r="B17" s="17">
        <v>6</v>
      </c>
      <c r="C17" s="17">
        <v>30</v>
      </c>
      <c r="D17" s="17">
        <v>57</v>
      </c>
      <c r="E17" s="17">
        <v>93</v>
      </c>
    </row>
    <row r="18" spans="1:5" x14ac:dyDescent="0.3">
      <c r="A18" s="6" t="s">
        <v>2043</v>
      </c>
      <c r="B18" s="17">
        <v>57</v>
      </c>
      <c r="C18" s="17">
        <v>364</v>
      </c>
      <c r="D18" s="17">
        <v>565</v>
      </c>
      <c r="E18" s="17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2FE6-27CB-4FEE-9EFA-37122B2BD14D}">
  <sheetPr codeName="Sheet6"/>
  <dimension ref="A1:O13"/>
  <sheetViews>
    <sheetView workbookViewId="0">
      <selection activeCell="O11" sqref="O11"/>
    </sheetView>
  </sheetViews>
  <sheetFormatPr defaultRowHeight="15.6" x14ac:dyDescent="0.3"/>
  <cols>
    <col min="1" max="1" width="1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  <col min="9" max="11" width="0" hidden="1" customWidth="1"/>
  </cols>
  <sheetData>
    <row r="1" spans="1:15" x14ac:dyDescent="0.3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15" x14ac:dyDescent="0.3">
      <c r="A2" t="s">
        <v>2095</v>
      </c>
      <c r="B2">
        <f>COUNTIFS(outcome,I3,goal,"&lt;1000")</f>
        <v>30</v>
      </c>
      <c r="C2">
        <f>COUNTIFS(outcome,J3,goal,"&lt;1000")</f>
        <v>20</v>
      </c>
      <c r="D2">
        <f>COUNTIFS(outcome,K3,goal,"&lt;1000")</f>
        <v>1</v>
      </c>
      <c r="E2">
        <f xml:space="preserve"> B2 + C2 + D2</f>
        <v>51</v>
      </c>
      <c r="F2" s="8">
        <f>IF(B2&gt;0, B2 / $E2, 0)</f>
        <v>0.58823529411764708</v>
      </c>
      <c r="G2" s="8">
        <f t="shared" ref="G2:H13" si="0">IF(C2&gt;0, C2 / $E2, 0)</f>
        <v>0.39215686274509803</v>
      </c>
      <c r="H2" s="8">
        <f t="shared" si="0"/>
        <v>1.9607843137254902E-2</v>
      </c>
    </row>
    <row r="3" spans="1:15" x14ac:dyDescent="0.3">
      <c r="A3" t="s">
        <v>2096</v>
      </c>
      <c r="B3">
        <f>COUNTIFS(outcome,I3,goal,"&gt;=1000", goal, "&lt;5000")</f>
        <v>191</v>
      </c>
      <c r="C3">
        <f>COUNTIFS(outcome,J3,goal,"&gt;=1000", goal, "&lt;5000")</f>
        <v>38</v>
      </c>
      <c r="D3">
        <f>COUNTIFS(outcome,K3,goal,"&gt;=1000", goal, "&lt;5000")</f>
        <v>2</v>
      </c>
      <c r="E3">
        <f t="shared" ref="E3:E13" si="1" xml:space="preserve"> B3 + C3 + D3</f>
        <v>231</v>
      </c>
      <c r="F3" s="8">
        <f t="shared" ref="F3:F13" si="2">IF(B3&gt;0, B3 / $E3, 0)</f>
        <v>0.82683982683982682</v>
      </c>
      <c r="G3" s="8">
        <f t="shared" si="0"/>
        <v>0.16450216450216451</v>
      </c>
      <c r="H3" s="8">
        <f t="shared" si="0"/>
        <v>8.658008658008658E-3</v>
      </c>
      <c r="I3" t="s">
        <v>2107</v>
      </c>
      <c r="J3" t="s">
        <v>2108</v>
      </c>
      <c r="K3" t="s">
        <v>2109</v>
      </c>
    </row>
    <row r="4" spans="1:15" x14ac:dyDescent="0.3">
      <c r="A4" t="s">
        <v>2097</v>
      </c>
      <c r="B4">
        <f>COUNTIFS(outcome,I3,goal,"&gt;=5000", goal, "&lt;10000")</f>
        <v>164</v>
      </c>
      <c r="C4">
        <f>COUNTIFS(outcome,J3,goal,"&gt;=5000", goal, "&lt;10000")</f>
        <v>126</v>
      </c>
      <c r="D4">
        <f>COUNTIFS(outcome,K3,goal,"&gt;=5000", goal, "&lt;10000")</f>
        <v>25</v>
      </c>
      <c r="E4">
        <f t="shared" si="1"/>
        <v>315</v>
      </c>
      <c r="F4" s="8">
        <f t="shared" si="2"/>
        <v>0.52063492063492067</v>
      </c>
      <c r="G4" s="8">
        <f t="shared" si="0"/>
        <v>0.4</v>
      </c>
      <c r="H4" s="8">
        <f t="shared" si="0"/>
        <v>7.9365079365079361E-2</v>
      </c>
    </row>
    <row r="5" spans="1:15" x14ac:dyDescent="0.3">
      <c r="A5" t="s">
        <v>2098</v>
      </c>
      <c r="B5">
        <f>COUNTIFS(outcome,I3,goal,"&gt;=10000", goal, "&lt;15000")</f>
        <v>4</v>
      </c>
      <c r="C5">
        <f>COUNTIFS(outcome,J3,goal,"&gt;=10000", goal, "&lt;15000")</f>
        <v>5</v>
      </c>
      <c r="D5">
        <f>COUNTIFS(outcome,K3,goal,"&gt;=10000", goal, "&lt;15000")</f>
        <v>0</v>
      </c>
      <c r="E5">
        <f t="shared" si="1"/>
        <v>9</v>
      </c>
      <c r="F5" s="8">
        <f t="shared" si="2"/>
        <v>0.44444444444444442</v>
      </c>
      <c r="G5" s="8">
        <f t="shared" si="0"/>
        <v>0.55555555555555558</v>
      </c>
      <c r="H5" s="8">
        <f t="shared" si="0"/>
        <v>0</v>
      </c>
    </row>
    <row r="6" spans="1:15" x14ac:dyDescent="0.3">
      <c r="A6" t="s">
        <v>2099</v>
      </c>
      <c r="B6">
        <f>COUNTIFS(outcome,I3,goal,"&gt;=15000", goal, "&lt;20000")</f>
        <v>10</v>
      </c>
      <c r="C6">
        <f>COUNTIFS(outcome,J3,goal,"&gt;=15000", goal, "&lt;20000")</f>
        <v>0</v>
      </c>
      <c r="D6">
        <f>COUNTIFS(outcome,K3,goal,"&gt;=15000", goal, "&lt;20000")</f>
        <v>0</v>
      </c>
      <c r="E6">
        <f t="shared" si="1"/>
        <v>10</v>
      </c>
      <c r="F6" s="8">
        <f t="shared" si="2"/>
        <v>1</v>
      </c>
      <c r="G6" s="8">
        <f t="shared" si="0"/>
        <v>0</v>
      </c>
      <c r="H6" s="8">
        <f t="shared" si="0"/>
        <v>0</v>
      </c>
    </row>
    <row r="7" spans="1:15" x14ac:dyDescent="0.3">
      <c r="A7" t="s">
        <v>2100</v>
      </c>
      <c r="B7">
        <f>COUNTIFS(outcome,I3,goal,"&gt;=20000", goal, "&lt;25000")</f>
        <v>7</v>
      </c>
      <c r="C7">
        <f>COUNTIFS(outcome,J3,goal,"&gt;=20000", goal, "&lt;25000")</f>
        <v>0</v>
      </c>
      <c r="D7">
        <f>COUNTIFS(outcome,K3,goal,"&gt;=20000", goal, "&lt;25000")</f>
        <v>0</v>
      </c>
      <c r="E7">
        <f t="shared" si="1"/>
        <v>7</v>
      </c>
      <c r="F7" s="8">
        <f t="shared" si="2"/>
        <v>1</v>
      </c>
      <c r="G7" s="8">
        <f t="shared" si="0"/>
        <v>0</v>
      </c>
      <c r="H7" s="8">
        <f t="shared" si="0"/>
        <v>0</v>
      </c>
    </row>
    <row r="8" spans="1:15" x14ac:dyDescent="0.3">
      <c r="A8" t="s">
        <v>2101</v>
      </c>
      <c r="B8">
        <f>COUNTIFS(outcome,I3,goal,"&gt;=25000", goal, "&lt;30000")</f>
        <v>11</v>
      </c>
      <c r="C8">
        <f>COUNTIFS(outcome,J3,goal,"&gt;=25000", goal, "&lt;30000")</f>
        <v>3</v>
      </c>
      <c r="D8">
        <f>COUNTIFS(outcome,K3,goal,"&gt;=25000", goal, "&lt;30000")</f>
        <v>0</v>
      </c>
      <c r="E8">
        <f t="shared" si="1"/>
        <v>14</v>
      </c>
      <c r="F8" s="8">
        <f t="shared" si="2"/>
        <v>0.7857142857142857</v>
      </c>
      <c r="G8" s="8">
        <f t="shared" si="0"/>
        <v>0.21428571428571427</v>
      </c>
      <c r="H8" s="8">
        <f t="shared" si="0"/>
        <v>0</v>
      </c>
      <c r="N8">
        <f>SUM(B2:B13)</f>
        <v>565</v>
      </c>
    </row>
    <row r="9" spans="1:15" x14ac:dyDescent="0.3">
      <c r="A9" t="s">
        <v>2102</v>
      </c>
      <c r="B9">
        <f>COUNTIFS(outcome,I3,goal,"&gt;=30000", goal, "&lt;35000")</f>
        <v>7</v>
      </c>
      <c r="C9">
        <f>COUNTIFS(outcome,J3,goal,"&gt;=30000", goal, "&lt;35000")</f>
        <v>0</v>
      </c>
      <c r="D9">
        <f>COUNTIFS(outcome,K3,goal,"&gt;=30000", goal, "&lt;35000")</f>
        <v>0</v>
      </c>
      <c r="E9">
        <f t="shared" si="1"/>
        <v>7</v>
      </c>
      <c r="F9" s="8">
        <f t="shared" si="2"/>
        <v>1</v>
      </c>
      <c r="G9" s="8">
        <f t="shared" si="0"/>
        <v>0</v>
      </c>
      <c r="H9" s="8">
        <f t="shared" si="0"/>
        <v>0</v>
      </c>
    </row>
    <row r="10" spans="1:15" x14ac:dyDescent="0.3">
      <c r="A10" t="s">
        <v>2103</v>
      </c>
      <c r="B10">
        <f>COUNTIFS(outcome,I3,goal,"&gt;=35000", goal, "&lt;40000")</f>
        <v>8</v>
      </c>
      <c r="C10">
        <f>COUNTIFS(outcome,J3,goal,"&gt;=35000", goal, "&lt;40000")</f>
        <v>3</v>
      </c>
      <c r="D10">
        <f>COUNTIFS(outcome,K3,goal,"&gt;=35000", goal, "&lt;40000")</f>
        <v>1</v>
      </c>
      <c r="E10">
        <f t="shared" si="1"/>
        <v>12</v>
      </c>
      <c r="F10" s="8">
        <f t="shared" si="2"/>
        <v>0.66666666666666663</v>
      </c>
      <c r="G10" s="8">
        <f t="shared" si="0"/>
        <v>0.25</v>
      </c>
      <c r="H10" s="8">
        <f t="shared" si="0"/>
        <v>8.3333333333333329E-2</v>
      </c>
      <c r="N10">
        <f>SUM(C2:C13)</f>
        <v>364</v>
      </c>
      <c r="O10">
        <f>N10+N11</f>
        <v>421</v>
      </c>
    </row>
    <row r="11" spans="1:15" x14ac:dyDescent="0.3">
      <c r="A11" t="s">
        <v>2104</v>
      </c>
      <c r="B11">
        <f>COUNTIFS(outcome,I3,goal,"&gt;=40000", goal, "&lt;45000")</f>
        <v>11</v>
      </c>
      <c r="C11">
        <f>COUNTIFS(outcome,J3,goal,"&gt;=40000", goal, "&lt;45000")</f>
        <v>3</v>
      </c>
      <c r="D11">
        <f>COUNTIFS(outcome,K3,goal,"&gt;=40000", goal, "&lt;45000")</f>
        <v>0</v>
      </c>
      <c r="E11">
        <f t="shared" si="1"/>
        <v>14</v>
      </c>
      <c r="F11" s="8">
        <f t="shared" si="2"/>
        <v>0.7857142857142857</v>
      </c>
      <c r="G11" s="8">
        <f t="shared" si="0"/>
        <v>0.21428571428571427</v>
      </c>
      <c r="H11" s="8">
        <f t="shared" si="0"/>
        <v>0</v>
      </c>
      <c r="N11">
        <f>SUM(D2:D13)</f>
        <v>57</v>
      </c>
    </row>
    <row r="12" spans="1:15" x14ac:dyDescent="0.3">
      <c r="A12" t="s">
        <v>2106</v>
      </c>
      <c r="B12">
        <f>COUNTIFS(outcome,I3,goal,"&gt;=45000", goal, "&lt;50000")</f>
        <v>8</v>
      </c>
      <c r="C12">
        <f>COUNTIFS(outcome,J3,goal,"&gt;=45000", goal, "&lt;50000")</f>
        <v>3</v>
      </c>
      <c r="D12">
        <f>COUNTIFS(outcome,K3,goal,"&gt;=45000", goal, "&lt;50000")</f>
        <v>0</v>
      </c>
      <c r="E12">
        <f t="shared" si="1"/>
        <v>11</v>
      </c>
      <c r="F12" s="8">
        <f t="shared" si="2"/>
        <v>0.72727272727272729</v>
      </c>
      <c r="G12" s="8">
        <f t="shared" si="0"/>
        <v>0.27272727272727271</v>
      </c>
      <c r="H12" s="8">
        <f t="shared" si="0"/>
        <v>0</v>
      </c>
    </row>
    <row r="13" spans="1:15" x14ac:dyDescent="0.3">
      <c r="A13" t="s">
        <v>2105</v>
      </c>
      <c r="B13">
        <f>COUNTIFS(outcome,I3,goal,"&gt;=50000")</f>
        <v>114</v>
      </c>
      <c r="C13">
        <f>COUNTIFS(outcome,J3,goal,"&gt;=50000")</f>
        <v>163</v>
      </c>
      <c r="D13">
        <f>COUNTIFS(outcome,K3,goal,"&gt;=50000")</f>
        <v>28</v>
      </c>
      <c r="E13">
        <f t="shared" si="1"/>
        <v>305</v>
      </c>
      <c r="F13" s="8">
        <f t="shared" si="2"/>
        <v>0.3737704918032787</v>
      </c>
      <c r="G13" s="8">
        <f t="shared" si="0"/>
        <v>0.53442622950819674</v>
      </c>
      <c r="H13" s="8">
        <f t="shared" si="0"/>
        <v>9.1803278688524587E-2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7590-79D6-4A3C-AF24-65FEF2D9FB2A}">
  <sheetPr codeName="Sheet7"/>
  <dimension ref="A1:I566"/>
  <sheetViews>
    <sheetView tabSelected="1" workbookViewId="0">
      <selection activeCell="G16" sqref="G16"/>
    </sheetView>
  </sheetViews>
  <sheetFormatPr defaultRowHeight="15.6" x14ac:dyDescent="0.3"/>
  <cols>
    <col min="1" max="1" width="9.19921875" bestFit="1" customWidth="1"/>
    <col min="2" max="2" width="13.19921875" style="13" bestFit="1" customWidth="1"/>
    <col min="4" max="4" width="8.296875" bestFit="1" customWidth="1"/>
    <col min="5" max="5" width="13.19921875" bestFit="1" customWidth="1"/>
    <col min="7" max="7" width="16.796875" bestFit="1" customWidth="1"/>
    <col min="8" max="8" width="10.8984375" bestFit="1" customWidth="1"/>
    <col min="9" max="9" width="11.59765625" bestFit="1" customWidth="1"/>
  </cols>
  <sheetData>
    <row r="1" spans="1:9" x14ac:dyDescent="0.3">
      <c r="A1" s="1" t="s">
        <v>4</v>
      </c>
      <c r="B1" s="1" t="s">
        <v>5</v>
      </c>
      <c r="D1" s="1" t="s">
        <v>4</v>
      </c>
      <c r="E1" s="1" t="s">
        <v>5</v>
      </c>
      <c r="G1" s="9" t="s">
        <v>2110</v>
      </c>
      <c r="H1" s="10" t="s">
        <v>2107</v>
      </c>
      <c r="I1" s="11" t="s">
        <v>2114</v>
      </c>
    </row>
    <row r="2" spans="1:9" x14ac:dyDescent="0.3">
      <c r="A2" t="s">
        <v>20</v>
      </c>
      <c r="B2" s="13">
        <v>158</v>
      </c>
      <c r="D2" t="s">
        <v>14</v>
      </c>
      <c r="E2">
        <v>0</v>
      </c>
      <c r="G2" s="12" t="s">
        <v>2111</v>
      </c>
      <c r="H2" s="20">
        <f>AVERAGE(Sbackers)</f>
        <v>851.14690265486729</v>
      </c>
      <c r="I2" s="22">
        <f>AVERAGE(Fbackers)</f>
        <v>585.61538461538464</v>
      </c>
    </row>
    <row r="3" spans="1:9" x14ac:dyDescent="0.3">
      <c r="A3" t="s">
        <v>20</v>
      </c>
      <c r="B3" s="13">
        <v>1425</v>
      </c>
      <c r="D3" t="s">
        <v>14</v>
      </c>
      <c r="E3">
        <v>24</v>
      </c>
      <c r="G3" s="12" t="s">
        <v>2112</v>
      </c>
      <c r="H3" s="20">
        <f>MEDIAN(Sbackers)</f>
        <v>201</v>
      </c>
      <c r="I3" s="22">
        <f>MEDIAN(Fbackers)</f>
        <v>114.5</v>
      </c>
    </row>
    <row r="4" spans="1:9" x14ac:dyDescent="0.3">
      <c r="A4" t="s">
        <v>20</v>
      </c>
      <c r="B4" s="13">
        <v>174</v>
      </c>
      <c r="D4" t="s">
        <v>14</v>
      </c>
      <c r="E4">
        <v>53</v>
      </c>
      <c r="G4" s="12" t="s">
        <v>2113</v>
      </c>
      <c r="H4" s="13">
        <f>MIN(Sbackers)</f>
        <v>16</v>
      </c>
      <c r="I4" s="14">
        <f>MIN(Fbackers)</f>
        <v>0</v>
      </c>
    </row>
    <row r="5" spans="1:9" x14ac:dyDescent="0.3">
      <c r="A5" t="s">
        <v>20</v>
      </c>
      <c r="B5" s="13">
        <v>227</v>
      </c>
      <c r="D5" t="s">
        <v>14</v>
      </c>
      <c r="E5">
        <v>18</v>
      </c>
      <c r="G5" s="12" t="s">
        <v>2115</v>
      </c>
      <c r="H5" s="13">
        <f>MAX(Sbackers)</f>
        <v>7295</v>
      </c>
      <c r="I5" s="14">
        <f>MAX(Fbackers)</f>
        <v>6080</v>
      </c>
    </row>
    <row r="6" spans="1:9" x14ac:dyDescent="0.3">
      <c r="A6" t="s">
        <v>20</v>
      </c>
      <c r="B6" s="13">
        <v>220</v>
      </c>
      <c r="D6" t="s">
        <v>14</v>
      </c>
      <c r="E6">
        <v>44</v>
      </c>
      <c r="G6" s="12" t="s">
        <v>2116</v>
      </c>
      <c r="H6" s="20">
        <f>_xlfn.VAR.P(Sbackers)</f>
        <v>1603373.7324019109</v>
      </c>
      <c r="I6" s="22">
        <f>_xlfn.VAR.P(Fbackers)</f>
        <v>921574.68174133555</v>
      </c>
    </row>
    <row r="7" spans="1:9" x14ac:dyDescent="0.3">
      <c r="A7" t="s">
        <v>20</v>
      </c>
      <c r="B7" s="13">
        <v>98</v>
      </c>
      <c r="D7" t="s">
        <v>14</v>
      </c>
      <c r="E7">
        <v>27</v>
      </c>
      <c r="G7" s="16" t="s">
        <v>2117</v>
      </c>
      <c r="H7" s="21">
        <f>_xlfn.STDEV.P(Sbackers)</f>
        <v>1266.2439466397898</v>
      </c>
      <c r="I7" s="23">
        <f>_xlfn.STDEV.P(Fbackers)</f>
        <v>959.98681331637863</v>
      </c>
    </row>
    <row r="8" spans="1:9" x14ac:dyDescent="0.3">
      <c r="A8" t="s">
        <v>20</v>
      </c>
      <c r="B8" s="13">
        <v>100</v>
      </c>
      <c r="D8" t="s">
        <v>14</v>
      </c>
      <c r="E8">
        <v>55</v>
      </c>
    </row>
    <row r="9" spans="1:9" x14ac:dyDescent="0.3">
      <c r="A9" t="s">
        <v>20</v>
      </c>
      <c r="B9" s="13">
        <v>1249</v>
      </c>
      <c r="D9" t="s">
        <v>14</v>
      </c>
      <c r="E9">
        <v>200</v>
      </c>
      <c r="G9" t="s">
        <v>2122</v>
      </c>
      <c r="H9">
        <f>_xlfn.QUARTILE.EXC(B:B,1)</f>
        <v>127.5</v>
      </c>
      <c r="I9">
        <f>_xlfn.QUARTILE.EXC(E:E,1)</f>
        <v>38</v>
      </c>
    </row>
    <row r="10" spans="1:9" x14ac:dyDescent="0.3">
      <c r="A10" t="s">
        <v>20</v>
      </c>
      <c r="B10" s="13">
        <v>1396</v>
      </c>
      <c r="D10" t="s">
        <v>14</v>
      </c>
      <c r="E10">
        <v>452</v>
      </c>
      <c r="G10" t="s">
        <v>2123</v>
      </c>
      <c r="H10">
        <f>_xlfn.QUARTILE.EXC(B:B,3)</f>
        <v>1288.5</v>
      </c>
      <c r="I10">
        <f>_xlfn.QUARTILE.EXC(E:E,3)</f>
        <v>789.5</v>
      </c>
    </row>
    <row r="11" spans="1:9" x14ac:dyDescent="0.3">
      <c r="A11" t="s">
        <v>20</v>
      </c>
      <c r="B11" s="13">
        <v>890</v>
      </c>
      <c r="D11" t="s">
        <v>14</v>
      </c>
      <c r="E11">
        <v>674</v>
      </c>
    </row>
    <row r="12" spans="1:9" x14ac:dyDescent="0.3">
      <c r="A12" t="s">
        <v>20</v>
      </c>
      <c r="B12" s="13">
        <v>142</v>
      </c>
      <c r="D12" t="s">
        <v>14</v>
      </c>
      <c r="E12">
        <v>558</v>
      </c>
      <c r="H12" s="13"/>
    </row>
    <row r="13" spans="1:9" x14ac:dyDescent="0.3">
      <c r="A13" t="s">
        <v>20</v>
      </c>
      <c r="B13" s="13">
        <v>2673</v>
      </c>
      <c r="D13" t="s">
        <v>14</v>
      </c>
      <c r="E13">
        <v>15</v>
      </c>
    </row>
    <row r="14" spans="1:9" x14ac:dyDescent="0.3">
      <c r="A14" t="s">
        <v>20</v>
      </c>
      <c r="B14" s="13">
        <v>163</v>
      </c>
      <c r="D14" t="s">
        <v>14</v>
      </c>
      <c r="E14">
        <v>2307</v>
      </c>
    </row>
    <row r="15" spans="1:9" x14ac:dyDescent="0.3">
      <c r="A15" t="s">
        <v>20</v>
      </c>
      <c r="B15" s="13">
        <v>2220</v>
      </c>
      <c r="D15" t="s">
        <v>14</v>
      </c>
      <c r="E15">
        <v>88</v>
      </c>
    </row>
    <row r="16" spans="1:9" x14ac:dyDescent="0.3">
      <c r="A16" t="s">
        <v>20</v>
      </c>
      <c r="B16" s="13">
        <v>1606</v>
      </c>
      <c r="D16" t="s">
        <v>14</v>
      </c>
      <c r="E16">
        <v>48</v>
      </c>
    </row>
    <row r="17" spans="1:5" x14ac:dyDescent="0.3">
      <c r="A17" t="s">
        <v>20</v>
      </c>
      <c r="B17" s="13">
        <v>129</v>
      </c>
      <c r="D17" t="s">
        <v>14</v>
      </c>
      <c r="E17">
        <v>1</v>
      </c>
    </row>
    <row r="18" spans="1:5" x14ac:dyDescent="0.3">
      <c r="A18" t="s">
        <v>20</v>
      </c>
      <c r="B18" s="13">
        <v>226</v>
      </c>
      <c r="D18" t="s">
        <v>14</v>
      </c>
      <c r="E18">
        <v>1467</v>
      </c>
    </row>
    <row r="19" spans="1:5" x14ac:dyDescent="0.3">
      <c r="A19" t="s">
        <v>20</v>
      </c>
      <c r="B19" s="13">
        <v>5419</v>
      </c>
      <c r="D19" t="s">
        <v>14</v>
      </c>
      <c r="E19">
        <v>75</v>
      </c>
    </row>
    <row r="20" spans="1:5" x14ac:dyDescent="0.3">
      <c r="A20" t="s">
        <v>20</v>
      </c>
      <c r="B20" s="13">
        <v>165</v>
      </c>
      <c r="D20" t="s">
        <v>14</v>
      </c>
      <c r="E20">
        <v>120</v>
      </c>
    </row>
    <row r="21" spans="1:5" x14ac:dyDescent="0.3">
      <c r="A21" t="s">
        <v>20</v>
      </c>
      <c r="B21" s="13">
        <v>1965</v>
      </c>
      <c r="D21" t="s">
        <v>14</v>
      </c>
      <c r="E21">
        <v>2253</v>
      </c>
    </row>
    <row r="22" spans="1:5" x14ac:dyDescent="0.3">
      <c r="A22" t="s">
        <v>20</v>
      </c>
      <c r="B22" s="13">
        <v>16</v>
      </c>
      <c r="D22" t="s">
        <v>14</v>
      </c>
      <c r="E22">
        <v>5</v>
      </c>
    </row>
    <row r="23" spans="1:5" x14ac:dyDescent="0.3">
      <c r="A23" t="s">
        <v>20</v>
      </c>
      <c r="B23" s="13">
        <v>107</v>
      </c>
      <c r="D23" t="s">
        <v>14</v>
      </c>
      <c r="E23">
        <v>38</v>
      </c>
    </row>
    <row r="24" spans="1:5" x14ac:dyDescent="0.3">
      <c r="A24" t="s">
        <v>20</v>
      </c>
      <c r="B24" s="13">
        <v>134</v>
      </c>
      <c r="D24" t="s">
        <v>14</v>
      </c>
      <c r="E24">
        <v>12</v>
      </c>
    </row>
    <row r="25" spans="1:5" x14ac:dyDescent="0.3">
      <c r="A25" t="s">
        <v>20</v>
      </c>
      <c r="B25" s="13">
        <v>198</v>
      </c>
      <c r="D25" t="s">
        <v>14</v>
      </c>
      <c r="E25">
        <v>1684</v>
      </c>
    </row>
    <row r="26" spans="1:5" x14ac:dyDescent="0.3">
      <c r="A26" t="s">
        <v>20</v>
      </c>
      <c r="B26" s="13">
        <v>111</v>
      </c>
      <c r="D26" t="s">
        <v>14</v>
      </c>
      <c r="E26">
        <v>56</v>
      </c>
    </row>
    <row r="27" spans="1:5" x14ac:dyDescent="0.3">
      <c r="A27" t="s">
        <v>20</v>
      </c>
      <c r="B27" s="13">
        <v>222</v>
      </c>
      <c r="D27" t="s">
        <v>14</v>
      </c>
      <c r="E27">
        <v>838</v>
      </c>
    </row>
    <row r="28" spans="1:5" x14ac:dyDescent="0.3">
      <c r="A28" t="s">
        <v>20</v>
      </c>
      <c r="B28" s="13">
        <v>6212</v>
      </c>
      <c r="D28" t="s">
        <v>14</v>
      </c>
      <c r="E28">
        <v>1000</v>
      </c>
    </row>
    <row r="29" spans="1:5" x14ac:dyDescent="0.3">
      <c r="A29" t="s">
        <v>20</v>
      </c>
      <c r="B29" s="13">
        <v>98</v>
      </c>
      <c r="D29" t="s">
        <v>14</v>
      </c>
      <c r="E29">
        <v>1482</v>
      </c>
    </row>
    <row r="30" spans="1:5" x14ac:dyDescent="0.3">
      <c r="A30" t="s">
        <v>20</v>
      </c>
      <c r="B30" s="13">
        <v>92</v>
      </c>
      <c r="D30" t="s">
        <v>14</v>
      </c>
      <c r="E30">
        <v>106</v>
      </c>
    </row>
    <row r="31" spans="1:5" x14ac:dyDescent="0.3">
      <c r="A31" t="s">
        <v>20</v>
      </c>
      <c r="B31" s="13">
        <v>149</v>
      </c>
      <c r="D31" t="s">
        <v>14</v>
      </c>
      <c r="E31">
        <v>679</v>
      </c>
    </row>
    <row r="32" spans="1:5" x14ac:dyDescent="0.3">
      <c r="A32" t="s">
        <v>20</v>
      </c>
      <c r="B32" s="13">
        <v>2431</v>
      </c>
      <c r="D32" t="s">
        <v>14</v>
      </c>
      <c r="E32">
        <v>1220</v>
      </c>
    </row>
    <row r="33" spans="1:5" x14ac:dyDescent="0.3">
      <c r="A33" t="s">
        <v>20</v>
      </c>
      <c r="B33" s="13">
        <v>303</v>
      </c>
      <c r="D33" t="s">
        <v>14</v>
      </c>
      <c r="E33">
        <v>1</v>
      </c>
    </row>
    <row r="34" spans="1:5" x14ac:dyDescent="0.3">
      <c r="A34" t="s">
        <v>20</v>
      </c>
      <c r="B34" s="13">
        <v>209</v>
      </c>
      <c r="D34" t="s">
        <v>14</v>
      </c>
      <c r="E34">
        <v>37</v>
      </c>
    </row>
    <row r="35" spans="1:5" x14ac:dyDescent="0.3">
      <c r="A35" t="s">
        <v>20</v>
      </c>
      <c r="B35" s="13">
        <v>131</v>
      </c>
      <c r="D35" t="s">
        <v>14</v>
      </c>
      <c r="E35">
        <v>60</v>
      </c>
    </row>
    <row r="36" spans="1:5" x14ac:dyDescent="0.3">
      <c r="A36" t="s">
        <v>20</v>
      </c>
      <c r="B36" s="13">
        <v>164</v>
      </c>
      <c r="D36" t="s">
        <v>14</v>
      </c>
      <c r="E36">
        <v>296</v>
      </c>
    </row>
    <row r="37" spans="1:5" x14ac:dyDescent="0.3">
      <c r="A37" t="s">
        <v>20</v>
      </c>
      <c r="B37" s="13">
        <v>201</v>
      </c>
      <c r="D37" t="s">
        <v>14</v>
      </c>
      <c r="E37">
        <v>3304</v>
      </c>
    </row>
    <row r="38" spans="1:5" x14ac:dyDescent="0.3">
      <c r="A38" t="s">
        <v>20</v>
      </c>
      <c r="B38" s="13">
        <v>211</v>
      </c>
      <c r="D38" t="s">
        <v>14</v>
      </c>
      <c r="E38">
        <v>73</v>
      </c>
    </row>
    <row r="39" spans="1:5" x14ac:dyDescent="0.3">
      <c r="A39" t="s">
        <v>20</v>
      </c>
      <c r="B39" s="13">
        <v>128</v>
      </c>
      <c r="D39" t="s">
        <v>14</v>
      </c>
      <c r="E39">
        <v>3387</v>
      </c>
    </row>
    <row r="40" spans="1:5" x14ac:dyDescent="0.3">
      <c r="A40" t="s">
        <v>20</v>
      </c>
      <c r="B40" s="13">
        <v>1600</v>
      </c>
      <c r="D40" t="s">
        <v>14</v>
      </c>
      <c r="E40">
        <v>662</v>
      </c>
    </row>
    <row r="41" spans="1:5" x14ac:dyDescent="0.3">
      <c r="A41" t="s">
        <v>20</v>
      </c>
      <c r="B41" s="13">
        <v>249</v>
      </c>
      <c r="D41" t="s">
        <v>14</v>
      </c>
      <c r="E41">
        <v>774</v>
      </c>
    </row>
    <row r="42" spans="1:5" x14ac:dyDescent="0.3">
      <c r="A42" t="s">
        <v>20</v>
      </c>
      <c r="B42" s="13">
        <v>236</v>
      </c>
      <c r="D42" t="s">
        <v>14</v>
      </c>
      <c r="E42">
        <v>672</v>
      </c>
    </row>
    <row r="43" spans="1:5" x14ac:dyDescent="0.3">
      <c r="A43" t="s">
        <v>20</v>
      </c>
      <c r="B43" s="13">
        <v>4065</v>
      </c>
      <c r="D43" t="s">
        <v>14</v>
      </c>
      <c r="E43">
        <v>940</v>
      </c>
    </row>
    <row r="44" spans="1:5" x14ac:dyDescent="0.3">
      <c r="A44" t="s">
        <v>20</v>
      </c>
      <c r="B44" s="13">
        <v>246</v>
      </c>
      <c r="D44" t="s">
        <v>14</v>
      </c>
      <c r="E44">
        <v>117</v>
      </c>
    </row>
    <row r="45" spans="1:5" x14ac:dyDescent="0.3">
      <c r="A45" t="s">
        <v>20</v>
      </c>
      <c r="B45" s="13">
        <v>2475</v>
      </c>
      <c r="D45" t="s">
        <v>14</v>
      </c>
      <c r="E45">
        <v>115</v>
      </c>
    </row>
    <row r="46" spans="1:5" x14ac:dyDescent="0.3">
      <c r="A46" t="s">
        <v>20</v>
      </c>
      <c r="B46" s="13">
        <v>76</v>
      </c>
      <c r="D46" t="s">
        <v>14</v>
      </c>
      <c r="E46">
        <v>326</v>
      </c>
    </row>
    <row r="47" spans="1:5" x14ac:dyDescent="0.3">
      <c r="A47" t="s">
        <v>20</v>
      </c>
      <c r="B47" s="13">
        <v>54</v>
      </c>
      <c r="D47" t="s">
        <v>14</v>
      </c>
      <c r="E47">
        <v>1</v>
      </c>
    </row>
    <row r="48" spans="1:5" x14ac:dyDescent="0.3">
      <c r="A48" t="s">
        <v>20</v>
      </c>
      <c r="B48" s="13">
        <v>88</v>
      </c>
      <c r="D48" t="s">
        <v>14</v>
      </c>
      <c r="E48">
        <v>1467</v>
      </c>
    </row>
    <row r="49" spans="1:5" x14ac:dyDescent="0.3">
      <c r="A49" t="s">
        <v>20</v>
      </c>
      <c r="B49" s="13">
        <v>85</v>
      </c>
      <c r="D49" t="s">
        <v>14</v>
      </c>
      <c r="E49">
        <v>5681</v>
      </c>
    </row>
    <row r="50" spans="1:5" x14ac:dyDescent="0.3">
      <c r="A50" t="s">
        <v>20</v>
      </c>
      <c r="B50" s="13">
        <v>170</v>
      </c>
      <c r="D50" t="s">
        <v>14</v>
      </c>
      <c r="E50">
        <v>1059</v>
      </c>
    </row>
    <row r="51" spans="1:5" x14ac:dyDescent="0.3">
      <c r="A51" t="s">
        <v>20</v>
      </c>
      <c r="B51" s="13">
        <v>330</v>
      </c>
      <c r="D51" t="s">
        <v>14</v>
      </c>
      <c r="E51">
        <v>1194</v>
      </c>
    </row>
    <row r="52" spans="1:5" x14ac:dyDescent="0.3">
      <c r="A52" t="s">
        <v>20</v>
      </c>
      <c r="B52" s="13">
        <v>127</v>
      </c>
      <c r="D52" t="s">
        <v>14</v>
      </c>
      <c r="E52">
        <v>30</v>
      </c>
    </row>
    <row r="53" spans="1:5" x14ac:dyDescent="0.3">
      <c r="A53" t="s">
        <v>20</v>
      </c>
      <c r="B53" s="13">
        <v>411</v>
      </c>
      <c r="D53" t="s">
        <v>14</v>
      </c>
      <c r="E53">
        <v>75</v>
      </c>
    </row>
    <row r="54" spans="1:5" x14ac:dyDescent="0.3">
      <c r="A54" t="s">
        <v>20</v>
      </c>
      <c r="B54" s="13">
        <v>180</v>
      </c>
      <c r="D54" t="s">
        <v>14</v>
      </c>
      <c r="E54">
        <v>955</v>
      </c>
    </row>
    <row r="55" spans="1:5" x14ac:dyDescent="0.3">
      <c r="A55" t="s">
        <v>20</v>
      </c>
      <c r="B55" s="13">
        <v>374</v>
      </c>
      <c r="D55" t="s">
        <v>14</v>
      </c>
      <c r="E55">
        <v>67</v>
      </c>
    </row>
    <row r="56" spans="1:5" x14ac:dyDescent="0.3">
      <c r="A56" t="s">
        <v>20</v>
      </c>
      <c r="B56" s="13">
        <v>71</v>
      </c>
      <c r="D56" t="s">
        <v>14</v>
      </c>
      <c r="E56">
        <v>5</v>
      </c>
    </row>
    <row r="57" spans="1:5" x14ac:dyDescent="0.3">
      <c r="A57" t="s">
        <v>20</v>
      </c>
      <c r="B57" s="13">
        <v>203</v>
      </c>
      <c r="D57" t="s">
        <v>14</v>
      </c>
      <c r="E57">
        <v>26</v>
      </c>
    </row>
    <row r="58" spans="1:5" x14ac:dyDescent="0.3">
      <c r="A58" t="s">
        <v>20</v>
      </c>
      <c r="B58" s="13">
        <v>113</v>
      </c>
      <c r="D58" t="s">
        <v>14</v>
      </c>
      <c r="E58">
        <v>1130</v>
      </c>
    </row>
    <row r="59" spans="1:5" x14ac:dyDescent="0.3">
      <c r="A59" t="s">
        <v>20</v>
      </c>
      <c r="B59" s="13">
        <v>96</v>
      </c>
      <c r="D59" t="s">
        <v>14</v>
      </c>
      <c r="E59">
        <v>782</v>
      </c>
    </row>
    <row r="60" spans="1:5" x14ac:dyDescent="0.3">
      <c r="A60" t="s">
        <v>20</v>
      </c>
      <c r="B60" s="13">
        <v>498</v>
      </c>
      <c r="D60" t="s">
        <v>14</v>
      </c>
      <c r="E60">
        <v>210</v>
      </c>
    </row>
    <row r="61" spans="1:5" x14ac:dyDescent="0.3">
      <c r="A61" t="s">
        <v>20</v>
      </c>
      <c r="B61" s="13">
        <v>180</v>
      </c>
      <c r="D61" t="s">
        <v>14</v>
      </c>
      <c r="E61">
        <v>136</v>
      </c>
    </row>
    <row r="62" spans="1:5" x14ac:dyDescent="0.3">
      <c r="A62" t="s">
        <v>20</v>
      </c>
      <c r="B62" s="13">
        <v>27</v>
      </c>
      <c r="D62" t="s">
        <v>14</v>
      </c>
      <c r="E62">
        <v>86</v>
      </c>
    </row>
    <row r="63" spans="1:5" x14ac:dyDescent="0.3">
      <c r="A63" t="s">
        <v>20</v>
      </c>
      <c r="B63" s="13">
        <v>2331</v>
      </c>
      <c r="D63" t="s">
        <v>14</v>
      </c>
      <c r="E63">
        <v>19</v>
      </c>
    </row>
    <row r="64" spans="1:5" x14ac:dyDescent="0.3">
      <c r="A64" t="s">
        <v>20</v>
      </c>
      <c r="B64" s="13">
        <v>113</v>
      </c>
      <c r="D64" t="s">
        <v>14</v>
      </c>
      <c r="E64">
        <v>886</v>
      </c>
    </row>
    <row r="65" spans="1:5" x14ac:dyDescent="0.3">
      <c r="A65" t="s">
        <v>20</v>
      </c>
      <c r="B65" s="13">
        <v>164</v>
      </c>
      <c r="D65" t="s">
        <v>14</v>
      </c>
      <c r="E65">
        <v>35</v>
      </c>
    </row>
    <row r="66" spans="1:5" x14ac:dyDescent="0.3">
      <c r="A66" t="s">
        <v>20</v>
      </c>
      <c r="B66" s="13">
        <v>164</v>
      </c>
      <c r="D66" t="s">
        <v>14</v>
      </c>
      <c r="E66">
        <v>24</v>
      </c>
    </row>
    <row r="67" spans="1:5" x14ac:dyDescent="0.3">
      <c r="A67" t="s">
        <v>20</v>
      </c>
      <c r="B67" s="13">
        <v>336</v>
      </c>
      <c r="D67" t="s">
        <v>14</v>
      </c>
      <c r="E67">
        <v>86</v>
      </c>
    </row>
    <row r="68" spans="1:5" x14ac:dyDescent="0.3">
      <c r="A68" t="s">
        <v>20</v>
      </c>
      <c r="B68" s="13">
        <v>1917</v>
      </c>
      <c r="D68" t="s">
        <v>14</v>
      </c>
      <c r="E68">
        <v>243</v>
      </c>
    </row>
    <row r="69" spans="1:5" x14ac:dyDescent="0.3">
      <c r="A69" t="s">
        <v>20</v>
      </c>
      <c r="B69" s="13">
        <v>95</v>
      </c>
      <c r="D69" t="s">
        <v>14</v>
      </c>
      <c r="E69">
        <v>65</v>
      </c>
    </row>
    <row r="70" spans="1:5" x14ac:dyDescent="0.3">
      <c r="A70" t="s">
        <v>20</v>
      </c>
      <c r="B70" s="13">
        <v>147</v>
      </c>
      <c r="D70" t="s">
        <v>14</v>
      </c>
      <c r="E70">
        <v>100</v>
      </c>
    </row>
    <row r="71" spans="1:5" x14ac:dyDescent="0.3">
      <c r="A71" t="s">
        <v>20</v>
      </c>
      <c r="B71" s="13">
        <v>86</v>
      </c>
      <c r="D71" t="s">
        <v>14</v>
      </c>
      <c r="E71">
        <v>168</v>
      </c>
    </row>
    <row r="72" spans="1:5" x14ac:dyDescent="0.3">
      <c r="A72" t="s">
        <v>20</v>
      </c>
      <c r="B72" s="13">
        <v>83</v>
      </c>
      <c r="D72" t="s">
        <v>14</v>
      </c>
      <c r="E72">
        <v>13</v>
      </c>
    </row>
    <row r="73" spans="1:5" x14ac:dyDescent="0.3">
      <c r="A73" t="s">
        <v>20</v>
      </c>
      <c r="B73" s="13">
        <v>676</v>
      </c>
      <c r="D73" t="s">
        <v>14</v>
      </c>
      <c r="E73">
        <v>1</v>
      </c>
    </row>
    <row r="74" spans="1:5" x14ac:dyDescent="0.3">
      <c r="A74" t="s">
        <v>20</v>
      </c>
      <c r="B74" s="13">
        <v>361</v>
      </c>
      <c r="D74" t="s">
        <v>14</v>
      </c>
      <c r="E74">
        <v>40</v>
      </c>
    </row>
    <row r="75" spans="1:5" x14ac:dyDescent="0.3">
      <c r="A75" t="s">
        <v>20</v>
      </c>
      <c r="B75" s="13">
        <v>131</v>
      </c>
      <c r="D75" t="s">
        <v>14</v>
      </c>
      <c r="E75">
        <v>226</v>
      </c>
    </row>
    <row r="76" spans="1:5" x14ac:dyDescent="0.3">
      <c r="A76" t="s">
        <v>20</v>
      </c>
      <c r="B76" s="13">
        <v>126</v>
      </c>
      <c r="D76" t="s">
        <v>14</v>
      </c>
      <c r="E76">
        <v>1625</v>
      </c>
    </row>
    <row r="77" spans="1:5" x14ac:dyDescent="0.3">
      <c r="A77" t="s">
        <v>20</v>
      </c>
      <c r="B77" s="13">
        <v>275</v>
      </c>
      <c r="D77" t="s">
        <v>14</v>
      </c>
      <c r="E77">
        <v>143</v>
      </c>
    </row>
    <row r="78" spans="1:5" x14ac:dyDescent="0.3">
      <c r="A78" t="s">
        <v>20</v>
      </c>
      <c r="B78" s="13">
        <v>67</v>
      </c>
      <c r="D78" t="s">
        <v>14</v>
      </c>
      <c r="E78">
        <v>934</v>
      </c>
    </row>
    <row r="79" spans="1:5" x14ac:dyDescent="0.3">
      <c r="A79" t="s">
        <v>20</v>
      </c>
      <c r="B79" s="13">
        <v>154</v>
      </c>
      <c r="D79" t="s">
        <v>14</v>
      </c>
      <c r="E79">
        <v>17</v>
      </c>
    </row>
    <row r="80" spans="1:5" x14ac:dyDescent="0.3">
      <c r="A80" t="s">
        <v>20</v>
      </c>
      <c r="B80" s="13">
        <v>1782</v>
      </c>
      <c r="D80" t="s">
        <v>14</v>
      </c>
      <c r="E80">
        <v>2179</v>
      </c>
    </row>
    <row r="81" spans="1:5" x14ac:dyDescent="0.3">
      <c r="A81" t="s">
        <v>20</v>
      </c>
      <c r="B81" s="13">
        <v>903</v>
      </c>
      <c r="D81" t="s">
        <v>14</v>
      </c>
      <c r="E81">
        <v>931</v>
      </c>
    </row>
    <row r="82" spans="1:5" x14ac:dyDescent="0.3">
      <c r="A82" t="s">
        <v>20</v>
      </c>
      <c r="B82" s="13">
        <v>94</v>
      </c>
      <c r="D82" t="s">
        <v>14</v>
      </c>
      <c r="E82">
        <v>92</v>
      </c>
    </row>
    <row r="83" spans="1:5" x14ac:dyDescent="0.3">
      <c r="A83" t="s">
        <v>20</v>
      </c>
      <c r="B83" s="13">
        <v>180</v>
      </c>
      <c r="D83" t="s">
        <v>14</v>
      </c>
      <c r="E83">
        <v>57</v>
      </c>
    </row>
    <row r="84" spans="1:5" x14ac:dyDescent="0.3">
      <c r="A84" t="s">
        <v>20</v>
      </c>
      <c r="B84" s="13">
        <v>533</v>
      </c>
      <c r="D84" t="s">
        <v>14</v>
      </c>
      <c r="E84">
        <v>41</v>
      </c>
    </row>
    <row r="85" spans="1:5" x14ac:dyDescent="0.3">
      <c r="A85" t="s">
        <v>20</v>
      </c>
      <c r="B85" s="13">
        <v>2443</v>
      </c>
      <c r="D85" t="s">
        <v>14</v>
      </c>
      <c r="E85">
        <v>1</v>
      </c>
    </row>
    <row r="86" spans="1:5" x14ac:dyDescent="0.3">
      <c r="A86" t="s">
        <v>20</v>
      </c>
      <c r="B86" s="13">
        <v>89</v>
      </c>
      <c r="D86" t="s">
        <v>14</v>
      </c>
      <c r="E86">
        <v>101</v>
      </c>
    </row>
    <row r="87" spans="1:5" x14ac:dyDescent="0.3">
      <c r="A87" t="s">
        <v>20</v>
      </c>
      <c r="B87" s="13">
        <v>159</v>
      </c>
      <c r="D87" t="s">
        <v>14</v>
      </c>
      <c r="E87">
        <v>1335</v>
      </c>
    </row>
    <row r="88" spans="1:5" x14ac:dyDescent="0.3">
      <c r="A88" t="s">
        <v>20</v>
      </c>
      <c r="B88" s="13">
        <v>50</v>
      </c>
      <c r="D88" t="s">
        <v>14</v>
      </c>
      <c r="E88">
        <v>15</v>
      </c>
    </row>
    <row r="89" spans="1:5" x14ac:dyDescent="0.3">
      <c r="A89" t="s">
        <v>20</v>
      </c>
      <c r="B89" s="13">
        <v>186</v>
      </c>
      <c r="D89" t="s">
        <v>14</v>
      </c>
      <c r="E89">
        <v>454</v>
      </c>
    </row>
    <row r="90" spans="1:5" x14ac:dyDescent="0.3">
      <c r="A90" t="s">
        <v>20</v>
      </c>
      <c r="B90" s="13">
        <v>1071</v>
      </c>
      <c r="D90" t="s">
        <v>14</v>
      </c>
      <c r="E90">
        <v>3182</v>
      </c>
    </row>
    <row r="91" spans="1:5" x14ac:dyDescent="0.3">
      <c r="A91" t="s">
        <v>20</v>
      </c>
      <c r="B91" s="13">
        <v>117</v>
      </c>
      <c r="D91" t="s">
        <v>14</v>
      </c>
      <c r="E91">
        <v>15</v>
      </c>
    </row>
    <row r="92" spans="1:5" x14ac:dyDescent="0.3">
      <c r="A92" t="s">
        <v>20</v>
      </c>
      <c r="B92" s="13">
        <v>70</v>
      </c>
      <c r="D92" t="s">
        <v>14</v>
      </c>
      <c r="E92">
        <v>133</v>
      </c>
    </row>
    <row r="93" spans="1:5" x14ac:dyDescent="0.3">
      <c r="A93" t="s">
        <v>20</v>
      </c>
      <c r="B93" s="13">
        <v>135</v>
      </c>
      <c r="D93" t="s">
        <v>14</v>
      </c>
      <c r="E93">
        <v>2062</v>
      </c>
    </row>
    <row r="94" spans="1:5" x14ac:dyDescent="0.3">
      <c r="A94" t="s">
        <v>20</v>
      </c>
      <c r="B94" s="13">
        <v>768</v>
      </c>
      <c r="D94" t="s">
        <v>14</v>
      </c>
      <c r="E94">
        <v>29</v>
      </c>
    </row>
    <row r="95" spans="1:5" x14ac:dyDescent="0.3">
      <c r="A95" t="s">
        <v>20</v>
      </c>
      <c r="B95" s="13">
        <v>199</v>
      </c>
      <c r="D95" t="s">
        <v>14</v>
      </c>
      <c r="E95">
        <v>132</v>
      </c>
    </row>
    <row r="96" spans="1:5" x14ac:dyDescent="0.3">
      <c r="A96" t="s">
        <v>20</v>
      </c>
      <c r="B96" s="13">
        <v>107</v>
      </c>
      <c r="D96" t="s">
        <v>14</v>
      </c>
      <c r="E96">
        <v>137</v>
      </c>
    </row>
    <row r="97" spans="1:5" x14ac:dyDescent="0.3">
      <c r="A97" t="s">
        <v>20</v>
      </c>
      <c r="B97" s="13">
        <v>195</v>
      </c>
      <c r="D97" t="s">
        <v>14</v>
      </c>
      <c r="E97">
        <v>908</v>
      </c>
    </row>
    <row r="98" spans="1:5" x14ac:dyDescent="0.3">
      <c r="A98" t="s">
        <v>20</v>
      </c>
      <c r="B98" s="13">
        <v>3376</v>
      </c>
      <c r="D98" t="s">
        <v>14</v>
      </c>
      <c r="E98">
        <v>10</v>
      </c>
    </row>
    <row r="99" spans="1:5" x14ac:dyDescent="0.3">
      <c r="A99" t="s">
        <v>20</v>
      </c>
      <c r="B99" s="13">
        <v>41</v>
      </c>
      <c r="D99" t="s">
        <v>14</v>
      </c>
      <c r="E99">
        <v>1910</v>
      </c>
    </row>
    <row r="100" spans="1:5" x14ac:dyDescent="0.3">
      <c r="A100" t="s">
        <v>20</v>
      </c>
      <c r="B100" s="13">
        <v>1821</v>
      </c>
      <c r="D100" t="s">
        <v>14</v>
      </c>
      <c r="E100">
        <v>38</v>
      </c>
    </row>
    <row r="101" spans="1:5" x14ac:dyDescent="0.3">
      <c r="A101" t="s">
        <v>20</v>
      </c>
      <c r="B101" s="13">
        <v>164</v>
      </c>
      <c r="D101" t="s">
        <v>14</v>
      </c>
      <c r="E101">
        <v>104</v>
      </c>
    </row>
    <row r="102" spans="1:5" x14ac:dyDescent="0.3">
      <c r="A102" t="s">
        <v>20</v>
      </c>
      <c r="B102" s="13">
        <v>157</v>
      </c>
      <c r="D102" t="s">
        <v>14</v>
      </c>
      <c r="E102">
        <v>49</v>
      </c>
    </row>
    <row r="103" spans="1:5" x14ac:dyDescent="0.3">
      <c r="A103" t="s">
        <v>20</v>
      </c>
      <c r="B103" s="13">
        <v>246</v>
      </c>
      <c r="D103" t="s">
        <v>14</v>
      </c>
      <c r="E103">
        <v>1</v>
      </c>
    </row>
    <row r="104" spans="1:5" x14ac:dyDescent="0.3">
      <c r="A104" t="s">
        <v>20</v>
      </c>
      <c r="B104" s="13">
        <v>1396</v>
      </c>
      <c r="D104" t="s">
        <v>14</v>
      </c>
      <c r="E104">
        <v>245</v>
      </c>
    </row>
    <row r="105" spans="1:5" x14ac:dyDescent="0.3">
      <c r="A105" t="s">
        <v>20</v>
      </c>
      <c r="B105" s="13">
        <v>2506</v>
      </c>
      <c r="D105" t="s">
        <v>14</v>
      </c>
      <c r="E105">
        <v>32</v>
      </c>
    </row>
    <row r="106" spans="1:5" x14ac:dyDescent="0.3">
      <c r="A106" t="s">
        <v>20</v>
      </c>
      <c r="B106" s="13">
        <v>244</v>
      </c>
      <c r="D106" t="s">
        <v>14</v>
      </c>
      <c r="E106">
        <v>7</v>
      </c>
    </row>
    <row r="107" spans="1:5" x14ac:dyDescent="0.3">
      <c r="A107" t="s">
        <v>20</v>
      </c>
      <c r="B107" s="13">
        <v>146</v>
      </c>
      <c r="D107" t="s">
        <v>14</v>
      </c>
      <c r="E107">
        <v>803</v>
      </c>
    </row>
    <row r="108" spans="1:5" x14ac:dyDescent="0.3">
      <c r="A108" t="s">
        <v>20</v>
      </c>
      <c r="B108" s="13">
        <v>1267</v>
      </c>
      <c r="D108" t="s">
        <v>14</v>
      </c>
      <c r="E108">
        <v>16</v>
      </c>
    </row>
    <row r="109" spans="1:5" x14ac:dyDescent="0.3">
      <c r="A109" t="s">
        <v>20</v>
      </c>
      <c r="B109" s="13">
        <v>1561</v>
      </c>
      <c r="D109" t="s">
        <v>14</v>
      </c>
      <c r="E109">
        <v>31</v>
      </c>
    </row>
    <row r="110" spans="1:5" x14ac:dyDescent="0.3">
      <c r="A110" t="s">
        <v>20</v>
      </c>
      <c r="B110" s="13">
        <v>48</v>
      </c>
      <c r="D110" t="s">
        <v>14</v>
      </c>
      <c r="E110">
        <v>108</v>
      </c>
    </row>
    <row r="111" spans="1:5" x14ac:dyDescent="0.3">
      <c r="A111" t="s">
        <v>20</v>
      </c>
      <c r="B111" s="13">
        <v>2739</v>
      </c>
      <c r="D111" t="s">
        <v>14</v>
      </c>
      <c r="E111">
        <v>30</v>
      </c>
    </row>
    <row r="112" spans="1:5" x14ac:dyDescent="0.3">
      <c r="A112" t="s">
        <v>20</v>
      </c>
      <c r="B112" s="13">
        <v>3537</v>
      </c>
      <c r="D112" t="s">
        <v>14</v>
      </c>
      <c r="E112">
        <v>17</v>
      </c>
    </row>
    <row r="113" spans="1:5" x14ac:dyDescent="0.3">
      <c r="A113" t="s">
        <v>20</v>
      </c>
      <c r="B113" s="13">
        <v>2107</v>
      </c>
      <c r="D113" t="s">
        <v>14</v>
      </c>
      <c r="E113">
        <v>80</v>
      </c>
    </row>
    <row r="114" spans="1:5" x14ac:dyDescent="0.3">
      <c r="A114" t="s">
        <v>20</v>
      </c>
      <c r="B114" s="13">
        <v>3318</v>
      </c>
      <c r="D114" t="s">
        <v>14</v>
      </c>
      <c r="E114">
        <v>2468</v>
      </c>
    </row>
    <row r="115" spans="1:5" x14ac:dyDescent="0.3">
      <c r="A115" t="s">
        <v>20</v>
      </c>
      <c r="B115" s="13">
        <v>340</v>
      </c>
      <c r="D115" t="s">
        <v>14</v>
      </c>
      <c r="E115">
        <v>26</v>
      </c>
    </row>
    <row r="116" spans="1:5" x14ac:dyDescent="0.3">
      <c r="A116" t="s">
        <v>20</v>
      </c>
      <c r="B116" s="13">
        <v>1442</v>
      </c>
      <c r="D116" t="s">
        <v>14</v>
      </c>
      <c r="E116">
        <v>73</v>
      </c>
    </row>
    <row r="117" spans="1:5" x14ac:dyDescent="0.3">
      <c r="A117" t="s">
        <v>20</v>
      </c>
      <c r="B117" s="13">
        <v>126</v>
      </c>
      <c r="D117" t="s">
        <v>14</v>
      </c>
      <c r="E117">
        <v>128</v>
      </c>
    </row>
    <row r="118" spans="1:5" x14ac:dyDescent="0.3">
      <c r="A118" t="s">
        <v>20</v>
      </c>
      <c r="B118" s="13">
        <v>524</v>
      </c>
      <c r="D118" t="s">
        <v>14</v>
      </c>
      <c r="E118">
        <v>33</v>
      </c>
    </row>
    <row r="119" spans="1:5" x14ac:dyDescent="0.3">
      <c r="A119" t="s">
        <v>20</v>
      </c>
      <c r="B119" s="13">
        <v>1989</v>
      </c>
      <c r="D119" t="s">
        <v>14</v>
      </c>
      <c r="E119">
        <v>1072</v>
      </c>
    </row>
    <row r="120" spans="1:5" x14ac:dyDescent="0.3">
      <c r="A120" t="s">
        <v>20</v>
      </c>
      <c r="B120" s="13">
        <v>157</v>
      </c>
      <c r="D120" t="s">
        <v>14</v>
      </c>
      <c r="E120">
        <v>393</v>
      </c>
    </row>
    <row r="121" spans="1:5" x14ac:dyDescent="0.3">
      <c r="A121" t="s">
        <v>20</v>
      </c>
      <c r="B121" s="13">
        <v>4498</v>
      </c>
      <c r="D121" t="s">
        <v>14</v>
      </c>
      <c r="E121">
        <v>1257</v>
      </c>
    </row>
    <row r="122" spans="1:5" x14ac:dyDescent="0.3">
      <c r="A122" t="s">
        <v>20</v>
      </c>
      <c r="B122" s="13">
        <v>80</v>
      </c>
      <c r="D122" t="s">
        <v>14</v>
      </c>
      <c r="E122">
        <v>328</v>
      </c>
    </row>
    <row r="123" spans="1:5" x14ac:dyDescent="0.3">
      <c r="A123" t="s">
        <v>20</v>
      </c>
      <c r="B123" s="13">
        <v>43</v>
      </c>
      <c r="D123" t="s">
        <v>14</v>
      </c>
      <c r="E123">
        <v>147</v>
      </c>
    </row>
    <row r="124" spans="1:5" x14ac:dyDescent="0.3">
      <c r="A124" t="s">
        <v>20</v>
      </c>
      <c r="B124" s="13">
        <v>2053</v>
      </c>
      <c r="D124" t="s">
        <v>14</v>
      </c>
      <c r="E124">
        <v>830</v>
      </c>
    </row>
    <row r="125" spans="1:5" x14ac:dyDescent="0.3">
      <c r="A125" t="s">
        <v>20</v>
      </c>
      <c r="B125" s="13">
        <v>168</v>
      </c>
      <c r="D125" t="s">
        <v>14</v>
      </c>
      <c r="E125">
        <v>331</v>
      </c>
    </row>
    <row r="126" spans="1:5" x14ac:dyDescent="0.3">
      <c r="A126" t="s">
        <v>20</v>
      </c>
      <c r="B126" s="13">
        <v>4289</v>
      </c>
      <c r="D126" t="s">
        <v>14</v>
      </c>
      <c r="E126">
        <v>25</v>
      </c>
    </row>
    <row r="127" spans="1:5" x14ac:dyDescent="0.3">
      <c r="A127" t="s">
        <v>20</v>
      </c>
      <c r="B127" s="13">
        <v>165</v>
      </c>
      <c r="D127" t="s">
        <v>14</v>
      </c>
      <c r="E127">
        <v>3483</v>
      </c>
    </row>
    <row r="128" spans="1:5" x14ac:dyDescent="0.3">
      <c r="A128" t="s">
        <v>20</v>
      </c>
      <c r="B128" s="13">
        <v>1815</v>
      </c>
      <c r="D128" t="s">
        <v>14</v>
      </c>
      <c r="E128">
        <v>923</v>
      </c>
    </row>
    <row r="129" spans="1:5" x14ac:dyDescent="0.3">
      <c r="A129" t="s">
        <v>20</v>
      </c>
      <c r="B129" s="13">
        <v>397</v>
      </c>
      <c r="D129" t="s">
        <v>14</v>
      </c>
      <c r="E129">
        <v>1</v>
      </c>
    </row>
    <row r="130" spans="1:5" x14ac:dyDescent="0.3">
      <c r="A130" t="s">
        <v>20</v>
      </c>
      <c r="B130" s="13">
        <v>1539</v>
      </c>
      <c r="D130" t="s">
        <v>14</v>
      </c>
      <c r="E130">
        <v>33</v>
      </c>
    </row>
    <row r="131" spans="1:5" x14ac:dyDescent="0.3">
      <c r="A131" t="s">
        <v>20</v>
      </c>
      <c r="B131" s="13">
        <v>138</v>
      </c>
      <c r="D131" t="s">
        <v>14</v>
      </c>
      <c r="E131">
        <v>40</v>
      </c>
    </row>
    <row r="132" spans="1:5" x14ac:dyDescent="0.3">
      <c r="A132" t="s">
        <v>20</v>
      </c>
      <c r="B132" s="13">
        <v>3594</v>
      </c>
      <c r="D132" t="s">
        <v>14</v>
      </c>
      <c r="E132">
        <v>23</v>
      </c>
    </row>
    <row r="133" spans="1:5" x14ac:dyDescent="0.3">
      <c r="A133" t="s">
        <v>20</v>
      </c>
      <c r="B133" s="13">
        <v>5880</v>
      </c>
      <c r="D133" t="s">
        <v>14</v>
      </c>
      <c r="E133">
        <v>75</v>
      </c>
    </row>
    <row r="134" spans="1:5" x14ac:dyDescent="0.3">
      <c r="A134" t="s">
        <v>20</v>
      </c>
      <c r="B134" s="13">
        <v>112</v>
      </c>
      <c r="D134" t="s">
        <v>14</v>
      </c>
      <c r="E134">
        <v>2176</v>
      </c>
    </row>
    <row r="135" spans="1:5" x14ac:dyDescent="0.3">
      <c r="A135" t="s">
        <v>20</v>
      </c>
      <c r="B135" s="13">
        <v>943</v>
      </c>
      <c r="D135" t="s">
        <v>14</v>
      </c>
      <c r="E135">
        <v>441</v>
      </c>
    </row>
    <row r="136" spans="1:5" x14ac:dyDescent="0.3">
      <c r="A136" t="s">
        <v>20</v>
      </c>
      <c r="B136" s="13">
        <v>2468</v>
      </c>
      <c r="D136" t="s">
        <v>14</v>
      </c>
      <c r="E136">
        <v>25</v>
      </c>
    </row>
    <row r="137" spans="1:5" x14ac:dyDescent="0.3">
      <c r="A137" t="s">
        <v>20</v>
      </c>
      <c r="B137" s="13">
        <v>2551</v>
      </c>
      <c r="D137" t="s">
        <v>14</v>
      </c>
      <c r="E137">
        <v>127</v>
      </c>
    </row>
    <row r="138" spans="1:5" x14ac:dyDescent="0.3">
      <c r="A138" t="s">
        <v>20</v>
      </c>
      <c r="B138" s="13">
        <v>101</v>
      </c>
      <c r="D138" t="s">
        <v>14</v>
      </c>
      <c r="E138">
        <v>355</v>
      </c>
    </row>
    <row r="139" spans="1:5" x14ac:dyDescent="0.3">
      <c r="A139" t="s">
        <v>20</v>
      </c>
      <c r="B139" s="13">
        <v>92</v>
      </c>
      <c r="D139" t="s">
        <v>14</v>
      </c>
      <c r="E139">
        <v>44</v>
      </c>
    </row>
    <row r="140" spans="1:5" x14ac:dyDescent="0.3">
      <c r="A140" t="s">
        <v>20</v>
      </c>
      <c r="B140" s="13">
        <v>62</v>
      </c>
      <c r="D140" t="s">
        <v>14</v>
      </c>
      <c r="E140">
        <v>67</v>
      </c>
    </row>
    <row r="141" spans="1:5" x14ac:dyDescent="0.3">
      <c r="A141" t="s">
        <v>20</v>
      </c>
      <c r="B141" s="13">
        <v>149</v>
      </c>
      <c r="D141" t="s">
        <v>14</v>
      </c>
      <c r="E141">
        <v>1068</v>
      </c>
    </row>
    <row r="142" spans="1:5" x14ac:dyDescent="0.3">
      <c r="A142" t="s">
        <v>20</v>
      </c>
      <c r="B142" s="13">
        <v>329</v>
      </c>
      <c r="D142" t="s">
        <v>14</v>
      </c>
      <c r="E142">
        <v>424</v>
      </c>
    </row>
    <row r="143" spans="1:5" x14ac:dyDescent="0.3">
      <c r="A143" t="s">
        <v>20</v>
      </c>
      <c r="B143" s="13">
        <v>97</v>
      </c>
      <c r="D143" t="s">
        <v>14</v>
      </c>
      <c r="E143">
        <v>151</v>
      </c>
    </row>
    <row r="144" spans="1:5" x14ac:dyDescent="0.3">
      <c r="A144" t="s">
        <v>20</v>
      </c>
      <c r="B144" s="13">
        <v>1784</v>
      </c>
      <c r="D144" t="s">
        <v>14</v>
      </c>
      <c r="E144">
        <v>1608</v>
      </c>
    </row>
    <row r="145" spans="1:5" x14ac:dyDescent="0.3">
      <c r="A145" t="s">
        <v>20</v>
      </c>
      <c r="B145" s="13">
        <v>1684</v>
      </c>
      <c r="D145" t="s">
        <v>14</v>
      </c>
      <c r="E145">
        <v>941</v>
      </c>
    </row>
    <row r="146" spans="1:5" x14ac:dyDescent="0.3">
      <c r="A146" t="s">
        <v>20</v>
      </c>
      <c r="B146" s="13">
        <v>250</v>
      </c>
      <c r="D146" t="s">
        <v>14</v>
      </c>
      <c r="E146">
        <v>1</v>
      </c>
    </row>
    <row r="147" spans="1:5" x14ac:dyDescent="0.3">
      <c r="A147" t="s">
        <v>20</v>
      </c>
      <c r="B147" s="13">
        <v>238</v>
      </c>
      <c r="D147" t="s">
        <v>14</v>
      </c>
      <c r="E147">
        <v>40</v>
      </c>
    </row>
    <row r="148" spans="1:5" x14ac:dyDescent="0.3">
      <c r="A148" t="s">
        <v>20</v>
      </c>
      <c r="B148" s="13">
        <v>53</v>
      </c>
      <c r="D148" t="s">
        <v>14</v>
      </c>
      <c r="E148">
        <v>3015</v>
      </c>
    </row>
    <row r="149" spans="1:5" x14ac:dyDescent="0.3">
      <c r="A149" t="s">
        <v>20</v>
      </c>
      <c r="B149" s="13">
        <v>214</v>
      </c>
      <c r="D149" t="s">
        <v>14</v>
      </c>
      <c r="E149">
        <v>435</v>
      </c>
    </row>
    <row r="150" spans="1:5" x14ac:dyDescent="0.3">
      <c r="A150" t="s">
        <v>20</v>
      </c>
      <c r="B150" s="13">
        <v>222</v>
      </c>
      <c r="D150" t="s">
        <v>14</v>
      </c>
      <c r="E150">
        <v>714</v>
      </c>
    </row>
    <row r="151" spans="1:5" x14ac:dyDescent="0.3">
      <c r="A151" t="s">
        <v>20</v>
      </c>
      <c r="B151" s="13">
        <v>1884</v>
      </c>
      <c r="D151" t="s">
        <v>14</v>
      </c>
      <c r="E151">
        <v>5497</v>
      </c>
    </row>
    <row r="152" spans="1:5" x14ac:dyDescent="0.3">
      <c r="A152" t="s">
        <v>20</v>
      </c>
      <c r="B152" s="13">
        <v>218</v>
      </c>
      <c r="D152" t="s">
        <v>14</v>
      </c>
      <c r="E152">
        <v>418</v>
      </c>
    </row>
    <row r="153" spans="1:5" x14ac:dyDescent="0.3">
      <c r="A153" t="s">
        <v>20</v>
      </c>
      <c r="B153" s="13">
        <v>6465</v>
      </c>
      <c r="D153" t="s">
        <v>14</v>
      </c>
      <c r="E153">
        <v>1439</v>
      </c>
    </row>
    <row r="154" spans="1:5" x14ac:dyDescent="0.3">
      <c r="A154" t="s">
        <v>20</v>
      </c>
      <c r="B154" s="13">
        <v>59</v>
      </c>
      <c r="D154" t="s">
        <v>14</v>
      </c>
      <c r="E154">
        <v>15</v>
      </c>
    </row>
    <row r="155" spans="1:5" x14ac:dyDescent="0.3">
      <c r="A155" t="s">
        <v>20</v>
      </c>
      <c r="B155" s="13">
        <v>88</v>
      </c>
      <c r="D155" t="s">
        <v>14</v>
      </c>
      <c r="E155">
        <v>1999</v>
      </c>
    </row>
    <row r="156" spans="1:5" x14ac:dyDescent="0.3">
      <c r="A156" t="s">
        <v>20</v>
      </c>
      <c r="B156" s="13">
        <v>1697</v>
      </c>
      <c r="D156" t="s">
        <v>14</v>
      </c>
      <c r="E156">
        <v>118</v>
      </c>
    </row>
    <row r="157" spans="1:5" x14ac:dyDescent="0.3">
      <c r="A157" t="s">
        <v>20</v>
      </c>
      <c r="B157" s="13">
        <v>92</v>
      </c>
      <c r="D157" t="s">
        <v>14</v>
      </c>
      <c r="E157">
        <v>162</v>
      </c>
    </row>
    <row r="158" spans="1:5" x14ac:dyDescent="0.3">
      <c r="A158" t="s">
        <v>20</v>
      </c>
      <c r="B158" s="13">
        <v>186</v>
      </c>
      <c r="D158" t="s">
        <v>14</v>
      </c>
      <c r="E158">
        <v>83</v>
      </c>
    </row>
    <row r="159" spans="1:5" x14ac:dyDescent="0.3">
      <c r="A159" t="s">
        <v>20</v>
      </c>
      <c r="B159" s="13">
        <v>138</v>
      </c>
      <c r="D159" t="s">
        <v>14</v>
      </c>
      <c r="E159">
        <v>747</v>
      </c>
    </row>
    <row r="160" spans="1:5" x14ac:dyDescent="0.3">
      <c r="A160" t="s">
        <v>20</v>
      </c>
      <c r="B160" s="13">
        <v>261</v>
      </c>
      <c r="D160" t="s">
        <v>14</v>
      </c>
      <c r="E160">
        <v>84</v>
      </c>
    </row>
    <row r="161" spans="1:5" x14ac:dyDescent="0.3">
      <c r="A161" t="s">
        <v>20</v>
      </c>
      <c r="B161" s="13">
        <v>107</v>
      </c>
      <c r="D161" t="s">
        <v>14</v>
      </c>
      <c r="E161">
        <v>91</v>
      </c>
    </row>
    <row r="162" spans="1:5" x14ac:dyDescent="0.3">
      <c r="A162" t="s">
        <v>20</v>
      </c>
      <c r="B162" s="13">
        <v>199</v>
      </c>
      <c r="D162" t="s">
        <v>14</v>
      </c>
      <c r="E162">
        <v>792</v>
      </c>
    </row>
    <row r="163" spans="1:5" x14ac:dyDescent="0.3">
      <c r="A163" t="s">
        <v>20</v>
      </c>
      <c r="B163" s="13">
        <v>5512</v>
      </c>
      <c r="D163" t="s">
        <v>14</v>
      </c>
      <c r="E163">
        <v>32</v>
      </c>
    </row>
    <row r="164" spans="1:5" x14ac:dyDescent="0.3">
      <c r="A164" t="s">
        <v>20</v>
      </c>
      <c r="B164" s="13">
        <v>86</v>
      </c>
      <c r="D164" t="s">
        <v>14</v>
      </c>
      <c r="E164">
        <v>186</v>
      </c>
    </row>
    <row r="165" spans="1:5" x14ac:dyDescent="0.3">
      <c r="A165" t="s">
        <v>20</v>
      </c>
      <c r="B165" s="13">
        <v>2768</v>
      </c>
      <c r="D165" t="s">
        <v>14</v>
      </c>
      <c r="E165">
        <v>605</v>
      </c>
    </row>
    <row r="166" spans="1:5" x14ac:dyDescent="0.3">
      <c r="A166" t="s">
        <v>20</v>
      </c>
      <c r="B166" s="13">
        <v>48</v>
      </c>
      <c r="D166" t="s">
        <v>14</v>
      </c>
      <c r="E166">
        <v>1</v>
      </c>
    </row>
    <row r="167" spans="1:5" x14ac:dyDescent="0.3">
      <c r="A167" t="s">
        <v>20</v>
      </c>
      <c r="B167" s="13">
        <v>87</v>
      </c>
      <c r="D167" t="s">
        <v>14</v>
      </c>
      <c r="E167">
        <v>31</v>
      </c>
    </row>
    <row r="168" spans="1:5" x14ac:dyDescent="0.3">
      <c r="A168" t="s">
        <v>20</v>
      </c>
      <c r="B168" s="13">
        <v>1894</v>
      </c>
      <c r="D168" t="s">
        <v>14</v>
      </c>
      <c r="E168">
        <v>1181</v>
      </c>
    </row>
    <row r="169" spans="1:5" x14ac:dyDescent="0.3">
      <c r="A169" t="s">
        <v>20</v>
      </c>
      <c r="B169" s="13">
        <v>282</v>
      </c>
      <c r="D169" t="s">
        <v>14</v>
      </c>
      <c r="E169">
        <v>39</v>
      </c>
    </row>
    <row r="170" spans="1:5" x14ac:dyDescent="0.3">
      <c r="A170" t="s">
        <v>20</v>
      </c>
      <c r="B170" s="13">
        <v>116</v>
      </c>
      <c r="D170" t="s">
        <v>14</v>
      </c>
      <c r="E170">
        <v>46</v>
      </c>
    </row>
    <row r="171" spans="1:5" x14ac:dyDescent="0.3">
      <c r="A171" t="s">
        <v>20</v>
      </c>
      <c r="B171" s="13">
        <v>83</v>
      </c>
      <c r="D171" t="s">
        <v>14</v>
      </c>
      <c r="E171">
        <v>105</v>
      </c>
    </row>
    <row r="172" spans="1:5" x14ac:dyDescent="0.3">
      <c r="A172" t="s">
        <v>20</v>
      </c>
      <c r="B172" s="13">
        <v>91</v>
      </c>
      <c r="D172" t="s">
        <v>14</v>
      </c>
      <c r="E172">
        <v>535</v>
      </c>
    </row>
    <row r="173" spans="1:5" x14ac:dyDescent="0.3">
      <c r="A173" t="s">
        <v>20</v>
      </c>
      <c r="B173" s="13">
        <v>546</v>
      </c>
      <c r="D173" t="s">
        <v>14</v>
      </c>
      <c r="E173">
        <v>16</v>
      </c>
    </row>
    <row r="174" spans="1:5" x14ac:dyDescent="0.3">
      <c r="A174" t="s">
        <v>20</v>
      </c>
      <c r="B174" s="13">
        <v>393</v>
      </c>
      <c r="D174" t="s">
        <v>14</v>
      </c>
      <c r="E174">
        <v>575</v>
      </c>
    </row>
    <row r="175" spans="1:5" x14ac:dyDescent="0.3">
      <c r="A175" t="s">
        <v>20</v>
      </c>
      <c r="B175" s="13">
        <v>133</v>
      </c>
      <c r="D175" t="s">
        <v>14</v>
      </c>
      <c r="E175">
        <v>1120</v>
      </c>
    </row>
    <row r="176" spans="1:5" x14ac:dyDescent="0.3">
      <c r="A176" t="s">
        <v>20</v>
      </c>
      <c r="B176" s="13">
        <v>254</v>
      </c>
      <c r="D176" t="s">
        <v>14</v>
      </c>
      <c r="E176">
        <v>113</v>
      </c>
    </row>
    <row r="177" spans="1:5" x14ac:dyDescent="0.3">
      <c r="A177" t="s">
        <v>20</v>
      </c>
      <c r="B177" s="13">
        <v>176</v>
      </c>
      <c r="D177" t="s">
        <v>14</v>
      </c>
      <c r="E177">
        <v>1538</v>
      </c>
    </row>
    <row r="178" spans="1:5" x14ac:dyDescent="0.3">
      <c r="A178" t="s">
        <v>20</v>
      </c>
      <c r="B178" s="13">
        <v>337</v>
      </c>
      <c r="D178" t="s">
        <v>14</v>
      </c>
      <c r="E178">
        <v>9</v>
      </c>
    </row>
    <row r="179" spans="1:5" x14ac:dyDescent="0.3">
      <c r="A179" t="s">
        <v>20</v>
      </c>
      <c r="B179" s="13">
        <v>107</v>
      </c>
      <c r="D179" t="s">
        <v>14</v>
      </c>
      <c r="E179">
        <v>554</v>
      </c>
    </row>
    <row r="180" spans="1:5" x14ac:dyDescent="0.3">
      <c r="A180" t="s">
        <v>20</v>
      </c>
      <c r="B180" s="13">
        <v>183</v>
      </c>
      <c r="D180" t="s">
        <v>14</v>
      </c>
      <c r="E180">
        <v>648</v>
      </c>
    </row>
    <row r="181" spans="1:5" x14ac:dyDescent="0.3">
      <c r="A181" t="s">
        <v>20</v>
      </c>
      <c r="B181" s="13">
        <v>72</v>
      </c>
      <c r="D181" t="s">
        <v>14</v>
      </c>
      <c r="E181">
        <v>21</v>
      </c>
    </row>
    <row r="182" spans="1:5" x14ac:dyDescent="0.3">
      <c r="A182" t="s">
        <v>20</v>
      </c>
      <c r="B182" s="13">
        <v>295</v>
      </c>
      <c r="D182" t="s">
        <v>14</v>
      </c>
      <c r="E182">
        <v>54</v>
      </c>
    </row>
    <row r="183" spans="1:5" x14ac:dyDescent="0.3">
      <c r="A183" t="s">
        <v>20</v>
      </c>
      <c r="B183" s="13">
        <v>142</v>
      </c>
      <c r="D183" t="s">
        <v>14</v>
      </c>
      <c r="E183">
        <v>120</v>
      </c>
    </row>
    <row r="184" spans="1:5" x14ac:dyDescent="0.3">
      <c r="A184" t="s">
        <v>20</v>
      </c>
      <c r="B184" s="13">
        <v>85</v>
      </c>
      <c r="D184" t="s">
        <v>14</v>
      </c>
      <c r="E184">
        <v>579</v>
      </c>
    </row>
    <row r="185" spans="1:5" x14ac:dyDescent="0.3">
      <c r="A185" t="s">
        <v>20</v>
      </c>
      <c r="B185" s="13">
        <v>659</v>
      </c>
      <c r="D185" t="s">
        <v>14</v>
      </c>
      <c r="E185">
        <v>2072</v>
      </c>
    </row>
    <row r="186" spans="1:5" x14ac:dyDescent="0.3">
      <c r="A186" t="s">
        <v>20</v>
      </c>
      <c r="B186" s="13">
        <v>121</v>
      </c>
      <c r="D186" t="s">
        <v>14</v>
      </c>
      <c r="E186">
        <v>0</v>
      </c>
    </row>
    <row r="187" spans="1:5" x14ac:dyDescent="0.3">
      <c r="A187" t="s">
        <v>20</v>
      </c>
      <c r="B187" s="13">
        <v>3742</v>
      </c>
      <c r="D187" t="s">
        <v>14</v>
      </c>
      <c r="E187">
        <v>1796</v>
      </c>
    </row>
    <row r="188" spans="1:5" x14ac:dyDescent="0.3">
      <c r="A188" t="s">
        <v>20</v>
      </c>
      <c r="B188" s="13">
        <v>223</v>
      </c>
      <c r="D188" t="s">
        <v>14</v>
      </c>
      <c r="E188">
        <v>62</v>
      </c>
    </row>
    <row r="189" spans="1:5" x14ac:dyDescent="0.3">
      <c r="A189" t="s">
        <v>20</v>
      </c>
      <c r="B189" s="13">
        <v>133</v>
      </c>
      <c r="D189" t="s">
        <v>14</v>
      </c>
      <c r="E189">
        <v>347</v>
      </c>
    </row>
    <row r="190" spans="1:5" x14ac:dyDescent="0.3">
      <c r="A190" t="s">
        <v>20</v>
      </c>
      <c r="B190" s="13">
        <v>5168</v>
      </c>
      <c r="D190" t="s">
        <v>14</v>
      </c>
      <c r="E190">
        <v>19</v>
      </c>
    </row>
    <row r="191" spans="1:5" x14ac:dyDescent="0.3">
      <c r="A191" t="s">
        <v>20</v>
      </c>
      <c r="B191" s="13">
        <v>307</v>
      </c>
      <c r="D191" t="s">
        <v>14</v>
      </c>
      <c r="E191">
        <v>1258</v>
      </c>
    </row>
    <row r="192" spans="1:5" x14ac:dyDescent="0.3">
      <c r="A192" t="s">
        <v>20</v>
      </c>
      <c r="B192" s="13">
        <v>2441</v>
      </c>
      <c r="D192" t="s">
        <v>14</v>
      </c>
      <c r="E192">
        <v>362</v>
      </c>
    </row>
    <row r="193" spans="1:5" x14ac:dyDescent="0.3">
      <c r="A193" t="s">
        <v>20</v>
      </c>
      <c r="B193" s="13">
        <v>1385</v>
      </c>
      <c r="D193" t="s">
        <v>14</v>
      </c>
      <c r="E193">
        <v>133</v>
      </c>
    </row>
    <row r="194" spans="1:5" x14ac:dyDescent="0.3">
      <c r="A194" t="s">
        <v>20</v>
      </c>
      <c r="B194" s="13">
        <v>190</v>
      </c>
      <c r="D194" t="s">
        <v>14</v>
      </c>
      <c r="E194">
        <v>846</v>
      </c>
    </row>
    <row r="195" spans="1:5" x14ac:dyDescent="0.3">
      <c r="A195" t="s">
        <v>20</v>
      </c>
      <c r="B195" s="13">
        <v>470</v>
      </c>
      <c r="D195" t="s">
        <v>14</v>
      </c>
      <c r="E195">
        <v>10</v>
      </c>
    </row>
    <row r="196" spans="1:5" x14ac:dyDescent="0.3">
      <c r="A196" t="s">
        <v>20</v>
      </c>
      <c r="B196" s="13">
        <v>253</v>
      </c>
      <c r="D196" t="s">
        <v>14</v>
      </c>
      <c r="E196">
        <v>191</v>
      </c>
    </row>
    <row r="197" spans="1:5" x14ac:dyDescent="0.3">
      <c r="A197" t="s">
        <v>20</v>
      </c>
      <c r="B197" s="13">
        <v>1113</v>
      </c>
      <c r="D197" t="s">
        <v>14</v>
      </c>
      <c r="E197">
        <v>1979</v>
      </c>
    </row>
    <row r="198" spans="1:5" x14ac:dyDescent="0.3">
      <c r="A198" t="s">
        <v>20</v>
      </c>
      <c r="B198" s="13">
        <v>2283</v>
      </c>
      <c r="D198" t="s">
        <v>14</v>
      </c>
      <c r="E198">
        <v>63</v>
      </c>
    </row>
    <row r="199" spans="1:5" x14ac:dyDescent="0.3">
      <c r="A199" t="s">
        <v>20</v>
      </c>
      <c r="B199" s="13">
        <v>1095</v>
      </c>
      <c r="D199" t="s">
        <v>14</v>
      </c>
      <c r="E199">
        <v>6080</v>
      </c>
    </row>
    <row r="200" spans="1:5" x14ac:dyDescent="0.3">
      <c r="A200" t="s">
        <v>20</v>
      </c>
      <c r="B200" s="13">
        <v>1690</v>
      </c>
      <c r="D200" t="s">
        <v>14</v>
      </c>
      <c r="E200">
        <v>80</v>
      </c>
    </row>
    <row r="201" spans="1:5" x14ac:dyDescent="0.3">
      <c r="A201" t="s">
        <v>20</v>
      </c>
      <c r="B201" s="13">
        <v>191</v>
      </c>
      <c r="D201" t="s">
        <v>14</v>
      </c>
      <c r="E201">
        <v>9</v>
      </c>
    </row>
    <row r="202" spans="1:5" x14ac:dyDescent="0.3">
      <c r="A202" t="s">
        <v>20</v>
      </c>
      <c r="B202" s="13">
        <v>2013</v>
      </c>
      <c r="D202" t="s">
        <v>14</v>
      </c>
      <c r="E202">
        <v>1784</v>
      </c>
    </row>
    <row r="203" spans="1:5" x14ac:dyDescent="0.3">
      <c r="A203" t="s">
        <v>20</v>
      </c>
      <c r="B203" s="13">
        <v>1703</v>
      </c>
      <c r="D203" t="s">
        <v>14</v>
      </c>
      <c r="E203">
        <v>243</v>
      </c>
    </row>
    <row r="204" spans="1:5" x14ac:dyDescent="0.3">
      <c r="A204" t="s">
        <v>20</v>
      </c>
      <c r="B204" s="13">
        <v>80</v>
      </c>
      <c r="D204" t="s">
        <v>14</v>
      </c>
      <c r="E204">
        <v>1296</v>
      </c>
    </row>
    <row r="205" spans="1:5" x14ac:dyDescent="0.3">
      <c r="A205" t="s">
        <v>20</v>
      </c>
      <c r="B205" s="13">
        <v>41</v>
      </c>
      <c r="D205" t="s">
        <v>14</v>
      </c>
      <c r="E205">
        <v>77</v>
      </c>
    </row>
    <row r="206" spans="1:5" x14ac:dyDescent="0.3">
      <c r="A206" t="s">
        <v>20</v>
      </c>
      <c r="B206" s="13">
        <v>187</v>
      </c>
      <c r="D206" t="s">
        <v>14</v>
      </c>
      <c r="E206">
        <v>395</v>
      </c>
    </row>
    <row r="207" spans="1:5" x14ac:dyDescent="0.3">
      <c r="A207" t="s">
        <v>20</v>
      </c>
      <c r="B207" s="13">
        <v>2875</v>
      </c>
      <c r="D207" t="s">
        <v>14</v>
      </c>
      <c r="E207">
        <v>49</v>
      </c>
    </row>
    <row r="208" spans="1:5" x14ac:dyDescent="0.3">
      <c r="A208" t="s">
        <v>20</v>
      </c>
      <c r="B208" s="13">
        <v>88</v>
      </c>
      <c r="D208" t="s">
        <v>14</v>
      </c>
      <c r="E208">
        <v>180</v>
      </c>
    </row>
    <row r="209" spans="1:5" x14ac:dyDescent="0.3">
      <c r="A209" t="s">
        <v>20</v>
      </c>
      <c r="B209" s="13">
        <v>191</v>
      </c>
      <c r="D209" t="s">
        <v>14</v>
      </c>
      <c r="E209">
        <v>2690</v>
      </c>
    </row>
    <row r="210" spans="1:5" x14ac:dyDescent="0.3">
      <c r="A210" t="s">
        <v>20</v>
      </c>
      <c r="B210" s="13">
        <v>139</v>
      </c>
      <c r="D210" t="s">
        <v>14</v>
      </c>
      <c r="E210">
        <v>2779</v>
      </c>
    </row>
    <row r="211" spans="1:5" x14ac:dyDescent="0.3">
      <c r="A211" t="s">
        <v>20</v>
      </c>
      <c r="B211" s="13">
        <v>186</v>
      </c>
      <c r="D211" t="s">
        <v>14</v>
      </c>
      <c r="E211">
        <v>92</v>
      </c>
    </row>
    <row r="212" spans="1:5" x14ac:dyDescent="0.3">
      <c r="A212" t="s">
        <v>20</v>
      </c>
      <c r="B212" s="13">
        <v>112</v>
      </c>
      <c r="D212" t="s">
        <v>14</v>
      </c>
      <c r="E212">
        <v>1028</v>
      </c>
    </row>
    <row r="213" spans="1:5" x14ac:dyDescent="0.3">
      <c r="A213" t="s">
        <v>20</v>
      </c>
      <c r="B213" s="13">
        <v>101</v>
      </c>
      <c r="D213" t="s">
        <v>14</v>
      </c>
      <c r="E213">
        <v>26</v>
      </c>
    </row>
    <row r="214" spans="1:5" x14ac:dyDescent="0.3">
      <c r="A214" t="s">
        <v>20</v>
      </c>
      <c r="B214" s="13">
        <v>206</v>
      </c>
      <c r="D214" t="s">
        <v>14</v>
      </c>
      <c r="E214">
        <v>1790</v>
      </c>
    </row>
    <row r="215" spans="1:5" x14ac:dyDescent="0.3">
      <c r="A215" t="s">
        <v>20</v>
      </c>
      <c r="B215" s="13">
        <v>154</v>
      </c>
      <c r="D215" t="s">
        <v>14</v>
      </c>
      <c r="E215">
        <v>37</v>
      </c>
    </row>
    <row r="216" spans="1:5" x14ac:dyDescent="0.3">
      <c r="A216" t="s">
        <v>20</v>
      </c>
      <c r="B216" s="13">
        <v>5966</v>
      </c>
      <c r="D216" t="s">
        <v>14</v>
      </c>
      <c r="E216">
        <v>35</v>
      </c>
    </row>
    <row r="217" spans="1:5" x14ac:dyDescent="0.3">
      <c r="A217" t="s">
        <v>20</v>
      </c>
      <c r="B217" s="13">
        <v>169</v>
      </c>
      <c r="D217" t="s">
        <v>14</v>
      </c>
      <c r="E217">
        <v>558</v>
      </c>
    </row>
    <row r="218" spans="1:5" x14ac:dyDescent="0.3">
      <c r="A218" t="s">
        <v>20</v>
      </c>
      <c r="B218" s="13">
        <v>2106</v>
      </c>
      <c r="D218" t="s">
        <v>14</v>
      </c>
      <c r="E218">
        <v>64</v>
      </c>
    </row>
    <row r="219" spans="1:5" x14ac:dyDescent="0.3">
      <c r="A219" t="s">
        <v>20</v>
      </c>
      <c r="B219" s="13">
        <v>131</v>
      </c>
      <c r="D219" t="s">
        <v>14</v>
      </c>
      <c r="E219">
        <v>245</v>
      </c>
    </row>
    <row r="220" spans="1:5" x14ac:dyDescent="0.3">
      <c r="A220" t="s">
        <v>20</v>
      </c>
      <c r="B220" s="13">
        <v>84</v>
      </c>
      <c r="D220" t="s">
        <v>14</v>
      </c>
      <c r="E220">
        <v>71</v>
      </c>
    </row>
    <row r="221" spans="1:5" x14ac:dyDescent="0.3">
      <c r="A221" t="s">
        <v>20</v>
      </c>
      <c r="B221" s="13">
        <v>155</v>
      </c>
      <c r="D221" t="s">
        <v>14</v>
      </c>
      <c r="E221">
        <v>42</v>
      </c>
    </row>
    <row r="222" spans="1:5" x14ac:dyDescent="0.3">
      <c r="A222" t="s">
        <v>20</v>
      </c>
      <c r="B222" s="13">
        <v>189</v>
      </c>
      <c r="D222" t="s">
        <v>14</v>
      </c>
      <c r="E222">
        <v>156</v>
      </c>
    </row>
    <row r="223" spans="1:5" x14ac:dyDescent="0.3">
      <c r="A223" t="s">
        <v>20</v>
      </c>
      <c r="B223" s="13">
        <v>4799</v>
      </c>
      <c r="D223" t="s">
        <v>14</v>
      </c>
      <c r="E223">
        <v>1368</v>
      </c>
    </row>
    <row r="224" spans="1:5" x14ac:dyDescent="0.3">
      <c r="A224" t="s">
        <v>20</v>
      </c>
      <c r="B224" s="13">
        <v>1137</v>
      </c>
      <c r="D224" t="s">
        <v>14</v>
      </c>
      <c r="E224">
        <v>102</v>
      </c>
    </row>
    <row r="225" spans="1:5" x14ac:dyDescent="0.3">
      <c r="A225" t="s">
        <v>20</v>
      </c>
      <c r="B225" s="13">
        <v>1152</v>
      </c>
      <c r="D225" t="s">
        <v>14</v>
      </c>
      <c r="E225">
        <v>86</v>
      </c>
    </row>
    <row r="226" spans="1:5" x14ac:dyDescent="0.3">
      <c r="A226" t="s">
        <v>20</v>
      </c>
      <c r="B226" s="13">
        <v>50</v>
      </c>
      <c r="D226" t="s">
        <v>14</v>
      </c>
      <c r="E226">
        <v>253</v>
      </c>
    </row>
    <row r="227" spans="1:5" x14ac:dyDescent="0.3">
      <c r="A227" t="s">
        <v>20</v>
      </c>
      <c r="B227" s="13">
        <v>3059</v>
      </c>
      <c r="D227" t="s">
        <v>14</v>
      </c>
      <c r="E227">
        <v>157</v>
      </c>
    </row>
    <row r="228" spans="1:5" x14ac:dyDescent="0.3">
      <c r="A228" t="s">
        <v>20</v>
      </c>
      <c r="B228" s="13">
        <v>34</v>
      </c>
      <c r="D228" t="s">
        <v>14</v>
      </c>
      <c r="E228">
        <v>183</v>
      </c>
    </row>
    <row r="229" spans="1:5" x14ac:dyDescent="0.3">
      <c r="A229" t="s">
        <v>20</v>
      </c>
      <c r="B229" s="13">
        <v>220</v>
      </c>
      <c r="D229" t="s">
        <v>14</v>
      </c>
      <c r="E229">
        <v>82</v>
      </c>
    </row>
    <row r="230" spans="1:5" x14ac:dyDescent="0.3">
      <c r="A230" t="s">
        <v>20</v>
      </c>
      <c r="B230" s="13">
        <v>1604</v>
      </c>
      <c r="D230" t="s">
        <v>14</v>
      </c>
      <c r="E230">
        <v>1</v>
      </c>
    </row>
    <row r="231" spans="1:5" x14ac:dyDescent="0.3">
      <c r="A231" t="s">
        <v>20</v>
      </c>
      <c r="B231" s="13">
        <v>454</v>
      </c>
      <c r="D231" t="s">
        <v>14</v>
      </c>
      <c r="E231">
        <v>1198</v>
      </c>
    </row>
    <row r="232" spans="1:5" x14ac:dyDescent="0.3">
      <c r="A232" t="s">
        <v>20</v>
      </c>
      <c r="B232" s="13">
        <v>123</v>
      </c>
      <c r="D232" t="s">
        <v>14</v>
      </c>
      <c r="E232">
        <v>648</v>
      </c>
    </row>
    <row r="233" spans="1:5" x14ac:dyDescent="0.3">
      <c r="A233" t="s">
        <v>20</v>
      </c>
      <c r="B233" s="13">
        <v>299</v>
      </c>
      <c r="D233" t="s">
        <v>14</v>
      </c>
      <c r="E233">
        <v>64</v>
      </c>
    </row>
    <row r="234" spans="1:5" x14ac:dyDescent="0.3">
      <c r="A234" t="s">
        <v>20</v>
      </c>
      <c r="B234" s="13">
        <v>2237</v>
      </c>
      <c r="D234" t="s">
        <v>14</v>
      </c>
      <c r="E234">
        <v>62</v>
      </c>
    </row>
    <row r="235" spans="1:5" x14ac:dyDescent="0.3">
      <c r="A235" t="s">
        <v>20</v>
      </c>
      <c r="B235" s="13">
        <v>645</v>
      </c>
      <c r="D235" t="s">
        <v>14</v>
      </c>
      <c r="E235">
        <v>750</v>
      </c>
    </row>
    <row r="236" spans="1:5" x14ac:dyDescent="0.3">
      <c r="A236" t="s">
        <v>20</v>
      </c>
      <c r="B236" s="13">
        <v>484</v>
      </c>
      <c r="D236" t="s">
        <v>14</v>
      </c>
      <c r="E236">
        <v>105</v>
      </c>
    </row>
    <row r="237" spans="1:5" x14ac:dyDescent="0.3">
      <c r="A237" t="s">
        <v>20</v>
      </c>
      <c r="B237" s="13">
        <v>154</v>
      </c>
      <c r="D237" t="s">
        <v>14</v>
      </c>
      <c r="E237">
        <v>2604</v>
      </c>
    </row>
    <row r="238" spans="1:5" x14ac:dyDescent="0.3">
      <c r="A238" t="s">
        <v>20</v>
      </c>
      <c r="B238" s="13">
        <v>82</v>
      </c>
      <c r="D238" t="s">
        <v>14</v>
      </c>
      <c r="E238">
        <v>65</v>
      </c>
    </row>
    <row r="239" spans="1:5" x14ac:dyDescent="0.3">
      <c r="A239" t="s">
        <v>20</v>
      </c>
      <c r="B239" s="13">
        <v>134</v>
      </c>
      <c r="D239" t="s">
        <v>14</v>
      </c>
      <c r="E239">
        <v>94</v>
      </c>
    </row>
    <row r="240" spans="1:5" x14ac:dyDescent="0.3">
      <c r="A240" t="s">
        <v>20</v>
      </c>
      <c r="B240" s="13">
        <v>5203</v>
      </c>
      <c r="D240" t="s">
        <v>14</v>
      </c>
      <c r="E240">
        <v>257</v>
      </c>
    </row>
    <row r="241" spans="1:5" x14ac:dyDescent="0.3">
      <c r="A241" t="s">
        <v>20</v>
      </c>
      <c r="B241" s="13">
        <v>94</v>
      </c>
      <c r="D241" t="s">
        <v>14</v>
      </c>
      <c r="E241">
        <v>2928</v>
      </c>
    </row>
    <row r="242" spans="1:5" x14ac:dyDescent="0.3">
      <c r="A242" t="s">
        <v>20</v>
      </c>
      <c r="B242" s="13">
        <v>205</v>
      </c>
      <c r="D242" t="s">
        <v>14</v>
      </c>
      <c r="E242">
        <v>4697</v>
      </c>
    </row>
    <row r="243" spans="1:5" x14ac:dyDescent="0.3">
      <c r="A243" t="s">
        <v>20</v>
      </c>
      <c r="B243" s="13">
        <v>92</v>
      </c>
      <c r="D243" t="s">
        <v>14</v>
      </c>
      <c r="E243">
        <v>2915</v>
      </c>
    </row>
    <row r="244" spans="1:5" x14ac:dyDescent="0.3">
      <c r="A244" t="s">
        <v>20</v>
      </c>
      <c r="B244" s="13">
        <v>219</v>
      </c>
      <c r="D244" t="s">
        <v>14</v>
      </c>
      <c r="E244">
        <v>18</v>
      </c>
    </row>
    <row r="245" spans="1:5" x14ac:dyDescent="0.3">
      <c r="A245" t="s">
        <v>20</v>
      </c>
      <c r="B245" s="13">
        <v>2526</v>
      </c>
      <c r="D245" t="s">
        <v>14</v>
      </c>
      <c r="E245">
        <v>602</v>
      </c>
    </row>
    <row r="246" spans="1:5" x14ac:dyDescent="0.3">
      <c r="A246" t="s">
        <v>20</v>
      </c>
      <c r="B246" s="13">
        <v>94</v>
      </c>
      <c r="D246" t="s">
        <v>14</v>
      </c>
      <c r="E246">
        <v>1</v>
      </c>
    </row>
    <row r="247" spans="1:5" x14ac:dyDescent="0.3">
      <c r="A247" t="s">
        <v>20</v>
      </c>
      <c r="B247" s="13">
        <v>1713</v>
      </c>
      <c r="D247" t="s">
        <v>14</v>
      </c>
      <c r="E247">
        <v>3868</v>
      </c>
    </row>
    <row r="248" spans="1:5" x14ac:dyDescent="0.3">
      <c r="A248" t="s">
        <v>20</v>
      </c>
      <c r="B248" s="13">
        <v>249</v>
      </c>
      <c r="D248" t="s">
        <v>14</v>
      </c>
      <c r="E248">
        <v>504</v>
      </c>
    </row>
    <row r="249" spans="1:5" x14ac:dyDescent="0.3">
      <c r="A249" t="s">
        <v>20</v>
      </c>
      <c r="B249" s="13">
        <v>192</v>
      </c>
      <c r="D249" t="s">
        <v>14</v>
      </c>
      <c r="E249">
        <v>14</v>
      </c>
    </row>
    <row r="250" spans="1:5" x14ac:dyDescent="0.3">
      <c r="A250" t="s">
        <v>20</v>
      </c>
      <c r="B250" s="13">
        <v>247</v>
      </c>
      <c r="D250" t="s">
        <v>14</v>
      </c>
      <c r="E250">
        <v>750</v>
      </c>
    </row>
    <row r="251" spans="1:5" x14ac:dyDescent="0.3">
      <c r="A251" t="s">
        <v>20</v>
      </c>
      <c r="B251" s="13">
        <v>2293</v>
      </c>
      <c r="D251" t="s">
        <v>14</v>
      </c>
      <c r="E251">
        <v>77</v>
      </c>
    </row>
    <row r="252" spans="1:5" x14ac:dyDescent="0.3">
      <c r="A252" t="s">
        <v>20</v>
      </c>
      <c r="B252" s="13">
        <v>3131</v>
      </c>
      <c r="D252" t="s">
        <v>14</v>
      </c>
      <c r="E252">
        <v>752</v>
      </c>
    </row>
    <row r="253" spans="1:5" x14ac:dyDescent="0.3">
      <c r="A253" t="s">
        <v>20</v>
      </c>
      <c r="B253" s="13">
        <v>143</v>
      </c>
      <c r="D253" t="s">
        <v>14</v>
      </c>
      <c r="E253">
        <v>131</v>
      </c>
    </row>
    <row r="254" spans="1:5" x14ac:dyDescent="0.3">
      <c r="A254" t="s">
        <v>20</v>
      </c>
      <c r="B254" s="13">
        <v>296</v>
      </c>
      <c r="D254" t="s">
        <v>14</v>
      </c>
      <c r="E254">
        <v>87</v>
      </c>
    </row>
    <row r="255" spans="1:5" x14ac:dyDescent="0.3">
      <c r="A255" t="s">
        <v>20</v>
      </c>
      <c r="B255" s="13">
        <v>170</v>
      </c>
      <c r="D255" t="s">
        <v>14</v>
      </c>
      <c r="E255">
        <v>1063</v>
      </c>
    </row>
    <row r="256" spans="1:5" x14ac:dyDescent="0.3">
      <c r="A256" t="s">
        <v>20</v>
      </c>
      <c r="B256" s="13">
        <v>86</v>
      </c>
      <c r="D256" t="s">
        <v>14</v>
      </c>
      <c r="E256">
        <v>76</v>
      </c>
    </row>
    <row r="257" spans="1:5" x14ac:dyDescent="0.3">
      <c r="A257" t="s">
        <v>20</v>
      </c>
      <c r="B257" s="13">
        <v>6286</v>
      </c>
      <c r="D257" t="s">
        <v>14</v>
      </c>
      <c r="E257">
        <v>4428</v>
      </c>
    </row>
    <row r="258" spans="1:5" x14ac:dyDescent="0.3">
      <c r="A258" t="s">
        <v>20</v>
      </c>
      <c r="B258" s="13">
        <v>3727</v>
      </c>
      <c r="D258" t="s">
        <v>14</v>
      </c>
      <c r="E258">
        <v>58</v>
      </c>
    </row>
    <row r="259" spans="1:5" x14ac:dyDescent="0.3">
      <c r="A259" t="s">
        <v>20</v>
      </c>
      <c r="B259" s="13">
        <v>1605</v>
      </c>
      <c r="D259" t="s">
        <v>14</v>
      </c>
      <c r="E259">
        <v>111</v>
      </c>
    </row>
    <row r="260" spans="1:5" x14ac:dyDescent="0.3">
      <c r="A260" t="s">
        <v>20</v>
      </c>
      <c r="B260" s="13">
        <v>2120</v>
      </c>
      <c r="D260" t="s">
        <v>14</v>
      </c>
      <c r="E260">
        <v>2955</v>
      </c>
    </row>
    <row r="261" spans="1:5" x14ac:dyDescent="0.3">
      <c r="A261" t="s">
        <v>20</v>
      </c>
      <c r="B261" s="13">
        <v>50</v>
      </c>
      <c r="D261" t="s">
        <v>14</v>
      </c>
      <c r="E261">
        <v>1657</v>
      </c>
    </row>
    <row r="262" spans="1:5" x14ac:dyDescent="0.3">
      <c r="A262" t="s">
        <v>20</v>
      </c>
      <c r="B262" s="13">
        <v>2080</v>
      </c>
      <c r="D262" t="s">
        <v>14</v>
      </c>
      <c r="E262">
        <v>926</v>
      </c>
    </row>
    <row r="263" spans="1:5" x14ac:dyDescent="0.3">
      <c r="A263" t="s">
        <v>20</v>
      </c>
      <c r="B263" s="13">
        <v>2105</v>
      </c>
      <c r="D263" t="s">
        <v>14</v>
      </c>
      <c r="E263">
        <v>77</v>
      </c>
    </row>
    <row r="264" spans="1:5" x14ac:dyDescent="0.3">
      <c r="A264" t="s">
        <v>20</v>
      </c>
      <c r="B264" s="13">
        <v>2436</v>
      </c>
      <c r="D264" t="s">
        <v>14</v>
      </c>
      <c r="E264">
        <v>1748</v>
      </c>
    </row>
    <row r="265" spans="1:5" x14ac:dyDescent="0.3">
      <c r="A265" t="s">
        <v>20</v>
      </c>
      <c r="B265" s="13">
        <v>80</v>
      </c>
      <c r="D265" t="s">
        <v>14</v>
      </c>
      <c r="E265">
        <v>79</v>
      </c>
    </row>
    <row r="266" spans="1:5" x14ac:dyDescent="0.3">
      <c r="A266" t="s">
        <v>20</v>
      </c>
      <c r="B266" s="13">
        <v>42</v>
      </c>
      <c r="D266" t="s">
        <v>14</v>
      </c>
      <c r="E266">
        <v>889</v>
      </c>
    </row>
    <row r="267" spans="1:5" x14ac:dyDescent="0.3">
      <c r="A267" t="s">
        <v>20</v>
      </c>
      <c r="B267" s="13">
        <v>139</v>
      </c>
      <c r="D267" t="s">
        <v>14</v>
      </c>
      <c r="E267">
        <v>56</v>
      </c>
    </row>
    <row r="268" spans="1:5" x14ac:dyDescent="0.3">
      <c r="A268" t="s">
        <v>20</v>
      </c>
      <c r="B268" s="13">
        <v>159</v>
      </c>
      <c r="D268" t="s">
        <v>14</v>
      </c>
      <c r="E268">
        <v>1</v>
      </c>
    </row>
    <row r="269" spans="1:5" x14ac:dyDescent="0.3">
      <c r="A269" t="s">
        <v>20</v>
      </c>
      <c r="B269" s="13">
        <v>381</v>
      </c>
      <c r="D269" t="s">
        <v>14</v>
      </c>
      <c r="E269">
        <v>83</v>
      </c>
    </row>
    <row r="270" spans="1:5" x14ac:dyDescent="0.3">
      <c r="A270" t="s">
        <v>20</v>
      </c>
      <c r="B270" s="13">
        <v>194</v>
      </c>
      <c r="D270" t="s">
        <v>14</v>
      </c>
      <c r="E270">
        <v>2025</v>
      </c>
    </row>
    <row r="271" spans="1:5" x14ac:dyDescent="0.3">
      <c r="A271" t="s">
        <v>20</v>
      </c>
      <c r="B271" s="13">
        <v>106</v>
      </c>
      <c r="D271" t="s">
        <v>14</v>
      </c>
      <c r="E271">
        <v>14</v>
      </c>
    </row>
    <row r="272" spans="1:5" x14ac:dyDescent="0.3">
      <c r="A272" t="s">
        <v>20</v>
      </c>
      <c r="B272" s="13">
        <v>142</v>
      </c>
      <c r="D272" t="s">
        <v>14</v>
      </c>
      <c r="E272">
        <v>656</v>
      </c>
    </row>
    <row r="273" spans="1:5" x14ac:dyDescent="0.3">
      <c r="A273" t="s">
        <v>20</v>
      </c>
      <c r="B273" s="13">
        <v>211</v>
      </c>
      <c r="D273" t="s">
        <v>14</v>
      </c>
      <c r="E273">
        <v>1596</v>
      </c>
    </row>
    <row r="274" spans="1:5" x14ac:dyDescent="0.3">
      <c r="A274" t="s">
        <v>20</v>
      </c>
      <c r="B274" s="13">
        <v>2756</v>
      </c>
      <c r="D274" t="s">
        <v>14</v>
      </c>
      <c r="E274">
        <v>10</v>
      </c>
    </row>
    <row r="275" spans="1:5" x14ac:dyDescent="0.3">
      <c r="A275" t="s">
        <v>20</v>
      </c>
      <c r="B275" s="13">
        <v>173</v>
      </c>
      <c r="D275" t="s">
        <v>14</v>
      </c>
      <c r="E275">
        <v>1121</v>
      </c>
    </row>
    <row r="276" spans="1:5" x14ac:dyDescent="0.3">
      <c r="A276" t="s">
        <v>20</v>
      </c>
      <c r="B276" s="13">
        <v>87</v>
      </c>
      <c r="D276" t="s">
        <v>14</v>
      </c>
      <c r="E276">
        <v>15</v>
      </c>
    </row>
    <row r="277" spans="1:5" x14ac:dyDescent="0.3">
      <c r="A277" t="s">
        <v>20</v>
      </c>
      <c r="B277" s="13">
        <v>1572</v>
      </c>
      <c r="D277" t="s">
        <v>14</v>
      </c>
      <c r="E277">
        <v>191</v>
      </c>
    </row>
    <row r="278" spans="1:5" x14ac:dyDescent="0.3">
      <c r="A278" t="s">
        <v>20</v>
      </c>
      <c r="B278" s="13">
        <v>2346</v>
      </c>
      <c r="D278" t="s">
        <v>14</v>
      </c>
      <c r="E278">
        <v>16</v>
      </c>
    </row>
    <row r="279" spans="1:5" x14ac:dyDescent="0.3">
      <c r="A279" t="s">
        <v>20</v>
      </c>
      <c r="B279" s="13">
        <v>115</v>
      </c>
      <c r="D279" t="s">
        <v>14</v>
      </c>
      <c r="E279">
        <v>17</v>
      </c>
    </row>
    <row r="280" spans="1:5" x14ac:dyDescent="0.3">
      <c r="A280" t="s">
        <v>20</v>
      </c>
      <c r="B280" s="13">
        <v>85</v>
      </c>
      <c r="D280" t="s">
        <v>14</v>
      </c>
      <c r="E280">
        <v>34</v>
      </c>
    </row>
    <row r="281" spans="1:5" x14ac:dyDescent="0.3">
      <c r="A281" t="s">
        <v>20</v>
      </c>
      <c r="B281" s="13">
        <v>144</v>
      </c>
      <c r="D281" t="s">
        <v>14</v>
      </c>
      <c r="E281">
        <v>1</v>
      </c>
    </row>
    <row r="282" spans="1:5" x14ac:dyDescent="0.3">
      <c r="A282" t="s">
        <v>20</v>
      </c>
      <c r="B282" s="13">
        <v>2443</v>
      </c>
      <c r="D282" t="s">
        <v>14</v>
      </c>
      <c r="E282">
        <v>1274</v>
      </c>
    </row>
    <row r="283" spans="1:5" x14ac:dyDescent="0.3">
      <c r="A283" t="s">
        <v>20</v>
      </c>
      <c r="B283" s="13">
        <v>64</v>
      </c>
      <c r="D283" t="s">
        <v>14</v>
      </c>
      <c r="E283">
        <v>210</v>
      </c>
    </row>
    <row r="284" spans="1:5" x14ac:dyDescent="0.3">
      <c r="A284" t="s">
        <v>20</v>
      </c>
      <c r="B284" s="13">
        <v>268</v>
      </c>
      <c r="D284" t="s">
        <v>14</v>
      </c>
      <c r="E284">
        <v>248</v>
      </c>
    </row>
    <row r="285" spans="1:5" x14ac:dyDescent="0.3">
      <c r="A285" t="s">
        <v>20</v>
      </c>
      <c r="B285" s="13">
        <v>195</v>
      </c>
      <c r="D285" t="s">
        <v>14</v>
      </c>
      <c r="E285">
        <v>513</v>
      </c>
    </row>
    <row r="286" spans="1:5" x14ac:dyDescent="0.3">
      <c r="A286" t="s">
        <v>20</v>
      </c>
      <c r="B286" s="13">
        <v>186</v>
      </c>
      <c r="D286" t="s">
        <v>14</v>
      </c>
      <c r="E286">
        <v>3410</v>
      </c>
    </row>
    <row r="287" spans="1:5" x14ac:dyDescent="0.3">
      <c r="A287" t="s">
        <v>20</v>
      </c>
      <c r="B287" s="13">
        <v>460</v>
      </c>
      <c r="D287" t="s">
        <v>14</v>
      </c>
      <c r="E287">
        <v>10</v>
      </c>
    </row>
    <row r="288" spans="1:5" x14ac:dyDescent="0.3">
      <c r="A288" t="s">
        <v>20</v>
      </c>
      <c r="B288" s="13">
        <v>2528</v>
      </c>
      <c r="D288" t="s">
        <v>14</v>
      </c>
      <c r="E288">
        <v>2201</v>
      </c>
    </row>
    <row r="289" spans="1:5" x14ac:dyDescent="0.3">
      <c r="A289" t="s">
        <v>20</v>
      </c>
      <c r="B289" s="13">
        <v>3657</v>
      </c>
      <c r="D289" t="s">
        <v>14</v>
      </c>
      <c r="E289">
        <v>676</v>
      </c>
    </row>
    <row r="290" spans="1:5" x14ac:dyDescent="0.3">
      <c r="A290" t="s">
        <v>20</v>
      </c>
      <c r="B290" s="13">
        <v>131</v>
      </c>
      <c r="D290" t="s">
        <v>14</v>
      </c>
      <c r="E290">
        <v>831</v>
      </c>
    </row>
    <row r="291" spans="1:5" x14ac:dyDescent="0.3">
      <c r="A291" t="s">
        <v>20</v>
      </c>
      <c r="B291" s="13">
        <v>239</v>
      </c>
      <c r="D291" t="s">
        <v>14</v>
      </c>
      <c r="E291">
        <v>859</v>
      </c>
    </row>
    <row r="292" spans="1:5" x14ac:dyDescent="0.3">
      <c r="A292" t="s">
        <v>20</v>
      </c>
      <c r="B292" s="13">
        <v>78</v>
      </c>
      <c r="D292" t="s">
        <v>14</v>
      </c>
      <c r="E292">
        <v>45</v>
      </c>
    </row>
    <row r="293" spans="1:5" x14ac:dyDescent="0.3">
      <c r="A293" t="s">
        <v>20</v>
      </c>
      <c r="B293" s="13">
        <v>1773</v>
      </c>
      <c r="D293" t="s">
        <v>14</v>
      </c>
      <c r="E293">
        <v>6</v>
      </c>
    </row>
    <row r="294" spans="1:5" x14ac:dyDescent="0.3">
      <c r="A294" t="s">
        <v>20</v>
      </c>
      <c r="B294" s="13">
        <v>32</v>
      </c>
      <c r="D294" t="s">
        <v>14</v>
      </c>
      <c r="E294">
        <v>7</v>
      </c>
    </row>
    <row r="295" spans="1:5" x14ac:dyDescent="0.3">
      <c r="A295" t="s">
        <v>20</v>
      </c>
      <c r="B295" s="13">
        <v>369</v>
      </c>
      <c r="D295" t="s">
        <v>14</v>
      </c>
      <c r="E295">
        <v>31</v>
      </c>
    </row>
    <row r="296" spans="1:5" x14ac:dyDescent="0.3">
      <c r="A296" t="s">
        <v>20</v>
      </c>
      <c r="B296" s="13">
        <v>89</v>
      </c>
      <c r="D296" t="s">
        <v>14</v>
      </c>
      <c r="E296">
        <v>78</v>
      </c>
    </row>
    <row r="297" spans="1:5" x14ac:dyDescent="0.3">
      <c r="A297" t="s">
        <v>20</v>
      </c>
      <c r="B297" s="13">
        <v>147</v>
      </c>
      <c r="D297" t="s">
        <v>14</v>
      </c>
      <c r="E297">
        <v>1225</v>
      </c>
    </row>
    <row r="298" spans="1:5" x14ac:dyDescent="0.3">
      <c r="A298" t="s">
        <v>20</v>
      </c>
      <c r="B298" s="13">
        <v>126</v>
      </c>
      <c r="D298" t="s">
        <v>14</v>
      </c>
      <c r="E298">
        <v>1</v>
      </c>
    </row>
    <row r="299" spans="1:5" x14ac:dyDescent="0.3">
      <c r="A299" t="s">
        <v>20</v>
      </c>
      <c r="B299" s="13">
        <v>2218</v>
      </c>
      <c r="D299" t="s">
        <v>14</v>
      </c>
      <c r="E299">
        <v>67</v>
      </c>
    </row>
    <row r="300" spans="1:5" x14ac:dyDescent="0.3">
      <c r="A300" t="s">
        <v>20</v>
      </c>
      <c r="B300" s="13">
        <v>202</v>
      </c>
      <c r="D300" t="s">
        <v>14</v>
      </c>
      <c r="E300">
        <v>19</v>
      </c>
    </row>
    <row r="301" spans="1:5" x14ac:dyDescent="0.3">
      <c r="A301" t="s">
        <v>20</v>
      </c>
      <c r="B301" s="13">
        <v>140</v>
      </c>
      <c r="D301" t="s">
        <v>14</v>
      </c>
      <c r="E301">
        <v>2108</v>
      </c>
    </row>
    <row r="302" spans="1:5" x14ac:dyDescent="0.3">
      <c r="A302" t="s">
        <v>20</v>
      </c>
      <c r="B302" s="13">
        <v>1052</v>
      </c>
      <c r="D302" t="s">
        <v>14</v>
      </c>
      <c r="E302">
        <v>679</v>
      </c>
    </row>
    <row r="303" spans="1:5" x14ac:dyDescent="0.3">
      <c r="A303" t="s">
        <v>20</v>
      </c>
      <c r="B303" s="13">
        <v>247</v>
      </c>
      <c r="D303" t="s">
        <v>14</v>
      </c>
      <c r="E303">
        <v>36</v>
      </c>
    </row>
    <row r="304" spans="1:5" x14ac:dyDescent="0.3">
      <c r="A304" t="s">
        <v>20</v>
      </c>
      <c r="B304" s="13">
        <v>84</v>
      </c>
      <c r="D304" t="s">
        <v>14</v>
      </c>
      <c r="E304">
        <v>47</v>
      </c>
    </row>
    <row r="305" spans="1:5" x14ac:dyDescent="0.3">
      <c r="A305" t="s">
        <v>20</v>
      </c>
      <c r="B305" s="13">
        <v>88</v>
      </c>
      <c r="D305" t="s">
        <v>14</v>
      </c>
      <c r="E305">
        <v>70</v>
      </c>
    </row>
    <row r="306" spans="1:5" x14ac:dyDescent="0.3">
      <c r="A306" t="s">
        <v>20</v>
      </c>
      <c r="B306" s="13">
        <v>156</v>
      </c>
      <c r="D306" t="s">
        <v>14</v>
      </c>
      <c r="E306">
        <v>154</v>
      </c>
    </row>
    <row r="307" spans="1:5" x14ac:dyDescent="0.3">
      <c r="A307" t="s">
        <v>20</v>
      </c>
      <c r="B307" s="13">
        <v>2985</v>
      </c>
      <c r="D307" t="s">
        <v>14</v>
      </c>
      <c r="E307">
        <v>22</v>
      </c>
    </row>
    <row r="308" spans="1:5" x14ac:dyDescent="0.3">
      <c r="A308" t="s">
        <v>20</v>
      </c>
      <c r="B308" s="13">
        <v>762</v>
      </c>
      <c r="D308" t="s">
        <v>14</v>
      </c>
      <c r="E308">
        <v>1758</v>
      </c>
    </row>
    <row r="309" spans="1:5" x14ac:dyDescent="0.3">
      <c r="A309" t="s">
        <v>20</v>
      </c>
      <c r="B309" s="13">
        <v>554</v>
      </c>
      <c r="D309" t="s">
        <v>14</v>
      </c>
      <c r="E309">
        <v>94</v>
      </c>
    </row>
    <row r="310" spans="1:5" x14ac:dyDescent="0.3">
      <c r="A310" t="s">
        <v>20</v>
      </c>
      <c r="B310" s="13">
        <v>135</v>
      </c>
      <c r="D310" t="s">
        <v>14</v>
      </c>
      <c r="E310">
        <v>33</v>
      </c>
    </row>
    <row r="311" spans="1:5" x14ac:dyDescent="0.3">
      <c r="A311" t="s">
        <v>20</v>
      </c>
      <c r="B311" s="13">
        <v>122</v>
      </c>
      <c r="D311" t="s">
        <v>14</v>
      </c>
      <c r="E311">
        <v>1</v>
      </c>
    </row>
    <row r="312" spans="1:5" x14ac:dyDescent="0.3">
      <c r="A312" t="s">
        <v>20</v>
      </c>
      <c r="B312" s="13">
        <v>221</v>
      </c>
      <c r="D312" t="s">
        <v>14</v>
      </c>
      <c r="E312">
        <v>31</v>
      </c>
    </row>
    <row r="313" spans="1:5" x14ac:dyDescent="0.3">
      <c r="A313" t="s">
        <v>20</v>
      </c>
      <c r="B313" s="13">
        <v>126</v>
      </c>
      <c r="D313" t="s">
        <v>14</v>
      </c>
      <c r="E313">
        <v>35</v>
      </c>
    </row>
    <row r="314" spans="1:5" x14ac:dyDescent="0.3">
      <c r="A314" t="s">
        <v>20</v>
      </c>
      <c r="B314" s="13">
        <v>1022</v>
      </c>
      <c r="D314" t="s">
        <v>14</v>
      </c>
      <c r="E314">
        <v>63</v>
      </c>
    </row>
    <row r="315" spans="1:5" x14ac:dyDescent="0.3">
      <c r="A315" t="s">
        <v>20</v>
      </c>
      <c r="B315" s="13">
        <v>3177</v>
      </c>
      <c r="D315" t="s">
        <v>14</v>
      </c>
      <c r="E315">
        <v>526</v>
      </c>
    </row>
    <row r="316" spans="1:5" x14ac:dyDescent="0.3">
      <c r="A316" t="s">
        <v>20</v>
      </c>
      <c r="B316" s="13">
        <v>198</v>
      </c>
      <c r="D316" t="s">
        <v>14</v>
      </c>
      <c r="E316">
        <v>121</v>
      </c>
    </row>
    <row r="317" spans="1:5" x14ac:dyDescent="0.3">
      <c r="A317" t="s">
        <v>20</v>
      </c>
      <c r="B317" s="13">
        <v>85</v>
      </c>
      <c r="D317" t="s">
        <v>14</v>
      </c>
      <c r="E317">
        <v>67</v>
      </c>
    </row>
    <row r="318" spans="1:5" x14ac:dyDescent="0.3">
      <c r="A318" t="s">
        <v>20</v>
      </c>
      <c r="B318" s="13">
        <v>3596</v>
      </c>
      <c r="D318" t="s">
        <v>14</v>
      </c>
      <c r="E318">
        <v>57</v>
      </c>
    </row>
    <row r="319" spans="1:5" x14ac:dyDescent="0.3">
      <c r="A319" t="s">
        <v>20</v>
      </c>
      <c r="B319" s="13">
        <v>244</v>
      </c>
      <c r="D319" t="s">
        <v>14</v>
      </c>
      <c r="E319">
        <v>1229</v>
      </c>
    </row>
    <row r="320" spans="1:5" x14ac:dyDescent="0.3">
      <c r="A320" t="s">
        <v>20</v>
      </c>
      <c r="B320" s="13">
        <v>5180</v>
      </c>
      <c r="D320" t="s">
        <v>14</v>
      </c>
      <c r="E320">
        <v>12</v>
      </c>
    </row>
    <row r="321" spans="1:5" x14ac:dyDescent="0.3">
      <c r="A321" t="s">
        <v>20</v>
      </c>
      <c r="B321" s="13">
        <v>589</v>
      </c>
      <c r="D321" t="s">
        <v>14</v>
      </c>
      <c r="E321">
        <v>452</v>
      </c>
    </row>
    <row r="322" spans="1:5" x14ac:dyDescent="0.3">
      <c r="A322" t="s">
        <v>20</v>
      </c>
      <c r="B322" s="13">
        <v>2725</v>
      </c>
      <c r="D322" t="s">
        <v>14</v>
      </c>
      <c r="E322">
        <v>1886</v>
      </c>
    </row>
    <row r="323" spans="1:5" x14ac:dyDescent="0.3">
      <c r="A323" t="s">
        <v>20</v>
      </c>
      <c r="B323" s="13">
        <v>300</v>
      </c>
      <c r="D323" t="s">
        <v>14</v>
      </c>
      <c r="E323">
        <v>1825</v>
      </c>
    </row>
    <row r="324" spans="1:5" x14ac:dyDescent="0.3">
      <c r="A324" t="s">
        <v>20</v>
      </c>
      <c r="B324" s="13">
        <v>144</v>
      </c>
      <c r="D324" t="s">
        <v>14</v>
      </c>
      <c r="E324">
        <v>31</v>
      </c>
    </row>
    <row r="325" spans="1:5" x14ac:dyDescent="0.3">
      <c r="A325" t="s">
        <v>20</v>
      </c>
      <c r="B325" s="13">
        <v>87</v>
      </c>
      <c r="D325" t="s">
        <v>14</v>
      </c>
      <c r="E325">
        <v>107</v>
      </c>
    </row>
    <row r="326" spans="1:5" x14ac:dyDescent="0.3">
      <c r="A326" t="s">
        <v>20</v>
      </c>
      <c r="B326" s="13">
        <v>3116</v>
      </c>
      <c r="D326" t="s">
        <v>14</v>
      </c>
      <c r="E326">
        <v>27</v>
      </c>
    </row>
    <row r="327" spans="1:5" x14ac:dyDescent="0.3">
      <c r="A327" t="s">
        <v>20</v>
      </c>
      <c r="B327" s="13">
        <v>909</v>
      </c>
      <c r="D327" t="s">
        <v>14</v>
      </c>
      <c r="E327">
        <v>1221</v>
      </c>
    </row>
    <row r="328" spans="1:5" x14ac:dyDescent="0.3">
      <c r="A328" t="s">
        <v>20</v>
      </c>
      <c r="B328" s="13">
        <v>1613</v>
      </c>
      <c r="D328" t="s">
        <v>14</v>
      </c>
      <c r="E328">
        <v>1</v>
      </c>
    </row>
    <row r="329" spans="1:5" x14ac:dyDescent="0.3">
      <c r="A329" t="s">
        <v>20</v>
      </c>
      <c r="B329" s="13">
        <v>136</v>
      </c>
      <c r="D329" t="s">
        <v>14</v>
      </c>
      <c r="E329">
        <v>16</v>
      </c>
    </row>
    <row r="330" spans="1:5" x14ac:dyDescent="0.3">
      <c r="A330" t="s">
        <v>20</v>
      </c>
      <c r="B330" s="13">
        <v>130</v>
      </c>
      <c r="D330" t="s">
        <v>14</v>
      </c>
      <c r="E330">
        <v>41</v>
      </c>
    </row>
    <row r="331" spans="1:5" x14ac:dyDescent="0.3">
      <c r="A331" t="s">
        <v>20</v>
      </c>
      <c r="B331" s="13">
        <v>102</v>
      </c>
      <c r="D331" t="s">
        <v>14</v>
      </c>
      <c r="E331">
        <v>523</v>
      </c>
    </row>
    <row r="332" spans="1:5" x14ac:dyDescent="0.3">
      <c r="A332" t="s">
        <v>20</v>
      </c>
      <c r="B332" s="13">
        <v>4006</v>
      </c>
      <c r="D332" t="s">
        <v>14</v>
      </c>
      <c r="E332">
        <v>141</v>
      </c>
    </row>
    <row r="333" spans="1:5" x14ac:dyDescent="0.3">
      <c r="A333" t="s">
        <v>20</v>
      </c>
      <c r="B333" s="13">
        <v>1629</v>
      </c>
      <c r="D333" t="s">
        <v>14</v>
      </c>
      <c r="E333">
        <v>52</v>
      </c>
    </row>
    <row r="334" spans="1:5" x14ac:dyDescent="0.3">
      <c r="A334" t="s">
        <v>20</v>
      </c>
      <c r="B334" s="13">
        <v>2188</v>
      </c>
      <c r="D334" t="s">
        <v>14</v>
      </c>
      <c r="E334">
        <v>225</v>
      </c>
    </row>
    <row r="335" spans="1:5" x14ac:dyDescent="0.3">
      <c r="A335" t="s">
        <v>20</v>
      </c>
      <c r="B335" s="13">
        <v>2409</v>
      </c>
      <c r="D335" t="s">
        <v>14</v>
      </c>
      <c r="E335">
        <v>38</v>
      </c>
    </row>
    <row r="336" spans="1:5" x14ac:dyDescent="0.3">
      <c r="A336" t="s">
        <v>20</v>
      </c>
      <c r="B336" s="13">
        <v>194</v>
      </c>
      <c r="D336" t="s">
        <v>14</v>
      </c>
      <c r="E336">
        <v>15</v>
      </c>
    </row>
    <row r="337" spans="1:5" x14ac:dyDescent="0.3">
      <c r="A337" t="s">
        <v>20</v>
      </c>
      <c r="B337" s="13">
        <v>1140</v>
      </c>
      <c r="D337" t="s">
        <v>14</v>
      </c>
      <c r="E337">
        <v>37</v>
      </c>
    </row>
    <row r="338" spans="1:5" x14ac:dyDescent="0.3">
      <c r="A338" t="s">
        <v>20</v>
      </c>
      <c r="B338" s="13">
        <v>102</v>
      </c>
      <c r="D338" t="s">
        <v>14</v>
      </c>
      <c r="E338">
        <v>112</v>
      </c>
    </row>
    <row r="339" spans="1:5" x14ac:dyDescent="0.3">
      <c r="A339" t="s">
        <v>20</v>
      </c>
      <c r="B339" s="13">
        <v>2857</v>
      </c>
      <c r="D339" t="s">
        <v>14</v>
      </c>
      <c r="E339">
        <v>21</v>
      </c>
    </row>
    <row r="340" spans="1:5" x14ac:dyDescent="0.3">
      <c r="A340" t="s">
        <v>20</v>
      </c>
      <c r="B340" s="13">
        <v>107</v>
      </c>
      <c r="D340" t="s">
        <v>14</v>
      </c>
      <c r="E340">
        <v>67</v>
      </c>
    </row>
    <row r="341" spans="1:5" x14ac:dyDescent="0.3">
      <c r="A341" t="s">
        <v>20</v>
      </c>
      <c r="B341" s="13">
        <v>160</v>
      </c>
      <c r="D341" t="s">
        <v>14</v>
      </c>
      <c r="E341">
        <v>78</v>
      </c>
    </row>
    <row r="342" spans="1:5" x14ac:dyDescent="0.3">
      <c r="A342" t="s">
        <v>20</v>
      </c>
      <c r="B342" s="13">
        <v>2230</v>
      </c>
      <c r="D342" t="s">
        <v>14</v>
      </c>
      <c r="E342">
        <v>67</v>
      </c>
    </row>
    <row r="343" spans="1:5" x14ac:dyDescent="0.3">
      <c r="A343" t="s">
        <v>20</v>
      </c>
      <c r="B343" s="13">
        <v>316</v>
      </c>
      <c r="D343" t="s">
        <v>14</v>
      </c>
      <c r="E343">
        <v>263</v>
      </c>
    </row>
    <row r="344" spans="1:5" x14ac:dyDescent="0.3">
      <c r="A344" t="s">
        <v>20</v>
      </c>
      <c r="B344" s="13">
        <v>117</v>
      </c>
      <c r="D344" t="s">
        <v>14</v>
      </c>
      <c r="E344">
        <v>1691</v>
      </c>
    </row>
    <row r="345" spans="1:5" x14ac:dyDescent="0.3">
      <c r="A345" t="s">
        <v>20</v>
      </c>
      <c r="B345" s="13">
        <v>6406</v>
      </c>
      <c r="D345" t="s">
        <v>14</v>
      </c>
      <c r="E345">
        <v>181</v>
      </c>
    </row>
    <row r="346" spans="1:5" x14ac:dyDescent="0.3">
      <c r="A346" t="s">
        <v>20</v>
      </c>
      <c r="B346" s="13">
        <v>192</v>
      </c>
      <c r="D346" t="s">
        <v>14</v>
      </c>
      <c r="E346">
        <v>13</v>
      </c>
    </row>
    <row r="347" spans="1:5" x14ac:dyDescent="0.3">
      <c r="A347" t="s">
        <v>20</v>
      </c>
      <c r="B347" s="13">
        <v>26</v>
      </c>
      <c r="D347" t="s">
        <v>14</v>
      </c>
      <c r="E347">
        <v>1</v>
      </c>
    </row>
    <row r="348" spans="1:5" x14ac:dyDescent="0.3">
      <c r="A348" t="s">
        <v>20</v>
      </c>
      <c r="B348" s="13">
        <v>723</v>
      </c>
      <c r="D348" t="s">
        <v>14</v>
      </c>
      <c r="E348">
        <v>21</v>
      </c>
    </row>
    <row r="349" spans="1:5" x14ac:dyDescent="0.3">
      <c r="A349" t="s">
        <v>20</v>
      </c>
      <c r="B349" s="13">
        <v>170</v>
      </c>
      <c r="D349" t="s">
        <v>14</v>
      </c>
      <c r="E349">
        <v>830</v>
      </c>
    </row>
    <row r="350" spans="1:5" x14ac:dyDescent="0.3">
      <c r="A350" t="s">
        <v>20</v>
      </c>
      <c r="B350" s="13">
        <v>238</v>
      </c>
      <c r="D350" t="s">
        <v>14</v>
      </c>
      <c r="E350">
        <v>130</v>
      </c>
    </row>
    <row r="351" spans="1:5" x14ac:dyDescent="0.3">
      <c r="A351" t="s">
        <v>20</v>
      </c>
      <c r="B351" s="13">
        <v>55</v>
      </c>
      <c r="D351" t="s">
        <v>14</v>
      </c>
      <c r="E351">
        <v>55</v>
      </c>
    </row>
    <row r="352" spans="1:5" x14ac:dyDescent="0.3">
      <c r="A352" t="s">
        <v>20</v>
      </c>
      <c r="B352" s="13">
        <v>128</v>
      </c>
      <c r="D352" t="s">
        <v>14</v>
      </c>
      <c r="E352">
        <v>114</v>
      </c>
    </row>
    <row r="353" spans="1:5" x14ac:dyDescent="0.3">
      <c r="A353" t="s">
        <v>20</v>
      </c>
      <c r="B353" s="13">
        <v>2144</v>
      </c>
      <c r="D353" t="s">
        <v>14</v>
      </c>
      <c r="E353">
        <v>594</v>
      </c>
    </row>
    <row r="354" spans="1:5" x14ac:dyDescent="0.3">
      <c r="A354" t="s">
        <v>20</v>
      </c>
      <c r="B354" s="13">
        <v>2693</v>
      </c>
      <c r="D354" t="s">
        <v>14</v>
      </c>
      <c r="E354">
        <v>24</v>
      </c>
    </row>
    <row r="355" spans="1:5" x14ac:dyDescent="0.3">
      <c r="A355" t="s">
        <v>20</v>
      </c>
      <c r="B355" s="13">
        <v>432</v>
      </c>
      <c r="D355" t="s">
        <v>14</v>
      </c>
      <c r="E355">
        <v>252</v>
      </c>
    </row>
    <row r="356" spans="1:5" x14ac:dyDescent="0.3">
      <c r="A356" t="s">
        <v>20</v>
      </c>
      <c r="B356" s="13">
        <v>189</v>
      </c>
      <c r="D356" t="s">
        <v>14</v>
      </c>
      <c r="E356">
        <v>67</v>
      </c>
    </row>
    <row r="357" spans="1:5" x14ac:dyDescent="0.3">
      <c r="A357" t="s">
        <v>20</v>
      </c>
      <c r="B357" s="13">
        <v>154</v>
      </c>
      <c r="D357" t="s">
        <v>14</v>
      </c>
      <c r="E357">
        <v>742</v>
      </c>
    </row>
    <row r="358" spans="1:5" x14ac:dyDescent="0.3">
      <c r="A358" t="s">
        <v>20</v>
      </c>
      <c r="B358" s="13">
        <v>96</v>
      </c>
      <c r="D358" t="s">
        <v>14</v>
      </c>
      <c r="E358">
        <v>75</v>
      </c>
    </row>
    <row r="359" spans="1:5" x14ac:dyDescent="0.3">
      <c r="A359" t="s">
        <v>20</v>
      </c>
      <c r="B359" s="13">
        <v>3063</v>
      </c>
      <c r="D359" t="s">
        <v>14</v>
      </c>
      <c r="E359">
        <v>4405</v>
      </c>
    </row>
    <row r="360" spans="1:5" x14ac:dyDescent="0.3">
      <c r="A360" t="s">
        <v>20</v>
      </c>
      <c r="B360" s="13">
        <v>2266</v>
      </c>
      <c r="D360" t="s">
        <v>14</v>
      </c>
      <c r="E360">
        <v>92</v>
      </c>
    </row>
    <row r="361" spans="1:5" x14ac:dyDescent="0.3">
      <c r="A361" t="s">
        <v>20</v>
      </c>
      <c r="B361" s="13">
        <v>194</v>
      </c>
      <c r="D361" t="s">
        <v>14</v>
      </c>
      <c r="E361">
        <v>64</v>
      </c>
    </row>
    <row r="362" spans="1:5" x14ac:dyDescent="0.3">
      <c r="A362" t="s">
        <v>20</v>
      </c>
      <c r="B362" s="13">
        <v>129</v>
      </c>
      <c r="D362" t="s">
        <v>14</v>
      </c>
      <c r="E362">
        <v>64</v>
      </c>
    </row>
    <row r="363" spans="1:5" x14ac:dyDescent="0.3">
      <c r="A363" t="s">
        <v>20</v>
      </c>
      <c r="B363" s="13">
        <v>375</v>
      </c>
      <c r="D363" t="s">
        <v>14</v>
      </c>
      <c r="E363">
        <v>842</v>
      </c>
    </row>
    <row r="364" spans="1:5" x14ac:dyDescent="0.3">
      <c r="A364" t="s">
        <v>20</v>
      </c>
      <c r="B364" s="13">
        <v>409</v>
      </c>
      <c r="D364" t="s">
        <v>14</v>
      </c>
      <c r="E364">
        <v>112</v>
      </c>
    </row>
    <row r="365" spans="1:5" x14ac:dyDescent="0.3">
      <c r="A365" t="s">
        <v>20</v>
      </c>
      <c r="B365" s="13">
        <v>234</v>
      </c>
      <c r="D365" t="s">
        <v>14</v>
      </c>
      <c r="E365">
        <v>374</v>
      </c>
    </row>
    <row r="366" spans="1:5" x14ac:dyDescent="0.3">
      <c r="A366" t="s">
        <v>20</v>
      </c>
      <c r="B366" s="13">
        <v>3016</v>
      </c>
    </row>
    <row r="367" spans="1:5" x14ac:dyDescent="0.3">
      <c r="A367" t="s">
        <v>20</v>
      </c>
      <c r="B367" s="13">
        <v>264</v>
      </c>
    </row>
    <row r="368" spans="1:5" x14ac:dyDescent="0.3">
      <c r="A368" t="s">
        <v>20</v>
      </c>
      <c r="B368" s="13">
        <v>272</v>
      </c>
    </row>
    <row r="369" spans="1:2" x14ac:dyDescent="0.3">
      <c r="A369" t="s">
        <v>20</v>
      </c>
      <c r="B369" s="13">
        <v>419</v>
      </c>
    </row>
    <row r="370" spans="1:2" x14ac:dyDescent="0.3">
      <c r="A370" t="s">
        <v>20</v>
      </c>
      <c r="B370" s="13">
        <v>1621</v>
      </c>
    </row>
    <row r="371" spans="1:2" x14ac:dyDescent="0.3">
      <c r="A371" t="s">
        <v>20</v>
      </c>
      <c r="B371" s="13">
        <v>1101</v>
      </c>
    </row>
    <row r="372" spans="1:2" x14ac:dyDescent="0.3">
      <c r="A372" t="s">
        <v>20</v>
      </c>
      <c r="B372" s="13">
        <v>1073</v>
      </c>
    </row>
    <row r="373" spans="1:2" x14ac:dyDescent="0.3">
      <c r="A373" t="s">
        <v>20</v>
      </c>
      <c r="B373" s="13">
        <v>331</v>
      </c>
    </row>
    <row r="374" spans="1:2" x14ac:dyDescent="0.3">
      <c r="A374" t="s">
        <v>20</v>
      </c>
      <c r="B374" s="13">
        <v>1170</v>
      </c>
    </row>
    <row r="375" spans="1:2" x14ac:dyDescent="0.3">
      <c r="A375" t="s">
        <v>20</v>
      </c>
      <c r="B375" s="13">
        <v>363</v>
      </c>
    </row>
    <row r="376" spans="1:2" x14ac:dyDescent="0.3">
      <c r="A376" t="s">
        <v>20</v>
      </c>
      <c r="B376" s="13">
        <v>103</v>
      </c>
    </row>
    <row r="377" spans="1:2" x14ac:dyDescent="0.3">
      <c r="A377" t="s">
        <v>20</v>
      </c>
      <c r="B377" s="13">
        <v>147</v>
      </c>
    </row>
    <row r="378" spans="1:2" x14ac:dyDescent="0.3">
      <c r="A378" t="s">
        <v>20</v>
      </c>
      <c r="B378" s="13">
        <v>110</v>
      </c>
    </row>
    <row r="379" spans="1:2" x14ac:dyDescent="0.3">
      <c r="A379" t="s">
        <v>20</v>
      </c>
      <c r="B379" s="13">
        <v>134</v>
      </c>
    </row>
    <row r="380" spans="1:2" x14ac:dyDescent="0.3">
      <c r="A380" t="s">
        <v>20</v>
      </c>
      <c r="B380" s="13">
        <v>269</v>
      </c>
    </row>
    <row r="381" spans="1:2" x14ac:dyDescent="0.3">
      <c r="A381" t="s">
        <v>20</v>
      </c>
      <c r="B381" s="13">
        <v>175</v>
      </c>
    </row>
    <row r="382" spans="1:2" x14ac:dyDescent="0.3">
      <c r="A382" t="s">
        <v>20</v>
      </c>
      <c r="B382" s="13">
        <v>69</v>
      </c>
    </row>
    <row r="383" spans="1:2" x14ac:dyDescent="0.3">
      <c r="A383" t="s">
        <v>20</v>
      </c>
      <c r="B383" s="13">
        <v>190</v>
      </c>
    </row>
    <row r="384" spans="1:2" x14ac:dyDescent="0.3">
      <c r="A384" t="s">
        <v>20</v>
      </c>
      <c r="B384" s="13">
        <v>237</v>
      </c>
    </row>
    <row r="385" spans="1:2" x14ac:dyDescent="0.3">
      <c r="A385" t="s">
        <v>20</v>
      </c>
      <c r="B385" s="13">
        <v>196</v>
      </c>
    </row>
    <row r="386" spans="1:2" x14ac:dyDescent="0.3">
      <c r="A386" t="s">
        <v>20</v>
      </c>
      <c r="B386" s="13">
        <v>7295</v>
      </c>
    </row>
    <row r="387" spans="1:2" x14ac:dyDescent="0.3">
      <c r="A387" t="s">
        <v>20</v>
      </c>
      <c r="B387" s="13">
        <v>2893</v>
      </c>
    </row>
    <row r="388" spans="1:2" x14ac:dyDescent="0.3">
      <c r="A388" t="s">
        <v>20</v>
      </c>
      <c r="B388" s="13">
        <v>820</v>
      </c>
    </row>
    <row r="389" spans="1:2" x14ac:dyDescent="0.3">
      <c r="A389" t="s">
        <v>20</v>
      </c>
      <c r="B389" s="13">
        <v>2038</v>
      </c>
    </row>
    <row r="390" spans="1:2" x14ac:dyDescent="0.3">
      <c r="A390" t="s">
        <v>20</v>
      </c>
      <c r="B390" s="13">
        <v>116</v>
      </c>
    </row>
    <row r="391" spans="1:2" x14ac:dyDescent="0.3">
      <c r="A391" t="s">
        <v>20</v>
      </c>
      <c r="B391" s="13">
        <v>1345</v>
      </c>
    </row>
    <row r="392" spans="1:2" x14ac:dyDescent="0.3">
      <c r="A392" t="s">
        <v>20</v>
      </c>
      <c r="B392" s="13">
        <v>168</v>
      </c>
    </row>
    <row r="393" spans="1:2" x14ac:dyDescent="0.3">
      <c r="A393" t="s">
        <v>20</v>
      </c>
      <c r="B393" s="13">
        <v>137</v>
      </c>
    </row>
    <row r="394" spans="1:2" x14ac:dyDescent="0.3">
      <c r="A394" t="s">
        <v>20</v>
      </c>
      <c r="B394" s="13">
        <v>186</v>
      </c>
    </row>
    <row r="395" spans="1:2" x14ac:dyDescent="0.3">
      <c r="A395" t="s">
        <v>20</v>
      </c>
      <c r="B395" s="13">
        <v>125</v>
      </c>
    </row>
    <row r="396" spans="1:2" x14ac:dyDescent="0.3">
      <c r="A396" t="s">
        <v>20</v>
      </c>
      <c r="B396" s="13">
        <v>202</v>
      </c>
    </row>
    <row r="397" spans="1:2" x14ac:dyDescent="0.3">
      <c r="A397" t="s">
        <v>20</v>
      </c>
      <c r="B397" s="13">
        <v>103</v>
      </c>
    </row>
    <row r="398" spans="1:2" x14ac:dyDescent="0.3">
      <c r="A398" t="s">
        <v>20</v>
      </c>
      <c r="B398" s="13">
        <v>1785</v>
      </c>
    </row>
    <row r="399" spans="1:2" x14ac:dyDescent="0.3">
      <c r="A399" t="s">
        <v>20</v>
      </c>
      <c r="B399" s="13">
        <v>157</v>
      </c>
    </row>
    <row r="400" spans="1:2" x14ac:dyDescent="0.3">
      <c r="A400" t="s">
        <v>20</v>
      </c>
      <c r="B400" s="13">
        <v>555</v>
      </c>
    </row>
    <row r="401" spans="1:2" x14ac:dyDescent="0.3">
      <c r="A401" t="s">
        <v>20</v>
      </c>
      <c r="B401" s="13">
        <v>297</v>
      </c>
    </row>
    <row r="402" spans="1:2" x14ac:dyDescent="0.3">
      <c r="A402" t="s">
        <v>20</v>
      </c>
      <c r="B402" s="13">
        <v>123</v>
      </c>
    </row>
    <row r="403" spans="1:2" x14ac:dyDescent="0.3">
      <c r="A403" t="s">
        <v>20</v>
      </c>
      <c r="B403" s="13">
        <v>3036</v>
      </c>
    </row>
    <row r="404" spans="1:2" x14ac:dyDescent="0.3">
      <c r="A404" t="s">
        <v>20</v>
      </c>
      <c r="B404" s="13">
        <v>144</v>
      </c>
    </row>
    <row r="405" spans="1:2" x14ac:dyDescent="0.3">
      <c r="A405" t="s">
        <v>20</v>
      </c>
      <c r="B405" s="13">
        <v>121</v>
      </c>
    </row>
    <row r="406" spans="1:2" x14ac:dyDescent="0.3">
      <c r="A406" t="s">
        <v>20</v>
      </c>
      <c r="B406" s="13">
        <v>181</v>
      </c>
    </row>
    <row r="407" spans="1:2" x14ac:dyDescent="0.3">
      <c r="A407" t="s">
        <v>20</v>
      </c>
      <c r="B407" s="13">
        <v>122</v>
      </c>
    </row>
    <row r="408" spans="1:2" x14ac:dyDescent="0.3">
      <c r="A408" t="s">
        <v>20</v>
      </c>
      <c r="B408" s="13">
        <v>1071</v>
      </c>
    </row>
    <row r="409" spans="1:2" x14ac:dyDescent="0.3">
      <c r="A409" t="s">
        <v>20</v>
      </c>
      <c r="B409" s="13">
        <v>980</v>
      </c>
    </row>
    <row r="410" spans="1:2" x14ac:dyDescent="0.3">
      <c r="A410" t="s">
        <v>20</v>
      </c>
      <c r="B410" s="13">
        <v>536</v>
      </c>
    </row>
    <row r="411" spans="1:2" x14ac:dyDescent="0.3">
      <c r="A411" t="s">
        <v>20</v>
      </c>
      <c r="B411" s="13">
        <v>1991</v>
      </c>
    </row>
    <row r="412" spans="1:2" x14ac:dyDescent="0.3">
      <c r="A412" t="s">
        <v>20</v>
      </c>
      <c r="B412" s="13">
        <v>180</v>
      </c>
    </row>
    <row r="413" spans="1:2" x14ac:dyDescent="0.3">
      <c r="A413" t="s">
        <v>20</v>
      </c>
      <c r="B413" s="13">
        <v>130</v>
      </c>
    </row>
    <row r="414" spans="1:2" x14ac:dyDescent="0.3">
      <c r="A414" t="s">
        <v>20</v>
      </c>
      <c r="B414" s="13">
        <v>122</v>
      </c>
    </row>
    <row r="415" spans="1:2" x14ac:dyDescent="0.3">
      <c r="A415" t="s">
        <v>20</v>
      </c>
      <c r="B415" s="13">
        <v>140</v>
      </c>
    </row>
    <row r="416" spans="1:2" x14ac:dyDescent="0.3">
      <c r="A416" t="s">
        <v>20</v>
      </c>
      <c r="B416" s="13">
        <v>3388</v>
      </c>
    </row>
    <row r="417" spans="1:2" x14ac:dyDescent="0.3">
      <c r="A417" t="s">
        <v>20</v>
      </c>
      <c r="B417" s="13">
        <v>280</v>
      </c>
    </row>
    <row r="418" spans="1:2" x14ac:dyDescent="0.3">
      <c r="A418" t="s">
        <v>20</v>
      </c>
      <c r="B418" s="13">
        <v>366</v>
      </c>
    </row>
    <row r="419" spans="1:2" x14ac:dyDescent="0.3">
      <c r="A419" t="s">
        <v>20</v>
      </c>
      <c r="B419" s="13">
        <v>270</v>
      </c>
    </row>
    <row r="420" spans="1:2" x14ac:dyDescent="0.3">
      <c r="A420" t="s">
        <v>20</v>
      </c>
      <c r="B420" s="13">
        <v>137</v>
      </c>
    </row>
    <row r="421" spans="1:2" x14ac:dyDescent="0.3">
      <c r="A421" t="s">
        <v>20</v>
      </c>
      <c r="B421" s="13">
        <v>3205</v>
      </c>
    </row>
    <row r="422" spans="1:2" x14ac:dyDescent="0.3">
      <c r="A422" t="s">
        <v>20</v>
      </c>
      <c r="B422" s="13">
        <v>288</v>
      </c>
    </row>
    <row r="423" spans="1:2" x14ac:dyDescent="0.3">
      <c r="A423" t="s">
        <v>20</v>
      </c>
      <c r="B423" s="13">
        <v>148</v>
      </c>
    </row>
    <row r="424" spans="1:2" x14ac:dyDescent="0.3">
      <c r="A424" t="s">
        <v>20</v>
      </c>
      <c r="B424" s="13">
        <v>114</v>
      </c>
    </row>
    <row r="425" spans="1:2" x14ac:dyDescent="0.3">
      <c r="A425" t="s">
        <v>20</v>
      </c>
      <c r="B425" s="13">
        <v>1518</v>
      </c>
    </row>
    <row r="426" spans="1:2" x14ac:dyDescent="0.3">
      <c r="A426" t="s">
        <v>20</v>
      </c>
      <c r="B426" s="13">
        <v>166</v>
      </c>
    </row>
    <row r="427" spans="1:2" x14ac:dyDescent="0.3">
      <c r="A427" t="s">
        <v>20</v>
      </c>
      <c r="B427" s="13">
        <v>100</v>
      </c>
    </row>
    <row r="428" spans="1:2" x14ac:dyDescent="0.3">
      <c r="A428" t="s">
        <v>20</v>
      </c>
      <c r="B428" s="13">
        <v>235</v>
      </c>
    </row>
    <row r="429" spans="1:2" x14ac:dyDescent="0.3">
      <c r="A429" t="s">
        <v>20</v>
      </c>
      <c r="B429" s="13">
        <v>148</v>
      </c>
    </row>
    <row r="430" spans="1:2" x14ac:dyDescent="0.3">
      <c r="A430" t="s">
        <v>20</v>
      </c>
      <c r="B430" s="13">
        <v>198</v>
      </c>
    </row>
    <row r="431" spans="1:2" x14ac:dyDescent="0.3">
      <c r="A431" t="s">
        <v>20</v>
      </c>
      <c r="B431" s="13">
        <v>150</v>
      </c>
    </row>
    <row r="432" spans="1:2" x14ac:dyDescent="0.3">
      <c r="A432" t="s">
        <v>20</v>
      </c>
      <c r="B432" s="13">
        <v>216</v>
      </c>
    </row>
    <row r="433" spans="1:2" x14ac:dyDescent="0.3">
      <c r="A433" t="s">
        <v>20</v>
      </c>
      <c r="B433" s="13">
        <v>5139</v>
      </c>
    </row>
    <row r="434" spans="1:2" x14ac:dyDescent="0.3">
      <c r="A434" t="s">
        <v>20</v>
      </c>
      <c r="B434" s="13">
        <v>2353</v>
      </c>
    </row>
    <row r="435" spans="1:2" x14ac:dyDescent="0.3">
      <c r="A435" t="s">
        <v>20</v>
      </c>
      <c r="B435" s="13">
        <v>78</v>
      </c>
    </row>
    <row r="436" spans="1:2" x14ac:dyDescent="0.3">
      <c r="A436" t="s">
        <v>20</v>
      </c>
      <c r="B436" s="13">
        <v>174</v>
      </c>
    </row>
    <row r="437" spans="1:2" x14ac:dyDescent="0.3">
      <c r="A437" t="s">
        <v>20</v>
      </c>
      <c r="B437" s="13">
        <v>164</v>
      </c>
    </row>
    <row r="438" spans="1:2" x14ac:dyDescent="0.3">
      <c r="A438" t="s">
        <v>20</v>
      </c>
      <c r="B438" s="13">
        <v>161</v>
      </c>
    </row>
    <row r="439" spans="1:2" x14ac:dyDescent="0.3">
      <c r="A439" t="s">
        <v>20</v>
      </c>
      <c r="B439" s="13">
        <v>138</v>
      </c>
    </row>
    <row r="440" spans="1:2" x14ac:dyDescent="0.3">
      <c r="A440" t="s">
        <v>20</v>
      </c>
      <c r="B440" s="13">
        <v>3308</v>
      </c>
    </row>
    <row r="441" spans="1:2" x14ac:dyDescent="0.3">
      <c r="A441" t="s">
        <v>20</v>
      </c>
      <c r="B441" s="13">
        <v>127</v>
      </c>
    </row>
    <row r="442" spans="1:2" x14ac:dyDescent="0.3">
      <c r="A442" t="s">
        <v>20</v>
      </c>
      <c r="B442" s="13">
        <v>207</v>
      </c>
    </row>
    <row r="443" spans="1:2" x14ac:dyDescent="0.3">
      <c r="A443" t="s">
        <v>20</v>
      </c>
      <c r="B443" s="13">
        <v>181</v>
      </c>
    </row>
    <row r="444" spans="1:2" x14ac:dyDescent="0.3">
      <c r="A444" t="s">
        <v>20</v>
      </c>
      <c r="B444" s="13">
        <v>110</v>
      </c>
    </row>
    <row r="445" spans="1:2" x14ac:dyDescent="0.3">
      <c r="A445" t="s">
        <v>20</v>
      </c>
      <c r="B445" s="13">
        <v>185</v>
      </c>
    </row>
    <row r="446" spans="1:2" x14ac:dyDescent="0.3">
      <c r="A446" t="s">
        <v>20</v>
      </c>
      <c r="B446" s="13">
        <v>121</v>
      </c>
    </row>
    <row r="447" spans="1:2" x14ac:dyDescent="0.3">
      <c r="A447" t="s">
        <v>20</v>
      </c>
      <c r="B447" s="13">
        <v>106</v>
      </c>
    </row>
    <row r="448" spans="1:2" x14ac:dyDescent="0.3">
      <c r="A448" t="s">
        <v>20</v>
      </c>
      <c r="B448" s="13">
        <v>142</v>
      </c>
    </row>
    <row r="449" spans="1:2" x14ac:dyDescent="0.3">
      <c r="A449" t="s">
        <v>20</v>
      </c>
      <c r="B449" s="13">
        <v>233</v>
      </c>
    </row>
    <row r="450" spans="1:2" x14ac:dyDescent="0.3">
      <c r="A450" t="s">
        <v>20</v>
      </c>
      <c r="B450" s="13">
        <v>218</v>
      </c>
    </row>
    <row r="451" spans="1:2" x14ac:dyDescent="0.3">
      <c r="A451" t="s">
        <v>20</v>
      </c>
      <c r="B451" s="13">
        <v>76</v>
      </c>
    </row>
    <row r="452" spans="1:2" x14ac:dyDescent="0.3">
      <c r="A452" t="s">
        <v>20</v>
      </c>
      <c r="B452" s="13">
        <v>43</v>
      </c>
    </row>
    <row r="453" spans="1:2" x14ac:dyDescent="0.3">
      <c r="A453" t="s">
        <v>20</v>
      </c>
      <c r="B453" s="13">
        <v>221</v>
      </c>
    </row>
    <row r="454" spans="1:2" x14ac:dyDescent="0.3">
      <c r="A454" t="s">
        <v>20</v>
      </c>
      <c r="B454" s="13">
        <v>2805</v>
      </c>
    </row>
    <row r="455" spans="1:2" x14ac:dyDescent="0.3">
      <c r="A455" t="s">
        <v>20</v>
      </c>
      <c r="B455" s="13">
        <v>68</v>
      </c>
    </row>
    <row r="456" spans="1:2" x14ac:dyDescent="0.3">
      <c r="A456" t="s">
        <v>20</v>
      </c>
      <c r="B456" s="13">
        <v>183</v>
      </c>
    </row>
    <row r="457" spans="1:2" x14ac:dyDescent="0.3">
      <c r="A457" t="s">
        <v>20</v>
      </c>
      <c r="B457" s="13">
        <v>133</v>
      </c>
    </row>
    <row r="458" spans="1:2" x14ac:dyDescent="0.3">
      <c r="A458" t="s">
        <v>20</v>
      </c>
      <c r="B458" s="13">
        <v>2489</v>
      </c>
    </row>
    <row r="459" spans="1:2" x14ac:dyDescent="0.3">
      <c r="A459" t="s">
        <v>20</v>
      </c>
      <c r="B459" s="13">
        <v>69</v>
      </c>
    </row>
    <row r="460" spans="1:2" x14ac:dyDescent="0.3">
      <c r="A460" t="s">
        <v>20</v>
      </c>
      <c r="B460" s="13">
        <v>279</v>
      </c>
    </row>
    <row r="461" spans="1:2" x14ac:dyDescent="0.3">
      <c r="A461" t="s">
        <v>20</v>
      </c>
      <c r="B461" s="13">
        <v>210</v>
      </c>
    </row>
    <row r="462" spans="1:2" x14ac:dyDescent="0.3">
      <c r="A462" t="s">
        <v>20</v>
      </c>
      <c r="B462" s="13">
        <v>2100</v>
      </c>
    </row>
    <row r="463" spans="1:2" x14ac:dyDescent="0.3">
      <c r="A463" t="s">
        <v>20</v>
      </c>
      <c r="B463" s="13">
        <v>252</v>
      </c>
    </row>
    <row r="464" spans="1:2" x14ac:dyDescent="0.3">
      <c r="A464" t="s">
        <v>20</v>
      </c>
      <c r="B464" s="13">
        <v>1280</v>
      </c>
    </row>
    <row r="465" spans="1:2" x14ac:dyDescent="0.3">
      <c r="A465" t="s">
        <v>20</v>
      </c>
      <c r="B465" s="13">
        <v>157</v>
      </c>
    </row>
    <row r="466" spans="1:2" x14ac:dyDescent="0.3">
      <c r="A466" t="s">
        <v>20</v>
      </c>
      <c r="B466" s="13">
        <v>194</v>
      </c>
    </row>
    <row r="467" spans="1:2" x14ac:dyDescent="0.3">
      <c r="A467" t="s">
        <v>20</v>
      </c>
      <c r="B467" s="13">
        <v>82</v>
      </c>
    </row>
    <row r="468" spans="1:2" x14ac:dyDescent="0.3">
      <c r="A468" t="s">
        <v>20</v>
      </c>
      <c r="B468" s="13">
        <v>4233</v>
      </c>
    </row>
    <row r="469" spans="1:2" x14ac:dyDescent="0.3">
      <c r="A469" t="s">
        <v>20</v>
      </c>
      <c r="B469" s="13">
        <v>1297</v>
      </c>
    </row>
    <row r="470" spans="1:2" x14ac:dyDescent="0.3">
      <c r="A470" t="s">
        <v>20</v>
      </c>
      <c r="B470" s="13">
        <v>165</v>
      </c>
    </row>
    <row r="471" spans="1:2" x14ac:dyDescent="0.3">
      <c r="A471" t="s">
        <v>20</v>
      </c>
      <c r="B471" s="13">
        <v>119</v>
      </c>
    </row>
    <row r="472" spans="1:2" x14ac:dyDescent="0.3">
      <c r="A472" t="s">
        <v>20</v>
      </c>
      <c r="B472" s="13">
        <v>1797</v>
      </c>
    </row>
    <row r="473" spans="1:2" x14ac:dyDescent="0.3">
      <c r="A473" t="s">
        <v>20</v>
      </c>
      <c r="B473" s="13">
        <v>261</v>
      </c>
    </row>
    <row r="474" spans="1:2" x14ac:dyDescent="0.3">
      <c r="A474" t="s">
        <v>20</v>
      </c>
      <c r="B474" s="13">
        <v>157</v>
      </c>
    </row>
    <row r="475" spans="1:2" x14ac:dyDescent="0.3">
      <c r="A475" t="s">
        <v>20</v>
      </c>
      <c r="B475" s="13">
        <v>3533</v>
      </c>
    </row>
    <row r="476" spans="1:2" x14ac:dyDescent="0.3">
      <c r="A476" t="s">
        <v>20</v>
      </c>
      <c r="B476" s="13">
        <v>155</v>
      </c>
    </row>
    <row r="477" spans="1:2" x14ac:dyDescent="0.3">
      <c r="A477" t="s">
        <v>20</v>
      </c>
      <c r="B477" s="13">
        <v>132</v>
      </c>
    </row>
    <row r="478" spans="1:2" x14ac:dyDescent="0.3">
      <c r="A478" t="s">
        <v>20</v>
      </c>
      <c r="B478" s="13">
        <v>1354</v>
      </c>
    </row>
    <row r="479" spans="1:2" x14ac:dyDescent="0.3">
      <c r="A479" t="s">
        <v>20</v>
      </c>
      <c r="B479" s="13">
        <v>48</v>
      </c>
    </row>
    <row r="480" spans="1:2" x14ac:dyDescent="0.3">
      <c r="A480" t="s">
        <v>20</v>
      </c>
      <c r="B480" s="13">
        <v>110</v>
      </c>
    </row>
    <row r="481" spans="1:2" x14ac:dyDescent="0.3">
      <c r="A481" t="s">
        <v>20</v>
      </c>
      <c r="B481" s="13">
        <v>172</v>
      </c>
    </row>
    <row r="482" spans="1:2" x14ac:dyDescent="0.3">
      <c r="A482" t="s">
        <v>20</v>
      </c>
      <c r="B482" s="13">
        <v>307</v>
      </c>
    </row>
    <row r="483" spans="1:2" x14ac:dyDescent="0.3">
      <c r="A483" t="s">
        <v>20</v>
      </c>
      <c r="B483" s="13">
        <v>160</v>
      </c>
    </row>
    <row r="484" spans="1:2" x14ac:dyDescent="0.3">
      <c r="A484" t="s">
        <v>20</v>
      </c>
      <c r="B484" s="13">
        <v>1467</v>
      </c>
    </row>
    <row r="485" spans="1:2" x14ac:dyDescent="0.3">
      <c r="A485" t="s">
        <v>20</v>
      </c>
      <c r="B485" s="13">
        <v>2662</v>
      </c>
    </row>
    <row r="486" spans="1:2" x14ac:dyDescent="0.3">
      <c r="A486" t="s">
        <v>20</v>
      </c>
      <c r="B486" s="13">
        <v>452</v>
      </c>
    </row>
    <row r="487" spans="1:2" x14ac:dyDescent="0.3">
      <c r="A487" t="s">
        <v>20</v>
      </c>
      <c r="B487" s="13">
        <v>158</v>
      </c>
    </row>
    <row r="488" spans="1:2" x14ac:dyDescent="0.3">
      <c r="A488" t="s">
        <v>20</v>
      </c>
      <c r="B488" s="13">
        <v>225</v>
      </c>
    </row>
    <row r="489" spans="1:2" x14ac:dyDescent="0.3">
      <c r="A489" t="s">
        <v>20</v>
      </c>
      <c r="B489" s="13">
        <v>65</v>
      </c>
    </row>
    <row r="490" spans="1:2" x14ac:dyDescent="0.3">
      <c r="A490" t="s">
        <v>20</v>
      </c>
      <c r="B490" s="13">
        <v>163</v>
      </c>
    </row>
    <row r="491" spans="1:2" x14ac:dyDescent="0.3">
      <c r="A491" t="s">
        <v>20</v>
      </c>
      <c r="B491" s="13">
        <v>85</v>
      </c>
    </row>
    <row r="492" spans="1:2" x14ac:dyDescent="0.3">
      <c r="A492" t="s">
        <v>20</v>
      </c>
      <c r="B492" s="13">
        <v>217</v>
      </c>
    </row>
    <row r="493" spans="1:2" x14ac:dyDescent="0.3">
      <c r="A493" t="s">
        <v>20</v>
      </c>
      <c r="B493" s="13">
        <v>150</v>
      </c>
    </row>
    <row r="494" spans="1:2" x14ac:dyDescent="0.3">
      <c r="A494" t="s">
        <v>20</v>
      </c>
      <c r="B494" s="13">
        <v>3272</v>
      </c>
    </row>
    <row r="495" spans="1:2" x14ac:dyDescent="0.3">
      <c r="A495" t="s">
        <v>20</v>
      </c>
      <c r="B495" s="13">
        <v>300</v>
      </c>
    </row>
    <row r="496" spans="1:2" x14ac:dyDescent="0.3">
      <c r="A496" t="s">
        <v>20</v>
      </c>
      <c r="B496" s="13">
        <v>126</v>
      </c>
    </row>
    <row r="497" spans="1:2" x14ac:dyDescent="0.3">
      <c r="A497" t="s">
        <v>20</v>
      </c>
      <c r="B497" s="13">
        <v>2320</v>
      </c>
    </row>
    <row r="498" spans="1:2" x14ac:dyDescent="0.3">
      <c r="A498" t="s">
        <v>20</v>
      </c>
      <c r="B498" s="13">
        <v>81</v>
      </c>
    </row>
    <row r="499" spans="1:2" x14ac:dyDescent="0.3">
      <c r="A499" t="s">
        <v>20</v>
      </c>
      <c r="B499" s="13">
        <v>1887</v>
      </c>
    </row>
    <row r="500" spans="1:2" x14ac:dyDescent="0.3">
      <c r="A500" t="s">
        <v>20</v>
      </c>
      <c r="B500" s="13">
        <v>4358</v>
      </c>
    </row>
    <row r="501" spans="1:2" x14ac:dyDescent="0.3">
      <c r="A501" t="s">
        <v>20</v>
      </c>
      <c r="B501" s="13">
        <v>53</v>
      </c>
    </row>
    <row r="502" spans="1:2" x14ac:dyDescent="0.3">
      <c r="A502" t="s">
        <v>20</v>
      </c>
      <c r="B502" s="13">
        <v>2414</v>
      </c>
    </row>
    <row r="503" spans="1:2" x14ac:dyDescent="0.3">
      <c r="A503" t="s">
        <v>20</v>
      </c>
      <c r="B503" s="13">
        <v>80</v>
      </c>
    </row>
    <row r="504" spans="1:2" x14ac:dyDescent="0.3">
      <c r="A504" t="s">
        <v>20</v>
      </c>
      <c r="B504" s="13">
        <v>193</v>
      </c>
    </row>
    <row r="505" spans="1:2" x14ac:dyDescent="0.3">
      <c r="A505" t="s">
        <v>20</v>
      </c>
      <c r="B505" s="13">
        <v>52</v>
      </c>
    </row>
    <row r="506" spans="1:2" x14ac:dyDescent="0.3">
      <c r="A506" t="s">
        <v>20</v>
      </c>
      <c r="B506" s="13">
        <v>290</v>
      </c>
    </row>
    <row r="507" spans="1:2" x14ac:dyDescent="0.3">
      <c r="A507" t="s">
        <v>20</v>
      </c>
      <c r="B507" s="13">
        <v>122</v>
      </c>
    </row>
    <row r="508" spans="1:2" x14ac:dyDescent="0.3">
      <c r="A508" t="s">
        <v>20</v>
      </c>
      <c r="B508" s="13">
        <v>1470</v>
      </c>
    </row>
    <row r="509" spans="1:2" x14ac:dyDescent="0.3">
      <c r="A509" t="s">
        <v>20</v>
      </c>
      <c r="B509" s="13">
        <v>165</v>
      </c>
    </row>
    <row r="510" spans="1:2" x14ac:dyDescent="0.3">
      <c r="A510" t="s">
        <v>20</v>
      </c>
      <c r="B510" s="13">
        <v>182</v>
      </c>
    </row>
    <row r="511" spans="1:2" x14ac:dyDescent="0.3">
      <c r="A511" t="s">
        <v>20</v>
      </c>
      <c r="B511" s="13">
        <v>199</v>
      </c>
    </row>
    <row r="512" spans="1:2" x14ac:dyDescent="0.3">
      <c r="A512" t="s">
        <v>20</v>
      </c>
      <c r="B512" s="13">
        <v>56</v>
      </c>
    </row>
    <row r="513" spans="1:2" x14ac:dyDescent="0.3">
      <c r="A513" t="s">
        <v>20</v>
      </c>
      <c r="B513" s="13">
        <v>1460</v>
      </c>
    </row>
    <row r="514" spans="1:2" x14ac:dyDescent="0.3">
      <c r="A514" t="s">
        <v>20</v>
      </c>
      <c r="B514" s="13">
        <v>123</v>
      </c>
    </row>
    <row r="515" spans="1:2" x14ac:dyDescent="0.3">
      <c r="A515" t="s">
        <v>20</v>
      </c>
      <c r="B515" s="13">
        <v>159</v>
      </c>
    </row>
    <row r="516" spans="1:2" x14ac:dyDescent="0.3">
      <c r="A516" t="s">
        <v>20</v>
      </c>
      <c r="B516" s="13">
        <v>110</v>
      </c>
    </row>
    <row r="517" spans="1:2" x14ac:dyDescent="0.3">
      <c r="A517" t="s">
        <v>20</v>
      </c>
      <c r="B517" s="13">
        <v>236</v>
      </c>
    </row>
    <row r="518" spans="1:2" x14ac:dyDescent="0.3">
      <c r="A518" t="s">
        <v>20</v>
      </c>
      <c r="B518" s="13">
        <v>191</v>
      </c>
    </row>
    <row r="519" spans="1:2" x14ac:dyDescent="0.3">
      <c r="A519" t="s">
        <v>20</v>
      </c>
      <c r="B519" s="13">
        <v>3934</v>
      </c>
    </row>
    <row r="520" spans="1:2" x14ac:dyDescent="0.3">
      <c r="A520" t="s">
        <v>20</v>
      </c>
      <c r="B520" s="13">
        <v>80</v>
      </c>
    </row>
    <row r="521" spans="1:2" x14ac:dyDescent="0.3">
      <c r="A521" t="s">
        <v>20</v>
      </c>
      <c r="B521" s="13">
        <v>462</v>
      </c>
    </row>
    <row r="522" spans="1:2" x14ac:dyDescent="0.3">
      <c r="A522" t="s">
        <v>20</v>
      </c>
      <c r="B522" s="13">
        <v>179</v>
      </c>
    </row>
    <row r="523" spans="1:2" x14ac:dyDescent="0.3">
      <c r="A523" t="s">
        <v>20</v>
      </c>
      <c r="B523" s="13">
        <v>1866</v>
      </c>
    </row>
    <row r="524" spans="1:2" x14ac:dyDescent="0.3">
      <c r="A524" t="s">
        <v>20</v>
      </c>
      <c r="B524" s="13">
        <v>156</v>
      </c>
    </row>
    <row r="525" spans="1:2" x14ac:dyDescent="0.3">
      <c r="A525" t="s">
        <v>20</v>
      </c>
      <c r="B525" s="13">
        <v>255</v>
      </c>
    </row>
    <row r="526" spans="1:2" x14ac:dyDescent="0.3">
      <c r="A526" t="s">
        <v>20</v>
      </c>
      <c r="B526" s="13">
        <v>2261</v>
      </c>
    </row>
    <row r="527" spans="1:2" x14ac:dyDescent="0.3">
      <c r="A527" t="s">
        <v>20</v>
      </c>
      <c r="B527" s="13">
        <v>40</v>
      </c>
    </row>
    <row r="528" spans="1:2" x14ac:dyDescent="0.3">
      <c r="A528" t="s">
        <v>20</v>
      </c>
      <c r="B528" s="13">
        <v>2289</v>
      </c>
    </row>
    <row r="529" spans="1:2" x14ac:dyDescent="0.3">
      <c r="A529" t="s">
        <v>20</v>
      </c>
      <c r="B529" s="13">
        <v>65</v>
      </c>
    </row>
    <row r="530" spans="1:2" x14ac:dyDescent="0.3">
      <c r="A530" t="s">
        <v>20</v>
      </c>
      <c r="B530" s="13">
        <v>3777</v>
      </c>
    </row>
    <row r="531" spans="1:2" x14ac:dyDescent="0.3">
      <c r="A531" t="s">
        <v>20</v>
      </c>
      <c r="B531" s="13">
        <v>184</v>
      </c>
    </row>
    <row r="532" spans="1:2" x14ac:dyDescent="0.3">
      <c r="A532" t="s">
        <v>20</v>
      </c>
      <c r="B532" s="13">
        <v>85</v>
      </c>
    </row>
    <row r="533" spans="1:2" x14ac:dyDescent="0.3">
      <c r="A533" t="s">
        <v>20</v>
      </c>
      <c r="B533" s="13">
        <v>144</v>
      </c>
    </row>
    <row r="534" spans="1:2" x14ac:dyDescent="0.3">
      <c r="A534" t="s">
        <v>20</v>
      </c>
      <c r="B534" s="13">
        <v>1902</v>
      </c>
    </row>
    <row r="535" spans="1:2" x14ac:dyDescent="0.3">
      <c r="A535" t="s">
        <v>20</v>
      </c>
      <c r="B535" s="13">
        <v>105</v>
      </c>
    </row>
    <row r="536" spans="1:2" x14ac:dyDescent="0.3">
      <c r="A536" t="s">
        <v>20</v>
      </c>
      <c r="B536" s="13">
        <v>132</v>
      </c>
    </row>
    <row r="537" spans="1:2" x14ac:dyDescent="0.3">
      <c r="A537" t="s">
        <v>20</v>
      </c>
      <c r="B537" s="13">
        <v>96</v>
      </c>
    </row>
    <row r="538" spans="1:2" x14ac:dyDescent="0.3">
      <c r="A538" t="s">
        <v>20</v>
      </c>
      <c r="B538" s="13">
        <v>114</v>
      </c>
    </row>
    <row r="539" spans="1:2" x14ac:dyDescent="0.3">
      <c r="A539" t="s">
        <v>20</v>
      </c>
      <c r="B539" s="13">
        <v>203</v>
      </c>
    </row>
    <row r="540" spans="1:2" x14ac:dyDescent="0.3">
      <c r="A540" t="s">
        <v>20</v>
      </c>
      <c r="B540" s="13">
        <v>1559</v>
      </c>
    </row>
    <row r="541" spans="1:2" x14ac:dyDescent="0.3">
      <c r="A541" t="s">
        <v>20</v>
      </c>
      <c r="B541" s="13">
        <v>1548</v>
      </c>
    </row>
    <row r="542" spans="1:2" x14ac:dyDescent="0.3">
      <c r="A542" t="s">
        <v>20</v>
      </c>
      <c r="B542" s="13">
        <v>80</v>
      </c>
    </row>
    <row r="543" spans="1:2" x14ac:dyDescent="0.3">
      <c r="A543" t="s">
        <v>20</v>
      </c>
      <c r="B543" s="13">
        <v>131</v>
      </c>
    </row>
    <row r="544" spans="1:2" x14ac:dyDescent="0.3">
      <c r="A544" t="s">
        <v>20</v>
      </c>
      <c r="B544" s="13">
        <v>112</v>
      </c>
    </row>
    <row r="545" spans="1:2" x14ac:dyDescent="0.3">
      <c r="A545" t="s">
        <v>20</v>
      </c>
      <c r="B545" s="13">
        <v>155</v>
      </c>
    </row>
    <row r="546" spans="1:2" x14ac:dyDescent="0.3">
      <c r="A546" t="s">
        <v>20</v>
      </c>
      <c r="B546" s="13">
        <v>266</v>
      </c>
    </row>
    <row r="547" spans="1:2" x14ac:dyDescent="0.3">
      <c r="A547" t="s">
        <v>20</v>
      </c>
      <c r="B547" s="13">
        <v>155</v>
      </c>
    </row>
    <row r="548" spans="1:2" x14ac:dyDescent="0.3">
      <c r="A548" t="s">
        <v>20</v>
      </c>
      <c r="B548" s="13">
        <v>207</v>
      </c>
    </row>
    <row r="549" spans="1:2" x14ac:dyDescent="0.3">
      <c r="A549" t="s">
        <v>20</v>
      </c>
      <c r="B549" s="13">
        <v>245</v>
      </c>
    </row>
    <row r="550" spans="1:2" x14ac:dyDescent="0.3">
      <c r="A550" t="s">
        <v>20</v>
      </c>
      <c r="B550" s="13">
        <v>1573</v>
      </c>
    </row>
    <row r="551" spans="1:2" x14ac:dyDescent="0.3">
      <c r="A551" t="s">
        <v>20</v>
      </c>
      <c r="B551" s="13">
        <v>114</v>
      </c>
    </row>
    <row r="552" spans="1:2" x14ac:dyDescent="0.3">
      <c r="A552" t="s">
        <v>20</v>
      </c>
      <c r="B552" s="13">
        <v>93</v>
      </c>
    </row>
    <row r="553" spans="1:2" x14ac:dyDescent="0.3">
      <c r="A553" t="s">
        <v>20</v>
      </c>
      <c r="B553" s="13">
        <v>1681</v>
      </c>
    </row>
    <row r="554" spans="1:2" x14ac:dyDescent="0.3">
      <c r="A554" t="s">
        <v>20</v>
      </c>
      <c r="B554" s="13">
        <v>32</v>
      </c>
    </row>
    <row r="555" spans="1:2" x14ac:dyDescent="0.3">
      <c r="A555" t="s">
        <v>20</v>
      </c>
      <c r="B555" s="13">
        <v>135</v>
      </c>
    </row>
    <row r="556" spans="1:2" x14ac:dyDescent="0.3">
      <c r="A556" t="s">
        <v>20</v>
      </c>
      <c r="B556" s="13">
        <v>140</v>
      </c>
    </row>
    <row r="557" spans="1:2" x14ac:dyDescent="0.3">
      <c r="A557" t="s">
        <v>20</v>
      </c>
      <c r="B557" s="13">
        <v>92</v>
      </c>
    </row>
    <row r="558" spans="1:2" x14ac:dyDescent="0.3">
      <c r="A558" t="s">
        <v>20</v>
      </c>
      <c r="B558" s="13">
        <v>1015</v>
      </c>
    </row>
    <row r="559" spans="1:2" x14ac:dyDescent="0.3">
      <c r="A559" t="s">
        <v>20</v>
      </c>
      <c r="B559" s="13">
        <v>323</v>
      </c>
    </row>
    <row r="560" spans="1:2" x14ac:dyDescent="0.3">
      <c r="A560" t="s">
        <v>20</v>
      </c>
      <c r="B560" s="13">
        <v>2326</v>
      </c>
    </row>
    <row r="561" spans="1:2" x14ac:dyDescent="0.3">
      <c r="A561" t="s">
        <v>20</v>
      </c>
      <c r="B561" s="13">
        <v>381</v>
      </c>
    </row>
    <row r="562" spans="1:2" x14ac:dyDescent="0.3">
      <c r="A562" t="s">
        <v>20</v>
      </c>
      <c r="B562" s="13">
        <v>480</v>
      </c>
    </row>
    <row r="563" spans="1:2" x14ac:dyDescent="0.3">
      <c r="A563" t="s">
        <v>20</v>
      </c>
      <c r="B563" s="13">
        <v>226</v>
      </c>
    </row>
    <row r="564" spans="1:2" x14ac:dyDescent="0.3">
      <c r="A564" t="s">
        <v>20</v>
      </c>
      <c r="B564" s="13">
        <v>241</v>
      </c>
    </row>
    <row r="565" spans="1:2" x14ac:dyDescent="0.3">
      <c r="A565" t="s">
        <v>20</v>
      </c>
      <c r="B565" s="13">
        <v>132</v>
      </c>
    </row>
    <row r="566" spans="1:2" x14ac:dyDescent="0.3">
      <c r="A566" t="s">
        <v>20</v>
      </c>
      <c r="B566" s="13">
        <v>2043</v>
      </c>
    </row>
  </sheetData>
  <conditionalFormatting sqref="A1:A1048576">
    <cfRule type="cellIs" dxfId="11" priority="17" operator="equal">
      <formula>"canceled"</formula>
    </cfRule>
    <cfRule type="cellIs" dxfId="10" priority="18" operator="equal">
      <formula>"live"</formula>
    </cfRule>
    <cfRule type="cellIs" dxfId="9" priority="19" operator="equal">
      <formula>"failed"</formula>
    </cfRule>
    <cfRule type="cellIs" dxfId="8" priority="20" operator="equal">
      <formula>"successful"</formula>
    </cfRule>
  </conditionalFormatting>
  <conditionalFormatting sqref="D1047941:D1048011">
    <cfRule type="cellIs" dxfId="7" priority="13" operator="equal">
      <formula>"canceled"</formula>
    </cfRule>
    <cfRule type="cellIs" dxfId="6" priority="14" operator="equal">
      <formula>"live"</formula>
    </cfRule>
    <cfRule type="cellIs" dxfId="5" priority="15" operator="equal">
      <formula>"failed"</formula>
    </cfRule>
    <cfRule type="cellIs" dxfId="4" priority="16" operator="equal">
      <formula>"successful"</formula>
    </cfRule>
  </conditionalFormatting>
  <conditionalFormatting sqref="D1:D1047940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CA9E-A893-421B-AF16-2289F4D33ED4}">
  <sheetPr codeName="Sheet8"/>
  <dimension ref="A1:S394"/>
  <sheetViews>
    <sheetView topLeftCell="A113" workbookViewId="0">
      <selection activeCell="D134" sqref="D134"/>
    </sheetView>
  </sheetViews>
  <sheetFormatPr defaultRowHeight="15.6" x14ac:dyDescent="0.3"/>
  <cols>
    <col min="1" max="1" width="12.296875" bestFit="1" customWidth="1"/>
    <col min="2" max="2" width="17.296875" bestFit="1" customWidth="1"/>
    <col min="5" max="8" width="10.59765625" customWidth="1"/>
    <col min="18" max="18" width="12.296875" bestFit="1" customWidth="1"/>
    <col min="19" max="19" width="13.796875" bestFit="1" customWidth="1"/>
  </cols>
  <sheetData>
    <row r="1" spans="1:19" x14ac:dyDescent="0.3">
      <c r="R1" s="5" t="s">
        <v>2033</v>
      </c>
      <c r="S1" t="s">
        <v>2121</v>
      </c>
    </row>
    <row r="2" spans="1:19" x14ac:dyDescent="0.3">
      <c r="R2" s="6">
        <v>0</v>
      </c>
      <c r="S2">
        <v>2</v>
      </c>
    </row>
    <row r="3" spans="1:19" x14ac:dyDescent="0.3">
      <c r="A3" s="5" t="s">
        <v>2033</v>
      </c>
      <c r="B3" t="s">
        <v>2120</v>
      </c>
      <c r="R3" s="6">
        <v>1</v>
      </c>
      <c r="S3">
        <v>18</v>
      </c>
    </row>
    <row r="4" spans="1:19" x14ac:dyDescent="0.3">
      <c r="A4" s="6">
        <v>16</v>
      </c>
      <c r="B4">
        <v>1</v>
      </c>
      <c r="R4" s="6">
        <v>5</v>
      </c>
      <c r="S4">
        <v>2</v>
      </c>
    </row>
    <row r="5" spans="1:19" x14ac:dyDescent="0.3">
      <c r="A5" s="6">
        <v>26</v>
      </c>
      <c r="B5">
        <v>1</v>
      </c>
      <c r="R5" s="6">
        <v>6</v>
      </c>
      <c r="S5">
        <v>1</v>
      </c>
    </row>
    <row r="6" spans="1:19" x14ac:dyDescent="0.3">
      <c r="A6" s="6">
        <v>27</v>
      </c>
      <c r="B6">
        <v>1</v>
      </c>
      <c r="R6" s="6">
        <v>7</v>
      </c>
      <c r="S6">
        <v>2</v>
      </c>
    </row>
    <row r="7" spans="1:19" x14ac:dyDescent="0.3">
      <c r="A7" s="6">
        <v>32</v>
      </c>
      <c r="B7">
        <v>2</v>
      </c>
      <c r="R7" s="6">
        <v>9</v>
      </c>
      <c r="S7">
        <v>2</v>
      </c>
    </row>
    <row r="8" spans="1:19" x14ac:dyDescent="0.3">
      <c r="A8" s="6">
        <v>34</v>
      </c>
      <c r="B8">
        <v>1</v>
      </c>
      <c r="R8" s="6">
        <v>10</v>
      </c>
      <c r="S8">
        <v>5</v>
      </c>
    </row>
    <row r="9" spans="1:19" x14ac:dyDescent="0.3">
      <c r="A9" s="6">
        <v>40</v>
      </c>
      <c r="B9">
        <v>1</v>
      </c>
      <c r="R9" s="6">
        <v>12</v>
      </c>
      <c r="S9">
        <v>2</v>
      </c>
    </row>
    <row r="10" spans="1:19" x14ac:dyDescent="0.3">
      <c r="A10" s="6">
        <v>41</v>
      </c>
      <c r="B10">
        <v>2</v>
      </c>
      <c r="R10" s="6">
        <v>13</v>
      </c>
      <c r="S10">
        <v>2</v>
      </c>
    </row>
    <row r="11" spans="1:19" x14ac:dyDescent="0.3">
      <c r="A11" s="6">
        <v>42</v>
      </c>
      <c r="B11">
        <v>1</v>
      </c>
      <c r="R11" s="6">
        <v>14</v>
      </c>
      <c r="S11">
        <v>2</v>
      </c>
    </row>
    <row r="12" spans="1:19" x14ac:dyDescent="0.3">
      <c r="A12" s="6">
        <v>43</v>
      </c>
      <c r="B12">
        <v>2</v>
      </c>
      <c r="R12" s="6">
        <v>15</v>
      </c>
      <c r="S12">
        <v>7</v>
      </c>
    </row>
    <row r="13" spans="1:19" x14ac:dyDescent="0.3">
      <c r="A13" s="6">
        <v>48</v>
      </c>
      <c r="B13">
        <v>3</v>
      </c>
      <c r="R13" s="6">
        <v>16</v>
      </c>
      <c r="S13">
        <v>4</v>
      </c>
    </row>
    <row r="14" spans="1:19" x14ac:dyDescent="0.3">
      <c r="A14" s="6">
        <v>50</v>
      </c>
      <c r="B14">
        <v>3</v>
      </c>
      <c r="R14" s="6">
        <v>17</v>
      </c>
      <c r="S14">
        <v>4</v>
      </c>
    </row>
    <row r="15" spans="1:19" x14ac:dyDescent="0.3">
      <c r="A15" s="6">
        <v>52</v>
      </c>
      <c r="B15">
        <v>1</v>
      </c>
      <c r="R15" s="6">
        <v>18</v>
      </c>
      <c r="S15">
        <v>2</v>
      </c>
    </row>
    <row r="16" spans="1:19" x14ac:dyDescent="0.3">
      <c r="A16" s="6">
        <v>53</v>
      </c>
      <c r="B16">
        <v>2</v>
      </c>
      <c r="R16" s="6">
        <v>19</v>
      </c>
      <c r="S16">
        <v>3</v>
      </c>
    </row>
    <row r="17" spans="1:19" x14ac:dyDescent="0.3">
      <c r="A17" s="6">
        <v>54</v>
      </c>
      <c r="B17">
        <v>1</v>
      </c>
      <c r="R17" s="6">
        <v>21</v>
      </c>
      <c r="S17">
        <v>3</v>
      </c>
    </row>
    <row r="18" spans="1:19" x14ac:dyDescent="0.3">
      <c r="A18" s="6">
        <v>55</v>
      </c>
      <c r="B18">
        <v>1</v>
      </c>
      <c r="R18" s="6">
        <v>22</v>
      </c>
      <c r="S18">
        <v>1</v>
      </c>
    </row>
    <row r="19" spans="1:19" x14ac:dyDescent="0.3">
      <c r="A19" s="6">
        <v>56</v>
      </c>
      <c r="B19">
        <v>1</v>
      </c>
      <c r="R19" s="6">
        <v>23</v>
      </c>
      <c r="S19">
        <v>1</v>
      </c>
    </row>
    <row r="20" spans="1:19" x14ac:dyDescent="0.3">
      <c r="A20" s="6">
        <v>59</v>
      </c>
      <c r="B20">
        <v>1</v>
      </c>
      <c r="R20" s="6">
        <v>24</v>
      </c>
      <c r="S20">
        <v>3</v>
      </c>
    </row>
    <row r="21" spans="1:19" x14ac:dyDescent="0.3">
      <c r="A21" s="6">
        <v>62</v>
      </c>
      <c r="B21">
        <v>1</v>
      </c>
      <c r="R21" s="6">
        <v>25</v>
      </c>
      <c r="S21">
        <v>3</v>
      </c>
    </row>
    <row r="22" spans="1:19" x14ac:dyDescent="0.3">
      <c r="A22" s="6">
        <v>64</v>
      </c>
      <c r="B22">
        <v>1</v>
      </c>
      <c r="R22" s="6">
        <v>26</v>
      </c>
      <c r="S22">
        <v>4</v>
      </c>
    </row>
    <row r="23" spans="1:19" x14ac:dyDescent="0.3">
      <c r="A23" s="6">
        <v>65</v>
      </c>
      <c r="B23">
        <v>2</v>
      </c>
      <c r="R23" s="6">
        <v>27</v>
      </c>
      <c r="S23">
        <v>2</v>
      </c>
    </row>
    <row r="24" spans="1:19" x14ac:dyDescent="0.3">
      <c r="A24" s="6">
        <v>67</v>
      </c>
      <c r="B24">
        <v>1</v>
      </c>
      <c r="R24" s="6">
        <v>29</v>
      </c>
      <c r="S24">
        <v>2</v>
      </c>
    </row>
    <row r="25" spans="1:19" x14ac:dyDescent="0.3">
      <c r="A25" s="6">
        <v>68</v>
      </c>
      <c r="B25">
        <v>1</v>
      </c>
      <c r="R25" s="6">
        <v>30</v>
      </c>
      <c r="S25">
        <v>2</v>
      </c>
    </row>
    <row r="26" spans="1:19" x14ac:dyDescent="0.3">
      <c r="A26" s="6">
        <v>69</v>
      </c>
      <c r="B26">
        <v>2</v>
      </c>
      <c r="R26" s="6">
        <v>31</v>
      </c>
      <c r="S26">
        <v>5</v>
      </c>
    </row>
    <row r="27" spans="1:19" x14ac:dyDescent="0.3">
      <c r="A27" s="6">
        <v>70</v>
      </c>
      <c r="B27">
        <v>1</v>
      </c>
      <c r="E27" s="19"/>
      <c r="F27" s="19"/>
      <c r="G27" s="19"/>
      <c r="R27" s="6">
        <v>32</v>
      </c>
      <c r="S27">
        <v>3</v>
      </c>
    </row>
    <row r="28" spans="1:19" x14ac:dyDescent="0.3">
      <c r="A28" s="6">
        <v>71</v>
      </c>
      <c r="B28">
        <v>1</v>
      </c>
      <c r="F28" s="13"/>
      <c r="G28" s="13"/>
      <c r="R28" s="6">
        <v>33</v>
      </c>
      <c r="S28">
        <v>3</v>
      </c>
    </row>
    <row r="29" spans="1:19" x14ac:dyDescent="0.3">
      <c r="A29" s="6">
        <v>72</v>
      </c>
      <c r="B29">
        <v>1</v>
      </c>
      <c r="F29" s="13"/>
      <c r="G29" s="13"/>
      <c r="R29" s="6">
        <v>34</v>
      </c>
      <c r="S29">
        <v>1</v>
      </c>
    </row>
    <row r="30" spans="1:19" x14ac:dyDescent="0.3">
      <c r="A30" s="6">
        <v>76</v>
      </c>
      <c r="B30">
        <v>2</v>
      </c>
      <c r="F30" s="13"/>
      <c r="G30" s="13"/>
      <c r="R30" s="6">
        <v>35</v>
      </c>
      <c r="S30">
        <v>4</v>
      </c>
    </row>
    <row r="31" spans="1:19" x14ac:dyDescent="0.3">
      <c r="A31" s="6">
        <v>78</v>
      </c>
      <c r="B31">
        <v>2</v>
      </c>
      <c r="F31" s="13"/>
      <c r="G31" s="13"/>
      <c r="R31" s="6">
        <v>36</v>
      </c>
      <c r="S31">
        <v>1</v>
      </c>
    </row>
    <row r="32" spans="1:19" x14ac:dyDescent="0.3">
      <c r="A32" s="6">
        <v>80</v>
      </c>
      <c r="B32">
        <v>6</v>
      </c>
      <c r="F32" s="15"/>
      <c r="G32" s="15"/>
      <c r="R32" s="6">
        <v>37</v>
      </c>
      <c r="S32">
        <v>4</v>
      </c>
    </row>
    <row r="33" spans="1:19" x14ac:dyDescent="0.3">
      <c r="A33" s="6">
        <v>81</v>
      </c>
      <c r="B33">
        <v>1</v>
      </c>
      <c r="F33" s="15"/>
      <c r="G33" s="15"/>
      <c r="R33" s="6">
        <v>38</v>
      </c>
      <c r="S33">
        <v>4</v>
      </c>
    </row>
    <row r="34" spans="1:19" x14ac:dyDescent="0.3">
      <c r="A34" s="6">
        <v>82</v>
      </c>
      <c r="B34">
        <v>2</v>
      </c>
      <c r="R34" s="6">
        <v>39</v>
      </c>
      <c r="S34">
        <v>1</v>
      </c>
    </row>
    <row r="35" spans="1:19" x14ac:dyDescent="0.3">
      <c r="A35" s="6">
        <v>83</v>
      </c>
      <c r="B35">
        <v>2</v>
      </c>
      <c r="R35" s="6">
        <v>40</v>
      </c>
      <c r="S35">
        <v>3</v>
      </c>
    </row>
    <row r="36" spans="1:19" x14ac:dyDescent="0.3">
      <c r="A36" s="6">
        <v>84</v>
      </c>
      <c r="B36">
        <v>2</v>
      </c>
      <c r="R36" s="6">
        <v>41</v>
      </c>
      <c r="S36">
        <v>2</v>
      </c>
    </row>
    <row r="37" spans="1:19" x14ac:dyDescent="0.3">
      <c r="A37" s="6">
        <v>85</v>
      </c>
      <c r="B37">
        <v>6</v>
      </c>
      <c r="R37" s="6">
        <v>42</v>
      </c>
      <c r="S37">
        <v>1</v>
      </c>
    </row>
    <row r="38" spans="1:19" x14ac:dyDescent="0.3">
      <c r="A38" s="6">
        <v>86</v>
      </c>
      <c r="B38">
        <v>3</v>
      </c>
      <c r="R38" s="6">
        <v>44</v>
      </c>
      <c r="S38">
        <v>2</v>
      </c>
    </row>
    <row r="39" spans="1:19" x14ac:dyDescent="0.3">
      <c r="A39" s="6">
        <v>87</v>
      </c>
      <c r="B39">
        <v>3</v>
      </c>
      <c r="R39" s="6">
        <v>45</v>
      </c>
      <c r="S39">
        <v>1</v>
      </c>
    </row>
    <row r="40" spans="1:19" x14ac:dyDescent="0.3">
      <c r="A40" s="6">
        <v>88</v>
      </c>
      <c r="B40">
        <v>4</v>
      </c>
      <c r="R40" s="6">
        <v>46</v>
      </c>
      <c r="S40">
        <v>1</v>
      </c>
    </row>
    <row r="41" spans="1:19" x14ac:dyDescent="0.3">
      <c r="A41" s="6">
        <v>89</v>
      </c>
      <c r="B41">
        <v>2</v>
      </c>
      <c r="R41" s="6">
        <v>47</v>
      </c>
      <c r="S41">
        <v>1</v>
      </c>
    </row>
    <row r="42" spans="1:19" x14ac:dyDescent="0.3">
      <c r="A42" s="6">
        <v>91</v>
      </c>
      <c r="B42">
        <v>1</v>
      </c>
      <c r="R42" s="6">
        <v>48</v>
      </c>
      <c r="S42">
        <v>1</v>
      </c>
    </row>
    <row r="43" spans="1:19" x14ac:dyDescent="0.3">
      <c r="A43" s="6">
        <v>92</v>
      </c>
      <c r="B43">
        <v>5</v>
      </c>
      <c r="R43" s="6">
        <v>49</v>
      </c>
      <c r="S43">
        <v>2</v>
      </c>
    </row>
    <row r="44" spans="1:19" x14ac:dyDescent="0.3">
      <c r="A44" s="6">
        <v>93</v>
      </c>
      <c r="B44">
        <v>1</v>
      </c>
      <c r="R44" s="6">
        <v>51</v>
      </c>
      <c r="S44">
        <v>1</v>
      </c>
    </row>
    <row r="45" spans="1:19" x14ac:dyDescent="0.3">
      <c r="A45" s="6">
        <v>94</v>
      </c>
      <c r="B45">
        <v>3</v>
      </c>
      <c r="R45" s="6">
        <v>52</v>
      </c>
      <c r="S45">
        <v>1</v>
      </c>
    </row>
    <row r="46" spans="1:19" x14ac:dyDescent="0.3">
      <c r="A46" s="6">
        <v>95</v>
      </c>
      <c r="B46">
        <v>1</v>
      </c>
      <c r="R46" s="6">
        <v>53</v>
      </c>
      <c r="S46">
        <v>1</v>
      </c>
    </row>
    <row r="47" spans="1:19" x14ac:dyDescent="0.3">
      <c r="A47" s="6">
        <v>96</v>
      </c>
      <c r="B47">
        <v>3</v>
      </c>
      <c r="R47" s="6">
        <v>54</v>
      </c>
      <c r="S47">
        <v>1</v>
      </c>
    </row>
    <row r="48" spans="1:19" x14ac:dyDescent="0.3">
      <c r="A48" s="6">
        <v>97</v>
      </c>
      <c r="B48">
        <v>1</v>
      </c>
      <c r="R48" s="6">
        <v>55</v>
      </c>
      <c r="S48">
        <v>3</v>
      </c>
    </row>
    <row r="49" spans="1:19" x14ac:dyDescent="0.3">
      <c r="A49" s="6">
        <v>98</v>
      </c>
      <c r="B49">
        <v>2</v>
      </c>
      <c r="R49" s="6">
        <v>56</v>
      </c>
      <c r="S49">
        <v>3</v>
      </c>
    </row>
    <row r="50" spans="1:19" x14ac:dyDescent="0.3">
      <c r="A50" s="6">
        <v>100</v>
      </c>
      <c r="B50">
        <v>2</v>
      </c>
      <c r="R50" s="6">
        <v>57</v>
      </c>
      <c r="S50">
        <v>3</v>
      </c>
    </row>
    <row r="51" spans="1:19" x14ac:dyDescent="0.3">
      <c r="A51" s="6">
        <v>101</v>
      </c>
      <c r="B51">
        <v>2</v>
      </c>
      <c r="R51" s="6">
        <v>58</v>
      </c>
      <c r="S51">
        <v>2</v>
      </c>
    </row>
    <row r="52" spans="1:19" x14ac:dyDescent="0.3">
      <c r="A52" s="6">
        <v>102</v>
      </c>
      <c r="B52">
        <v>2</v>
      </c>
      <c r="R52" s="6">
        <v>60</v>
      </c>
      <c r="S52">
        <v>2</v>
      </c>
    </row>
    <row r="53" spans="1:19" x14ac:dyDescent="0.3">
      <c r="A53" s="6">
        <v>103</v>
      </c>
      <c r="B53">
        <v>2</v>
      </c>
      <c r="R53" s="6">
        <v>62</v>
      </c>
      <c r="S53">
        <v>2</v>
      </c>
    </row>
    <row r="54" spans="1:19" x14ac:dyDescent="0.3">
      <c r="A54" s="6">
        <v>105</v>
      </c>
      <c r="B54">
        <v>1</v>
      </c>
      <c r="R54" s="6">
        <v>63</v>
      </c>
      <c r="S54">
        <v>2</v>
      </c>
    </row>
    <row r="55" spans="1:19" x14ac:dyDescent="0.3">
      <c r="A55" s="6">
        <v>106</v>
      </c>
      <c r="B55">
        <v>2</v>
      </c>
      <c r="R55" s="6">
        <v>64</v>
      </c>
      <c r="S55">
        <v>5</v>
      </c>
    </row>
    <row r="56" spans="1:19" x14ac:dyDescent="0.3">
      <c r="A56" s="6">
        <v>107</v>
      </c>
      <c r="B56">
        <v>5</v>
      </c>
      <c r="R56" s="6">
        <v>65</v>
      </c>
      <c r="S56">
        <v>2</v>
      </c>
    </row>
    <row r="57" spans="1:19" x14ac:dyDescent="0.3">
      <c r="A57" s="6">
        <v>110</v>
      </c>
      <c r="B57">
        <v>4</v>
      </c>
      <c r="R57" s="6">
        <v>67</v>
      </c>
      <c r="S57">
        <v>8</v>
      </c>
    </row>
    <row r="58" spans="1:19" x14ac:dyDescent="0.3">
      <c r="A58" s="6">
        <v>111</v>
      </c>
      <c r="B58">
        <v>1</v>
      </c>
      <c r="R58" s="6">
        <v>70</v>
      </c>
      <c r="S58">
        <v>1</v>
      </c>
    </row>
    <row r="59" spans="1:19" x14ac:dyDescent="0.3">
      <c r="A59" s="6">
        <v>112</v>
      </c>
      <c r="B59">
        <v>3</v>
      </c>
      <c r="R59" s="6">
        <v>71</v>
      </c>
      <c r="S59">
        <v>1</v>
      </c>
    </row>
    <row r="60" spans="1:19" x14ac:dyDescent="0.3">
      <c r="A60" s="6">
        <v>113</v>
      </c>
      <c r="B60">
        <v>2</v>
      </c>
      <c r="R60" s="6">
        <v>73</v>
      </c>
      <c r="S60">
        <v>2</v>
      </c>
    </row>
    <row r="61" spans="1:19" x14ac:dyDescent="0.3">
      <c r="A61" s="6">
        <v>114</v>
      </c>
      <c r="B61">
        <v>3</v>
      </c>
      <c r="R61" s="6">
        <v>75</v>
      </c>
      <c r="S61">
        <v>6</v>
      </c>
    </row>
    <row r="62" spans="1:19" x14ac:dyDescent="0.3">
      <c r="A62" s="6">
        <v>115</v>
      </c>
      <c r="B62">
        <v>1</v>
      </c>
      <c r="R62" s="6">
        <v>76</v>
      </c>
      <c r="S62">
        <v>1</v>
      </c>
    </row>
    <row r="63" spans="1:19" x14ac:dyDescent="0.3">
      <c r="A63" s="6">
        <v>116</v>
      </c>
      <c r="B63">
        <v>2</v>
      </c>
      <c r="R63" s="6">
        <v>77</v>
      </c>
      <c r="S63">
        <v>3</v>
      </c>
    </row>
    <row r="64" spans="1:19" x14ac:dyDescent="0.3">
      <c r="A64" s="6">
        <v>117</v>
      </c>
      <c r="B64">
        <v>2</v>
      </c>
      <c r="R64" s="6">
        <v>78</v>
      </c>
      <c r="S64">
        <v>2</v>
      </c>
    </row>
    <row r="65" spans="1:19" x14ac:dyDescent="0.3">
      <c r="A65" s="6">
        <v>119</v>
      </c>
      <c r="B65">
        <v>1</v>
      </c>
      <c r="R65" s="6">
        <v>79</v>
      </c>
      <c r="S65">
        <v>1</v>
      </c>
    </row>
    <row r="66" spans="1:19" x14ac:dyDescent="0.3">
      <c r="A66" s="6">
        <v>121</v>
      </c>
      <c r="B66">
        <v>3</v>
      </c>
      <c r="R66" s="6">
        <v>80</v>
      </c>
      <c r="S66">
        <v>2</v>
      </c>
    </row>
    <row r="67" spans="1:19" x14ac:dyDescent="0.3">
      <c r="A67" s="6">
        <v>122</v>
      </c>
      <c r="B67">
        <v>4</v>
      </c>
      <c r="R67" s="6">
        <v>82</v>
      </c>
      <c r="S67">
        <v>2</v>
      </c>
    </row>
    <row r="68" spans="1:19" x14ac:dyDescent="0.3">
      <c r="A68" s="6">
        <v>123</v>
      </c>
      <c r="B68">
        <v>3</v>
      </c>
      <c r="R68" s="6">
        <v>83</v>
      </c>
      <c r="S68">
        <v>2</v>
      </c>
    </row>
    <row r="69" spans="1:19" x14ac:dyDescent="0.3">
      <c r="A69" s="6">
        <v>125</v>
      </c>
      <c r="B69">
        <v>1</v>
      </c>
      <c r="R69" s="6">
        <v>84</v>
      </c>
      <c r="S69">
        <v>1</v>
      </c>
    </row>
    <row r="70" spans="1:19" x14ac:dyDescent="0.3">
      <c r="A70" s="6">
        <v>126</v>
      </c>
      <c r="B70">
        <v>5</v>
      </c>
      <c r="R70" s="6">
        <v>86</v>
      </c>
      <c r="S70">
        <v>3</v>
      </c>
    </row>
    <row r="71" spans="1:19" x14ac:dyDescent="0.3">
      <c r="A71" s="6">
        <v>127</v>
      </c>
      <c r="B71">
        <v>2</v>
      </c>
      <c r="R71" s="6">
        <v>87</v>
      </c>
      <c r="S71">
        <v>2</v>
      </c>
    </row>
    <row r="72" spans="1:19" x14ac:dyDescent="0.3">
      <c r="A72" s="6">
        <v>128</v>
      </c>
      <c r="B72">
        <v>2</v>
      </c>
      <c r="R72" s="6">
        <v>88</v>
      </c>
      <c r="S72">
        <v>1</v>
      </c>
    </row>
    <row r="73" spans="1:19" x14ac:dyDescent="0.3">
      <c r="A73" s="6">
        <v>129</v>
      </c>
      <c r="B73">
        <v>2</v>
      </c>
      <c r="R73" s="6">
        <v>90</v>
      </c>
      <c r="S73">
        <v>1</v>
      </c>
    </row>
    <row r="74" spans="1:19" x14ac:dyDescent="0.3">
      <c r="A74" s="6">
        <v>130</v>
      </c>
      <c r="B74">
        <v>2</v>
      </c>
      <c r="R74" s="6">
        <v>91</v>
      </c>
      <c r="S74">
        <v>1</v>
      </c>
    </row>
    <row r="75" spans="1:19" x14ac:dyDescent="0.3">
      <c r="A75" s="6">
        <v>131</v>
      </c>
      <c r="B75">
        <v>5</v>
      </c>
      <c r="R75" s="6">
        <v>92</v>
      </c>
      <c r="S75">
        <v>3</v>
      </c>
    </row>
    <row r="76" spans="1:19" x14ac:dyDescent="0.3">
      <c r="A76" s="6">
        <v>132</v>
      </c>
      <c r="B76">
        <v>3</v>
      </c>
      <c r="R76" s="6">
        <v>94</v>
      </c>
      <c r="S76">
        <v>4</v>
      </c>
    </row>
    <row r="77" spans="1:19" x14ac:dyDescent="0.3">
      <c r="A77" s="6">
        <v>133</v>
      </c>
      <c r="B77">
        <v>3</v>
      </c>
      <c r="R77" s="6">
        <v>100</v>
      </c>
      <c r="S77">
        <v>1</v>
      </c>
    </row>
    <row r="78" spans="1:19" x14ac:dyDescent="0.3">
      <c r="A78" s="6">
        <v>134</v>
      </c>
      <c r="B78">
        <v>3</v>
      </c>
      <c r="R78" s="6">
        <v>101</v>
      </c>
      <c r="S78">
        <v>1</v>
      </c>
    </row>
    <row r="79" spans="1:19" x14ac:dyDescent="0.3">
      <c r="A79" s="6">
        <v>135</v>
      </c>
      <c r="B79">
        <v>3</v>
      </c>
      <c r="R79" s="6">
        <v>102</v>
      </c>
      <c r="S79">
        <v>1</v>
      </c>
    </row>
    <row r="80" spans="1:19" x14ac:dyDescent="0.3">
      <c r="A80" s="6">
        <v>136</v>
      </c>
      <c r="B80">
        <v>1</v>
      </c>
      <c r="R80" s="6">
        <v>104</v>
      </c>
      <c r="S80">
        <v>1</v>
      </c>
    </row>
    <row r="81" spans="1:19" x14ac:dyDescent="0.3">
      <c r="A81" s="6">
        <v>137</v>
      </c>
      <c r="B81">
        <v>2</v>
      </c>
      <c r="R81" s="6">
        <v>105</v>
      </c>
      <c r="S81">
        <v>2</v>
      </c>
    </row>
    <row r="82" spans="1:19" x14ac:dyDescent="0.3">
      <c r="A82" s="6">
        <v>138</v>
      </c>
      <c r="B82">
        <v>3</v>
      </c>
      <c r="R82" s="6">
        <v>106</v>
      </c>
      <c r="S82">
        <v>1</v>
      </c>
    </row>
    <row r="83" spans="1:19" x14ac:dyDescent="0.3">
      <c r="A83" s="6">
        <v>139</v>
      </c>
      <c r="B83">
        <v>2</v>
      </c>
      <c r="R83" s="6">
        <v>107</v>
      </c>
      <c r="S83">
        <v>1</v>
      </c>
    </row>
    <row r="84" spans="1:19" x14ac:dyDescent="0.3">
      <c r="A84" s="6">
        <v>140</v>
      </c>
      <c r="B84">
        <v>3</v>
      </c>
      <c r="R84" s="6">
        <v>108</v>
      </c>
      <c r="S84">
        <v>1</v>
      </c>
    </row>
    <row r="85" spans="1:19" x14ac:dyDescent="0.3">
      <c r="A85" s="6">
        <v>142</v>
      </c>
      <c r="B85">
        <v>4</v>
      </c>
      <c r="R85" s="6">
        <v>111</v>
      </c>
      <c r="S85">
        <v>1</v>
      </c>
    </row>
    <row r="86" spans="1:19" x14ac:dyDescent="0.3">
      <c r="A86" s="6">
        <v>143</v>
      </c>
      <c r="B86">
        <v>1</v>
      </c>
      <c r="R86" s="6">
        <v>112</v>
      </c>
      <c r="S86">
        <v>2</v>
      </c>
    </row>
    <row r="87" spans="1:19" x14ac:dyDescent="0.3">
      <c r="A87" s="6">
        <v>144</v>
      </c>
      <c r="B87">
        <v>4</v>
      </c>
      <c r="R87" s="6">
        <v>113</v>
      </c>
      <c r="S87">
        <v>1</v>
      </c>
    </row>
    <row r="88" spans="1:19" x14ac:dyDescent="0.3">
      <c r="A88" s="6">
        <v>146</v>
      </c>
      <c r="B88">
        <v>1</v>
      </c>
      <c r="R88" s="6">
        <v>114</v>
      </c>
      <c r="S88">
        <v>2</v>
      </c>
    </row>
    <row r="89" spans="1:19" x14ac:dyDescent="0.3">
      <c r="A89" s="6">
        <v>147</v>
      </c>
      <c r="B89">
        <v>3</v>
      </c>
      <c r="R89" s="6">
        <v>115</v>
      </c>
      <c r="S89">
        <v>1</v>
      </c>
    </row>
    <row r="90" spans="1:19" x14ac:dyDescent="0.3">
      <c r="A90" s="6">
        <v>148</v>
      </c>
      <c r="B90">
        <v>2</v>
      </c>
      <c r="R90" s="6">
        <v>117</v>
      </c>
      <c r="S90">
        <v>1</v>
      </c>
    </row>
    <row r="91" spans="1:19" x14ac:dyDescent="0.3">
      <c r="A91" s="6">
        <v>149</v>
      </c>
      <c r="B91">
        <v>2</v>
      </c>
      <c r="R91" s="6">
        <v>118</v>
      </c>
      <c r="S91">
        <v>1</v>
      </c>
    </row>
    <row r="92" spans="1:19" x14ac:dyDescent="0.3">
      <c r="A92" s="6">
        <v>150</v>
      </c>
      <c r="B92">
        <v>2</v>
      </c>
      <c r="R92" s="6">
        <v>120</v>
      </c>
      <c r="S92">
        <v>2</v>
      </c>
    </row>
    <row r="93" spans="1:19" x14ac:dyDescent="0.3">
      <c r="A93" s="6">
        <v>154</v>
      </c>
      <c r="B93">
        <v>4</v>
      </c>
      <c r="R93" s="6">
        <v>121</v>
      </c>
      <c r="S93">
        <v>1</v>
      </c>
    </row>
    <row r="94" spans="1:19" x14ac:dyDescent="0.3">
      <c r="A94" s="6">
        <v>155</v>
      </c>
      <c r="B94">
        <v>4</v>
      </c>
      <c r="R94" s="6">
        <v>127</v>
      </c>
      <c r="S94">
        <v>1</v>
      </c>
    </row>
    <row r="95" spans="1:19" x14ac:dyDescent="0.3">
      <c r="A95" s="6">
        <v>156</v>
      </c>
      <c r="B95">
        <v>2</v>
      </c>
      <c r="R95" s="6">
        <v>128</v>
      </c>
      <c r="S95">
        <v>1</v>
      </c>
    </row>
    <row r="96" spans="1:19" x14ac:dyDescent="0.3">
      <c r="A96" s="6">
        <v>157</v>
      </c>
      <c r="B96">
        <v>5</v>
      </c>
      <c r="R96" s="6">
        <v>130</v>
      </c>
      <c r="S96">
        <v>1</v>
      </c>
    </row>
    <row r="97" spans="1:19" x14ac:dyDescent="0.3">
      <c r="A97" s="6">
        <v>158</v>
      </c>
      <c r="B97">
        <v>2</v>
      </c>
      <c r="R97" s="6">
        <v>131</v>
      </c>
      <c r="S97">
        <v>1</v>
      </c>
    </row>
    <row r="98" spans="1:19" x14ac:dyDescent="0.3">
      <c r="A98" s="6">
        <v>159</v>
      </c>
      <c r="B98">
        <v>3</v>
      </c>
      <c r="R98" s="6">
        <v>132</v>
      </c>
      <c r="S98">
        <v>1</v>
      </c>
    </row>
    <row r="99" spans="1:19" x14ac:dyDescent="0.3">
      <c r="A99" s="6">
        <v>160</v>
      </c>
      <c r="B99">
        <v>2</v>
      </c>
      <c r="R99" s="6">
        <v>133</v>
      </c>
      <c r="S99">
        <v>2</v>
      </c>
    </row>
    <row r="100" spans="1:19" x14ac:dyDescent="0.3">
      <c r="A100" s="6">
        <v>161</v>
      </c>
      <c r="B100">
        <v>1</v>
      </c>
      <c r="R100" s="6">
        <v>135</v>
      </c>
      <c r="S100">
        <v>1</v>
      </c>
    </row>
    <row r="101" spans="1:19" x14ac:dyDescent="0.3">
      <c r="A101" s="6">
        <v>163</v>
      </c>
      <c r="B101">
        <v>2</v>
      </c>
      <c r="R101" s="6">
        <v>136</v>
      </c>
      <c r="S101">
        <v>1</v>
      </c>
    </row>
    <row r="102" spans="1:19" x14ac:dyDescent="0.3">
      <c r="A102" s="6">
        <v>164</v>
      </c>
      <c r="B102">
        <v>5</v>
      </c>
      <c r="R102" s="6">
        <v>137</v>
      </c>
      <c r="S102">
        <v>1</v>
      </c>
    </row>
    <row r="103" spans="1:19" x14ac:dyDescent="0.3">
      <c r="A103" s="6">
        <v>165</v>
      </c>
      <c r="B103">
        <v>4</v>
      </c>
      <c r="R103" s="6">
        <v>139</v>
      </c>
      <c r="S103">
        <v>1</v>
      </c>
    </row>
    <row r="104" spans="1:19" x14ac:dyDescent="0.3">
      <c r="A104" s="6">
        <v>166</v>
      </c>
      <c r="B104">
        <v>1</v>
      </c>
      <c r="R104" s="6">
        <v>141</v>
      </c>
      <c r="S104">
        <v>1</v>
      </c>
    </row>
    <row r="105" spans="1:19" x14ac:dyDescent="0.3">
      <c r="A105" s="6">
        <v>168</v>
      </c>
      <c r="B105">
        <v>2</v>
      </c>
      <c r="R105" s="6">
        <v>143</v>
      </c>
      <c r="S105">
        <v>1</v>
      </c>
    </row>
    <row r="106" spans="1:19" x14ac:dyDescent="0.3">
      <c r="A106" s="6">
        <v>169</v>
      </c>
      <c r="B106">
        <v>1</v>
      </c>
      <c r="R106" s="6">
        <v>145</v>
      </c>
      <c r="S106">
        <v>1</v>
      </c>
    </row>
    <row r="107" spans="1:19" x14ac:dyDescent="0.3">
      <c r="A107" s="6">
        <v>170</v>
      </c>
      <c r="B107">
        <v>3</v>
      </c>
      <c r="R107" s="6">
        <v>147</v>
      </c>
      <c r="S107">
        <v>1</v>
      </c>
    </row>
    <row r="108" spans="1:19" x14ac:dyDescent="0.3">
      <c r="A108" s="6">
        <v>172</v>
      </c>
      <c r="B108">
        <v>1</v>
      </c>
      <c r="R108" s="6">
        <v>151</v>
      </c>
      <c r="S108">
        <v>1</v>
      </c>
    </row>
    <row r="109" spans="1:19" x14ac:dyDescent="0.3">
      <c r="A109" s="6">
        <v>173</v>
      </c>
      <c r="B109">
        <v>1</v>
      </c>
      <c r="R109" s="6">
        <v>154</v>
      </c>
      <c r="S109">
        <v>1</v>
      </c>
    </row>
    <row r="110" spans="1:19" x14ac:dyDescent="0.3">
      <c r="A110" s="6">
        <v>174</v>
      </c>
      <c r="B110">
        <v>2</v>
      </c>
      <c r="R110" s="6">
        <v>156</v>
      </c>
      <c r="S110">
        <v>1</v>
      </c>
    </row>
    <row r="111" spans="1:19" x14ac:dyDescent="0.3">
      <c r="A111" s="6">
        <v>175</v>
      </c>
      <c r="B111">
        <v>1</v>
      </c>
      <c r="R111" s="6">
        <v>157</v>
      </c>
      <c r="S111">
        <v>1</v>
      </c>
    </row>
    <row r="112" spans="1:19" x14ac:dyDescent="0.3">
      <c r="A112" s="6">
        <v>176</v>
      </c>
      <c r="B112">
        <v>1</v>
      </c>
      <c r="R112" s="6">
        <v>160</v>
      </c>
      <c r="S112">
        <v>1</v>
      </c>
    </row>
    <row r="113" spans="1:19" x14ac:dyDescent="0.3">
      <c r="A113" s="6">
        <v>179</v>
      </c>
      <c r="B113">
        <v>1</v>
      </c>
      <c r="R113" s="6">
        <v>162</v>
      </c>
      <c r="S113">
        <v>1</v>
      </c>
    </row>
    <row r="114" spans="1:19" x14ac:dyDescent="0.3">
      <c r="A114" s="6">
        <v>180</v>
      </c>
      <c r="B114">
        <v>4</v>
      </c>
      <c r="R114" s="6">
        <v>168</v>
      </c>
      <c r="S114">
        <v>1</v>
      </c>
    </row>
    <row r="115" spans="1:19" x14ac:dyDescent="0.3">
      <c r="A115" s="6">
        <v>181</v>
      </c>
      <c r="B115">
        <v>2</v>
      </c>
      <c r="R115" s="6">
        <v>180</v>
      </c>
      <c r="S115">
        <v>1</v>
      </c>
    </row>
    <row r="116" spans="1:19" x14ac:dyDescent="0.3">
      <c r="A116" s="6">
        <v>182</v>
      </c>
      <c r="B116">
        <v>1</v>
      </c>
      <c r="R116" s="6">
        <v>181</v>
      </c>
      <c r="S116">
        <v>1</v>
      </c>
    </row>
    <row r="117" spans="1:19" x14ac:dyDescent="0.3">
      <c r="A117" s="6">
        <v>183</v>
      </c>
      <c r="B117">
        <v>2</v>
      </c>
      <c r="R117" s="6">
        <v>183</v>
      </c>
      <c r="S117">
        <v>1</v>
      </c>
    </row>
    <row r="118" spans="1:19" x14ac:dyDescent="0.3">
      <c r="A118" s="6">
        <v>184</v>
      </c>
      <c r="B118">
        <v>1</v>
      </c>
      <c r="R118" s="6">
        <v>184</v>
      </c>
      <c r="S118">
        <v>1</v>
      </c>
    </row>
    <row r="119" spans="1:19" x14ac:dyDescent="0.3">
      <c r="A119" s="6">
        <v>185</v>
      </c>
      <c r="B119">
        <v>1</v>
      </c>
      <c r="R119" s="6">
        <v>186</v>
      </c>
      <c r="S119">
        <v>1</v>
      </c>
    </row>
    <row r="120" spans="1:19" x14ac:dyDescent="0.3">
      <c r="A120" s="6">
        <v>186</v>
      </c>
      <c r="B120">
        <v>5</v>
      </c>
      <c r="R120" s="6">
        <v>191</v>
      </c>
      <c r="S120">
        <v>2</v>
      </c>
    </row>
    <row r="121" spans="1:19" x14ac:dyDescent="0.3">
      <c r="A121" s="6">
        <v>187</v>
      </c>
      <c r="B121">
        <v>1</v>
      </c>
      <c r="R121" s="6">
        <v>200</v>
      </c>
      <c r="S121">
        <v>1</v>
      </c>
    </row>
    <row r="122" spans="1:19" x14ac:dyDescent="0.3">
      <c r="A122" s="6">
        <v>189</v>
      </c>
      <c r="B122">
        <v>2</v>
      </c>
      <c r="R122" s="6">
        <v>210</v>
      </c>
      <c r="S122">
        <v>2</v>
      </c>
    </row>
    <row r="123" spans="1:19" x14ac:dyDescent="0.3">
      <c r="A123" s="6">
        <v>190</v>
      </c>
      <c r="B123">
        <v>2</v>
      </c>
      <c r="R123" s="6">
        <v>215</v>
      </c>
      <c r="S123">
        <v>1</v>
      </c>
    </row>
    <row r="124" spans="1:19" x14ac:dyDescent="0.3">
      <c r="A124" s="6">
        <v>191</v>
      </c>
      <c r="B124">
        <v>3</v>
      </c>
      <c r="R124" s="6">
        <v>219</v>
      </c>
      <c r="S124">
        <v>1</v>
      </c>
    </row>
    <row r="125" spans="1:19" x14ac:dyDescent="0.3">
      <c r="A125" s="6">
        <v>192</v>
      </c>
      <c r="B125">
        <v>2</v>
      </c>
      <c r="R125" s="6">
        <v>225</v>
      </c>
      <c r="S125">
        <v>1</v>
      </c>
    </row>
    <row r="126" spans="1:19" x14ac:dyDescent="0.3">
      <c r="A126" s="6">
        <v>193</v>
      </c>
      <c r="B126">
        <v>1</v>
      </c>
      <c r="R126" s="6">
        <v>226</v>
      </c>
      <c r="S126">
        <v>1</v>
      </c>
    </row>
    <row r="127" spans="1:19" x14ac:dyDescent="0.3">
      <c r="A127" s="6">
        <v>194</v>
      </c>
      <c r="B127">
        <v>4</v>
      </c>
      <c r="R127" s="6">
        <v>243</v>
      </c>
      <c r="S127">
        <v>2</v>
      </c>
    </row>
    <row r="128" spans="1:19" x14ac:dyDescent="0.3">
      <c r="A128" s="6">
        <v>195</v>
      </c>
      <c r="B128">
        <v>2</v>
      </c>
      <c r="R128" s="6">
        <v>245</v>
      </c>
      <c r="S128">
        <v>2</v>
      </c>
    </row>
    <row r="129" spans="1:19" x14ac:dyDescent="0.3">
      <c r="A129" s="6">
        <v>196</v>
      </c>
      <c r="B129">
        <v>1</v>
      </c>
      <c r="R129" s="6">
        <v>248</v>
      </c>
      <c r="S129">
        <v>1</v>
      </c>
    </row>
    <row r="130" spans="1:19" x14ac:dyDescent="0.3">
      <c r="A130" s="6">
        <v>198</v>
      </c>
      <c r="B130">
        <v>3</v>
      </c>
      <c r="R130" s="6">
        <v>252</v>
      </c>
      <c r="S130">
        <v>1</v>
      </c>
    </row>
    <row r="131" spans="1:19" x14ac:dyDescent="0.3">
      <c r="A131" s="6">
        <v>199</v>
      </c>
      <c r="B131">
        <v>3</v>
      </c>
      <c r="R131" s="6">
        <v>253</v>
      </c>
      <c r="S131">
        <v>1</v>
      </c>
    </row>
    <row r="132" spans="1:19" x14ac:dyDescent="0.3">
      <c r="A132" s="6">
        <v>201</v>
      </c>
      <c r="B132">
        <v>1</v>
      </c>
      <c r="D132">
        <f>SUM(B4:B131)</f>
        <v>282</v>
      </c>
      <c r="R132" s="6">
        <v>257</v>
      </c>
      <c r="S132">
        <v>1</v>
      </c>
    </row>
    <row r="133" spans="1:19" x14ac:dyDescent="0.3">
      <c r="A133" s="6">
        <v>202</v>
      </c>
      <c r="B133">
        <v>2</v>
      </c>
      <c r="D133">
        <f>SUM(B133:B392)</f>
        <v>282</v>
      </c>
      <c r="R133" s="6">
        <v>263</v>
      </c>
      <c r="S133">
        <v>1</v>
      </c>
    </row>
    <row r="134" spans="1:19" x14ac:dyDescent="0.3">
      <c r="A134" s="6">
        <v>203</v>
      </c>
      <c r="B134">
        <v>2</v>
      </c>
      <c r="R134" s="6">
        <v>296</v>
      </c>
      <c r="S134">
        <v>2</v>
      </c>
    </row>
    <row r="135" spans="1:19" x14ac:dyDescent="0.3">
      <c r="A135" s="6">
        <v>205</v>
      </c>
      <c r="B135">
        <v>1</v>
      </c>
      <c r="R135" s="6">
        <v>326</v>
      </c>
      <c r="S135">
        <v>1</v>
      </c>
    </row>
    <row r="136" spans="1:19" x14ac:dyDescent="0.3">
      <c r="A136" s="6">
        <v>206</v>
      </c>
      <c r="B136">
        <v>1</v>
      </c>
      <c r="R136" s="6">
        <v>328</v>
      </c>
      <c r="S136">
        <v>1</v>
      </c>
    </row>
    <row r="137" spans="1:19" x14ac:dyDescent="0.3">
      <c r="A137" s="6">
        <v>207</v>
      </c>
      <c r="B137">
        <v>2</v>
      </c>
      <c r="R137" s="6">
        <v>331</v>
      </c>
      <c r="S137">
        <v>1</v>
      </c>
    </row>
    <row r="138" spans="1:19" x14ac:dyDescent="0.3">
      <c r="A138" s="6">
        <v>209</v>
      </c>
      <c r="B138">
        <v>1</v>
      </c>
      <c r="R138" s="6">
        <v>347</v>
      </c>
      <c r="S138">
        <v>1</v>
      </c>
    </row>
    <row r="139" spans="1:19" x14ac:dyDescent="0.3">
      <c r="A139" s="6">
        <v>210</v>
      </c>
      <c r="B139">
        <v>1</v>
      </c>
      <c r="R139" s="6">
        <v>355</v>
      </c>
      <c r="S139">
        <v>1</v>
      </c>
    </row>
    <row r="140" spans="1:19" x14ac:dyDescent="0.3">
      <c r="A140" s="6">
        <v>211</v>
      </c>
      <c r="B140">
        <v>2</v>
      </c>
      <c r="R140" s="6">
        <v>362</v>
      </c>
      <c r="S140">
        <v>1</v>
      </c>
    </row>
    <row r="141" spans="1:19" x14ac:dyDescent="0.3">
      <c r="A141" s="6">
        <v>214</v>
      </c>
      <c r="B141">
        <v>1</v>
      </c>
      <c r="R141" s="6">
        <v>374</v>
      </c>
      <c r="S141">
        <v>1</v>
      </c>
    </row>
    <row r="142" spans="1:19" x14ac:dyDescent="0.3">
      <c r="A142" s="6">
        <v>216</v>
      </c>
      <c r="B142">
        <v>1</v>
      </c>
      <c r="R142" s="6">
        <v>379</v>
      </c>
      <c r="S142">
        <v>1</v>
      </c>
    </row>
    <row r="143" spans="1:19" x14ac:dyDescent="0.3">
      <c r="A143" s="6">
        <v>217</v>
      </c>
      <c r="B143">
        <v>1</v>
      </c>
      <c r="R143" s="6">
        <v>390</v>
      </c>
      <c r="S143">
        <v>1</v>
      </c>
    </row>
    <row r="144" spans="1:19" x14ac:dyDescent="0.3">
      <c r="A144" s="6">
        <v>218</v>
      </c>
      <c r="B144">
        <v>2</v>
      </c>
      <c r="R144" s="6">
        <v>393</v>
      </c>
      <c r="S144">
        <v>1</v>
      </c>
    </row>
    <row r="145" spans="1:19" x14ac:dyDescent="0.3">
      <c r="A145" s="6">
        <v>219</v>
      </c>
      <c r="B145">
        <v>1</v>
      </c>
      <c r="R145" s="6">
        <v>395</v>
      </c>
      <c r="S145">
        <v>1</v>
      </c>
    </row>
    <row r="146" spans="1:19" x14ac:dyDescent="0.3">
      <c r="A146" s="6">
        <v>220</v>
      </c>
      <c r="B146">
        <v>2</v>
      </c>
      <c r="R146" s="6">
        <v>418</v>
      </c>
      <c r="S146">
        <v>1</v>
      </c>
    </row>
    <row r="147" spans="1:19" x14ac:dyDescent="0.3">
      <c r="A147" s="6">
        <v>221</v>
      </c>
      <c r="B147">
        <v>2</v>
      </c>
      <c r="R147" s="6">
        <v>424</v>
      </c>
      <c r="S147">
        <v>1</v>
      </c>
    </row>
    <row r="148" spans="1:19" x14ac:dyDescent="0.3">
      <c r="A148" s="6">
        <v>222</v>
      </c>
      <c r="B148">
        <v>2</v>
      </c>
      <c r="R148" s="6">
        <v>435</v>
      </c>
      <c r="S148">
        <v>1</v>
      </c>
    </row>
    <row r="149" spans="1:19" x14ac:dyDescent="0.3">
      <c r="A149" s="6">
        <v>223</v>
      </c>
      <c r="B149">
        <v>1</v>
      </c>
      <c r="R149" s="6">
        <v>439</v>
      </c>
      <c r="S149">
        <v>1</v>
      </c>
    </row>
    <row r="150" spans="1:19" x14ac:dyDescent="0.3">
      <c r="A150" s="6">
        <v>225</v>
      </c>
      <c r="B150">
        <v>1</v>
      </c>
      <c r="R150" s="6">
        <v>441</v>
      </c>
      <c r="S150">
        <v>2</v>
      </c>
    </row>
    <row r="151" spans="1:19" x14ac:dyDescent="0.3">
      <c r="A151" s="6">
        <v>226</v>
      </c>
      <c r="B151">
        <v>2</v>
      </c>
      <c r="R151" s="6">
        <v>452</v>
      </c>
      <c r="S151">
        <v>2</v>
      </c>
    </row>
    <row r="152" spans="1:19" x14ac:dyDescent="0.3">
      <c r="A152" s="6">
        <v>227</v>
      </c>
      <c r="B152">
        <v>1</v>
      </c>
      <c r="R152" s="6">
        <v>454</v>
      </c>
      <c r="S152">
        <v>1</v>
      </c>
    </row>
    <row r="153" spans="1:19" x14ac:dyDescent="0.3">
      <c r="A153" s="6">
        <v>233</v>
      </c>
      <c r="B153">
        <v>1</v>
      </c>
      <c r="R153" s="6">
        <v>504</v>
      </c>
      <c r="S153">
        <v>1</v>
      </c>
    </row>
    <row r="154" spans="1:19" x14ac:dyDescent="0.3">
      <c r="A154" s="6">
        <v>234</v>
      </c>
      <c r="B154">
        <v>1</v>
      </c>
      <c r="R154" s="6">
        <v>513</v>
      </c>
      <c r="S154">
        <v>1</v>
      </c>
    </row>
    <row r="155" spans="1:19" x14ac:dyDescent="0.3">
      <c r="A155" s="6">
        <v>235</v>
      </c>
      <c r="B155">
        <v>1</v>
      </c>
      <c r="R155" s="6">
        <v>523</v>
      </c>
      <c r="S155">
        <v>1</v>
      </c>
    </row>
    <row r="156" spans="1:19" x14ac:dyDescent="0.3">
      <c r="A156" s="6">
        <v>236</v>
      </c>
      <c r="B156">
        <v>2</v>
      </c>
      <c r="R156" s="6">
        <v>524</v>
      </c>
      <c r="S156">
        <v>1</v>
      </c>
    </row>
    <row r="157" spans="1:19" x14ac:dyDescent="0.3">
      <c r="A157" s="6">
        <v>237</v>
      </c>
      <c r="B157">
        <v>1</v>
      </c>
      <c r="R157" s="6">
        <v>526</v>
      </c>
      <c r="S157">
        <v>1</v>
      </c>
    </row>
    <row r="158" spans="1:19" x14ac:dyDescent="0.3">
      <c r="A158" s="6">
        <v>238</v>
      </c>
      <c r="B158">
        <v>2</v>
      </c>
      <c r="R158" s="6">
        <v>528</v>
      </c>
      <c r="S158">
        <v>1</v>
      </c>
    </row>
    <row r="159" spans="1:19" x14ac:dyDescent="0.3">
      <c r="A159" s="6">
        <v>239</v>
      </c>
      <c r="B159">
        <v>1</v>
      </c>
      <c r="R159" s="6">
        <v>532</v>
      </c>
      <c r="S159">
        <v>1</v>
      </c>
    </row>
    <row r="160" spans="1:19" x14ac:dyDescent="0.3">
      <c r="A160" s="6">
        <v>241</v>
      </c>
      <c r="B160">
        <v>1</v>
      </c>
      <c r="R160" s="6">
        <v>535</v>
      </c>
      <c r="S160">
        <v>1</v>
      </c>
    </row>
    <row r="161" spans="1:19" x14ac:dyDescent="0.3">
      <c r="A161" s="6">
        <v>244</v>
      </c>
      <c r="B161">
        <v>2</v>
      </c>
      <c r="R161" s="6">
        <v>554</v>
      </c>
      <c r="S161">
        <v>1</v>
      </c>
    </row>
    <row r="162" spans="1:19" x14ac:dyDescent="0.3">
      <c r="A162" s="6">
        <v>245</v>
      </c>
      <c r="B162">
        <v>1</v>
      </c>
      <c r="R162" s="6">
        <v>558</v>
      </c>
      <c r="S162">
        <v>2</v>
      </c>
    </row>
    <row r="163" spans="1:19" x14ac:dyDescent="0.3">
      <c r="A163" s="6">
        <v>246</v>
      </c>
      <c r="B163">
        <v>2</v>
      </c>
      <c r="R163" s="6">
        <v>575</v>
      </c>
      <c r="S163">
        <v>1</v>
      </c>
    </row>
    <row r="164" spans="1:19" x14ac:dyDescent="0.3">
      <c r="A164" s="6">
        <v>247</v>
      </c>
      <c r="B164">
        <v>2</v>
      </c>
      <c r="R164" s="6">
        <v>579</v>
      </c>
      <c r="S164">
        <v>1</v>
      </c>
    </row>
    <row r="165" spans="1:19" x14ac:dyDescent="0.3">
      <c r="A165" s="6">
        <v>249</v>
      </c>
      <c r="B165">
        <v>2</v>
      </c>
      <c r="R165" s="6">
        <v>594</v>
      </c>
      <c r="S165">
        <v>1</v>
      </c>
    </row>
    <row r="166" spans="1:19" x14ac:dyDescent="0.3">
      <c r="A166" s="6">
        <v>250</v>
      </c>
      <c r="B166">
        <v>1</v>
      </c>
      <c r="R166" s="6">
        <v>595</v>
      </c>
      <c r="S166">
        <v>1</v>
      </c>
    </row>
    <row r="167" spans="1:19" x14ac:dyDescent="0.3">
      <c r="A167" s="6">
        <v>252</v>
      </c>
      <c r="B167">
        <v>1</v>
      </c>
      <c r="R167" s="6">
        <v>602</v>
      </c>
      <c r="S167">
        <v>1</v>
      </c>
    </row>
    <row r="168" spans="1:19" x14ac:dyDescent="0.3">
      <c r="A168" s="6">
        <v>253</v>
      </c>
      <c r="B168">
        <v>1</v>
      </c>
      <c r="R168" s="6">
        <v>605</v>
      </c>
      <c r="S168">
        <v>1</v>
      </c>
    </row>
    <row r="169" spans="1:19" x14ac:dyDescent="0.3">
      <c r="A169" s="6">
        <v>254</v>
      </c>
      <c r="B169">
        <v>1</v>
      </c>
      <c r="R169" s="6">
        <v>610</v>
      </c>
      <c r="S169">
        <v>1</v>
      </c>
    </row>
    <row r="170" spans="1:19" x14ac:dyDescent="0.3">
      <c r="A170" s="6">
        <v>255</v>
      </c>
      <c r="B170">
        <v>1</v>
      </c>
      <c r="R170" s="6">
        <v>614</v>
      </c>
      <c r="S170">
        <v>1</v>
      </c>
    </row>
    <row r="171" spans="1:19" x14ac:dyDescent="0.3">
      <c r="A171" s="6">
        <v>261</v>
      </c>
      <c r="B171">
        <v>2</v>
      </c>
      <c r="R171" s="6">
        <v>648</v>
      </c>
      <c r="S171">
        <v>2</v>
      </c>
    </row>
    <row r="172" spans="1:19" x14ac:dyDescent="0.3">
      <c r="A172" s="6">
        <v>264</v>
      </c>
      <c r="B172">
        <v>1</v>
      </c>
      <c r="R172" s="6">
        <v>656</v>
      </c>
      <c r="S172">
        <v>1</v>
      </c>
    </row>
    <row r="173" spans="1:19" x14ac:dyDescent="0.3">
      <c r="A173" s="6">
        <v>266</v>
      </c>
      <c r="B173">
        <v>1</v>
      </c>
      <c r="R173" s="6">
        <v>662</v>
      </c>
      <c r="S173">
        <v>1</v>
      </c>
    </row>
    <row r="174" spans="1:19" x14ac:dyDescent="0.3">
      <c r="A174" s="6">
        <v>268</v>
      </c>
      <c r="B174">
        <v>1</v>
      </c>
      <c r="R174" s="6">
        <v>672</v>
      </c>
      <c r="S174">
        <v>1</v>
      </c>
    </row>
    <row r="175" spans="1:19" x14ac:dyDescent="0.3">
      <c r="A175" s="6">
        <v>269</v>
      </c>
      <c r="B175">
        <v>1</v>
      </c>
      <c r="R175" s="6">
        <v>674</v>
      </c>
      <c r="S175">
        <v>1</v>
      </c>
    </row>
    <row r="176" spans="1:19" x14ac:dyDescent="0.3">
      <c r="A176" s="6">
        <v>270</v>
      </c>
      <c r="B176">
        <v>1</v>
      </c>
      <c r="R176" s="6">
        <v>676</v>
      </c>
      <c r="S176">
        <v>1</v>
      </c>
    </row>
    <row r="177" spans="1:19" x14ac:dyDescent="0.3">
      <c r="A177" s="6">
        <v>272</v>
      </c>
      <c r="B177">
        <v>1</v>
      </c>
      <c r="R177" s="6">
        <v>679</v>
      </c>
      <c r="S177">
        <v>2</v>
      </c>
    </row>
    <row r="178" spans="1:19" x14ac:dyDescent="0.3">
      <c r="A178" s="6">
        <v>275</v>
      </c>
      <c r="B178">
        <v>1</v>
      </c>
      <c r="R178" s="6">
        <v>714</v>
      </c>
      <c r="S178">
        <v>1</v>
      </c>
    </row>
    <row r="179" spans="1:19" x14ac:dyDescent="0.3">
      <c r="A179" s="6">
        <v>279</v>
      </c>
      <c r="B179">
        <v>1</v>
      </c>
      <c r="R179" s="6">
        <v>723</v>
      </c>
      <c r="S179">
        <v>1</v>
      </c>
    </row>
    <row r="180" spans="1:19" x14ac:dyDescent="0.3">
      <c r="A180" s="6">
        <v>280</v>
      </c>
      <c r="B180">
        <v>1</v>
      </c>
      <c r="R180" s="6">
        <v>742</v>
      </c>
      <c r="S180">
        <v>1</v>
      </c>
    </row>
    <row r="181" spans="1:19" x14ac:dyDescent="0.3">
      <c r="A181" s="6">
        <v>282</v>
      </c>
      <c r="B181">
        <v>1</v>
      </c>
      <c r="R181" s="6">
        <v>747</v>
      </c>
      <c r="S181">
        <v>1</v>
      </c>
    </row>
    <row r="182" spans="1:19" x14ac:dyDescent="0.3">
      <c r="A182" s="6">
        <v>288</v>
      </c>
      <c r="B182">
        <v>1</v>
      </c>
      <c r="R182" s="6">
        <v>750</v>
      </c>
      <c r="S182">
        <v>2</v>
      </c>
    </row>
    <row r="183" spans="1:19" x14ac:dyDescent="0.3">
      <c r="A183" s="6">
        <v>290</v>
      </c>
      <c r="B183">
        <v>1</v>
      </c>
      <c r="R183" s="6">
        <v>752</v>
      </c>
      <c r="S183">
        <v>1</v>
      </c>
    </row>
    <row r="184" spans="1:19" x14ac:dyDescent="0.3">
      <c r="A184" s="6">
        <v>295</v>
      </c>
      <c r="B184">
        <v>1</v>
      </c>
      <c r="R184" s="6">
        <v>774</v>
      </c>
      <c r="S184">
        <v>1</v>
      </c>
    </row>
    <row r="185" spans="1:19" x14ac:dyDescent="0.3">
      <c r="A185" s="6">
        <v>296</v>
      </c>
      <c r="B185">
        <v>1</v>
      </c>
      <c r="R185" s="6">
        <v>782</v>
      </c>
      <c r="S185">
        <v>1</v>
      </c>
    </row>
    <row r="186" spans="1:19" x14ac:dyDescent="0.3">
      <c r="A186" s="6">
        <v>297</v>
      </c>
      <c r="B186">
        <v>1</v>
      </c>
      <c r="R186" s="6">
        <v>792</v>
      </c>
      <c r="S186">
        <v>1</v>
      </c>
    </row>
    <row r="187" spans="1:19" x14ac:dyDescent="0.3">
      <c r="A187" s="6">
        <v>299</v>
      </c>
      <c r="B187">
        <v>1</v>
      </c>
      <c r="R187" s="6">
        <v>803</v>
      </c>
      <c r="S187">
        <v>1</v>
      </c>
    </row>
    <row r="188" spans="1:19" x14ac:dyDescent="0.3">
      <c r="A188" s="6">
        <v>300</v>
      </c>
      <c r="B188">
        <v>2</v>
      </c>
      <c r="R188" s="6">
        <v>830</v>
      </c>
      <c r="S188">
        <v>2</v>
      </c>
    </row>
    <row r="189" spans="1:19" x14ac:dyDescent="0.3">
      <c r="A189" s="6">
        <v>303</v>
      </c>
      <c r="B189">
        <v>1</v>
      </c>
      <c r="R189" s="6">
        <v>831</v>
      </c>
      <c r="S189">
        <v>1</v>
      </c>
    </row>
    <row r="190" spans="1:19" x14ac:dyDescent="0.3">
      <c r="A190" s="6">
        <v>307</v>
      </c>
      <c r="B190">
        <v>2</v>
      </c>
      <c r="R190" s="6">
        <v>838</v>
      </c>
      <c r="S190">
        <v>1</v>
      </c>
    </row>
    <row r="191" spans="1:19" x14ac:dyDescent="0.3">
      <c r="A191" s="6">
        <v>316</v>
      </c>
      <c r="B191">
        <v>1</v>
      </c>
      <c r="R191" s="6">
        <v>842</v>
      </c>
      <c r="S191">
        <v>1</v>
      </c>
    </row>
    <row r="192" spans="1:19" x14ac:dyDescent="0.3">
      <c r="A192" s="6">
        <v>323</v>
      </c>
      <c r="B192">
        <v>1</v>
      </c>
      <c r="R192" s="6">
        <v>846</v>
      </c>
      <c r="S192">
        <v>1</v>
      </c>
    </row>
    <row r="193" spans="1:19" x14ac:dyDescent="0.3">
      <c r="A193" s="6">
        <v>329</v>
      </c>
      <c r="B193">
        <v>1</v>
      </c>
      <c r="R193" s="6">
        <v>859</v>
      </c>
      <c r="S193">
        <v>1</v>
      </c>
    </row>
    <row r="194" spans="1:19" x14ac:dyDescent="0.3">
      <c r="A194" s="6">
        <v>330</v>
      </c>
      <c r="B194">
        <v>1</v>
      </c>
      <c r="R194" s="6">
        <v>886</v>
      </c>
      <c r="S194">
        <v>1</v>
      </c>
    </row>
    <row r="195" spans="1:19" x14ac:dyDescent="0.3">
      <c r="A195" s="6">
        <v>331</v>
      </c>
      <c r="B195">
        <v>1</v>
      </c>
      <c r="R195" s="6">
        <v>889</v>
      </c>
      <c r="S195">
        <v>1</v>
      </c>
    </row>
    <row r="196" spans="1:19" x14ac:dyDescent="0.3">
      <c r="A196" s="6">
        <v>336</v>
      </c>
      <c r="B196">
        <v>1</v>
      </c>
      <c r="R196" s="6">
        <v>898</v>
      </c>
      <c r="S196">
        <v>1</v>
      </c>
    </row>
    <row r="197" spans="1:19" x14ac:dyDescent="0.3">
      <c r="A197" s="6">
        <v>337</v>
      </c>
      <c r="B197">
        <v>1</v>
      </c>
      <c r="R197" s="6">
        <v>908</v>
      </c>
      <c r="S197">
        <v>1</v>
      </c>
    </row>
    <row r="198" spans="1:19" x14ac:dyDescent="0.3">
      <c r="A198" s="6">
        <v>340</v>
      </c>
      <c r="B198">
        <v>1</v>
      </c>
      <c r="R198" s="6">
        <v>923</v>
      </c>
      <c r="S198">
        <v>1</v>
      </c>
    </row>
    <row r="199" spans="1:19" x14ac:dyDescent="0.3">
      <c r="A199" s="6">
        <v>361</v>
      </c>
      <c r="B199">
        <v>1</v>
      </c>
      <c r="R199" s="6">
        <v>926</v>
      </c>
      <c r="S199">
        <v>1</v>
      </c>
    </row>
    <row r="200" spans="1:19" x14ac:dyDescent="0.3">
      <c r="A200" s="6">
        <v>363</v>
      </c>
      <c r="B200">
        <v>1</v>
      </c>
      <c r="R200" s="6">
        <v>931</v>
      </c>
      <c r="S200">
        <v>1</v>
      </c>
    </row>
    <row r="201" spans="1:19" x14ac:dyDescent="0.3">
      <c r="A201" s="6">
        <v>366</v>
      </c>
      <c r="B201">
        <v>1</v>
      </c>
      <c r="R201" s="6">
        <v>934</v>
      </c>
      <c r="S201">
        <v>1</v>
      </c>
    </row>
    <row r="202" spans="1:19" x14ac:dyDescent="0.3">
      <c r="A202" s="6">
        <v>369</v>
      </c>
      <c r="B202">
        <v>1</v>
      </c>
      <c r="R202" s="6">
        <v>940</v>
      </c>
      <c r="S202">
        <v>1</v>
      </c>
    </row>
    <row r="203" spans="1:19" x14ac:dyDescent="0.3">
      <c r="A203" s="6">
        <v>374</v>
      </c>
      <c r="B203">
        <v>1</v>
      </c>
      <c r="R203" s="6">
        <v>941</v>
      </c>
      <c r="S203">
        <v>1</v>
      </c>
    </row>
    <row r="204" spans="1:19" x14ac:dyDescent="0.3">
      <c r="A204" s="6">
        <v>375</v>
      </c>
      <c r="B204">
        <v>1</v>
      </c>
      <c r="R204" s="6">
        <v>955</v>
      </c>
      <c r="S204">
        <v>1</v>
      </c>
    </row>
    <row r="205" spans="1:19" x14ac:dyDescent="0.3">
      <c r="A205" s="6">
        <v>381</v>
      </c>
      <c r="B205">
        <v>2</v>
      </c>
      <c r="R205" s="6">
        <v>976</v>
      </c>
      <c r="S205">
        <v>1</v>
      </c>
    </row>
    <row r="206" spans="1:19" x14ac:dyDescent="0.3">
      <c r="A206" s="6">
        <v>393</v>
      </c>
      <c r="B206">
        <v>1</v>
      </c>
      <c r="R206" s="6">
        <v>1000</v>
      </c>
      <c r="S206">
        <v>1</v>
      </c>
    </row>
    <row r="207" spans="1:19" x14ac:dyDescent="0.3">
      <c r="A207" s="6">
        <v>397</v>
      </c>
      <c r="B207">
        <v>1</v>
      </c>
      <c r="R207" s="6">
        <v>1028</v>
      </c>
      <c r="S207">
        <v>1</v>
      </c>
    </row>
    <row r="208" spans="1:19" x14ac:dyDescent="0.3">
      <c r="A208" s="6">
        <v>409</v>
      </c>
      <c r="B208">
        <v>1</v>
      </c>
      <c r="R208" s="6">
        <v>1059</v>
      </c>
      <c r="S208">
        <v>1</v>
      </c>
    </row>
    <row r="209" spans="1:19" x14ac:dyDescent="0.3">
      <c r="A209" s="6">
        <v>411</v>
      </c>
      <c r="B209">
        <v>1</v>
      </c>
      <c r="R209" s="6">
        <v>1063</v>
      </c>
      <c r="S209">
        <v>1</v>
      </c>
    </row>
    <row r="210" spans="1:19" x14ac:dyDescent="0.3">
      <c r="A210" s="6">
        <v>419</v>
      </c>
      <c r="B210">
        <v>1</v>
      </c>
      <c r="R210" s="6">
        <v>1068</v>
      </c>
      <c r="S210">
        <v>1</v>
      </c>
    </row>
    <row r="211" spans="1:19" x14ac:dyDescent="0.3">
      <c r="A211" s="6">
        <v>432</v>
      </c>
      <c r="B211">
        <v>1</v>
      </c>
      <c r="R211" s="6">
        <v>1072</v>
      </c>
      <c r="S211">
        <v>1</v>
      </c>
    </row>
    <row r="212" spans="1:19" x14ac:dyDescent="0.3">
      <c r="A212" s="6">
        <v>452</v>
      </c>
      <c r="B212">
        <v>1</v>
      </c>
      <c r="R212" s="6">
        <v>1113</v>
      </c>
      <c r="S212">
        <v>1</v>
      </c>
    </row>
    <row r="213" spans="1:19" x14ac:dyDescent="0.3">
      <c r="A213" s="6">
        <v>454</v>
      </c>
      <c r="B213">
        <v>1</v>
      </c>
      <c r="R213" s="6">
        <v>1120</v>
      </c>
      <c r="S213">
        <v>1</v>
      </c>
    </row>
    <row r="214" spans="1:19" x14ac:dyDescent="0.3">
      <c r="A214" s="6">
        <v>460</v>
      </c>
      <c r="B214">
        <v>1</v>
      </c>
      <c r="R214" s="6">
        <v>1121</v>
      </c>
      <c r="S214">
        <v>1</v>
      </c>
    </row>
    <row r="215" spans="1:19" x14ac:dyDescent="0.3">
      <c r="A215" s="6">
        <v>462</v>
      </c>
      <c r="B215">
        <v>1</v>
      </c>
      <c r="R215" s="6">
        <v>1122</v>
      </c>
      <c r="S215">
        <v>1</v>
      </c>
    </row>
    <row r="216" spans="1:19" x14ac:dyDescent="0.3">
      <c r="A216" s="6">
        <v>470</v>
      </c>
      <c r="B216">
        <v>1</v>
      </c>
      <c r="R216" s="6">
        <v>1130</v>
      </c>
      <c r="S216">
        <v>1</v>
      </c>
    </row>
    <row r="217" spans="1:19" x14ac:dyDescent="0.3">
      <c r="A217" s="6">
        <v>480</v>
      </c>
      <c r="B217">
        <v>1</v>
      </c>
      <c r="R217" s="6">
        <v>1181</v>
      </c>
      <c r="S217">
        <v>1</v>
      </c>
    </row>
    <row r="218" spans="1:19" x14ac:dyDescent="0.3">
      <c r="A218" s="6">
        <v>484</v>
      </c>
      <c r="B218">
        <v>1</v>
      </c>
      <c r="R218" s="6">
        <v>1194</v>
      </c>
      <c r="S218">
        <v>1</v>
      </c>
    </row>
    <row r="219" spans="1:19" x14ac:dyDescent="0.3">
      <c r="A219" s="6">
        <v>498</v>
      </c>
      <c r="B219">
        <v>1</v>
      </c>
      <c r="R219" s="6">
        <v>1198</v>
      </c>
      <c r="S219">
        <v>1</v>
      </c>
    </row>
    <row r="220" spans="1:19" x14ac:dyDescent="0.3">
      <c r="A220" s="6">
        <v>524</v>
      </c>
      <c r="B220">
        <v>1</v>
      </c>
      <c r="R220" s="6">
        <v>1218</v>
      </c>
      <c r="S220">
        <v>1</v>
      </c>
    </row>
    <row r="221" spans="1:19" x14ac:dyDescent="0.3">
      <c r="A221" s="6">
        <v>533</v>
      </c>
      <c r="B221">
        <v>1</v>
      </c>
      <c r="R221" s="6">
        <v>1220</v>
      </c>
      <c r="S221">
        <v>1</v>
      </c>
    </row>
    <row r="222" spans="1:19" x14ac:dyDescent="0.3">
      <c r="A222" s="6">
        <v>536</v>
      </c>
      <c r="B222">
        <v>1</v>
      </c>
      <c r="R222" s="6">
        <v>1221</v>
      </c>
      <c r="S222">
        <v>1</v>
      </c>
    </row>
    <row r="223" spans="1:19" x14ac:dyDescent="0.3">
      <c r="A223" s="6">
        <v>546</v>
      </c>
      <c r="B223">
        <v>1</v>
      </c>
      <c r="R223" s="6">
        <v>1225</v>
      </c>
      <c r="S223">
        <v>1</v>
      </c>
    </row>
    <row r="224" spans="1:19" x14ac:dyDescent="0.3">
      <c r="A224" s="6">
        <v>554</v>
      </c>
      <c r="B224">
        <v>1</v>
      </c>
      <c r="R224" s="6">
        <v>1229</v>
      </c>
      <c r="S224">
        <v>1</v>
      </c>
    </row>
    <row r="225" spans="1:19" x14ac:dyDescent="0.3">
      <c r="A225" s="6">
        <v>555</v>
      </c>
      <c r="B225">
        <v>1</v>
      </c>
      <c r="R225" s="6">
        <v>1257</v>
      </c>
      <c r="S225">
        <v>1</v>
      </c>
    </row>
    <row r="226" spans="1:19" x14ac:dyDescent="0.3">
      <c r="A226" s="6">
        <v>589</v>
      </c>
      <c r="B226">
        <v>1</v>
      </c>
      <c r="R226" s="6">
        <v>1258</v>
      </c>
      <c r="S226">
        <v>1</v>
      </c>
    </row>
    <row r="227" spans="1:19" x14ac:dyDescent="0.3">
      <c r="A227" s="6">
        <v>645</v>
      </c>
      <c r="B227">
        <v>1</v>
      </c>
      <c r="R227" s="6">
        <v>1274</v>
      </c>
      <c r="S227">
        <v>1</v>
      </c>
    </row>
    <row r="228" spans="1:19" x14ac:dyDescent="0.3">
      <c r="A228" s="6">
        <v>659</v>
      </c>
      <c r="B228">
        <v>1</v>
      </c>
      <c r="R228" s="6">
        <v>1296</v>
      </c>
      <c r="S228">
        <v>1</v>
      </c>
    </row>
    <row r="229" spans="1:19" x14ac:dyDescent="0.3">
      <c r="A229" s="6">
        <v>676</v>
      </c>
      <c r="B229">
        <v>1</v>
      </c>
      <c r="R229" s="6">
        <v>1297</v>
      </c>
      <c r="S229">
        <v>1</v>
      </c>
    </row>
    <row r="230" spans="1:19" x14ac:dyDescent="0.3">
      <c r="A230" s="6">
        <v>723</v>
      </c>
      <c r="B230">
        <v>1</v>
      </c>
      <c r="R230" s="6">
        <v>1335</v>
      </c>
      <c r="S230">
        <v>1</v>
      </c>
    </row>
    <row r="231" spans="1:19" x14ac:dyDescent="0.3">
      <c r="A231" s="6">
        <v>762</v>
      </c>
      <c r="B231">
        <v>1</v>
      </c>
      <c r="R231" s="6">
        <v>1368</v>
      </c>
      <c r="S231">
        <v>1</v>
      </c>
    </row>
    <row r="232" spans="1:19" x14ac:dyDescent="0.3">
      <c r="A232" s="6">
        <v>768</v>
      </c>
      <c r="B232">
        <v>1</v>
      </c>
      <c r="R232" s="6">
        <v>1439</v>
      </c>
      <c r="S232">
        <v>1</v>
      </c>
    </row>
    <row r="233" spans="1:19" x14ac:dyDescent="0.3">
      <c r="A233" s="6">
        <v>820</v>
      </c>
      <c r="B233">
        <v>1</v>
      </c>
      <c r="R233" s="6">
        <v>1467</v>
      </c>
      <c r="S233">
        <v>2</v>
      </c>
    </row>
    <row r="234" spans="1:19" x14ac:dyDescent="0.3">
      <c r="A234" s="6">
        <v>890</v>
      </c>
      <c r="B234">
        <v>1</v>
      </c>
      <c r="R234" s="6">
        <v>1480</v>
      </c>
      <c r="S234">
        <v>1</v>
      </c>
    </row>
    <row r="235" spans="1:19" x14ac:dyDescent="0.3">
      <c r="A235" s="6">
        <v>903</v>
      </c>
      <c r="B235">
        <v>1</v>
      </c>
      <c r="R235" s="6">
        <v>1482</v>
      </c>
      <c r="S235">
        <v>1</v>
      </c>
    </row>
    <row r="236" spans="1:19" x14ac:dyDescent="0.3">
      <c r="A236" s="6">
        <v>909</v>
      </c>
      <c r="B236">
        <v>1</v>
      </c>
      <c r="R236" s="6">
        <v>1538</v>
      </c>
      <c r="S236">
        <v>1</v>
      </c>
    </row>
    <row r="237" spans="1:19" x14ac:dyDescent="0.3">
      <c r="A237" s="6">
        <v>943</v>
      </c>
      <c r="B237">
        <v>1</v>
      </c>
      <c r="R237" s="6">
        <v>1596</v>
      </c>
      <c r="S237">
        <v>1</v>
      </c>
    </row>
    <row r="238" spans="1:19" x14ac:dyDescent="0.3">
      <c r="A238" s="6">
        <v>980</v>
      </c>
      <c r="B238">
        <v>1</v>
      </c>
      <c r="R238" s="6">
        <v>1608</v>
      </c>
      <c r="S238">
        <v>1</v>
      </c>
    </row>
    <row r="239" spans="1:19" x14ac:dyDescent="0.3">
      <c r="A239" s="6">
        <v>1015</v>
      </c>
      <c r="B239">
        <v>1</v>
      </c>
      <c r="R239" s="6">
        <v>1625</v>
      </c>
      <c r="S239">
        <v>1</v>
      </c>
    </row>
    <row r="240" spans="1:19" x14ac:dyDescent="0.3">
      <c r="A240" s="6">
        <v>1022</v>
      </c>
      <c r="B240">
        <v>1</v>
      </c>
      <c r="R240" s="6">
        <v>1657</v>
      </c>
      <c r="S240">
        <v>1</v>
      </c>
    </row>
    <row r="241" spans="1:19" x14ac:dyDescent="0.3">
      <c r="A241" s="6">
        <v>1052</v>
      </c>
      <c r="B241">
        <v>1</v>
      </c>
      <c r="R241" s="6">
        <v>1658</v>
      </c>
      <c r="S241">
        <v>1</v>
      </c>
    </row>
    <row r="242" spans="1:19" x14ac:dyDescent="0.3">
      <c r="A242" s="6">
        <v>1071</v>
      </c>
      <c r="B242">
        <v>2</v>
      </c>
      <c r="R242" s="6">
        <v>1684</v>
      </c>
      <c r="S242">
        <v>1</v>
      </c>
    </row>
    <row r="243" spans="1:19" x14ac:dyDescent="0.3">
      <c r="A243" s="6">
        <v>1073</v>
      </c>
      <c r="B243">
        <v>1</v>
      </c>
      <c r="R243" s="6">
        <v>1691</v>
      </c>
      <c r="S243">
        <v>1</v>
      </c>
    </row>
    <row r="244" spans="1:19" x14ac:dyDescent="0.3">
      <c r="A244" s="6">
        <v>1095</v>
      </c>
      <c r="B244">
        <v>1</v>
      </c>
      <c r="R244" s="6">
        <v>1748</v>
      </c>
      <c r="S244">
        <v>1</v>
      </c>
    </row>
    <row r="245" spans="1:19" x14ac:dyDescent="0.3">
      <c r="A245" s="6">
        <v>1101</v>
      </c>
      <c r="B245">
        <v>1</v>
      </c>
      <c r="R245" s="6">
        <v>1758</v>
      </c>
      <c r="S245">
        <v>1</v>
      </c>
    </row>
    <row r="246" spans="1:19" x14ac:dyDescent="0.3">
      <c r="A246" s="6">
        <v>1113</v>
      </c>
      <c r="B246">
        <v>1</v>
      </c>
      <c r="R246" s="6">
        <v>1784</v>
      </c>
      <c r="S246">
        <v>1</v>
      </c>
    </row>
    <row r="247" spans="1:19" x14ac:dyDescent="0.3">
      <c r="A247" s="6">
        <v>1137</v>
      </c>
      <c r="B247">
        <v>1</v>
      </c>
      <c r="R247" s="6">
        <v>1790</v>
      </c>
      <c r="S247">
        <v>1</v>
      </c>
    </row>
    <row r="248" spans="1:19" x14ac:dyDescent="0.3">
      <c r="A248" s="6">
        <v>1140</v>
      </c>
      <c r="B248">
        <v>1</v>
      </c>
      <c r="R248" s="6">
        <v>1796</v>
      </c>
      <c r="S248">
        <v>1</v>
      </c>
    </row>
    <row r="249" spans="1:19" x14ac:dyDescent="0.3">
      <c r="A249" s="6">
        <v>1152</v>
      </c>
      <c r="B249">
        <v>1</v>
      </c>
      <c r="R249" s="6">
        <v>1825</v>
      </c>
      <c r="S249">
        <v>1</v>
      </c>
    </row>
    <row r="250" spans="1:19" x14ac:dyDescent="0.3">
      <c r="A250" s="6">
        <v>1170</v>
      </c>
      <c r="B250">
        <v>1</v>
      </c>
      <c r="R250" s="6">
        <v>1886</v>
      </c>
      <c r="S250">
        <v>1</v>
      </c>
    </row>
    <row r="251" spans="1:19" x14ac:dyDescent="0.3">
      <c r="A251" s="6">
        <v>1249</v>
      </c>
      <c r="B251">
        <v>1</v>
      </c>
      <c r="R251" s="6">
        <v>1890</v>
      </c>
      <c r="S251">
        <v>1</v>
      </c>
    </row>
    <row r="252" spans="1:19" x14ac:dyDescent="0.3">
      <c r="A252" s="6">
        <v>1267</v>
      </c>
      <c r="B252">
        <v>1</v>
      </c>
      <c r="R252" s="6">
        <v>1910</v>
      </c>
      <c r="S252">
        <v>1</v>
      </c>
    </row>
    <row r="253" spans="1:19" x14ac:dyDescent="0.3">
      <c r="A253" s="6">
        <v>1280</v>
      </c>
      <c r="B253">
        <v>1</v>
      </c>
      <c r="R253" s="6">
        <v>1979</v>
      </c>
      <c r="S253">
        <v>1</v>
      </c>
    </row>
    <row r="254" spans="1:19" x14ac:dyDescent="0.3">
      <c r="A254" s="6">
        <v>1297</v>
      </c>
      <c r="B254">
        <v>1</v>
      </c>
      <c r="R254" s="6">
        <v>1999</v>
      </c>
      <c r="S254">
        <v>1</v>
      </c>
    </row>
    <row r="255" spans="1:19" x14ac:dyDescent="0.3">
      <c r="A255" s="6">
        <v>1345</v>
      </c>
      <c r="B255">
        <v>1</v>
      </c>
      <c r="R255" s="6">
        <v>2025</v>
      </c>
      <c r="S255">
        <v>1</v>
      </c>
    </row>
    <row r="256" spans="1:19" x14ac:dyDescent="0.3">
      <c r="A256" s="6">
        <v>1354</v>
      </c>
      <c r="B256">
        <v>1</v>
      </c>
      <c r="R256" s="6">
        <v>2062</v>
      </c>
      <c r="S256">
        <v>1</v>
      </c>
    </row>
    <row r="257" spans="1:19" x14ac:dyDescent="0.3">
      <c r="A257" s="6">
        <v>1385</v>
      </c>
      <c r="B257">
        <v>1</v>
      </c>
      <c r="R257" s="6">
        <v>2072</v>
      </c>
      <c r="S257">
        <v>1</v>
      </c>
    </row>
    <row r="258" spans="1:19" x14ac:dyDescent="0.3">
      <c r="A258" s="6">
        <v>1396</v>
      </c>
      <c r="B258">
        <v>2</v>
      </c>
      <c r="R258" s="6">
        <v>2108</v>
      </c>
      <c r="S258">
        <v>1</v>
      </c>
    </row>
    <row r="259" spans="1:19" x14ac:dyDescent="0.3">
      <c r="A259" s="6">
        <v>1425</v>
      </c>
      <c r="B259">
        <v>1</v>
      </c>
      <c r="R259" s="6">
        <v>2138</v>
      </c>
      <c r="S259">
        <v>1</v>
      </c>
    </row>
    <row r="260" spans="1:19" x14ac:dyDescent="0.3">
      <c r="A260" s="6">
        <v>1442</v>
      </c>
      <c r="B260">
        <v>1</v>
      </c>
      <c r="R260" s="6">
        <v>2176</v>
      </c>
      <c r="S260">
        <v>1</v>
      </c>
    </row>
    <row r="261" spans="1:19" x14ac:dyDescent="0.3">
      <c r="A261" s="6">
        <v>1460</v>
      </c>
      <c r="B261">
        <v>1</v>
      </c>
      <c r="R261" s="6">
        <v>2179</v>
      </c>
      <c r="S261">
        <v>1</v>
      </c>
    </row>
    <row r="262" spans="1:19" x14ac:dyDescent="0.3">
      <c r="A262" s="6">
        <v>1467</v>
      </c>
      <c r="B262">
        <v>1</v>
      </c>
      <c r="R262" s="6">
        <v>2201</v>
      </c>
      <c r="S262">
        <v>1</v>
      </c>
    </row>
    <row r="263" spans="1:19" x14ac:dyDescent="0.3">
      <c r="A263" s="6">
        <v>1470</v>
      </c>
      <c r="B263">
        <v>1</v>
      </c>
      <c r="R263" s="6">
        <v>2253</v>
      </c>
      <c r="S263">
        <v>1</v>
      </c>
    </row>
    <row r="264" spans="1:19" x14ac:dyDescent="0.3">
      <c r="A264" s="6">
        <v>1518</v>
      </c>
      <c r="B264">
        <v>1</v>
      </c>
      <c r="R264" s="6">
        <v>2266</v>
      </c>
      <c r="S264">
        <v>1</v>
      </c>
    </row>
    <row r="265" spans="1:19" x14ac:dyDescent="0.3">
      <c r="A265" s="6">
        <v>1539</v>
      </c>
      <c r="B265">
        <v>1</v>
      </c>
      <c r="R265" s="6">
        <v>2307</v>
      </c>
      <c r="S265">
        <v>1</v>
      </c>
    </row>
    <row r="266" spans="1:19" x14ac:dyDescent="0.3">
      <c r="A266" s="6">
        <v>1548</v>
      </c>
      <c r="B266">
        <v>1</v>
      </c>
      <c r="R266" s="6">
        <v>2468</v>
      </c>
      <c r="S266">
        <v>1</v>
      </c>
    </row>
    <row r="267" spans="1:19" x14ac:dyDescent="0.3">
      <c r="A267" s="6">
        <v>1559</v>
      </c>
      <c r="B267">
        <v>1</v>
      </c>
      <c r="R267" s="6">
        <v>2604</v>
      </c>
      <c r="S267">
        <v>1</v>
      </c>
    </row>
    <row r="268" spans="1:19" x14ac:dyDescent="0.3">
      <c r="A268" s="6">
        <v>1561</v>
      </c>
      <c r="B268">
        <v>1</v>
      </c>
      <c r="R268" s="6">
        <v>2690</v>
      </c>
      <c r="S268">
        <v>1</v>
      </c>
    </row>
    <row r="269" spans="1:19" x14ac:dyDescent="0.3">
      <c r="A269" s="6">
        <v>1572</v>
      </c>
      <c r="B269">
        <v>1</v>
      </c>
      <c r="R269" s="6">
        <v>2779</v>
      </c>
      <c r="S269">
        <v>1</v>
      </c>
    </row>
    <row r="270" spans="1:19" x14ac:dyDescent="0.3">
      <c r="A270" s="6">
        <v>1573</v>
      </c>
      <c r="B270">
        <v>1</v>
      </c>
      <c r="R270" s="6">
        <v>2915</v>
      </c>
      <c r="S270">
        <v>1</v>
      </c>
    </row>
    <row r="271" spans="1:19" x14ac:dyDescent="0.3">
      <c r="A271" s="6">
        <v>1600</v>
      </c>
      <c r="B271">
        <v>1</v>
      </c>
      <c r="R271" s="6">
        <v>2928</v>
      </c>
      <c r="S271">
        <v>1</v>
      </c>
    </row>
    <row r="272" spans="1:19" x14ac:dyDescent="0.3">
      <c r="A272" s="6">
        <v>1604</v>
      </c>
      <c r="B272">
        <v>1</v>
      </c>
      <c r="R272" s="6">
        <v>2955</v>
      </c>
      <c r="S272">
        <v>1</v>
      </c>
    </row>
    <row r="273" spans="1:19" x14ac:dyDescent="0.3">
      <c r="A273" s="6">
        <v>1605</v>
      </c>
      <c r="B273">
        <v>1</v>
      </c>
      <c r="R273" s="6">
        <v>3015</v>
      </c>
      <c r="S273">
        <v>1</v>
      </c>
    </row>
    <row r="274" spans="1:19" x14ac:dyDescent="0.3">
      <c r="A274" s="6">
        <v>1606</v>
      </c>
      <c r="B274">
        <v>1</v>
      </c>
      <c r="R274" s="6">
        <v>3182</v>
      </c>
      <c r="S274">
        <v>1</v>
      </c>
    </row>
    <row r="275" spans="1:19" x14ac:dyDescent="0.3">
      <c r="A275" s="6">
        <v>1613</v>
      </c>
      <c r="B275">
        <v>1</v>
      </c>
      <c r="R275" s="6">
        <v>3304</v>
      </c>
      <c r="S275">
        <v>1</v>
      </c>
    </row>
    <row r="276" spans="1:19" x14ac:dyDescent="0.3">
      <c r="A276" s="6">
        <v>1621</v>
      </c>
      <c r="B276">
        <v>1</v>
      </c>
      <c r="R276" s="6">
        <v>3387</v>
      </c>
      <c r="S276">
        <v>1</v>
      </c>
    </row>
    <row r="277" spans="1:19" x14ac:dyDescent="0.3">
      <c r="A277" s="6">
        <v>1629</v>
      </c>
      <c r="B277">
        <v>1</v>
      </c>
      <c r="R277" s="6">
        <v>3410</v>
      </c>
      <c r="S277">
        <v>1</v>
      </c>
    </row>
    <row r="278" spans="1:19" x14ac:dyDescent="0.3">
      <c r="A278" s="6">
        <v>1681</v>
      </c>
      <c r="B278">
        <v>1</v>
      </c>
      <c r="R278" s="6">
        <v>3483</v>
      </c>
      <c r="S278">
        <v>1</v>
      </c>
    </row>
    <row r="279" spans="1:19" x14ac:dyDescent="0.3">
      <c r="A279" s="6">
        <v>1684</v>
      </c>
      <c r="B279">
        <v>1</v>
      </c>
      <c r="R279" s="6">
        <v>3868</v>
      </c>
      <c r="S279">
        <v>1</v>
      </c>
    </row>
    <row r="280" spans="1:19" x14ac:dyDescent="0.3">
      <c r="A280" s="6">
        <v>1690</v>
      </c>
      <c r="B280">
        <v>1</v>
      </c>
      <c r="R280" s="6">
        <v>4405</v>
      </c>
      <c r="S280">
        <v>1</v>
      </c>
    </row>
    <row r="281" spans="1:19" x14ac:dyDescent="0.3">
      <c r="A281" s="6">
        <v>1697</v>
      </c>
      <c r="B281">
        <v>1</v>
      </c>
      <c r="R281" s="6">
        <v>4428</v>
      </c>
      <c r="S281">
        <v>1</v>
      </c>
    </row>
    <row r="282" spans="1:19" x14ac:dyDescent="0.3">
      <c r="A282" s="6">
        <v>1703</v>
      </c>
      <c r="B282">
        <v>1</v>
      </c>
      <c r="R282" s="6">
        <v>4697</v>
      </c>
      <c r="S282">
        <v>1</v>
      </c>
    </row>
    <row r="283" spans="1:19" x14ac:dyDescent="0.3">
      <c r="A283" s="6">
        <v>1713</v>
      </c>
      <c r="B283">
        <v>1</v>
      </c>
      <c r="R283" s="6">
        <v>5497</v>
      </c>
      <c r="S283">
        <v>1</v>
      </c>
    </row>
    <row r="284" spans="1:19" x14ac:dyDescent="0.3">
      <c r="A284" s="6">
        <v>1773</v>
      </c>
      <c r="B284">
        <v>1</v>
      </c>
      <c r="R284" s="6">
        <v>5681</v>
      </c>
      <c r="S284">
        <v>1</v>
      </c>
    </row>
    <row r="285" spans="1:19" x14ac:dyDescent="0.3">
      <c r="A285" s="6">
        <v>1782</v>
      </c>
      <c r="B285">
        <v>1</v>
      </c>
      <c r="R285" s="6">
        <v>6080</v>
      </c>
      <c r="S285">
        <v>1</v>
      </c>
    </row>
    <row r="286" spans="1:19" x14ac:dyDescent="0.3">
      <c r="A286" s="6">
        <v>1784</v>
      </c>
      <c r="B286">
        <v>1</v>
      </c>
      <c r="R286" s="6" t="s">
        <v>2118</v>
      </c>
    </row>
    <row r="287" spans="1:19" x14ac:dyDescent="0.3">
      <c r="A287" s="6">
        <v>1785</v>
      </c>
      <c r="B287">
        <v>1</v>
      </c>
      <c r="R287" s="6" t="s">
        <v>2043</v>
      </c>
      <c r="S287">
        <v>421</v>
      </c>
    </row>
    <row r="288" spans="1:19" x14ac:dyDescent="0.3">
      <c r="A288" s="6">
        <v>1797</v>
      </c>
      <c r="B288">
        <v>1</v>
      </c>
    </row>
    <row r="289" spans="1:2" x14ac:dyDescent="0.3">
      <c r="A289" s="6">
        <v>1815</v>
      </c>
      <c r="B289">
        <v>1</v>
      </c>
    </row>
    <row r="290" spans="1:2" x14ac:dyDescent="0.3">
      <c r="A290" s="6">
        <v>1821</v>
      </c>
      <c r="B290">
        <v>1</v>
      </c>
    </row>
    <row r="291" spans="1:2" x14ac:dyDescent="0.3">
      <c r="A291" s="6">
        <v>1866</v>
      </c>
      <c r="B291">
        <v>1</v>
      </c>
    </row>
    <row r="292" spans="1:2" x14ac:dyDescent="0.3">
      <c r="A292" s="6">
        <v>1884</v>
      </c>
      <c r="B292">
        <v>1</v>
      </c>
    </row>
    <row r="293" spans="1:2" x14ac:dyDescent="0.3">
      <c r="A293" s="6">
        <v>1887</v>
      </c>
      <c r="B293">
        <v>1</v>
      </c>
    </row>
    <row r="294" spans="1:2" x14ac:dyDescent="0.3">
      <c r="A294" s="6">
        <v>1894</v>
      </c>
      <c r="B294">
        <v>1</v>
      </c>
    </row>
    <row r="295" spans="1:2" x14ac:dyDescent="0.3">
      <c r="A295" s="6">
        <v>1902</v>
      </c>
      <c r="B295">
        <v>1</v>
      </c>
    </row>
    <row r="296" spans="1:2" x14ac:dyDescent="0.3">
      <c r="A296" s="6">
        <v>1917</v>
      </c>
      <c r="B296">
        <v>1</v>
      </c>
    </row>
    <row r="297" spans="1:2" x14ac:dyDescent="0.3">
      <c r="A297" s="6">
        <v>1965</v>
      </c>
      <c r="B297">
        <v>1</v>
      </c>
    </row>
    <row r="298" spans="1:2" x14ac:dyDescent="0.3">
      <c r="A298" s="6">
        <v>1989</v>
      </c>
      <c r="B298">
        <v>1</v>
      </c>
    </row>
    <row r="299" spans="1:2" x14ac:dyDescent="0.3">
      <c r="A299" s="6">
        <v>1991</v>
      </c>
      <c r="B299">
        <v>1</v>
      </c>
    </row>
    <row r="300" spans="1:2" x14ac:dyDescent="0.3">
      <c r="A300" s="6">
        <v>2013</v>
      </c>
      <c r="B300">
        <v>1</v>
      </c>
    </row>
    <row r="301" spans="1:2" x14ac:dyDescent="0.3">
      <c r="A301" s="6">
        <v>2038</v>
      </c>
      <c r="B301">
        <v>1</v>
      </c>
    </row>
    <row r="302" spans="1:2" x14ac:dyDescent="0.3">
      <c r="A302" s="6">
        <v>2043</v>
      </c>
      <c r="B302">
        <v>1</v>
      </c>
    </row>
    <row r="303" spans="1:2" x14ac:dyDescent="0.3">
      <c r="A303" s="6">
        <v>2053</v>
      </c>
      <c r="B303">
        <v>1</v>
      </c>
    </row>
    <row r="304" spans="1:2" x14ac:dyDescent="0.3">
      <c r="A304" s="6">
        <v>2080</v>
      </c>
      <c r="B304">
        <v>1</v>
      </c>
    </row>
    <row r="305" spans="1:2" x14ac:dyDescent="0.3">
      <c r="A305" s="6">
        <v>2100</v>
      </c>
      <c r="B305">
        <v>1</v>
      </c>
    </row>
    <row r="306" spans="1:2" x14ac:dyDescent="0.3">
      <c r="A306" s="6">
        <v>2105</v>
      </c>
      <c r="B306">
        <v>1</v>
      </c>
    </row>
    <row r="307" spans="1:2" x14ac:dyDescent="0.3">
      <c r="A307" s="6">
        <v>2106</v>
      </c>
      <c r="B307">
        <v>1</v>
      </c>
    </row>
    <row r="308" spans="1:2" x14ac:dyDescent="0.3">
      <c r="A308" s="6">
        <v>2107</v>
      </c>
      <c r="B308">
        <v>1</v>
      </c>
    </row>
    <row r="309" spans="1:2" x14ac:dyDescent="0.3">
      <c r="A309" s="6">
        <v>2120</v>
      </c>
      <c r="B309">
        <v>1</v>
      </c>
    </row>
    <row r="310" spans="1:2" x14ac:dyDescent="0.3">
      <c r="A310" s="6">
        <v>2144</v>
      </c>
      <c r="B310">
        <v>1</v>
      </c>
    </row>
    <row r="311" spans="1:2" x14ac:dyDescent="0.3">
      <c r="A311" s="6">
        <v>2188</v>
      </c>
      <c r="B311">
        <v>1</v>
      </c>
    </row>
    <row r="312" spans="1:2" x14ac:dyDescent="0.3">
      <c r="A312" s="6">
        <v>2218</v>
      </c>
      <c r="B312">
        <v>1</v>
      </c>
    </row>
    <row r="313" spans="1:2" x14ac:dyDescent="0.3">
      <c r="A313" s="6">
        <v>2220</v>
      </c>
      <c r="B313">
        <v>1</v>
      </c>
    </row>
    <row r="314" spans="1:2" x14ac:dyDescent="0.3">
      <c r="A314" s="6">
        <v>2230</v>
      </c>
      <c r="B314">
        <v>1</v>
      </c>
    </row>
    <row r="315" spans="1:2" x14ac:dyDescent="0.3">
      <c r="A315" s="6">
        <v>2237</v>
      </c>
      <c r="B315">
        <v>1</v>
      </c>
    </row>
    <row r="316" spans="1:2" x14ac:dyDescent="0.3">
      <c r="A316" s="6">
        <v>2261</v>
      </c>
      <c r="B316">
        <v>1</v>
      </c>
    </row>
    <row r="317" spans="1:2" x14ac:dyDescent="0.3">
      <c r="A317" s="6">
        <v>2266</v>
      </c>
      <c r="B317">
        <v>1</v>
      </c>
    </row>
    <row r="318" spans="1:2" x14ac:dyDescent="0.3">
      <c r="A318" s="6">
        <v>2283</v>
      </c>
      <c r="B318">
        <v>1</v>
      </c>
    </row>
    <row r="319" spans="1:2" x14ac:dyDescent="0.3">
      <c r="A319" s="6">
        <v>2289</v>
      </c>
      <c r="B319">
        <v>1</v>
      </c>
    </row>
    <row r="320" spans="1:2" x14ac:dyDescent="0.3">
      <c r="A320" s="6">
        <v>2293</v>
      </c>
      <c r="B320">
        <v>1</v>
      </c>
    </row>
    <row r="321" spans="1:2" x14ac:dyDescent="0.3">
      <c r="A321" s="6">
        <v>2320</v>
      </c>
      <c r="B321">
        <v>1</v>
      </c>
    </row>
    <row r="322" spans="1:2" x14ac:dyDescent="0.3">
      <c r="A322" s="6">
        <v>2326</v>
      </c>
      <c r="B322">
        <v>1</v>
      </c>
    </row>
    <row r="323" spans="1:2" x14ac:dyDescent="0.3">
      <c r="A323" s="6">
        <v>2331</v>
      </c>
      <c r="B323">
        <v>1</v>
      </c>
    </row>
    <row r="324" spans="1:2" x14ac:dyDescent="0.3">
      <c r="A324" s="6">
        <v>2346</v>
      </c>
      <c r="B324">
        <v>1</v>
      </c>
    </row>
    <row r="325" spans="1:2" x14ac:dyDescent="0.3">
      <c r="A325" s="6">
        <v>2353</v>
      </c>
      <c r="B325">
        <v>1</v>
      </c>
    </row>
    <row r="326" spans="1:2" x14ac:dyDescent="0.3">
      <c r="A326" s="6">
        <v>2409</v>
      </c>
      <c r="B326">
        <v>1</v>
      </c>
    </row>
    <row r="327" spans="1:2" x14ac:dyDescent="0.3">
      <c r="A327" s="6">
        <v>2414</v>
      </c>
      <c r="B327">
        <v>1</v>
      </c>
    </row>
    <row r="328" spans="1:2" x14ac:dyDescent="0.3">
      <c r="A328" s="6">
        <v>2431</v>
      </c>
      <c r="B328">
        <v>1</v>
      </c>
    </row>
    <row r="329" spans="1:2" x14ac:dyDescent="0.3">
      <c r="A329" s="6">
        <v>2436</v>
      </c>
      <c r="B329">
        <v>1</v>
      </c>
    </row>
    <row r="330" spans="1:2" x14ac:dyDescent="0.3">
      <c r="A330" s="6">
        <v>2441</v>
      </c>
      <c r="B330">
        <v>1</v>
      </c>
    </row>
    <row r="331" spans="1:2" x14ac:dyDescent="0.3">
      <c r="A331" s="6">
        <v>2443</v>
      </c>
      <c r="B331">
        <v>2</v>
      </c>
    </row>
    <row r="332" spans="1:2" x14ac:dyDescent="0.3">
      <c r="A332" s="6">
        <v>2468</v>
      </c>
      <c r="B332">
        <v>1</v>
      </c>
    </row>
    <row r="333" spans="1:2" x14ac:dyDescent="0.3">
      <c r="A333" s="6">
        <v>2475</v>
      </c>
      <c r="B333">
        <v>1</v>
      </c>
    </row>
    <row r="334" spans="1:2" x14ac:dyDescent="0.3">
      <c r="A334" s="6">
        <v>2489</v>
      </c>
      <c r="B334">
        <v>1</v>
      </c>
    </row>
    <row r="335" spans="1:2" x14ac:dyDescent="0.3">
      <c r="A335" s="6">
        <v>2506</v>
      </c>
      <c r="B335">
        <v>1</v>
      </c>
    </row>
    <row r="336" spans="1:2" x14ac:dyDescent="0.3">
      <c r="A336" s="6">
        <v>2526</v>
      </c>
      <c r="B336">
        <v>1</v>
      </c>
    </row>
    <row r="337" spans="1:2" x14ac:dyDescent="0.3">
      <c r="A337" s="6">
        <v>2528</v>
      </c>
      <c r="B337">
        <v>1</v>
      </c>
    </row>
    <row r="338" spans="1:2" x14ac:dyDescent="0.3">
      <c r="A338" s="6">
        <v>2551</v>
      </c>
      <c r="B338">
        <v>1</v>
      </c>
    </row>
    <row r="339" spans="1:2" x14ac:dyDescent="0.3">
      <c r="A339" s="6">
        <v>2662</v>
      </c>
      <c r="B339">
        <v>1</v>
      </c>
    </row>
    <row r="340" spans="1:2" x14ac:dyDescent="0.3">
      <c r="A340" s="6">
        <v>2673</v>
      </c>
      <c r="B340">
        <v>1</v>
      </c>
    </row>
    <row r="341" spans="1:2" x14ac:dyDescent="0.3">
      <c r="A341" s="6">
        <v>2693</v>
      </c>
      <c r="B341">
        <v>1</v>
      </c>
    </row>
    <row r="342" spans="1:2" x14ac:dyDescent="0.3">
      <c r="A342" s="6">
        <v>2725</v>
      </c>
      <c r="B342">
        <v>1</v>
      </c>
    </row>
    <row r="343" spans="1:2" x14ac:dyDescent="0.3">
      <c r="A343" s="6">
        <v>2739</v>
      </c>
      <c r="B343">
        <v>1</v>
      </c>
    </row>
    <row r="344" spans="1:2" x14ac:dyDescent="0.3">
      <c r="A344" s="6">
        <v>2756</v>
      </c>
      <c r="B344">
        <v>1</v>
      </c>
    </row>
    <row r="345" spans="1:2" x14ac:dyDescent="0.3">
      <c r="A345" s="6">
        <v>2768</v>
      </c>
      <c r="B345">
        <v>1</v>
      </c>
    </row>
    <row r="346" spans="1:2" x14ac:dyDescent="0.3">
      <c r="A346" s="6">
        <v>2805</v>
      </c>
      <c r="B346">
        <v>1</v>
      </c>
    </row>
    <row r="347" spans="1:2" x14ac:dyDescent="0.3">
      <c r="A347" s="6">
        <v>2857</v>
      </c>
      <c r="B347">
        <v>1</v>
      </c>
    </row>
    <row r="348" spans="1:2" x14ac:dyDescent="0.3">
      <c r="A348" s="6">
        <v>2875</v>
      </c>
      <c r="B348">
        <v>1</v>
      </c>
    </row>
    <row r="349" spans="1:2" x14ac:dyDescent="0.3">
      <c r="A349" s="6">
        <v>2893</v>
      </c>
      <c r="B349">
        <v>1</v>
      </c>
    </row>
    <row r="350" spans="1:2" x14ac:dyDescent="0.3">
      <c r="A350" s="6">
        <v>2985</v>
      </c>
      <c r="B350">
        <v>1</v>
      </c>
    </row>
    <row r="351" spans="1:2" x14ac:dyDescent="0.3">
      <c r="A351" s="6">
        <v>3016</v>
      </c>
      <c r="B351">
        <v>1</v>
      </c>
    </row>
    <row r="352" spans="1:2" x14ac:dyDescent="0.3">
      <c r="A352" s="6">
        <v>3036</v>
      </c>
      <c r="B352">
        <v>1</v>
      </c>
    </row>
    <row r="353" spans="1:2" x14ac:dyDescent="0.3">
      <c r="A353" s="6">
        <v>3059</v>
      </c>
      <c r="B353">
        <v>1</v>
      </c>
    </row>
    <row r="354" spans="1:2" x14ac:dyDescent="0.3">
      <c r="A354" s="6">
        <v>3063</v>
      </c>
      <c r="B354">
        <v>1</v>
      </c>
    </row>
    <row r="355" spans="1:2" x14ac:dyDescent="0.3">
      <c r="A355" s="6">
        <v>3116</v>
      </c>
      <c r="B355">
        <v>1</v>
      </c>
    </row>
    <row r="356" spans="1:2" x14ac:dyDescent="0.3">
      <c r="A356" s="6">
        <v>3131</v>
      </c>
      <c r="B356">
        <v>1</v>
      </c>
    </row>
    <row r="357" spans="1:2" x14ac:dyDescent="0.3">
      <c r="A357" s="6">
        <v>3177</v>
      </c>
      <c r="B357">
        <v>1</v>
      </c>
    </row>
    <row r="358" spans="1:2" x14ac:dyDescent="0.3">
      <c r="A358" s="6">
        <v>3205</v>
      </c>
      <c r="B358">
        <v>1</v>
      </c>
    </row>
    <row r="359" spans="1:2" x14ac:dyDescent="0.3">
      <c r="A359" s="6">
        <v>3272</v>
      </c>
      <c r="B359">
        <v>1</v>
      </c>
    </row>
    <row r="360" spans="1:2" x14ac:dyDescent="0.3">
      <c r="A360" s="6">
        <v>3308</v>
      </c>
      <c r="B360">
        <v>1</v>
      </c>
    </row>
    <row r="361" spans="1:2" x14ac:dyDescent="0.3">
      <c r="A361" s="6">
        <v>3318</v>
      </c>
      <c r="B361">
        <v>1</v>
      </c>
    </row>
    <row r="362" spans="1:2" x14ac:dyDescent="0.3">
      <c r="A362" s="6">
        <v>3376</v>
      </c>
      <c r="B362">
        <v>1</v>
      </c>
    </row>
    <row r="363" spans="1:2" x14ac:dyDescent="0.3">
      <c r="A363" s="6">
        <v>3388</v>
      </c>
      <c r="B363">
        <v>1</v>
      </c>
    </row>
    <row r="364" spans="1:2" x14ac:dyDescent="0.3">
      <c r="A364" s="6">
        <v>3533</v>
      </c>
      <c r="B364">
        <v>1</v>
      </c>
    </row>
    <row r="365" spans="1:2" x14ac:dyDescent="0.3">
      <c r="A365" s="6">
        <v>3537</v>
      </c>
      <c r="B365">
        <v>1</v>
      </c>
    </row>
    <row r="366" spans="1:2" x14ac:dyDescent="0.3">
      <c r="A366" s="6">
        <v>3594</v>
      </c>
      <c r="B366">
        <v>1</v>
      </c>
    </row>
    <row r="367" spans="1:2" x14ac:dyDescent="0.3">
      <c r="A367" s="6">
        <v>3596</v>
      </c>
      <c r="B367">
        <v>1</v>
      </c>
    </row>
    <row r="368" spans="1:2" x14ac:dyDescent="0.3">
      <c r="A368" s="6">
        <v>3657</v>
      </c>
      <c r="B368">
        <v>1</v>
      </c>
    </row>
    <row r="369" spans="1:2" x14ac:dyDescent="0.3">
      <c r="A369" s="6">
        <v>3727</v>
      </c>
      <c r="B369">
        <v>1</v>
      </c>
    </row>
    <row r="370" spans="1:2" x14ac:dyDescent="0.3">
      <c r="A370" s="6">
        <v>3742</v>
      </c>
      <c r="B370">
        <v>1</v>
      </c>
    </row>
    <row r="371" spans="1:2" x14ac:dyDescent="0.3">
      <c r="A371" s="6">
        <v>3777</v>
      </c>
      <c r="B371">
        <v>1</v>
      </c>
    </row>
    <row r="372" spans="1:2" x14ac:dyDescent="0.3">
      <c r="A372" s="6">
        <v>3934</v>
      </c>
      <c r="B372">
        <v>1</v>
      </c>
    </row>
    <row r="373" spans="1:2" x14ac:dyDescent="0.3">
      <c r="A373" s="6">
        <v>4006</v>
      </c>
      <c r="B373">
        <v>1</v>
      </c>
    </row>
    <row r="374" spans="1:2" x14ac:dyDescent="0.3">
      <c r="A374" s="6">
        <v>4065</v>
      </c>
      <c r="B374">
        <v>1</v>
      </c>
    </row>
    <row r="375" spans="1:2" x14ac:dyDescent="0.3">
      <c r="A375" s="6">
        <v>4233</v>
      </c>
      <c r="B375">
        <v>1</v>
      </c>
    </row>
    <row r="376" spans="1:2" x14ac:dyDescent="0.3">
      <c r="A376" s="6">
        <v>4289</v>
      </c>
      <c r="B376">
        <v>1</v>
      </c>
    </row>
    <row r="377" spans="1:2" x14ac:dyDescent="0.3">
      <c r="A377" s="6">
        <v>4358</v>
      </c>
      <c r="B377">
        <v>1</v>
      </c>
    </row>
    <row r="378" spans="1:2" x14ac:dyDescent="0.3">
      <c r="A378" s="6">
        <v>4498</v>
      </c>
      <c r="B378">
        <v>1</v>
      </c>
    </row>
    <row r="379" spans="1:2" x14ac:dyDescent="0.3">
      <c r="A379" s="6">
        <v>4799</v>
      </c>
      <c r="B379">
        <v>1</v>
      </c>
    </row>
    <row r="380" spans="1:2" x14ac:dyDescent="0.3">
      <c r="A380" s="6">
        <v>5139</v>
      </c>
      <c r="B380">
        <v>1</v>
      </c>
    </row>
    <row r="381" spans="1:2" x14ac:dyDescent="0.3">
      <c r="A381" s="6">
        <v>5168</v>
      </c>
      <c r="B381">
        <v>1</v>
      </c>
    </row>
    <row r="382" spans="1:2" x14ac:dyDescent="0.3">
      <c r="A382" s="6">
        <v>5180</v>
      </c>
      <c r="B382">
        <v>1</v>
      </c>
    </row>
    <row r="383" spans="1:2" x14ac:dyDescent="0.3">
      <c r="A383" s="6">
        <v>5203</v>
      </c>
      <c r="B383">
        <v>1</v>
      </c>
    </row>
    <row r="384" spans="1:2" x14ac:dyDescent="0.3">
      <c r="A384" s="6">
        <v>5419</v>
      </c>
      <c r="B384">
        <v>1</v>
      </c>
    </row>
    <row r="385" spans="1:2" x14ac:dyDescent="0.3">
      <c r="A385" s="6">
        <v>5512</v>
      </c>
      <c r="B385">
        <v>1</v>
      </c>
    </row>
    <row r="386" spans="1:2" x14ac:dyDescent="0.3">
      <c r="A386" s="6">
        <v>5880</v>
      </c>
      <c r="B386">
        <v>1</v>
      </c>
    </row>
    <row r="387" spans="1:2" x14ac:dyDescent="0.3">
      <c r="A387" s="6">
        <v>5966</v>
      </c>
      <c r="B387">
        <v>1</v>
      </c>
    </row>
    <row r="388" spans="1:2" x14ac:dyDescent="0.3">
      <c r="A388" s="6">
        <v>6212</v>
      </c>
      <c r="B388">
        <v>1</v>
      </c>
    </row>
    <row r="389" spans="1:2" x14ac:dyDescent="0.3">
      <c r="A389" s="6">
        <v>6286</v>
      </c>
      <c r="B389">
        <v>1</v>
      </c>
    </row>
    <row r="390" spans="1:2" x14ac:dyDescent="0.3">
      <c r="A390" s="6">
        <v>6406</v>
      </c>
      <c r="B390">
        <v>1</v>
      </c>
    </row>
    <row r="391" spans="1:2" x14ac:dyDescent="0.3">
      <c r="A391" s="6">
        <v>6465</v>
      </c>
      <c r="B391">
        <v>1</v>
      </c>
    </row>
    <row r="392" spans="1:2" x14ac:dyDescent="0.3">
      <c r="A392" s="6">
        <v>7295</v>
      </c>
      <c r="B392">
        <v>1</v>
      </c>
    </row>
    <row r="393" spans="1:2" x14ac:dyDescent="0.3">
      <c r="A393" s="6" t="s">
        <v>2118</v>
      </c>
    </row>
    <row r="394" spans="1:2" x14ac:dyDescent="0.3">
      <c r="A394" s="6" t="s">
        <v>2043</v>
      </c>
      <c r="B394">
        <v>565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Crowdfunding</vt:lpstr>
      <vt:lpstr>Parent Category</vt:lpstr>
      <vt:lpstr>Sub Category</vt:lpstr>
      <vt:lpstr>Month Created</vt:lpstr>
      <vt:lpstr>Month Ended</vt:lpstr>
      <vt:lpstr>Success Percentage</vt:lpstr>
      <vt:lpstr>Statistical Analysis</vt:lpstr>
      <vt:lpstr>Sheet9</vt:lpstr>
      <vt:lpstr>backers_count</vt:lpstr>
      <vt:lpstr>Fbackers</vt:lpstr>
      <vt:lpstr>goal</vt:lpstr>
      <vt:lpstr>outcome</vt:lpstr>
      <vt:lpstr>pledged</vt:lpstr>
      <vt:lpstr>Sbackers</vt:lpstr>
      <vt:lpstr>Success</vt:lpstr>
      <vt:lpstr>Unsucess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Alexandre</cp:lastModifiedBy>
  <dcterms:created xsi:type="dcterms:W3CDTF">2021-09-29T18:52:28Z</dcterms:created>
  <dcterms:modified xsi:type="dcterms:W3CDTF">2022-12-26T12:29:32Z</dcterms:modified>
</cp:coreProperties>
</file>