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9.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10.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121.xml" ContentType="application/vnd.ms-excel.controlproperties+xml"/>
  <Override PartName="/xl/drawings/drawing12.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https://chartercom-my.sharepoint.com/personal/alexander_mcteague_charter_com/Documents/Excel Projects/"/>
    </mc:Choice>
  </mc:AlternateContent>
  <xr:revisionPtr revIDLastSave="49200" documentId="13_ncr:1_{99AD4EFD-B5B9-4E0E-A4AF-B7BEB75310FE}" xr6:coauthVersionLast="47" xr6:coauthVersionMax="47" xr10:uidLastSave="{E046B8B6-8ABF-430D-84AE-815A10DEAB61}"/>
  <bookViews>
    <workbookView xWindow="30612" yWindow="-108" windowWidth="30936" windowHeight="16776" tabRatio="730" activeTab="2" xr2:uid="{00000000-000D-0000-FFFF-FFFF00000000}"/>
  </bookViews>
  <sheets>
    <sheet name="Setup" sheetId="30" r:id="rId1"/>
    <sheet name="How-To" sheetId="31" r:id="rId2"/>
    <sheet name="Version Management" sheetId="17" r:id="rId3"/>
    <sheet name="Shark Controller" sheetId="16" r:id="rId4"/>
    <sheet name="Data Entry" sheetId="1" r:id="rId5"/>
    <sheet name="Equipment Naming" sheetId="4" r:id="rId6"/>
    <sheet name="MOP" sheetId="7" r:id="rId7"/>
    <sheet name="BOMs" sheetId="19" r:id="rId8"/>
    <sheet name="HAF" sheetId="20" r:id="rId9"/>
    <sheet name="QC" sheetId="27" r:id="rId10"/>
    <sheet name="Email" sheetId="28" r:id="rId11"/>
    <sheet name="MQMS-Prism" sheetId="14" r:id="rId12"/>
    <sheet name="Node Portal" sheetId="24" r:id="rId13"/>
    <sheet name="OLT Power" sheetId="29" r:id="rId14"/>
    <sheet name="Splice Tab Template" sheetId="15" r:id="rId15"/>
    <sheet name="References" sheetId="18" r:id="rId16"/>
    <sheet name="ITU CHANNELS" sheetId="8" r:id="rId17"/>
    <sheet name="Market Abbreviations" sheetId="5" r:id="rId18"/>
    <sheet name="Design Shark Changelog" sheetId="2" r:id="rId19"/>
    <sheet name="Credits" sheetId="25" r:id="rId20"/>
  </sheets>
  <functionGroups builtInGroupCount="19"/>
  <externalReferences>
    <externalReference r:id="rId21"/>
  </externalReferences>
  <definedNames>
    <definedName name="_xlpm.SHEETS" hidden="1" xlm="1">#NAME?</definedName>
    <definedName name="_xlpm.TOT" hidden="1" xlm="1">#NAME?</definedName>
    <definedName name="_xlpm.VAL" hidden="1" xlm="1">#NAME?</definedName>
    <definedName name="CHANNEL">'Data Entry'!$C$18</definedName>
    <definedName name="CLLI">'Data Entry'!$C$9</definedName>
    <definedName name="CLUSTER">'Data Entry'!$G$5</definedName>
    <definedName name="COORDINATES">'Data Entry'!$C$22</definedName>
    <definedName name="CORWAVE">'Data Entry'!$G$8</definedName>
    <definedName name="Email_Company">[1]PrismMQMS!$C$4</definedName>
    <definedName name="Email_Designer">[1]PrismMQMS!$C$5</definedName>
    <definedName name="Email_DesignerSup">[1]PrismMQMS!$C$6</definedName>
    <definedName name="Email_Details_CC">[1]PrismMQMS!$F$22</definedName>
    <definedName name="Email_Details_Hyperlink">Email!$B$8</definedName>
    <definedName name="Email_Details_Subject">[1]PrismMQMS!$F$20</definedName>
    <definedName name="Email_Details_TO">[1]PrismMQMS!$F$21</definedName>
    <definedName name="Email_QC_CC">[1]PrismMQMS!$F$17</definedName>
    <definedName name="Email_QC_Subject">[1]PrismMQMS!$F$15</definedName>
    <definedName name="Email_QC_TO">[1]PrismMQMS!$F$16</definedName>
    <definedName name="Email_Reject_Hyperlink">QC!$C$26</definedName>
    <definedName name="Email_Reject_Subject">QC!$C$15</definedName>
    <definedName name="Email_YourManager">[1]PrismMQMS!$C$9</definedName>
    <definedName name="Email_YourSup">[1]PrismMQMS!$C$8</definedName>
    <definedName name="FROM_EQUIP">'Equipment Naming'!$B$3</definedName>
    <definedName name="HEADEND_DIST">'Data Entry'!$C$26</definedName>
    <definedName name="Headend_FiberAssigned">'MQMS-Prism'!$B$55</definedName>
    <definedName name="Headend_Sheath">'MQMS-Prism'!$B$54</definedName>
    <definedName name="HUB">'Data Entry'!$C$8</definedName>
    <definedName name="HUB_ID">'Data Entry'!$G$4</definedName>
    <definedName name="HUB_ROW_RACK_RU">'Data Entry'!$C$23</definedName>
    <definedName name="JOB_NAME">'Data Entry'!$C$4</definedName>
    <definedName name="MAG_REGION">'Data Entry'!$C$12</definedName>
    <definedName name="MARKET">'Data Entry'!$C$10</definedName>
    <definedName name="MARKET_ABBR">'Data Entry'!$G$6</definedName>
    <definedName name="MQMS_AerialFiber">'MQMS-Prism'!$C$10</definedName>
    <definedName name="MQMS_AerialPassings">'MQMS-Prism'!$C$14</definedName>
    <definedName name="MQMS_AerialStrand">'MQMS-Prism'!$A$6</definedName>
    <definedName name="MQMS_UGFiber">'MQMS-Prism'!$A$12</definedName>
    <definedName name="MQMS_UGPassings">'MQMS-Prism'!$D$14</definedName>
    <definedName name="MQMS_UGStrand">'MQMS-Prism'!$B$6</definedName>
    <definedName name="MST_PORT_CT">'Equipment Naming'!$F$8</definedName>
    <definedName name="NAME_HAF">'Data Entry'!$G$20</definedName>
    <definedName name="NAME_MOP">'Data Entry'!$G$22</definedName>
    <definedName name="NAME_OVERALL_BOM">'Data Entry'!$G$18</definedName>
    <definedName name="OLT" localSheetId="1">[1]PrismMQMS!$C$12</definedName>
    <definedName name="OLT" localSheetId="0">[1]PrismMQMS!$C$12</definedName>
    <definedName name="OLT">'Data Entry'!$C$7</definedName>
    <definedName name="OLT_ADDRESS">'Data Entry'!$C$21</definedName>
    <definedName name="Option_Include_ErrorsTab">[1]Testing!#REF!</definedName>
    <definedName name="PASSINGS">'Data Entry'!$C$20</definedName>
    <definedName name="Path_BOMs">BOMs!$C$5</definedName>
    <definedName name="Path_FWD_Trace">MOP!$C$4</definedName>
    <definedName name="Path_HAF">HAF!$C$4</definedName>
    <definedName name="Path_MOP_Template">MOP!$C$3</definedName>
    <definedName name="Path_OverallBOM_Template">BOMs!$C$4</definedName>
    <definedName name="Path_Polygons">HAF!$C$5</definedName>
    <definedName name="Path_QC_KML">QC!$C$3</definedName>
    <definedName name="Path_RTN_Trace">MOP!$C$5</definedName>
    <definedName name="Path_Splice_1">MOP!$C$6</definedName>
    <definedName name="PID" localSheetId="1">[1]PrismMQMS!$C$11</definedName>
    <definedName name="PID" localSheetId="0">[1]PrismMQMS!$C$11</definedName>
    <definedName name="PID">'Data Entry'!$C$5</definedName>
    <definedName name="PolePortDiv">HAF!$B$7</definedName>
    <definedName name="PREFIX">'Equipment Naming'!$B$2</definedName>
    <definedName name="_xlnm.Print_Area" localSheetId="14">'Splice Tab Template'!$A$1:$T$83</definedName>
    <definedName name="REGION">'Data Entry'!$C$11</definedName>
    <definedName name="SHEATH_CT">'Equipment Naming'!$F$9</definedName>
    <definedName name="SHEATH_NAME">'Equipment Naming'!$B$7</definedName>
    <definedName name="SITE_NAME">'Data Entry'!$G$7</definedName>
    <definedName name="STATE" localSheetId="1">[1]PrismMQMS!$C$13</definedName>
    <definedName name="STATE" localSheetId="0">[1]PrismMQMS!$C$13</definedName>
    <definedName name="STATE">'Data Entry'!$C$13</definedName>
    <definedName name="SUB_CIRCUIT">'Data Entry'!$C$17</definedName>
    <definedName name="TIE_POINT">'Data Entry'!$C$27</definedName>
    <definedName name="TO_EQUIP">'Equipment Naming'!$B$4</definedName>
    <definedName name="TRUNK_IDS">'Data Entry'!$C$16</definedName>
    <definedName name="WAVE_1ST">'Data Entry'!$G$32</definedName>
    <definedName name="WAVE_2ND">'Data Entry'!$G$33</definedName>
    <definedName name="WAVE_3RD">'Data Entry'!$G$34</definedName>
    <definedName name="WAVE_4TH">'Data Entry'!$G$35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3" i="1" l="1"/>
  <c r="G21" i="1"/>
  <c r="G17" i="1"/>
  <c r="C15" i="27" l="1"/>
  <c r="B12" i="4" a="1"/>
  <c r="B12" i="4" s="1"/>
  <c r="G30" i="1"/>
  <c r="G6" i="1"/>
  <c r="B6" i="28"/>
  <c r="B5" i="28"/>
  <c r="B52" i="14"/>
  <c r="B53" i="14"/>
  <c r="B50" i="14"/>
  <c r="B49" i="14"/>
  <c r="B45" i="14"/>
  <c r="B44" i="14"/>
  <c r="B35" i="14"/>
  <c r="B32" i="14"/>
  <c r="B28" i="14"/>
  <c r="B27" i="14"/>
  <c r="B8" i="28" l="1"/>
  <c r="G35" i="1"/>
  <c r="G34" i="1"/>
  <c r="G33" i="1"/>
  <c r="G32" i="1"/>
  <c r="B56" i="14" s="1"/>
  <c r="G18" i="1"/>
  <c r="G8" i="1" l="1"/>
  <c r="C14" i="27"/>
  <c r="C13" i="27"/>
  <c r="G5" i="1"/>
  <c r="G4" i="1"/>
  <c r="G27" i="1"/>
  <c r="G26" i="1"/>
  <c r="F4" i="7"/>
  <c r="F5" i="7"/>
  <c r="F6" i="7"/>
  <c r="F7" i="7"/>
  <c r="F8" i="7"/>
  <c r="F9" i="7"/>
  <c r="F10" i="7"/>
  <c r="F11" i="7"/>
  <c r="F12" i="7"/>
  <c r="F13" i="7"/>
  <c r="F14" i="7"/>
  <c r="F15" i="7"/>
  <c r="F16" i="7"/>
  <c r="F17" i="7"/>
  <c r="F18" i="7"/>
  <c r="F19" i="7"/>
  <c r="F20" i="7"/>
  <c r="F21" i="7"/>
  <c r="F22" i="7"/>
  <c r="F23" i="7"/>
  <c r="F24" i="7"/>
  <c r="F25" i="7"/>
  <c r="F26" i="7"/>
  <c r="F3" i="7"/>
  <c r="C26" i="27" l="1"/>
  <c r="G28" i="1" l="1"/>
  <c r="B60" i="14" s="1"/>
  <c r="G10" i="1" l="1"/>
  <c r="A10" i="14" s="1"/>
  <c r="G9" i="1" l="1"/>
  <c r="G7" i="1" l="1"/>
  <c r="G31" i="1" l="1"/>
  <c r="G29" i="1"/>
  <c r="G22" i="1" l="1"/>
  <c r="G20" i="1"/>
  <c r="G19" i="1"/>
  <c r="G16" i="1"/>
  <c r="G15" i="1"/>
  <c r="G14" i="1"/>
  <c r="G13" i="1"/>
  <c r="A21" i="4" l="1"/>
  <c r="B11" i="4" a="1"/>
  <c r="B11" i="4" s="1"/>
  <c r="B1" i="4" l="1"/>
  <c r="B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B4" authorId="0" shapeId="0" xr:uid="{4AB31500-7566-4DE8-9FE0-FD7F32259710}">
      <text>
        <r>
          <rPr>
            <sz val="9"/>
            <color indexed="81"/>
            <rFont val="Tahoma"/>
            <family val="2"/>
          </rPr>
          <t>RDOF job names usually begin with "RDOF_"</t>
        </r>
      </text>
    </comment>
    <comment ref="B5" authorId="0" shapeId="0" xr:uid="{27FAA3B3-12A5-4552-BDEE-D6C78E6DCFBF}">
      <text>
        <r>
          <rPr>
            <sz val="9"/>
            <color indexed="81"/>
            <rFont val="Tahoma"/>
            <family val="2"/>
          </rPr>
          <t>This can be found in the "External ID" field in Ximer, or under the job name in Work Request Info (top left)</t>
        </r>
      </text>
    </comment>
    <comment ref="B6" authorId="0" shapeId="0" xr:uid="{ABC99756-E42D-4217-973C-B0D8E0742DEE}">
      <text>
        <r>
          <rPr>
            <sz val="9"/>
            <color indexed="81"/>
            <rFont val="Tahoma"/>
            <family val="2"/>
          </rPr>
          <t>PID of the State Grant project for the same OLT</t>
        </r>
      </text>
    </comment>
    <comment ref="B8" authorId="0" shapeId="0" xr:uid="{EA342696-3C1F-4FEB-ACE9-D97C9F77FB9D}">
      <text>
        <r>
          <rPr>
            <sz val="9"/>
            <color indexed="81"/>
            <rFont val="Tahoma"/>
            <family val="2"/>
          </rPr>
          <t>This can be found in Prism, in Design tab -&gt; Fiber Design Circuit Details -&gt; Hub Name/Primary Hub</t>
        </r>
      </text>
    </comment>
    <comment ref="B9" authorId="0" shapeId="0" xr:uid="{5C8B0555-DCB7-4F2F-8327-9CD32EF56669}">
      <text>
        <r>
          <rPr>
            <sz val="9"/>
            <color indexed="81"/>
            <rFont val="Tahoma"/>
            <family val="2"/>
          </rPr>
          <t>There are several ways to find the CLLI:
* Address field in Ximer
* Prism Design tab -&gt; Hub CLLI Code
* RDOF Naming checkout sheet -&gt; extract CLLI from sub-circuit names
* RDOF Home -&gt; Design -&gt; Templates &amp; Links -&gt; Hub CLLI List -&gt; Search for your region and city</t>
        </r>
      </text>
    </comment>
    <comment ref="B12" authorId="0" shapeId="0" xr:uid="{3BB6C2BF-A4AB-48AC-8D50-92F6AD1F0250}">
      <text>
        <r>
          <rPr>
            <sz val="9"/>
            <color indexed="81"/>
            <rFont val="Tahoma"/>
            <family val="2"/>
          </rPr>
          <t>The Magellan Region is different than the Region field in Ximer. For example, Northern Texas is TWNTX. In the future this sheet will include automatic lookup for the Magellan Region</t>
        </r>
      </text>
    </comment>
    <comment ref="B13" authorId="0" shapeId="0" xr:uid="{366FC50E-B715-4186-B801-006235B5E345}">
      <text>
        <r>
          <rPr>
            <sz val="9"/>
            <color indexed="81"/>
            <rFont val="Tahoma"/>
            <family val="2"/>
          </rPr>
          <t>Two-letter State Abbreviation</t>
        </r>
      </text>
    </comment>
    <comment ref="B16" authorId="0" shapeId="0" xr:uid="{DA0A8002-0573-417D-B5AA-3408D542A75B}">
      <text>
        <r>
          <rPr>
            <sz val="9"/>
            <color indexed="81"/>
            <rFont val="Tahoma"/>
            <family val="2"/>
          </rPr>
          <t>Use comma separated values, without preceding zeroes. For example:
6, 7, 8, 9</t>
        </r>
      </text>
    </comment>
    <comment ref="B17" authorId="0" shapeId="0" xr:uid="{ADAB12CC-9C4E-4ED4-A395-94C35C5CA178}">
      <text>
        <r>
          <rPr>
            <sz val="9"/>
            <color indexed="81"/>
            <rFont val="Tahoma"/>
            <family val="2"/>
          </rPr>
          <t>This spreadsheet assumes your sub-circuits are four consecutive numbers, so only specify the first number here.</t>
        </r>
      </text>
    </comment>
    <comment ref="B18" authorId="0" shapeId="0" xr:uid="{495E645C-EC0E-459D-976D-BC96F47E9B92}">
      <text>
        <r>
          <rPr>
            <sz val="9"/>
            <color indexed="81"/>
            <rFont val="Tahoma"/>
            <family val="2"/>
          </rPr>
          <t>Your assigned channels can be found in the description of the OLT pin in the backbone file.
This spreadsheet assumes your channels are four consecutive numbers.</t>
        </r>
      </text>
    </comment>
    <comment ref="B23" authorId="0" shapeId="0" xr:uid="{1F02E8A5-99FF-4A5E-9B0C-2E34749C565E}">
      <text>
        <r>
          <rPr>
            <sz val="9"/>
            <color indexed="81"/>
            <rFont val="Tahoma"/>
            <family val="2"/>
          </rPr>
          <t>If you don't have a headend (yet), use 01.101.01.01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B4" authorId="0" shapeId="0" xr:uid="{19A8C248-0016-4FBC-8EF7-A920E2F18032}">
      <text>
        <r>
          <rPr>
            <sz val="9"/>
            <color indexed="81"/>
            <rFont val="Tahoma"/>
            <family val="2"/>
          </rPr>
          <t>When starting a new "branch" from a different Dist/Splice can, set this dropdown to that can's name.
To start from the OLT, leave this cell blank.</t>
        </r>
      </text>
    </comment>
    <comment ref="E13" authorId="0" shapeId="0" xr:uid="{8B21410A-E859-4FD1-BBE1-B647738E7BA2}">
      <text>
        <r>
          <rPr>
            <sz val="9"/>
            <color indexed="81"/>
            <rFont val="Tahoma"/>
            <family val="2"/>
          </rPr>
          <t>Since this sheet doesn't store "history", these buttons can't be used twice in a row.</t>
        </r>
      </text>
    </comment>
    <comment ref="F14" authorId="0" shapeId="0" xr:uid="{B1B08A0D-254F-4061-B5D1-476C9A9711A5}">
      <text>
        <r>
          <rPr>
            <sz val="9"/>
            <color indexed="81"/>
            <rFont val="Tahoma"/>
            <family val="2"/>
          </rPr>
          <t>Returns to the previous Dist/split can, used when there are many "split cans with 1 OTE" in a row</t>
        </r>
      </text>
    </comment>
    <comment ref="F16" authorId="0" shapeId="0" xr:uid="{EEEE7543-D733-45D7-9397-CEC5332470C2}">
      <text>
        <r>
          <rPr>
            <sz val="9"/>
            <color indexed="81"/>
            <rFont val="Tahoma"/>
            <family val="2"/>
          </rPr>
          <t>Removes the last-placed equipment, moves back to the previous equipment.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C2" authorId="0" shapeId="0" xr:uid="{15575E3D-5BA1-45E6-A521-8E06A0757E7B}">
      <text>
        <r>
          <rPr>
            <sz val="9"/>
            <color indexed="81"/>
            <rFont val="Tahoma"/>
            <family val="2"/>
          </rPr>
          <t xml:space="preserve">The "Select File" buttons will copy the path for each file to this column.
</t>
        </r>
        <r>
          <rPr>
            <b/>
            <sz val="9"/>
            <color indexed="81"/>
            <rFont val="Tahoma"/>
            <family val="2"/>
          </rPr>
          <t>If you move or re-name any of these files, you will need to re-select them to avoid errors.</t>
        </r>
      </text>
    </comment>
    <comment ref="E2" authorId="0" shapeId="0" xr:uid="{35DA7EE2-C828-4B6F-BDE7-9BF1505E94C1}">
      <text>
        <r>
          <rPr>
            <sz val="9"/>
            <color indexed="81"/>
            <rFont val="Tahoma"/>
            <family val="2"/>
          </rPr>
          <t>Address or coordinates of each enclosure</t>
        </r>
      </text>
    </comment>
    <comment ref="A3" authorId="0" shapeId="0" xr:uid="{31BECD58-3997-40C1-BA6F-689A106FCF5C}">
      <text>
        <r>
          <rPr>
            <sz val="9"/>
            <color indexed="81"/>
            <rFont val="Tahoma"/>
            <family val="2"/>
          </rPr>
          <t>Select an empty MOP template for best results. In the future this sheet will check the template to make sure it's the same version that's expected by this sheet.</t>
        </r>
      </text>
    </comment>
    <comment ref="A4" authorId="0" shapeId="0" xr:uid="{7B6B9498-59A3-43CA-A01B-4640BEC92558}">
      <text>
        <r>
          <rPr>
            <sz val="9"/>
            <color indexed="81"/>
            <rFont val="Tahoma"/>
            <family val="2"/>
          </rPr>
          <t xml:space="preserve">Find the fiber connected to </t>
        </r>
        <r>
          <rPr>
            <b/>
            <sz val="9"/>
            <color indexed="81"/>
            <rFont val="Tahoma"/>
            <family val="2"/>
          </rPr>
          <t>Out-1</t>
        </r>
        <r>
          <rPr>
            <sz val="9"/>
            <color indexed="81"/>
            <rFont val="Tahoma"/>
            <family val="2"/>
          </rPr>
          <t xml:space="preserve"> of the first 1x2 in the OLT. Run a trace report of that fiber and select it here.</t>
        </r>
      </text>
    </comment>
    <comment ref="A5" authorId="0" shapeId="0" xr:uid="{5592FD96-104B-4DD0-9B48-5DEAFC56F4F1}">
      <text>
        <r>
          <rPr>
            <sz val="9"/>
            <color indexed="81"/>
            <rFont val="Tahoma"/>
            <family val="2"/>
          </rPr>
          <t xml:space="preserve">Same as FWD trace, but use the fiber connected to </t>
        </r>
        <r>
          <rPr>
            <b/>
            <sz val="9"/>
            <color indexed="81"/>
            <rFont val="Tahoma"/>
            <family val="2"/>
          </rPr>
          <t>Out-2</t>
        </r>
        <r>
          <rPr>
            <sz val="9"/>
            <color indexed="81"/>
            <rFont val="Tahoma"/>
            <family val="2"/>
          </rPr>
          <t xml:space="preserve"> of the first 1x2.</t>
        </r>
      </text>
    </comment>
    <comment ref="A6" authorId="0" shapeId="0" xr:uid="{A20790CF-A3C2-4A1A-986E-D3D3F420EC70}">
      <text>
        <r>
          <rPr>
            <sz val="9"/>
            <color indexed="81"/>
            <rFont val="Tahoma"/>
            <family val="2"/>
          </rPr>
          <t>Any rows left blank will not be included in the MOP. Don't leave blank rows between selections.</t>
        </r>
      </text>
    </comment>
    <comment ref="B28" authorId="0" shapeId="0" xr:uid="{C4E7FF16-2CF4-4EF2-9108-4C249877D9A6}">
      <text>
        <r>
          <rPr>
            <sz val="9"/>
            <color indexed="81"/>
            <rFont val="Tahoma"/>
            <family val="2"/>
          </rPr>
          <t>* This button will make a new document in your Downloads folder. If a document with the same name is already there, you will get a "permission denied" error.
* Close any open MOP workbooks before using this button.
* Make sure all documents you want to import look correct before selecting them, in particular the FWD and RTN trace (make sure splice count isn't 0)
* To get proper FWD and RTN traces: merge workspace, create new TEMPORARY workspace, delete 1x2s at OLT, take trace reports</t>
        </r>
      </text>
    </comment>
    <comment ref="B34" authorId="0" shapeId="0" xr:uid="{A68C41B5-0E9E-4D99-BC7A-26D8022EB2D8}">
      <text>
        <r>
          <rPr>
            <sz val="9"/>
            <color indexed="81"/>
            <rFont val="Tahoma"/>
            <family val="2"/>
          </rPr>
          <t xml:space="preserve">This button does not do </t>
        </r>
        <r>
          <rPr>
            <i/>
            <sz val="9"/>
            <color indexed="81"/>
            <rFont val="Tahoma"/>
            <family val="2"/>
          </rPr>
          <t>everything</t>
        </r>
        <r>
          <rPr>
            <sz val="9"/>
            <color indexed="81"/>
            <rFont val="Tahoma"/>
            <family val="2"/>
          </rPr>
          <t xml:space="preserve"> on the MOP. It also makes a few assumptions that may not fit every project. Double-check the whole document to make sure everything looks correct. You will also need to do the following manually:
* Add the number of EDFAs to the link loss calc
* Add pictures to each splice tab
* If you didn't place addresses in the Data Entry tab or in the column above, the MOP will use coordinates instead (if available). Double-check these locations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Alex McTeague</author>
  </authors>
  <commentList>
    <comment ref="A3" authorId="0" shapeId="0" xr:uid="{5B604144-F8CA-4BA8-A9E7-102DBD62014D}">
      <text>
        <r>
          <rPr>
            <sz val="9"/>
            <color indexed="81"/>
            <rFont val="Tahoma"/>
            <family val="2"/>
          </rPr>
          <t>Make a new KMZ report, delete ALL folders except for Fiber and Hybrid, then save as KML</t>
        </r>
      </text>
    </comment>
    <comment ref="B11" authorId="0" shapeId="0" xr:uid="{56418F10-7FF8-4AA3-A421-1AAF645D9DCE}">
      <text>
        <r>
          <rPr>
            <sz val="9"/>
            <color indexed="81"/>
            <rFont val="Tahoma"/>
            <family val="2"/>
          </rPr>
          <t>Select company from dropdown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<sst xmlns="http://schemas.openxmlformats.org/spreadsheetml/2006/main" count="682" uniqueCount="477">
  <si>
    <t>PRISM ID</t>
  </si>
  <si>
    <t>HUB NAME</t>
  </si>
  <si>
    <t>MARKET</t>
  </si>
  <si>
    <t>REGION</t>
  </si>
  <si>
    <t>JOB NAME</t>
  </si>
  <si>
    <t>PROJECT DETAILS</t>
  </si>
  <si>
    <t>Author</t>
  </si>
  <si>
    <t>Description</t>
  </si>
  <si>
    <t>Alex McTeague</t>
  </si>
  <si>
    <t>Date (YYYY-MM-DD)</t>
  </si>
  <si>
    <t>Initial work on Data Entry tab</t>
  </si>
  <si>
    <t>SIGN OUT SHEET</t>
  </si>
  <si>
    <t>SUB-CIRCUIT #</t>
  </si>
  <si>
    <t>OLT NAME</t>
  </si>
  <si>
    <t>MAG. REGION</t>
  </si>
  <si>
    <t>OLT</t>
  </si>
  <si>
    <t>CANS</t>
  </si>
  <si>
    <t>Initial work on Routing tab</t>
  </si>
  <si>
    <t>Alex Mcteague</t>
  </si>
  <si>
    <t>INPUT</t>
  </si>
  <si>
    <t>OUTPUT</t>
  </si>
  <si>
    <t>MISC</t>
  </si>
  <si>
    <t>MARKET ABBR.</t>
  </si>
  <si>
    <t>HUB ID</t>
  </si>
  <si>
    <t>CLUSTER</t>
  </si>
  <si>
    <t>Market Area</t>
  </si>
  <si>
    <t>Region</t>
  </si>
  <si>
    <t>MA Abbreviations</t>
  </si>
  <si>
    <t>North West</t>
  </si>
  <si>
    <t>SNV</t>
  </si>
  <si>
    <t>Pacific Northwest</t>
  </si>
  <si>
    <t>PNW</t>
  </si>
  <si>
    <t>Mountain States</t>
  </si>
  <si>
    <t>MTS</t>
  </si>
  <si>
    <t>Socal North</t>
  </si>
  <si>
    <t>West</t>
  </si>
  <si>
    <t>SCN</t>
  </si>
  <si>
    <t>Socal Central</t>
  </si>
  <si>
    <t>SCC</t>
  </si>
  <si>
    <t>Socal South</t>
  </si>
  <si>
    <t>SCS</t>
  </si>
  <si>
    <t>Hawaii</t>
  </si>
  <si>
    <t>HAW</t>
  </si>
  <si>
    <t>Central States</t>
  </si>
  <si>
    <t>Central</t>
  </si>
  <si>
    <t>CNS</t>
  </si>
  <si>
    <t>KC-Lincoln</t>
  </si>
  <si>
    <t>KCL</t>
  </si>
  <si>
    <t>Minnesota</t>
  </si>
  <si>
    <t>MIN</t>
  </si>
  <si>
    <t>Wisconsin</t>
  </si>
  <si>
    <t>WIS</t>
  </si>
  <si>
    <t>North Texas</t>
  </si>
  <si>
    <t>Texas</t>
  </si>
  <si>
    <t>NTX</t>
  </si>
  <si>
    <t>Central Texas</t>
  </si>
  <si>
    <t>CTX</t>
  </si>
  <si>
    <t>South Texas</t>
  </si>
  <si>
    <t>STX</t>
  </si>
  <si>
    <t>Northern Ohio</t>
  </si>
  <si>
    <t>Great Lakes</t>
  </si>
  <si>
    <t>NOH</t>
  </si>
  <si>
    <t>Michigan</t>
  </si>
  <si>
    <t>MIC</t>
  </si>
  <si>
    <t>Midwest South</t>
  </si>
  <si>
    <t>Southern Ohio</t>
  </si>
  <si>
    <t>MWS</t>
  </si>
  <si>
    <t>Midwest Central</t>
  </si>
  <si>
    <t>MWC</t>
  </si>
  <si>
    <t>Kentucky</t>
  </si>
  <si>
    <t>KEN</t>
  </si>
  <si>
    <t>Greenville, SC/Georgia</t>
  </si>
  <si>
    <t>South</t>
  </si>
  <si>
    <t>GSC</t>
  </si>
  <si>
    <t>TN-LA-AL</t>
  </si>
  <si>
    <t>TLA</t>
  </si>
  <si>
    <t>TN/LA/AL</t>
  </si>
  <si>
    <t>Northern New England</t>
  </si>
  <si>
    <t>North East</t>
  </si>
  <si>
    <t>NNE</t>
  </si>
  <si>
    <t>Southern New England</t>
  </si>
  <si>
    <t>SNE</t>
  </si>
  <si>
    <t>Western NY</t>
  </si>
  <si>
    <t>WNY</t>
  </si>
  <si>
    <t>Central NY</t>
  </si>
  <si>
    <t>CNY</t>
  </si>
  <si>
    <t>Eastern NY</t>
  </si>
  <si>
    <t>ENY</t>
  </si>
  <si>
    <t>South Manhattan</t>
  </si>
  <si>
    <t>NYC</t>
  </si>
  <si>
    <t>SMH</t>
  </si>
  <si>
    <t>Brooklyn Queens</t>
  </si>
  <si>
    <t>BKQ</t>
  </si>
  <si>
    <t>North Manhattan/Staten Island/Bergen</t>
  </si>
  <si>
    <t>NMH</t>
  </si>
  <si>
    <t>Western North Carolina</t>
  </si>
  <si>
    <t>Carolina</t>
  </si>
  <si>
    <t>WNC</t>
  </si>
  <si>
    <t>Eastern North Carolina</t>
  </si>
  <si>
    <t>ENC</t>
  </si>
  <si>
    <t>South Carolina</t>
  </si>
  <si>
    <t>SCA</t>
  </si>
  <si>
    <t>East Florida</t>
  </si>
  <si>
    <t>Florida</t>
  </si>
  <si>
    <t>EFL</t>
  </si>
  <si>
    <t>East Central Florida</t>
  </si>
  <si>
    <t>ECF</t>
  </si>
  <si>
    <t>West Central Florida</t>
  </si>
  <si>
    <t>WCF</t>
  </si>
  <si>
    <t>West Florida</t>
  </si>
  <si>
    <t>WFL</t>
  </si>
  <si>
    <t>Sierra Nevada</t>
  </si>
  <si>
    <t>SHEATH NAME</t>
  </si>
  <si>
    <t>PREFIX</t>
  </si>
  <si>
    <t>Finished rudimentary sheath naming tool in Routing tab</t>
  </si>
  <si>
    <t>Last Can</t>
  </si>
  <si>
    <t>FTTX_TAIL_A_FTTX_CG_024CT_LS_2</t>
  </si>
  <si>
    <t>FTTX_CO_A_02_MH_HMST</t>
  </si>
  <si>
    <t>FTTX_CL_U_02_SMST</t>
  </si>
  <si>
    <t>FTTX_DIST_A_FTTX_CG_048CT_LS_48</t>
  </si>
  <si>
    <t>FTTX_CO_A_02_OTE</t>
  </si>
  <si>
    <t>Added "return to previous" button for sheath naming tool</t>
  </si>
  <si>
    <t>Version Number</t>
  </si>
  <si>
    <t>0.0.0</t>
  </si>
  <si>
    <t>0.0.1</t>
  </si>
  <si>
    <t>0.0.2</t>
  </si>
  <si>
    <t>0.0.3</t>
  </si>
  <si>
    <t>0.0.4</t>
  </si>
  <si>
    <t>CURRENT EQUIPMENT</t>
  </si>
  <si>
    <t>Added "go to next" button for sheath naming tool</t>
  </si>
  <si>
    <t>0.0.5</t>
  </si>
  <si>
    <t>DELIVERABLE NAMES</t>
  </si>
  <si>
    <t>BEFORE PRINT</t>
  </si>
  <si>
    <t>AFTER PRINT</t>
  </si>
  <si>
    <t>OVERVIEW PRINT</t>
  </si>
  <si>
    <t>SPLICE REPORT</t>
  </si>
  <si>
    <t>MOP</t>
  </si>
  <si>
    <t>HAF</t>
  </si>
  <si>
    <t>BOMS</t>
  </si>
  <si>
    <t>OVERALL BOM</t>
  </si>
  <si>
    <t>KMZ</t>
  </si>
  <si>
    <t>PON CALC</t>
  </si>
  <si>
    <t>GRID PRINT</t>
  </si>
  <si>
    <t>OLT ADDRESS</t>
  </si>
  <si>
    <t>OLT COORDS</t>
  </si>
  <si>
    <t>CIRCUITS</t>
  </si>
  <si>
    <t>SUBCIRCUIT #1</t>
  </si>
  <si>
    <t>SUBCIRCUIT #2</t>
  </si>
  <si>
    <t>SUBCIRCUIT #3</t>
  </si>
  <si>
    <t>SUBCIRCUIT #4</t>
  </si>
  <si>
    <t>FWD CIRCUIT</t>
  </si>
  <si>
    <t>RTN CIRCUIT</t>
  </si>
  <si>
    <t>PORT FWD</t>
  </si>
  <si>
    <t>PORT RTN</t>
  </si>
  <si>
    <t>HUB.ROW.RACK.RU</t>
  </si>
  <si>
    <t>Initial work on MOP editing tool</t>
  </si>
  <si>
    <t>HUB CLLI CODE</t>
  </si>
  <si>
    <t>CHANNEL</t>
  </si>
  <si>
    <t>WAVELENGTH</t>
  </si>
  <si>
    <t>1565.50</t>
  </si>
  <si>
    <t>1537.40</t>
  </si>
  <si>
    <t>1531.90</t>
  </si>
  <si>
    <t>0.0.6</t>
  </si>
  <si>
    <t>Initial work on HAF editing tool</t>
  </si>
  <si>
    <t>0.0.7</t>
  </si>
  <si>
    <t>Initial work on BOM editing tool</t>
  </si>
  <si>
    <t>TRUNK IDS</t>
  </si>
  <si>
    <t>FULL JOB NAME</t>
  </si>
  <si>
    <t>ADDRESS COUNT</t>
  </si>
  <si>
    <t>WORKSPACE NAME</t>
  </si>
  <si>
    <t>AERIAL FOOTAGE</t>
  </si>
  <si>
    <t>AERIAL OVERLASH</t>
  </si>
  <si>
    <t>UG FOOTAGE</t>
  </si>
  <si>
    <t>UG OCCUPIED</t>
  </si>
  <si>
    <t>AE REWORK EXISTING</t>
  </si>
  <si>
    <t>UG REWORK EXISTING</t>
  </si>
  <si>
    <t>AE REMOVED</t>
  </si>
  <si>
    <t>ADD NEW NODE</t>
  </si>
  <si>
    <t>EST HH PASSED AERIAL</t>
  </si>
  <si>
    <t>EST HH PASSED UG</t>
  </si>
  <si>
    <t>TIE POINT</t>
  </si>
  <si>
    <t>WAVELENGTH #1</t>
  </si>
  <si>
    <t>WAVELENGTH #2</t>
  </si>
  <si>
    <t>WAVELENGTH #3</t>
  </si>
  <si>
    <t>WAVELENGTH #4</t>
  </si>
  <si>
    <t>MERGE TICKET</t>
  </si>
  <si>
    <t>NO</t>
  </si>
  <si>
    <t>Common models:</t>
  </si>
  <si>
    <t>MST PORT CT:</t>
  </si>
  <si>
    <t>WIP Tools</t>
  </si>
  <si>
    <t>Read Note</t>
  </si>
  <si>
    <t>FTTX_CO_450B66_SPL_DIST</t>
  </si>
  <si>
    <t>FTTX_CO_450B66_SPL_SPLIT</t>
  </si>
  <si>
    <t>FTTX_TRUNK_A_FTTX_CG_048CT_LS_48</t>
  </si>
  <si>
    <t>FTTX_CO_450B66_SPL_TRUNK</t>
  </si>
  <si>
    <t>Filepath</t>
  </si>
  <si>
    <t>FWD Trace</t>
  </si>
  <si>
    <t>RTN Trace</t>
  </si>
  <si>
    <t>Splice 1</t>
  </si>
  <si>
    <t>Splice 2</t>
  </si>
  <si>
    <t>Splice 3</t>
  </si>
  <si>
    <t>Splice 4</t>
  </si>
  <si>
    <t>Splice 5</t>
  </si>
  <si>
    <t>Splice 6</t>
  </si>
  <si>
    <t>Splice 7</t>
  </si>
  <si>
    <t>Splice 8</t>
  </si>
  <si>
    <t>Splice 9</t>
  </si>
  <si>
    <t>Splice 10</t>
  </si>
  <si>
    <t>Splice 11</t>
  </si>
  <si>
    <t>Splice 12</t>
  </si>
  <si>
    <t>Splice 13</t>
  </si>
  <si>
    <t>Splice 14</t>
  </si>
  <si>
    <t>Splice 15</t>
  </si>
  <si>
    <t>Splice 16</t>
  </si>
  <si>
    <t>Splice 17</t>
  </si>
  <si>
    <t>Splice 18</t>
  </si>
  <si>
    <t>Splice 19</t>
  </si>
  <si>
    <t>Splice 20</t>
  </si>
  <si>
    <t>MOP Template</t>
  </si>
  <si>
    <t>SPLICE 1</t>
  </si>
  <si>
    <t>TRUNK PREFIX</t>
  </si>
  <si>
    <t>1.0.0</t>
  </si>
  <si>
    <t>Finished polished version of Naming Tool</t>
  </si>
  <si>
    <t>2.0.0</t>
  </si>
  <si>
    <t>2.1.0</t>
  </si>
  <si>
    <t>Modules to Include:</t>
  </si>
  <si>
    <t>Greenville SC-Georgia</t>
  </si>
  <si>
    <t>UPGRADES</t>
  </si>
  <si>
    <t>CHANNELS &amp; WAVES</t>
  </si>
  <si>
    <t>WAVELENGTHS</t>
  </si>
  <si>
    <t>MAGELLAN WORKSPACE</t>
  </si>
  <si>
    <t>Address</t>
  </si>
  <si>
    <t>North Manhattan-Staten Island-Bergen</t>
  </si>
  <si>
    <t>Hover for Tips</t>
  </si>
  <si>
    <t>BOMs</t>
  </si>
  <si>
    <t>HEADEND DIST (FT)</t>
  </si>
  <si>
    <t>Hover for Next Steps</t>
  </si>
  <si>
    <t>SHEATH CT:</t>
  </si>
  <si>
    <t>Latitude</t>
  </si>
  <si>
    <t>Longitude</t>
  </si>
  <si>
    <t>Node Validation</t>
  </si>
  <si>
    <t>Step 1</t>
  </si>
  <si>
    <t>Tap on Node Portal from the ellipses at the top right of the MQMS record.</t>
  </si>
  <si>
    <t>Step 2</t>
  </si>
  <si>
    <t>From this screen you will see any edits that have been made on this record through the Node Portal. To edit/check if the information is correct, tap on ADD/EDIT.</t>
  </si>
  <si>
    <t>Step 3</t>
  </si>
  <si>
    <t>The REGION/MARKET should be default to the correct Region/Market, but you will need to find the HUB you are getting plugged into. Once the information has been selected, tap Search.</t>
  </si>
  <si>
    <t>Step 4</t>
  </si>
  <si>
    <t>From this screen scroll down to the bottom.</t>
  </si>
  <si>
    <t>Step 5</t>
  </si>
  <si>
    <t>Now that you have scrolled to the bottom, tap the cell under NAME. Then type in the OLT you are designing. Afterwards, tap the check mark to the left of it to search it.</t>
  </si>
  <si>
    <t>Step 6</t>
  </si>
  <si>
    <t>Step 7</t>
  </si>
  <si>
    <t>While on this screen, this is where most of the edits/verifications will be made. The top 2 rows are usually set in stone and shouldn’t have to be changed. The verification/edits start on CONFIG. This is where you select how many PON Groups are being used.</t>
  </si>
  <si>
    <t xml:space="preserve">Next will be check HAS POLYGON and SPATIALLY CORRECT. They should both be YES. </t>
  </si>
  <si>
    <t>Then the ORIGIN should be set to LTWC-V8I. Which should normally be set to this by default since we do not currently have an option for Magellan.</t>
  </si>
  <si>
    <t>VERIFIED should be set to VERIFIED.</t>
  </si>
  <si>
    <t>STATUS will be set to ACTIVE.</t>
  </si>
  <si>
    <t>And second to last, LOCATION, this should be set to AERIAL NODE PLACEMENT if setup on a pole or UNDERGROUND NODE PLACEMENT if setup on a PED (or UG structure).</t>
  </si>
  <si>
    <t>Lastly, select the pin on the right of NEAREST ADDRESS. On the next screen you should be able to place a pin on a location based off whatever address you input.</t>
  </si>
  <si>
    <t>Step 8</t>
  </si>
  <si>
    <t>Once every step has been done above, you may tap on SUBMIT at the top right.</t>
  </si>
  <si>
    <t>Step 9</t>
  </si>
  <si>
    <t>You should be back on this screen at this point and you may tap the X at the top right.</t>
  </si>
  <si>
    <t>Step 10</t>
  </si>
  <si>
    <t>Once everything has been completed, you will see a new EDIT on this screen below and that means you are done with Node Validation.</t>
  </si>
  <si>
    <t>If this is the correct OLT, then tap on the name of it</t>
  </si>
  <si>
    <t>https://www.mrexcel.com/board/threads/google-earth-determine-which-points-are-inside-a-polygon-using-coordinates.828554/</t>
  </si>
  <si>
    <r>
      <t>chrism216</t>
    </r>
    <r>
      <rPr>
        <sz val="11"/>
        <color theme="1"/>
        <rFont val="Calibri"/>
        <family val="2"/>
        <scheme val="minor"/>
      </rPr>
      <t xml:space="preserve"> (Mr. Excel user)</t>
    </r>
  </si>
  <si>
    <t xml:space="preserve">Made the HAF CBG-finder possible with his "Point In Polygon" resource: </t>
  </si>
  <si>
    <r>
      <t xml:space="preserve">Daryna Pohorilets </t>
    </r>
    <r>
      <rPr>
        <sz val="11"/>
        <color theme="1"/>
        <rFont val="Calibri"/>
        <family val="2"/>
        <scheme val="minor"/>
      </rPr>
      <t>(Rainbow Employee)</t>
    </r>
  </si>
  <si>
    <t>Created PIT_Nodename, which was an inspiration for the creation of this spreadsheet.</t>
  </si>
  <si>
    <r>
      <t xml:space="preserve">Brandon Trapp </t>
    </r>
    <r>
      <rPr>
        <sz val="11"/>
        <color theme="1"/>
        <rFont val="Calibri"/>
        <family val="2"/>
        <scheme val="minor"/>
      </rPr>
      <t>(Rainbow Employee)</t>
    </r>
  </si>
  <si>
    <r>
      <t xml:space="preserve">The "Data Entry" page of this spreadsheet is </t>
    </r>
    <r>
      <rPr>
        <i/>
        <sz val="11"/>
        <color theme="1"/>
        <rFont val="Calibri"/>
        <family val="2"/>
        <scheme val="minor"/>
      </rPr>
      <t xml:space="preserve">very </t>
    </r>
    <r>
      <rPr>
        <sz val="11"/>
        <color theme="1"/>
        <rFont val="Calibri"/>
        <family val="2"/>
        <scheme val="minor"/>
      </rPr>
      <t>close to Daryna's work.</t>
    </r>
  </si>
  <si>
    <t>Results</t>
  </si>
  <si>
    <t>QC</t>
  </si>
  <si>
    <t>Class</t>
  </si>
  <si>
    <t>Name</t>
  </si>
  <si>
    <t>Model</t>
  </si>
  <si>
    <t>Length</t>
  </si>
  <si>
    <t>Fiber KML</t>
  </si>
  <si>
    <t>Company:</t>
  </si>
  <si>
    <t>emmanuel.best@charter.com</t>
  </si>
  <si>
    <t>TO:</t>
  </si>
  <si>
    <t>CC:</t>
  </si>
  <si>
    <t>STATE ABBR.</t>
  </si>
  <si>
    <t>Subject</t>
  </si>
  <si>
    <t>CCI</t>
  </si>
  <si>
    <t>Hyperlink:</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</si>
  <si>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t>
  </si>
  <si>
    <t>In House</t>
  </si>
  <si>
    <t>Designer;Designer Sup;</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</si>
  <si>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t>
  </si>
  <si>
    <t>Your Team Lead Email:</t>
  </si>
  <si>
    <t>Your Manager Email:</t>
  </si>
  <si>
    <t>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t>
  </si>
  <si>
    <t>TechServ</t>
  </si>
  <si>
    <t>APEX</t>
  </si>
  <si>
    <t>granganathan@apexgrp.us;pshinde@apexgrp.us;ApexRDOF.DL@aei.apexadvancedtech.com;</t>
  </si>
  <si>
    <t>TS.RDOF.MGMT@techservltd.net;</t>
  </si>
  <si>
    <t>RDOFInternalQC@ccisystems.com;</t>
  </si>
  <si>
    <t>GTS</t>
  </si>
  <si>
    <t>smadhlom@gts-yes.com;</t>
  </si>
  <si>
    <t>Ashly.DeVoe@espcflorida.com;</t>
  </si>
  <si>
    <t>ESPC</t>
  </si>
  <si>
    <t>Coordinates</t>
  </si>
  <si>
    <t>FIRST CHANNEL</t>
  </si>
  <si>
    <t>Overall BOM Template</t>
  </si>
  <si>
    <t>TODO:</t>
  </si>
  <si>
    <t>S. GRANT PRISM ID</t>
  </si>
  <si>
    <t>MQMS Route Module</t>
  </si>
  <si>
    <t>Aerial</t>
  </si>
  <si>
    <t>UG</t>
  </si>
  <si>
    <t>MQMS Fiber Module</t>
  </si>
  <si>
    <t>NA</t>
  </si>
  <si>
    <t>Aerial Footage</t>
  </si>
  <si>
    <t>Aerial Overlash</t>
  </si>
  <si>
    <t>UG Footage</t>
  </si>
  <si>
    <t>UG Occupied</t>
  </si>
  <si>
    <t>AE Rework Existing</t>
  </si>
  <si>
    <t>MQMS Package Prep Module</t>
  </si>
  <si>
    <t>Prism User Fields</t>
  </si>
  <si>
    <t>Designer</t>
  </si>
  <si>
    <t>Your name</t>
  </si>
  <si>
    <t>Strand Footages</t>
  </si>
  <si>
    <t>Hours</t>
  </si>
  <si>
    <t>Design Fiber</t>
  </si>
  <si>
    <t>UG Rework Existing</t>
  </si>
  <si>
    <t>AE Removed</t>
  </si>
  <si>
    <t>Coax Design Details</t>
  </si>
  <si>
    <t>Hub</t>
  </si>
  <si>
    <t>Node</t>
  </si>
  <si>
    <t>Fiber Design Circuit Details</t>
  </si>
  <si>
    <t>Primary Hub</t>
  </si>
  <si>
    <t>Hub Name</t>
  </si>
  <si>
    <t>Hub CLLI Code</t>
  </si>
  <si>
    <t>Construction Job Fiber Types</t>
  </si>
  <si>
    <t>Estimated Fiber Distance (km)</t>
  </si>
  <si>
    <t>Floor/Row/Rack/RU/Slot/Port</t>
  </si>
  <si>
    <t>Sheath ID</t>
  </si>
  <si>
    <t>Fiber Assigned</t>
  </si>
  <si>
    <t>Wavelength</t>
  </si>
  <si>
    <t>EPON Type:</t>
  </si>
  <si>
    <t>EPON Service Group ID:</t>
  </si>
  <si>
    <t>New Epon Service Group?</t>
  </si>
  <si>
    <t>Push to QC Module</t>
  </si>
  <si>
    <t>Round to next .25</t>
  </si>
  <si>
    <t>New Node</t>
  </si>
  <si>
    <t>No (blank checkbox)</t>
  </si>
  <si>
    <t>Power Supply</t>
  </si>
  <si>
    <t>"New Cabinet and Mod", if adding new PS</t>
  </si>
  <si>
    <t>DWDM</t>
  </si>
  <si>
    <t>EPON</t>
  </si>
  <si>
    <t>UPLOAD ATTACHMENTS</t>
  </si>
  <si>
    <t>EDIT NODE PORTAL</t>
  </si>
  <si>
    <t>Click "Design Ready for QC"</t>
  </si>
  <si>
    <t>Distributive</t>
  </si>
  <si>
    <t>Yes (filled checkbox)</t>
  </si>
  <si>
    <t>dataopshfc@charter.com</t>
  </si>
  <si>
    <t>Subject:</t>
  </si>
  <si>
    <t>Body:</t>
  </si>
  <si>
    <t>STRAND FOOTAGE</t>
  </si>
  <si>
    <t>Signature:</t>
  </si>
  <si>
    <t>Alex McTeague | Designer I | 10172 Linn Station Rd| Louisville, KY. 40223</t>
  </si>
  <si>
    <t>PREVIOUS EQUIPMENT</t>
  </si>
  <si>
    <t>Last Tap</t>
  </si>
  <si>
    <t>TAPS</t>
  </si>
  <si>
    <t>Carolinas</t>
  </si>
  <si>
    <t>Eastern NC</t>
  </si>
  <si>
    <t>Western NC</t>
  </si>
  <si>
    <t>Kansas City-Lincoln</t>
  </si>
  <si>
    <t>Northwest</t>
  </si>
  <si>
    <t>Northeast</t>
  </si>
  <si>
    <t>Brooklyn-Queens</t>
  </si>
  <si>
    <t>N Manhattan Staten Island</t>
  </si>
  <si>
    <t>So Cal North</t>
  </si>
  <si>
    <t>So Cal Central</t>
  </si>
  <si>
    <t>So Cal South</t>
  </si>
  <si>
    <t>HAF / CBG</t>
  </si>
  <si>
    <t xml:space="preserve"> </t>
  </si>
  <si>
    <r>
      <t xml:space="preserve">Alex McTeague </t>
    </r>
    <r>
      <rPr>
        <sz val="11"/>
        <color theme="1"/>
        <rFont val="Calibri"/>
        <family val="2"/>
        <scheme val="minor"/>
      </rPr>
      <t>(Rainbow Employee)</t>
    </r>
  </si>
  <si>
    <t>Creator and maintainer of this spreadsheet. Feel free to message on Webex if you have any issues or questions! :)</t>
  </si>
  <si>
    <t>Brandon created his own process to greatly simplify labelling addresses as CBG or Synergy in the HAF. This involved moving address pins into folders, exporting these folders as a KML, and using a function to match KML data to coordinates in the HAF. This general process became the basis of the HAF CBG-finder tool in this spreadsheet (though the functions themselves were not used).</t>
  </si>
  <si>
    <t>DL-RDOF-SG-MQMS-Assignments@charter.com</t>
  </si>
  <si>
    <t>old email:</t>
  </si>
  <si>
    <t>Please update design per QC notes uploaded to the internal files of MQMS</t>
  </si>
  <si>
    <t>HAF Address</t>
  </si>
  <si>
    <t>Finished rough working version of MOP tool (unreleased)</t>
  </si>
  <si>
    <t>1.1.0</t>
  </si>
  <si>
    <t>Finished polished version of MOP tool (unreleased)</t>
  </si>
  <si>
    <t>1.2.0</t>
  </si>
  <si>
    <t>Updated Format HAF button to include Installation Type</t>
  </si>
  <si>
    <t>Finished polished version of CBG tool (arbitrarily decided to start using changelog again, there are many changes missing between the previous date and this one)</t>
  </si>
  <si>
    <t>2.1.1</t>
  </si>
  <si>
    <t>Updated HAF sorting to sort street type after street name</t>
  </si>
  <si>
    <t>jan.m.ison@charter.com</t>
  </si>
  <si>
    <t>2.1.2</t>
  </si>
  <si>
    <t>Updated HAF formatter to include slash/space option for Pole/Port column</t>
  </si>
  <si>
    <t>Port/Pole Divider:</t>
  </si>
  <si>
    <t>Slash</t>
  </si>
  <si>
    <t>3.0.0</t>
  </si>
  <si>
    <t>Alex McTeague + Brandon Trapp</t>
  </si>
  <si>
    <t>Fixed nested multi-geometries breaking the HAF CBG tool. Made CBG tool work with full deliverable KMZs (optionally)</t>
  </si>
  <si>
    <t>3.0.1</t>
  </si>
  <si>
    <t>HAF formatter cleans up all text, making it more likely for Prism to accept it</t>
  </si>
  <si>
    <t>3.0.2</t>
  </si>
  <si>
    <t>Updated slash/space option in HAF formatter: now much less likely to break formatting</t>
  </si>
  <si>
    <t>Setup</t>
  </si>
  <si>
    <t xml:space="preserve">1. Enable file extensions; this is necessary for certain macros to run properly (Windows limitation). To do this, open up the File Explorer, go to the View tab, and enable the "File name extensions" option.
</t>
  </si>
  <si>
    <t>2. Don't open the spreadsheet in Outlook; instead use the dropdown and select Save As.</t>
  </si>
  <si>
    <t>3. There are several popups you might get the first time you open this spreadsheet. Some of these popups happen only once per computer. Others appear every time you download a new file from Outlook. Here's a guide for each:</t>
  </si>
  <si>
    <t>Press the Enable Editing button</t>
  </si>
  <si>
    <t>Press the Enable Content button</t>
  </si>
  <si>
    <t>Save and exit the file. Then right click the file and select Properties. In the Properties menu, check the Unblock box and click Apply.</t>
  </si>
  <si>
    <t>Click the Trust Center button in the popup</t>
  </si>
  <si>
    <t>Select the fourth option in the top section, and the first checkbox. Then select OK to save changes</t>
  </si>
  <si>
    <t>GENERAL INSTRUCTIONS</t>
  </si>
  <si>
    <t>4. After resolving all the pop-ups, save this spreadsheet somewhere locally, and copy it for each new Design.</t>
  </si>
  <si>
    <t xml:space="preserve">The “Data Entry” tab has an “Input” and “Output” column. Not every field on the Input side is used by a macro (yet), but it's still a helpful place to store information. You can use the "Copy" button to copy data to your clipboard from either side, without accidentally copying inivisble "cell border" characters.
Most of the information needed for the Input side can be found in the Project Details in MQMS. </t>
  </si>
  <si>
    <t>With the left side filled out, the right side populates with information. This makes it easy to generate the deliverable names, circuit names, wavelengths, and more.  This also enables certain other tools as detailed below.</t>
  </si>
  <si>
    <t>NAMING TOOL INSTRUCTIONS</t>
  </si>
  <si>
    <t>The only fields which are required for the naming tool are the OLT NAME and MARKET fields.</t>
  </si>
  <si>
    <t>To generate the correct prefix for naming, the Market field must match one of the values in the hidden “Market Abbreviations” tab. In most cases, copying from MQMS works:</t>
  </si>
  <si>
    <t>If you find a Market that isn’t recognized, this can be updated for future releases of the tool.</t>
  </si>
  <si>
    <t>Equipment Naming Tab</t>
  </si>
  <si>
    <r>
      <t>1 – Trunk Prefix:</t>
    </r>
    <r>
      <rPr>
        <sz val="11"/>
        <color theme="1"/>
        <rFont val="Calibri"/>
        <family val="2"/>
        <scheme val="minor"/>
      </rPr>
      <t xml:space="preserve"> Shows the prefix for adding a Trunk can (which this tab doesn’t assist with)</t>
    </r>
  </si>
  <si>
    <r>
      <t xml:space="preserve">2 – Prefix: </t>
    </r>
    <r>
      <rPr>
        <sz val="11"/>
        <color theme="1"/>
        <rFont val="Calibri"/>
        <family val="2"/>
        <scheme val="minor"/>
      </rPr>
      <t>The prefix for all distribution equipment. This is used by the naming tool functions, or you can copy it to name manually using the Copy button.</t>
    </r>
  </si>
  <si>
    <r>
      <t xml:space="preserve">3 – Previous Equipment: </t>
    </r>
    <r>
      <rPr>
        <sz val="11"/>
        <color theme="1"/>
        <rFont val="Calibri"/>
        <family val="2"/>
        <scheme val="minor"/>
      </rPr>
      <t>The previous equipment you named with the tool. When you add new, the Current Equipment cell value (4) will be moved to this cell.</t>
    </r>
  </si>
  <si>
    <r>
      <t>4 – Current Equipment:</t>
    </r>
    <r>
      <rPr>
        <sz val="11"/>
        <color theme="1"/>
        <rFont val="Calibri"/>
        <family val="2"/>
        <scheme val="minor"/>
      </rPr>
      <t xml:space="preserve"> You can think of this as “where you are” while naming. While using the naming tool, you will frequently alternate between the “Copy Current Equipment Name” and “Add ____” buttons (more detail in How-To section). This cell has a dropdown with a list of all previously named Cans. This allows you to change your current location, so you can resume naming from an earlier fork in the fiber.</t>
    </r>
  </si>
  <si>
    <r>
      <t>5 – Sheath Name:</t>
    </r>
    <r>
      <rPr>
        <sz val="11"/>
        <color theme="1"/>
        <rFont val="Calibri"/>
        <family val="2"/>
        <scheme val="minor"/>
      </rPr>
      <t xml:space="preserve"> When you add new equipment, the sheath name between your Current Equipment and the new one is automatically generated in this cell. If you add an MST, it will be the tail name. Adding new equipment also copies the sheath name to your clipboard, so you can immediately paste it into Magellan.</t>
    </r>
  </si>
  <si>
    <r>
      <t xml:space="preserve">6 – Last Can/Tap: </t>
    </r>
    <r>
      <rPr>
        <sz val="11"/>
        <color theme="1"/>
        <rFont val="Calibri"/>
        <family val="2"/>
        <scheme val="minor"/>
      </rPr>
      <t>These fields simply list the most recent can and node placed (the last cell in each column in section 8).</t>
    </r>
  </si>
  <si>
    <r>
      <t xml:space="preserve">7 – Common Models: </t>
    </r>
    <r>
      <rPr>
        <sz val="11"/>
        <color theme="1"/>
        <rFont val="Calibri"/>
        <family val="2"/>
        <scheme val="minor"/>
      </rPr>
      <t>A list of commonly used models when drafting Fiber equipment (essentially a note-taking zone). Very useful when I first started working here.</t>
    </r>
  </si>
  <si>
    <r>
      <t>8 – Cans / Taps:</t>
    </r>
    <r>
      <rPr>
        <sz val="11"/>
        <color theme="1"/>
        <rFont val="Calibri"/>
        <family val="2"/>
        <scheme val="minor"/>
      </rPr>
      <t xml:space="preserve"> Below this header is where the naming tool lists equipment that you’ve placed. This is how the tool keeps track of which name to use next, so if you ever need to undo several names, you can manually edit the columns. Make sure there are no empty spaces in these columns (when you delete cells, shift the other cells Up).</t>
    </r>
  </si>
  <si>
    <r>
      <t xml:space="preserve">9 – Add Equipment buttons: </t>
    </r>
    <r>
      <rPr>
        <sz val="11"/>
        <color theme="1"/>
        <rFont val="Calibri"/>
        <family val="2"/>
        <scheme val="minor"/>
      </rPr>
      <t>Each of these buttons finds the appropriate name for the next equipment of that type and adds it to the table (8). It also generates the sheath name between the previous equipment and the new one and copies it to your clipboard. To copy the name of the equipment you just created, you must then push the “Copy Current Equipment Name” button. While naming, you will usually alternate between the four Add Equipment buttons and the Copy Current Equipment Name button.</t>
    </r>
  </si>
  <si>
    <r>
      <t xml:space="preserve">10 – MST Port / Sheath Ct: </t>
    </r>
    <r>
      <rPr>
        <sz val="11"/>
        <color theme="1"/>
        <rFont val="Calibri"/>
        <family val="2"/>
        <scheme val="minor"/>
      </rPr>
      <t>Change these values to generate the correct sheath name when adding new equipment.</t>
    </r>
  </si>
  <si>
    <r>
      <t>11 – WIP Tools:</t>
    </r>
    <r>
      <rPr>
        <sz val="11"/>
        <color theme="1"/>
        <rFont val="Calibri"/>
        <family val="2"/>
        <scheme val="minor"/>
      </rPr>
      <t xml:space="preserve"> This section is named “WIP” because the functionality is limited.
“Return to previous” sets the Current Equipment cell equal to the “Previous Equipment” cell. This is useful when you name an MST and want to return to the can to continue naming.
“Undo” deletes the Current Equipment from the list of used names, then returns to previous name. This is useful when making a mistake. The button ONLY works when the Current Equipment is the last name in its column, and doesn’t work more than once in a row.</t>
    </r>
  </si>
  <si>
    <t>Naming Process</t>
  </si>
  <si>
    <t>Begin naming after you’ve drafted the fiber for the whole project. Start at the OLT, then use the buttons to name the next device in the direction you want to continue naming. After finishing a “branch”, you can return to a previous can to resume naming from there.</t>
  </si>
  <si>
    <r>
      <rPr>
        <b/>
        <sz val="16"/>
        <color theme="1"/>
        <rFont val="Calibri"/>
        <family val="2"/>
        <scheme val="minor"/>
      </rPr>
      <t>Step 1</t>
    </r>
    <r>
      <rPr>
        <sz val="16"/>
        <color theme="1"/>
        <rFont val="Calibri"/>
        <family val="2"/>
        <scheme val="minor"/>
      </rPr>
      <t xml:space="preserve">
Start at the OLT. The naming tool assumes that the first thing you need to name is the 12CT tail and the first splitter can. To do this, click the “Add SPLIT CAN” button.
This will generate the sheath name between the OLT and the Split Can, and automatically copy it to your clipboard. So after hitting the button, you can immediately paste it into the name field in Magellan.</t>
    </r>
  </si>
  <si>
    <r>
      <rPr>
        <b/>
        <sz val="16"/>
        <color theme="1"/>
        <rFont val="Calibri"/>
        <family val="2"/>
        <scheme val="minor"/>
      </rPr>
      <t>Step 2</t>
    </r>
    <r>
      <rPr>
        <sz val="16"/>
        <color theme="1"/>
        <rFont val="Calibri"/>
        <family val="2"/>
        <scheme val="minor"/>
      </rPr>
      <t xml:space="preserve">
The next thing to name is the split can itself. This name was already generated when you pressed the “Add Split Can” button, so all you need to do is click the “Copy Current Equipment Name” button. This copies the name to your clipboard, again allowing you to paste it into Magellan.</t>
    </r>
  </si>
  <si>
    <r>
      <rPr>
        <b/>
        <sz val="16"/>
        <color theme="1"/>
        <rFont val="Calibri"/>
        <family val="2"/>
        <scheme val="minor"/>
      </rPr>
      <t>Step 3</t>
    </r>
    <r>
      <rPr>
        <sz val="16"/>
        <color theme="1"/>
        <rFont val="Calibri"/>
        <family val="2"/>
        <scheme val="minor"/>
      </rPr>
      <t xml:space="preserve">
Pick a direction to continue naming. Look ahead to the next piece of equipment in that direction, and press the matching button. For example, if I continue naming to the South, I can see that the next equipment is an OTE, so I’ll press the Add OTE button. 
For every piece of equipment except the first, make sure the “Sheath Ct” field matches the fiber count you want (usually 48). If adding an MST, make sure the “MST Port Ct” field matches. There are dropdowns for both cells.</t>
    </r>
  </si>
  <si>
    <r>
      <rPr>
        <b/>
        <sz val="16"/>
        <color theme="1"/>
        <rFont val="Calibri"/>
        <family val="2"/>
        <scheme val="minor"/>
      </rPr>
      <t>Step 4</t>
    </r>
    <r>
      <rPr>
        <sz val="16"/>
        <color theme="1"/>
        <rFont val="Calibri"/>
        <family val="2"/>
        <scheme val="minor"/>
      </rPr>
      <t xml:space="preserve">
Pressing an “Add” button copies the sheath name to your clipboard, so you can paste it in Magellan.</t>
    </r>
  </si>
  <si>
    <r>
      <rPr>
        <b/>
        <sz val="16"/>
        <color theme="1"/>
        <rFont val="Calibri"/>
        <family val="2"/>
        <scheme val="minor"/>
      </rPr>
      <t>Step 5</t>
    </r>
    <r>
      <rPr>
        <sz val="16"/>
        <color theme="1"/>
        <rFont val="Calibri"/>
        <family val="2"/>
        <scheme val="minor"/>
      </rPr>
      <t xml:space="preserve">
Press the Copy Current Equipment Name button, and paste that into Magellan.</t>
    </r>
  </si>
  <si>
    <r>
      <rPr>
        <b/>
        <sz val="16"/>
        <color theme="1"/>
        <rFont val="Calibri"/>
        <family val="2"/>
        <scheme val="minor"/>
      </rPr>
      <t>Step 6</t>
    </r>
    <r>
      <rPr>
        <sz val="16"/>
        <color theme="1"/>
        <rFont val="Calibri"/>
        <family val="2"/>
        <scheme val="minor"/>
      </rPr>
      <t xml:space="preserve">
Repeat steps 3-5 until you reach a fork in the fiber. Pick a direction and continue naming until reaching the end of that fork.</t>
    </r>
  </si>
  <si>
    <r>
      <rPr>
        <b/>
        <sz val="16"/>
        <color theme="1"/>
        <rFont val="Calibri"/>
        <family val="2"/>
        <scheme val="minor"/>
      </rPr>
      <t>Step 7</t>
    </r>
    <r>
      <rPr>
        <sz val="16"/>
        <color theme="1"/>
        <rFont val="Calibri"/>
        <family val="2"/>
        <scheme val="minor"/>
      </rPr>
      <t xml:space="preserve">
When you reach the end of a fork, you’ll need to return to the fork and continue naming in a different direction. To do that, check the name of the can you’re returning to, and select it in the dropdown of the Current Equipment cell.
Once the Current Equipment cell matches the can you’ve returned to, repeat steps 3-7 until the entire project is named.</t>
    </r>
  </si>
  <si>
    <t>Tips &amp; Tricks</t>
  </si>
  <si>
    <r>
      <t>·</t>
    </r>
    <r>
      <rPr>
        <sz val="7"/>
        <color theme="1"/>
        <rFont val="Times New Roman"/>
        <family val="1"/>
      </rPr>
      <t xml:space="preserve">        </t>
    </r>
    <r>
      <rPr>
        <sz val="11"/>
        <color theme="1"/>
        <rFont val="Calibri"/>
        <family val="2"/>
        <scheme val="minor"/>
      </rPr>
      <t>When naming MSTs, you will usually need to return to the previous splice can to resume naming. There is a WIP button for exactly that purpose: “Return to previous”. This saves the trouble of needing to use the Current Equipment dropdown every time.</t>
    </r>
  </si>
  <si>
    <r>
      <t>·</t>
    </r>
    <r>
      <rPr>
        <sz val="7"/>
        <color theme="1"/>
        <rFont val="Times New Roman"/>
        <family val="1"/>
      </rPr>
      <t xml:space="preserve">        </t>
    </r>
    <r>
      <rPr>
        <sz val="11"/>
        <color theme="1"/>
        <rFont val="Calibri"/>
        <family val="2"/>
        <scheme val="minor"/>
      </rPr>
      <t>Sometimes Magellan fails to save your data when you try to re-name a sheath or piece of equipment. When this happens, remember that the name you were trying to paste is still in your clipboard, so you can just try again!</t>
    </r>
  </si>
  <si>
    <r>
      <t>·</t>
    </r>
    <r>
      <rPr>
        <sz val="7"/>
        <color theme="1"/>
        <rFont val="Times New Roman"/>
        <family val="1"/>
      </rPr>
      <t xml:space="preserve">        </t>
    </r>
    <r>
      <rPr>
        <sz val="11"/>
        <color theme="1"/>
        <rFont val="Calibri"/>
        <family val="2"/>
        <scheme val="minor"/>
      </rPr>
      <t>If you map a button on your mouse to Paste (Ctrl+V), you can use this tool without ever using the keyboard.</t>
    </r>
  </si>
  <si>
    <r>
      <t>·</t>
    </r>
    <r>
      <rPr>
        <sz val="7"/>
        <color theme="1"/>
        <rFont val="Times New Roman"/>
        <family val="1"/>
      </rPr>
      <t xml:space="preserve">        </t>
    </r>
    <r>
      <rPr>
        <sz val="11"/>
        <color theme="1"/>
        <rFont val="Calibri"/>
        <family val="2"/>
        <scheme val="minor"/>
      </rPr>
      <t>When switching windows between Magellan and the spreadsheet, your first click will “focus the window”, meaning you’ll usually have to double-click the spreadsheet to press the button you want.</t>
    </r>
  </si>
  <si>
    <r>
      <t>·</t>
    </r>
    <r>
      <rPr>
        <sz val="7"/>
        <color theme="1"/>
        <rFont val="Times New Roman"/>
        <family val="1"/>
      </rPr>
      <t xml:space="preserve">        </t>
    </r>
    <r>
      <rPr>
        <sz val="11"/>
        <color theme="1"/>
        <rFont val="Calibri"/>
        <family val="2"/>
        <scheme val="minor"/>
      </rPr>
      <t xml:space="preserve">It’s possible to use this tool while </t>
    </r>
    <r>
      <rPr>
        <i/>
        <sz val="11"/>
        <color theme="1"/>
        <rFont val="Calibri"/>
        <family val="2"/>
        <scheme val="minor"/>
      </rPr>
      <t>placing</t>
    </r>
    <r>
      <rPr>
        <sz val="11"/>
        <color theme="1"/>
        <rFont val="Calibri"/>
        <family val="2"/>
        <scheme val="minor"/>
      </rPr>
      <t xml:space="preserve"> the fiber, with a slight adjustment to workflow (though this increases the odds of making a mistake).</t>
    </r>
  </si>
  <si>
    <t>3.0.3</t>
  </si>
  <si>
    <t>Added Setup and How-To tabs to help new users</t>
  </si>
  <si>
    <t>CBG TOOL HOW-TO GUIDE</t>
  </si>
  <si>
    <t>The only fields which are required for the CBG tool are the PRISM ID and OLT fields, which are used by the “Split HAF” button. If you have just a State Grant project and no RDOF project, the “split HAF” button likely won’t work properly.</t>
  </si>
  <si>
    <t>HAF Tab</t>
  </si>
  <si>
    <r>
      <t>1 – HAF File:</t>
    </r>
    <r>
      <rPr>
        <sz val="11"/>
        <color theme="1"/>
        <rFont val="Calibri"/>
        <family val="2"/>
        <scheme val="minor"/>
      </rPr>
      <t xml:space="preserve"> Click the Select File button and select the HAF file you’d like to use this tool for. If you have both an RDOF and State Grant project, this tool is designed to work with one HAF that has </t>
    </r>
    <r>
      <rPr>
        <b/>
        <sz val="11"/>
        <color theme="1"/>
        <rFont val="Calibri"/>
        <family val="2"/>
        <scheme val="minor"/>
      </rPr>
      <t>both</t>
    </r>
    <r>
      <rPr>
        <sz val="11"/>
        <color theme="1"/>
        <rFont val="Calibri"/>
        <family val="2"/>
        <scheme val="minor"/>
      </rPr>
      <t xml:space="preserve"> sets of addresses.</t>
    </r>
  </si>
  <si>
    <r>
      <t xml:space="preserve">2 – Polygon KMZ File: </t>
    </r>
    <r>
      <rPr>
        <sz val="11"/>
        <color theme="1"/>
        <rFont val="Calibri"/>
        <family val="2"/>
        <scheme val="minor"/>
      </rPr>
      <t xml:space="preserve">This can be any KMZ, as long as it contains the blue CBG areas for your OLT. If you're doing QC, you can usually use the KMZ deliverable. If you haven't made a final KMZ yet, you can save a folder with just the CBG areas as a separate file and use that here. State Grants are trickier to use with this tool, since addresses are considered SG when they have a "Pink Dot", </t>
    </r>
    <r>
      <rPr>
        <i/>
        <sz val="11"/>
        <color theme="1"/>
        <rFont val="Calibri"/>
        <family val="2"/>
        <scheme val="minor"/>
      </rPr>
      <t xml:space="preserve">not </t>
    </r>
    <r>
      <rPr>
        <sz val="11"/>
        <color theme="1"/>
        <rFont val="Calibri"/>
        <family val="2"/>
        <scheme val="minor"/>
      </rPr>
      <t>when they're in the orange "footprint". You will need to manually create a polygon to enclose the SG addresses, but this is still usually much faster than manually checking each address. This is discussed in more detail later in the instructions.</t>
    </r>
  </si>
  <si>
    <r>
      <t xml:space="preserve">3 – Format HAF button: </t>
    </r>
    <r>
      <rPr>
        <sz val="11"/>
        <color theme="1"/>
        <rFont val="Calibri"/>
        <family val="2"/>
        <scheme val="minor"/>
      </rPr>
      <t>This button opens the selected HAF file, and does much of the common required formatting for the HAF, listed below. This button is meant to work with a HAF downloaded straight from Magellan. If you make any manual edits to the HAF, avoid using the Format HAF button afterwards, as it may replace some of your changes.</t>
    </r>
    <r>
      <rPr>
        <b/>
        <sz val="11"/>
        <color theme="1"/>
        <rFont val="Calibri"/>
        <family val="2"/>
        <scheme val="minor"/>
      </rPr>
      <t xml:space="preserve">
</t>
    </r>
    <r>
      <rPr>
        <sz val="11"/>
        <color theme="1"/>
        <rFont val="Calibri"/>
        <family val="2"/>
        <scheme val="minor"/>
      </rPr>
      <t>•	Replaces RESIDENTIAL  in the Dwelling Type column with “HOUSE”, and replaces COMMERCIAL with BUS SINGLE (STAND-ALONE LOCATION). Note: Magellan only exports addresses as Residential or Commercial, if you want your HAF to have more detail (for example RELIGIOUS dwelling type for churches), you will have to do that manually.
•	Sets the Status column to NEW
•	Puts the OLT name in the AMP column
•	Puts the OLT name plus “_A” in the Power Supply column. This function doesn’t check what you actually named the power port in Magellan, so if you used a different name you should edit this manually.
•	Formats the Lat/Long columns to be numbers with 6 decimal places.
•	Formats the CBG column to be numbers with no decimal places.
•	If any addresses have “NA1” or “-NA1” at the end of the house number, these are extracted as REAR units. This function does not work if there are more than 2 unknown units at the same house number (WIP feature)
•	Extracts the street type from the Address column into the Street Type column. Doesn’t work for all street types, you should still double-check manually. Doesn’t account for different rules in TX (TX requires street type to also be in the street name column?).
•	Sorts the HAF by street, then by house number
•	There are often inconsistencies with how addresses are listed in Magellan (usually from spelling issues or other mistakes in the rideout). This sheet tries its best, but can’t resolve all of them, so make sure to double-check for streets with “similar” but different street names; these need to be manually fixed.</t>
    </r>
  </si>
  <si>
    <r>
      <t>4 – Run CBG Analysis:</t>
    </r>
    <r>
      <rPr>
        <sz val="11"/>
        <color theme="1"/>
        <rFont val="Calibri"/>
        <family val="2"/>
        <scheme val="minor"/>
      </rPr>
      <t xml:space="preserve"> This will use the Polygon KMZ file you selected. It will clear the right side of the sheet, fill out a row for every address in the HAF, and create a new column for each CBG boundary / State Grant. After it’s done, you should be able to see whether each address is CBG, State Grant, or Synergy in the Results column. Any errors will be listed in this column in red text.</t>
    </r>
  </si>
  <si>
    <r>
      <t>5 – Export Results to HAF:</t>
    </r>
    <r>
      <rPr>
        <sz val="11"/>
        <color theme="1"/>
        <rFont val="Calibri"/>
        <family val="2"/>
        <scheme val="minor"/>
      </rPr>
      <t xml:space="preserve"> Only works after running the CBG analysis. It will copy the results to the HAF (filling out the CBG column). It will then fill out the Award Type column to match the results (FULL/NONE). </t>
    </r>
    <r>
      <rPr>
        <b/>
        <sz val="11"/>
        <color theme="1"/>
        <rFont val="Calibri"/>
        <family val="2"/>
        <scheme val="minor"/>
      </rPr>
      <t>If there are any errors with the export, they will appear in red in the CBG/Award Type columns in the HAF.</t>
    </r>
    <r>
      <rPr>
        <sz val="11"/>
        <color theme="1"/>
        <rFont val="Calibri"/>
        <family val="2"/>
        <scheme val="minor"/>
      </rPr>
      <t xml:space="preserve"> Errors will happen if the coordinates in the HAF don’t match the coordinates in the Results – this can happen if you changed or moved the HAF after running the CBG analysis.</t>
    </r>
  </si>
  <si>
    <r>
      <t xml:space="preserve">6 – Split HAF: </t>
    </r>
    <r>
      <rPr>
        <sz val="11"/>
        <color theme="1"/>
        <rFont val="Calibri"/>
        <family val="2"/>
        <scheme val="minor"/>
      </rPr>
      <t>This will split the HAF file you selected into a XSLX and CSV file in your downloads folder. Each file will be named using the correct HAF filename according to the Data Entry tab. If you filled out the State Grant PID cell in the Data Entry tab, it will also split State Grant addresses into their own set of files. So you will have either 2 or 4 files in your Downloads after using the Split button. If there are any files in your Downloads with the correct HAF names already, this button will error.</t>
    </r>
  </si>
  <si>
    <r>
      <t>7 – Results:</t>
    </r>
    <r>
      <rPr>
        <sz val="11"/>
        <color theme="1"/>
        <rFont val="Calibri"/>
        <family val="2"/>
        <scheme val="minor"/>
      </rPr>
      <t xml:space="preserve"> After using the Run CBG Analysis button, there should be several new columns to the right of this one (one for each polygon you created). The Results column should show one of four things: a CBG number, STATE GRANT, Synergy, or an error in red.</t>
    </r>
  </si>
  <si>
    <t>State Grant KMZ</t>
  </si>
  <si>
    <r>
      <t xml:space="preserve">The KMZ tool works by checking whether addresses from the HAF are inside a “polygon”, but there are no State Grant polygons available (SG “footprints” aren’t always accurate to which addresses are really considered to be SG). That means </t>
    </r>
    <r>
      <rPr>
        <i/>
        <sz val="16"/>
        <color theme="1"/>
        <rFont val="Calibri"/>
        <family val="2"/>
        <scheme val="minor"/>
      </rPr>
      <t>you</t>
    </r>
    <r>
      <rPr>
        <sz val="16"/>
        <color theme="1"/>
        <rFont val="Calibri"/>
        <family val="2"/>
        <scheme val="minor"/>
      </rPr>
      <t xml:space="preserve"> have to create the State Grant polygon.</t>
    </r>
  </si>
  <si>
    <t>To do this, create a new folder in Google Earth. If you also have blue CBG regions in this OLT, copy those polygons into the new folder too.
With the folder selected, click the “create new Polygon” button on the toolbar. Name the new polygon “STATE GRANT”.</t>
  </si>
  <si>
    <t>With the New Polygon menu open, you can left-click to draw a shape. The goal is to cover all the State Grant addresses with the shape, without covering any CBG addresses.</t>
  </si>
  <si>
    <t>In the example below, the blue boundaries are CBG from the rideout, and the orange boundary was manually drawn for State Grant.</t>
  </si>
  <si>
    <t>Save the folder you created to a new .kmz file.</t>
  </si>
  <si>
    <t>Select your HAF and the file you just saved using the CBG sheet in DesignShark
If you have both CBG and State Grant addresses, make sure the HAF you select is one that has BOTH sets of addresses.</t>
  </si>
  <si>
    <t>•	When drawing polygons, you may find it convenient to set the Area opacity to 50%, and change the color to 
•	You can draw multiple State Grant polygons, just make sure they are all named "STATE GRANT"
•	Any address that isn’t in a boundary will be considered Synergy in the results column – you don’t need to make a separate Synergy polygon</t>
  </si>
  <si>
    <t>DESIGNSHARK</t>
  </si>
  <si>
    <t>This Dashboard is meant to assist with Fiber RDOF Designs.</t>
  </si>
  <si>
    <t>3.0.4</t>
  </si>
  <si>
    <t>Updated deliverable naming to match PIT (Daryna's macro sheet). This will allow PIT to use deliverables named with this sheet more easily</t>
  </si>
  <si>
    <t>3.0.5</t>
  </si>
  <si>
    <t>Added pop to HAF formatter: alerts the user when there are duplicate ports at the same enclosure; usually happens when there are MDUs in Magellan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</si>
</sst>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0"/>
    <numFmt numFmtId="167" formatCode="_-* #,##0.00_-;\-* #,##0.00_-;_-* &quot;-&quot;??_-;_-@_-"/>
    <numFmt numFmtId="168" formatCode="0.000000"/>
  </numFmts>
  <fonts count="28">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sz val="11"/>
      <color rgb="FF000000"/>
      <name val="Calibri"/>
      <family val="2"/>
    </font>
    <font>
      <b/>
      <sz val="11"/>
      <color rgb="FF3F3F3F"/>
      <name val="Calibri"/>
      <family val="2"/>
      <scheme val="minor"/>
    </font>
    <font>
      <b/>
      <sz val="24"/>
      <color theme="1"/>
      <name val="Calibri"/>
      <family val="2"/>
      <scheme val="minor"/>
    </font>
    <font>
      <b/>
      <sz val="24"/>
      <color rgb="FF3F3F3F"/>
      <name val="Calibri"/>
      <family val="2"/>
      <scheme val="minor"/>
    </font>
    <font>
      <sz val="11"/>
      <color rgb="FF3F3F3F"/>
      <name val="Calibri"/>
      <family val="2"/>
      <scheme val="minor"/>
    </font>
    <font>
      <sz val="8"/>
      <name val="Calibri"/>
      <family val="2"/>
      <scheme val="minor"/>
    </font>
    <font>
      <sz val="11"/>
      <name val="Calibri"/>
      <family val="2"/>
      <scheme val="minor"/>
    </font>
    <font>
      <b/>
      <sz val="9"/>
      <color indexed="81"/>
      <name val="Tahoma"/>
      <family val="2"/>
    </font>
    <font>
      <sz val="11"/>
      <color rgb="FFFF0000"/>
      <name val="Calibri"/>
      <family val="2"/>
      <scheme val="minor"/>
    </font>
    <font>
      <b/>
      <sz val="16"/>
      <color theme="1"/>
      <name val="Calibri"/>
      <family val="2"/>
      <scheme val="minor"/>
    </font>
    <font>
      <u/>
      <sz val="11"/>
      <color theme="1"/>
      <name val="Calibri"/>
      <family val="2"/>
      <scheme val="minor"/>
    </font>
    <font>
      <sz val="8"/>
      <color rgb="FF000000"/>
      <name val="Segoe UI"/>
      <family val="2"/>
    </font>
    <font>
      <i/>
      <sz val="9"/>
      <color indexed="81"/>
      <name val="Tahoma"/>
      <family val="2"/>
    </font>
    <font>
      <u/>
      <sz val="11"/>
      <color theme="10"/>
      <name val="Calibri"/>
      <family val="2"/>
      <scheme val="minor"/>
    </font>
    <font>
      <sz val="16"/>
      <color rgb="FF2E74B5"/>
      <name val="Calibri Light"/>
      <family val="2"/>
    </font>
    <font>
      <sz val="13"/>
      <color rgb="FF2E74B5"/>
      <name val="Calibri Light"/>
      <family val="2"/>
    </font>
    <font>
      <i/>
      <sz val="11"/>
      <color theme="1"/>
      <name val="Calibri"/>
      <family val="2"/>
      <scheme val="minor"/>
    </font>
    <font>
      <sz val="10"/>
      <color theme="1"/>
      <name val="Inherit"/>
    </font>
    <font>
      <b/>
      <sz val="18"/>
      <color theme="1"/>
      <name val="Calibri"/>
      <family val="2"/>
      <scheme val="minor"/>
    </font>
    <font>
      <b/>
      <sz val="14"/>
      <color theme="1"/>
      <name val="Calibri"/>
      <family val="2"/>
      <scheme val="minor"/>
    </font>
    <font>
      <sz val="16"/>
      <color theme="1"/>
      <name val="Calibri"/>
      <family val="2"/>
      <scheme val="minor"/>
    </font>
    <font>
      <i/>
      <sz val="16"/>
      <color theme="1"/>
      <name val="Calibri"/>
      <family val="2"/>
      <scheme val="minor"/>
    </font>
    <font>
      <sz val="11"/>
      <color theme="1"/>
      <name val="Symbol"/>
      <family val="1"/>
      <charset val="2"/>
    </font>
    <font>
      <sz val="7"/>
      <color theme="1"/>
      <name val="Times New Roman"/>
      <family val="1"/>
    </font>
  </fonts>
  <fills count="10">
    <fill>
      <patternFill patternType="none"/>
    </fill>
    <fill>
      <patternFill patternType="gray125"/>
    </fill>
    <fill>
      <patternFill patternType="solid">
        <fgColor theme="7" tint="0.79998168889431442"/>
        <bgColor indexed="65"/>
      </patternFill>
    </fill>
    <fill>
      <patternFill patternType="solid">
        <fgColor theme="7" tint="0.39994506668294322"/>
        <bgColor indexed="64"/>
      </patternFill>
    </fill>
    <fill>
      <patternFill patternType="solid">
        <fgColor theme="0" tint="-0.249977111117893"/>
        <bgColor indexed="64"/>
      </patternFill>
    </fill>
    <fill>
      <patternFill patternType="solid">
        <fgColor rgb="FFF2F2F2"/>
      </patternFill>
    </fill>
    <fill>
      <patternFill patternType="solid">
        <fgColor theme="6" tint="0.39997558519241921"/>
        <bgColor indexed="65"/>
      </patternFill>
    </fill>
    <fill>
      <patternFill patternType="solid">
        <fgColor theme="6" tint="0.79998168889431442"/>
        <bgColor indexed="65"/>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auto="1"/>
      </left>
      <right/>
      <top/>
      <bottom/>
      <diagonal/>
    </border>
    <border>
      <left/>
      <right/>
      <top style="thin">
        <color indexed="64"/>
      </top>
      <bottom style="medium">
        <color indexed="64"/>
      </bottom>
      <diagonal/>
    </border>
    <border>
      <left/>
      <right style="thin">
        <color auto="1"/>
      </right>
      <top style="thin">
        <color auto="1"/>
      </top>
      <bottom style="thin">
        <color auto="1"/>
      </bottom>
      <diagonal/>
    </border>
    <border>
      <left style="thin">
        <color indexed="64"/>
      </left>
      <right style="thin">
        <color indexed="64"/>
      </right>
      <top/>
      <bottom/>
      <diagonal/>
    </border>
    <border>
      <left/>
      <right style="thin">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9">
    <xf numFmtId="0" fontId="0" fillId="0" borderId="0"/>
    <xf numFmtId="0" fontId="2" fillId="3" borderId="1"/>
    <xf numFmtId="0" fontId="1" fillId="2" borderId="1" applyAlignment="0">
      <protection locked="0"/>
    </xf>
    <xf numFmtId="0" fontId="5" fillId="5" borderId="2" applyNumberFormat="0" applyAlignment="0" applyProtection="0"/>
    <xf numFmtId="0" fontId="1" fillId="6" borderId="0" applyNumberFormat="0" applyBorder="0" applyAlignment="0" applyProtection="0"/>
    <xf numFmtId="0" fontId="1" fillId="7" borderId="0" applyNumberFormat="0" applyBorder="0" applyAlignment="0" applyProtection="0"/>
    <xf numFmtId="0" fontId="4" fillId="0" borderId="0" applyBorder="0"/>
    <xf numFmtId="167" fontId="1" fillId="0" borderId="0" applyFont="0" applyFill="0" applyBorder="0" applyAlignment="0" applyProtection="0"/>
    <xf numFmtId="0" fontId="17" fillId="0" borderId="0" applyNumberFormat="0" applyFill="0" applyBorder="0" applyAlignment="0" applyProtection="0"/>
  </cellStyleXfs>
  <cellXfs count="96">
    <xf numFmtId="0" fontId="0" fillId="0" borderId="0" xfId="0"/>
    <xf numFmtId="0" fontId="2" fillId="4" borderId="1" xfId="0" applyFont="1" applyFill="1" applyBorder="1" applyAlignment="1">
      <alignment horizontal="center" vertical="center"/>
    </xf>
    <xf numFmtId="0" fontId="0" fillId="0" borderId="1" xfId="0" applyBorder="1"/>
    <xf numFmtId="164" fontId="0" fillId="0" borderId="1" xfId="0" applyNumberFormat="1" applyBorder="1" applyAlignment="1">
      <alignment horizontal="left"/>
    </xf>
    <xf numFmtId="0" fontId="1" fillId="2" borderId="1" xfId="2">
      <protection locked="0"/>
    </xf>
    <xf numFmtId="165" fontId="1" fillId="2" borderId="1" xfId="2" applyNumberFormat="1">
      <protection locked="0"/>
    </xf>
    <xf numFmtId="0" fontId="0" fillId="0" borderId="0" xfId="0" applyAlignment="1">
      <alignment horizontal="center"/>
    </xf>
    <xf numFmtId="0" fontId="0" fillId="0" borderId="3" xfId="0" applyBorder="1"/>
    <xf numFmtId="0" fontId="2" fillId="3" borderId="1" xfId="1"/>
    <xf numFmtId="0" fontId="2" fillId="6" borderId="1" xfId="4" applyFont="1" applyBorder="1" applyAlignment="1"/>
    <xf numFmtId="0" fontId="8" fillId="5" borderId="2" xfId="3" applyFont="1" applyAlignment="1"/>
    <xf numFmtId="0" fontId="2" fillId="0" borderId="0" xfId="0" applyFont="1"/>
    <xf numFmtId="0" fontId="0" fillId="0" borderId="0" xfId="0" applyAlignment="1">
      <alignment horizontal="left"/>
    </xf>
    <xf numFmtId="0" fontId="2" fillId="6" borderId="1" xfId="4" applyFont="1" applyBorder="1"/>
    <xf numFmtId="0" fontId="1" fillId="7" borderId="1" xfId="5" applyBorder="1"/>
    <xf numFmtId="0" fontId="2" fillId="4" borderId="0" xfId="0" applyFont="1" applyFill="1" applyAlignment="1">
      <alignment horizontal="left" wrapText="1"/>
    </xf>
    <xf numFmtId="0" fontId="10" fillId="0" borderId="0" xfId="0" applyFont="1" applyAlignment="1">
      <alignment horizontal="left"/>
    </xf>
    <xf numFmtId="49" fontId="10" fillId="0" borderId="0" xfId="0" applyNumberFormat="1" applyFont="1" applyAlignment="1">
      <alignment horizontal="left"/>
    </xf>
    <xf numFmtId="0" fontId="2" fillId="0" borderId="0" xfId="0" applyFont="1" applyAlignment="1">
      <alignment horizontal="center"/>
    </xf>
    <xf numFmtId="0" fontId="2" fillId="0" borderId="0" xfId="0" applyFont="1" applyAlignment="1">
      <alignment horizontal="left"/>
    </xf>
    <xf numFmtId="0" fontId="2" fillId="0" borderId="4" xfId="0" applyFont="1" applyBorder="1" applyAlignment="1">
      <alignment horizontal="center"/>
    </xf>
    <xf numFmtId="0" fontId="0" fillId="0" borderId="4" xfId="0" applyBorder="1"/>
    <xf numFmtId="0" fontId="0" fillId="0" borderId="0" xfId="0" applyAlignment="1">
      <alignment horizontal="right"/>
    </xf>
    <xf numFmtId="0" fontId="0" fillId="0" borderId="0" xfId="0" applyAlignment="1">
      <alignment wrapText="1"/>
    </xf>
    <xf numFmtId="0" fontId="0" fillId="0" borderId="0" xfId="0" applyAlignment="1">
      <alignment horizontal="center" vertical="center"/>
    </xf>
    <xf numFmtId="0" fontId="12" fillId="0" borderId="0" xfId="0" applyFont="1"/>
    <xf numFmtId="0" fontId="14" fillId="0" borderId="0" xfId="0" applyFont="1"/>
    <xf numFmtId="0" fontId="2" fillId="8" borderId="0" xfId="0" applyFont="1" applyFill="1"/>
    <xf numFmtId="0" fontId="0" fillId="2" borderId="1" xfId="2" applyFont="1">
      <protection locked="0"/>
    </xf>
    <xf numFmtId="0" fontId="6" fillId="0" borderId="6" xfId="1" applyFont="1" applyFill="1" applyBorder="1" applyAlignment="1">
      <alignment vertical="center"/>
    </xf>
    <xf numFmtId="0" fontId="0" fillId="0" borderId="6" xfId="0" applyBorder="1"/>
    <xf numFmtId="0" fontId="2" fillId="0" borderId="0" xfId="0" applyFont="1" applyAlignment="1">
      <alignment horizontal="left" wrapText="1"/>
    </xf>
    <xf numFmtId="0" fontId="13" fillId="0" borderId="6" xfId="0" applyFont="1" applyBorder="1"/>
    <xf numFmtId="0" fontId="13" fillId="0" borderId="0" xfId="0" applyFont="1"/>
    <xf numFmtId="0" fontId="0" fillId="0" borderId="0" xfId="0" applyAlignment="1">
      <alignment vertical="center"/>
    </xf>
    <xf numFmtId="0" fontId="18" fillId="0" borderId="0" xfId="0" applyFont="1" applyAlignment="1">
      <alignment vertical="center"/>
    </xf>
    <xf numFmtId="0" fontId="19" fillId="0" borderId="0" xfId="0" applyFont="1" applyAlignment="1">
      <alignment vertical="center"/>
    </xf>
    <xf numFmtId="0" fontId="19" fillId="8" borderId="0" xfId="0" applyFont="1" applyFill="1" applyAlignment="1">
      <alignment vertical="center"/>
    </xf>
    <xf numFmtId="0" fontId="0" fillId="8" borderId="0" xfId="0" applyFill="1"/>
    <xf numFmtId="0" fontId="2" fillId="0" borderId="0" xfId="0" applyFont="1" applyAlignment="1">
      <alignment vertical="top" wrapText="1"/>
    </xf>
    <xf numFmtId="0" fontId="0" fillId="0" borderId="0" xfId="0" applyAlignment="1">
      <alignment vertical="top" wrapText="1"/>
    </xf>
    <xf numFmtId="0" fontId="17" fillId="0" borderId="0" xfId="8" applyAlignment="1">
      <alignment vertical="top" wrapText="1"/>
    </xf>
    <xf numFmtId="1" fontId="2" fillId="0" borderId="0" xfId="0" applyNumberFormat="1"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xf>
    <xf numFmtId="0" fontId="17" fillId="0" borderId="0" xfId="8"/>
    <xf numFmtId="0" fontId="0" fillId="0" borderId="0" xfId="0" applyFill="1"/>
    <xf numFmtId="49" fontId="0" fillId="2" borderId="1" xfId="2" applyNumberFormat="1" applyFont="1">
      <protection locked="0"/>
    </xf>
    <xf numFmtId="0" fontId="21" fillId="0" borderId="0" xfId="0" applyFont="1" applyAlignment="1">
      <alignment horizontal="left" vertical="center"/>
    </xf>
    <xf numFmtId="0" fontId="0" fillId="0" borderId="0" xfId="0" applyFill="1" applyAlignment="1">
      <alignment wrapText="1"/>
    </xf>
    <xf numFmtId="0" fontId="17" fillId="0" borderId="0" xfId="8" applyFill="1" applyAlignment="1">
      <alignment wrapText="1"/>
    </xf>
    <xf numFmtId="0" fontId="13" fillId="0" borderId="0" xfId="0" applyFont="1" applyAlignment="1"/>
    <xf numFmtId="0" fontId="22" fillId="0" borderId="0" xfId="0" applyFont="1"/>
    <xf numFmtId="0" fontId="23" fillId="0" borderId="0" xfId="0" applyFont="1"/>
    <xf numFmtId="0" fontId="17" fillId="0" borderId="0" xfId="8" applyAlignment="1">
      <alignment vertical="center"/>
    </xf>
    <xf numFmtId="1" fontId="2" fillId="0" borderId="6" xfId="0" applyNumberFormat="1" applyFont="1" applyBorder="1" applyAlignment="1">
      <alignment horizontal="center" vertical="center"/>
    </xf>
    <xf numFmtId="1" fontId="0" fillId="0" borderId="0" xfId="0" applyNumberFormat="1"/>
    <xf numFmtId="0" fontId="17" fillId="0" borderId="0" xfId="8" applyFill="1"/>
    <xf numFmtId="0" fontId="2" fillId="3" borderId="10" xfId="1" applyBorder="1"/>
    <xf numFmtId="0" fontId="0" fillId="2" borderId="10" xfId="2" applyFont="1" applyBorder="1">
      <protection locked="0"/>
    </xf>
    <xf numFmtId="166" fontId="1" fillId="2" borderId="10" xfId="2" applyNumberFormat="1" applyBorder="1">
      <protection locked="0"/>
    </xf>
    <xf numFmtId="168" fontId="0" fillId="0" borderId="0" xfId="0" applyNumberFormat="1"/>
    <xf numFmtId="0" fontId="22" fillId="9" borderId="0" xfId="0" applyFont="1" applyFill="1" applyAlignment="1">
      <alignment vertical="top" wrapText="1"/>
    </xf>
    <xf numFmtId="0" fontId="24" fillId="9" borderId="0" xfId="0" applyFont="1" applyFill="1" applyAlignment="1">
      <alignment vertical="top" wrapText="1"/>
    </xf>
    <xf numFmtId="0" fontId="24" fillId="9" borderId="11" xfId="0" applyFont="1" applyFill="1" applyBorder="1" applyAlignment="1">
      <alignment wrapText="1"/>
    </xf>
    <xf numFmtId="0" fontId="24" fillId="9" borderId="12" xfId="0" applyFont="1" applyFill="1" applyBorder="1" applyAlignment="1">
      <alignment vertical="top" wrapText="1"/>
    </xf>
    <xf numFmtId="0" fontId="24" fillId="9" borderId="13" xfId="0" applyFont="1" applyFill="1" applyBorder="1" applyAlignment="1">
      <alignment vertical="top" wrapText="1"/>
    </xf>
    <xf numFmtId="0" fontId="24" fillId="9" borderId="14" xfId="0" applyFont="1" applyFill="1" applyBorder="1" applyAlignment="1">
      <alignment vertical="top" wrapText="1"/>
    </xf>
    <xf numFmtId="0" fontId="24" fillId="9" borderId="15" xfId="0" applyFont="1" applyFill="1" applyBorder="1" applyAlignment="1">
      <alignment vertical="top" wrapText="1"/>
    </xf>
    <xf numFmtId="0" fontId="24" fillId="9" borderId="16" xfId="0" applyFont="1" applyFill="1" applyBorder="1" applyAlignment="1">
      <alignment vertical="top" wrapText="1"/>
    </xf>
    <xf numFmtId="0" fontId="24" fillId="9" borderId="14" xfId="0" applyFont="1" applyFill="1" applyBorder="1" applyAlignment="1">
      <alignment wrapText="1"/>
    </xf>
    <xf numFmtId="0" fontId="22" fillId="9" borderId="0" xfId="0" applyFont="1" applyFill="1" applyAlignment="1">
      <alignment wrapText="1"/>
    </xf>
    <xf numFmtId="0" fontId="24" fillId="9" borderId="0" xfId="0" applyFont="1" applyFill="1" applyAlignment="1">
      <alignment wrapText="1"/>
    </xf>
    <xf numFmtId="0" fontId="13" fillId="9" borderId="0" xfId="0" applyFont="1" applyFill="1" applyAlignment="1">
      <alignment vertical="top" wrapText="1"/>
    </xf>
    <xf numFmtId="0" fontId="13" fillId="9" borderId="0" xfId="0" applyFont="1" applyFill="1" applyAlignment="1">
      <alignment wrapText="1"/>
    </xf>
    <xf numFmtId="0" fontId="2" fillId="0" borderId="0" xfId="0" applyFont="1" applyAlignment="1">
      <alignment vertical="center"/>
    </xf>
    <xf numFmtId="0" fontId="26" fillId="0" borderId="0" xfId="0" applyFont="1" applyAlignment="1">
      <alignment horizontal="left" vertical="center" indent="5"/>
    </xf>
    <xf numFmtId="0" fontId="2" fillId="0" borderId="0" xfId="0" applyFont="1" applyAlignment="1">
      <alignment vertical="center" wrapText="1"/>
    </xf>
    <xf numFmtId="0" fontId="13" fillId="0" borderId="0" xfId="0" applyFont="1" applyAlignment="1">
      <alignment vertical="center"/>
    </xf>
    <xf numFmtId="0" fontId="23" fillId="0" borderId="0" xfId="0" applyFont="1" applyAlignment="1">
      <alignment vertical="center"/>
    </xf>
    <xf numFmtId="0" fontId="2" fillId="0" borderId="0" xfId="0" applyFont="1" applyAlignment="1">
      <alignment wrapText="1"/>
    </xf>
    <xf numFmtId="0" fontId="2" fillId="6" borderId="8" xfId="4" applyFont="1" applyBorder="1" applyAlignment="1">
      <alignment horizontal="center"/>
    </xf>
    <xf numFmtId="0" fontId="2" fillId="6" borderId="9" xfId="4" applyFont="1" applyBorder="1" applyAlignment="1">
      <alignment horizontal="center"/>
    </xf>
    <xf numFmtId="0" fontId="2" fillId="6" borderId="5" xfId="4" applyFont="1" applyBorder="1" applyAlignment="1">
      <alignment horizontal="center"/>
    </xf>
    <xf numFmtId="0" fontId="7" fillId="4" borderId="0" xfId="3" applyFont="1" applyFill="1" applyBorder="1" applyAlignment="1">
      <alignment horizontal="center" vertical="center"/>
    </xf>
    <xf numFmtId="0" fontId="2" fillId="6" borderId="1" xfId="4" applyFont="1" applyBorder="1" applyAlignment="1">
      <alignment horizontal="center"/>
    </xf>
    <xf numFmtId="0" fontId="6" fillId="3" borderId="3" xfId="1" applyFont="1" applyBorder="1" applyAlignment="1">
      <alignment horizontal="center" vertical="center"/>
    </xf>
    <xf numFmtId="0" fontId="6" fillId="3" borderId="0" xfId="1" applyFont="1" applyBorder="1" applyAlignment="1">
      <alignment horizontal="center" vertical="center"/>
    </xf>
    <xf numFmtId="0" fontId="2" fillId="3" borderId="8" xfId="1" applyBorder="1" applyAlignment="1">
      <alignment horizontal="center"/>
    </xf>
    <xf numFmtId="0" fontId="2" fillId="3" borderId="9" xfId="1" applyBorder="1" applyAlignment="1">
      <alignment horizontal="center"/>
    </xf>
    <xf numFmtId="0" fontId="2" fillId="3" borderId="5" xfId="1" applyBorder="1" applyAlignment="1">
      <alignment horizontal="center"/>
    </xf>
    <xf numFmtId="0" fontId="13" fillId="0" borderId="0" xfId="0" applyFont="1" applyAlignment="1">
      <alignment horizontal="center"/>
    </xf>
    <xf numFmtId="0" fontId="13" fillId="0" borderId="3" xfId="0" applyFont="1" applyBorder="1" applyAlignment="1">
      <alignment horizontal="center"/>
    </xf>
    <xf numFmtId="1" fontId="13" fillId="0" borderId="0" xfId="0" applyNumberFormat="1" applyFont="1" applyAlignment="1">
      <alignment horizontal="center" vertical="center"/>
    </xf>
    <xf numFmtId="0" fontId="13" fillId="0" borderId="0" xfId="0" applyFont="1" applyAlignment="1">
      <alignment horizontal="center" vertical="center"/>
    </xf>
    <xf numFmtId="0" fontId="13" fillId="0" borderId="7" xfId="0" applyFont="1" applyBorder="1" applyAlignment="1">
      <alignment horizontal="center" vertical="center"/>
    </xf>
  </cellXfs>
  <cellStyles count="9">
    <cellStyle name="20% - Accent3" xfId="5" builtinId="38"/>
    <cellStyle name="60% - Accent3" xfId="4" builtinId="40"/>
    <cellStyle name="Comma 2" xfId="7" xr:uid="{E338C782-F380-4C87-AA8D-786238610FE2}"/>
    <cellStyle name="Fillable Cell" xfId="2" xr:uid="{42A3DBFA-DD03-47A0-A74B-39906C766C95}"/>
    <cellStyle name="Fillable Cell Header" xfId="1" xr:uid="{65396085-EB79-4746-8DDB-16C58BFC2EC6}"/>
    <cellStyle name="Hyperlink" xfId="8" builtinId="8"/>
    <cellStyle name="Normal" xfId="0" builtinId="0"/>
    <cellStyle name="Normal 2" xfId="6" xr:uid="{37A79808-6EF9-40EE-8C06-8330C5D1756F}"/>
    <cellStyle name="Output" xfId="3"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png"/><Relationship Id="rId18" Type="http://schemas.openxmlformats.org/officeDocument/2006/relationships/image" Target="../media/image27.png"/><Relationship Id="rId3" Type="http://schemas.openxmlformats.org/officeDocument/2006/relationships/image" Target="../media/image12.png"/><Relationship Id="rId21" Type="http://schemas.openxmlformats.org/officeDocument/2006/relationships/image" Target="../media/image30.png"/><Relationship Id="rId7" Type="http://schemas.openxmlformats.org/officeDocument/2006/relationships/image" Target="../media/image16.png"/><Relationship Id="rId12" Type="http://schemas.openxmlformats.org/officeDocument/2006/relationships/image" Target="../media/image21.png"/><Relationship Id="rId17" Type="http://schemas.openxmlformats.org/officeDocument/2006/relationships/image" Target="../media/image26.png"/><Relationship Id="rId2" Type="http://schemas.openxmlformats.org/officeDocument/2006/relationships/image" Target="../media/image11.png"/><Relationship Id="rId16" Type="http://schemas.openxmlformats.org/officeDocument/2006/relationships/image" Target="../media/image25.png"/><Relationship Id="rId20" Type="http://schemas.openxmlformats.org/officeDocument/2006/relationships/image" Target="../media/image29.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png"/><Relationship Id="rId19" Type="http://schemas.openxmlformats.org/officeDocument/2006/relationships/image" Target="../media/image28.png"/><Relationship Id="rId4" Type="http://schemas.openxmlformats.org/officeDocument/2006/relationships/image" Target="../media/image13.png"/><Relationship Id="rId9" Type="http://schemas.openxmlformats.org/officeDocument/2006/relationships/image" Target="../media/image18.png"/><Relationship Id="rId14" Type="http://schemas.openxmlformats.org/officeDocument/2006/relationships/image" Target="../media/image2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1.png"/></Relationships>
</file>

<file path=xl/drawings/_rels/drawing13.xml.rels><?xml version="1.0" encoding="UTF-8" standalone="yes"?>
<Relationships xmlns="http://schemas.openxmlformats.org/package/2006/relationships"><Relationship Id="rId8" Type="http://schemas.openxmlformats.org/officeDocument/2006/relationships/image" Target="../media/image39.png"/><Relationship Id="rId13" Type="http://schemas.openxmlformats.org/officeDocument/2006/relationships/image" Target="../media/image44.png"/><Relationship Id="rId3" Type="http://schemas.openxmlformats.org/officeDocument/2006/relationships/image" Target="../media/image34.png"/><Relationship Id="rId7" Type="http://schemas.openxmlformats.org/officeDocument/2006/relationships/image" Target="../media/image38.png"/><Relationship Id="rId12" Type="http://schemas.openxmlformats.org/officeDocument/2006/relationships/image" Target="../media/image43.png"/><Relationship Id="rId2" Type="http://schemas.openxmlformats.org/officeDocument/2006/relationships/image" Target="../media/image33.png"/><Relationship Id="rId16" Type="http://schemas.openxmlformats.org/officeDocument/2006/relationships/image" Target="../media/image47.png"/><Relationship Id="rId1" Type="http://schemas.openxmlformats.org/officeDocument/2006/relationships/image" Target="../media/image32.png"/><Relationship Id="rId6" Type="http://schemas.openxmlformats.org/officeDocument/2006/relationships/image" Target="../media/image37.png"/><Relationship Id="rId11" Type="http://schemas.openxmlformats.org/officeDocument/2006/relationships/image" Target="../media/image42.png"/><Relationship Id="rId5" Type="http://schemas.openxmlformats.org/officeDocument/2006/relationships/image" Target="../media/image36.png"/><Relationship Id="rId15" Type="http://schemas.openxmlformats.org/officeDocument/2006/relationships/image" Target="../media/image46.png"/><Relationship Id="rId10" Type="http://schemas.openxmlformats.org/officeDocument/2006/relationships/image" Target="../media/image41.png"/><Relationship Id="rId4" Type="http://schemas.openxmlformats.org/officeDocument/2006/relationships/image" Target="../media/image35.png"/><Relationship Id="rId9" Type="http://schemas.openxmlformats.org/officeDocument/2006/relationships/image" Target="../media/image40.png"/><Relationship Id="rId14" Type="http://schemas.openxmlformats.org/officeDocument/2006/relationships/image" Target="../media/image4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0.png"/><Relationship Id="rId2" Type="http://schemas.openxmlformats.org/officeDocument/2006/relationships/image" Target="../media/image49.png"/><Relationship Id="rId1" Type="http://schemas.openxmlformats.org/officeDocument/2006/relationships/image" Target="../media/image48.png"/><Relationship Id="rId6" Type="http://schemas.openxmlformats.org/officeDocument/2006/relationships/image" Target="../media/image53.png"/><Relationship Id="rId5" Type="http://schemas.openxmlformats.org/officeDocument/2006/relationships/image" Target="../media/image52.png"/><Relationship Id="rId4" Type="http://schemas.openxmlformats.org/officeDocument/2006/relationships/image" Target="../media/image5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274319</xdr:rowOff>
    </xdr:from>
    <xdr:to>
      <xdr:col>0</xdr:col>
      <xdr:colOff>3346655</xdr:colOff>
      <xdr:row>2</xdr:row>
      <xdr:rowOff>3947160</xdr:rowOff>
    </xdr:to>
    <xdr:pic>
      <xdr:nvPicPr>
        <xdr:cNvPr id="2" name="Picture 1">
          <a:extLst>
            <a:ext uri="{FF2B5EF4-FFF2-40B4-BE49-F238E27FC236}">
              <a16:creationId xmlns:a16="http://schemas.microsoft.com/office/drawing/2014/main" id="{43D8E511-CFDD-4695-A86C-FAE3D4B6153B}"/>
            </a:ext>
          </a:extLst>
        </xdr:cNvPr>
        <xdr:cNvPicPr>
          <a:picLocks noChangeAspect="1"/>
        </xdr:cNvPicPr>
      </xdr:nvPicPr>
      <xdr:blipFill>
        <a:blip xmlns:r="http://schemas.openxmlformats.org/officeDocument/2006/relationships" r:embed="rId1"/>
        <a:stretch>
          <a:fillRect/>
        </a:stretch>
      </xdr:blipFill>
      <xdr:spPr>
        <a:xfrm>
          <a:off x="0" y="2621279"/>
          <a:ext cx="3346655" cy="3672841"/>
        </a:xfrm>
        <a:prstGeom prst="rect">
          <a:avLst/>
        </a:prstGeom>
      </xdr:spPr>
    </xdr:pic>
    <xdr:clientData/>
  </xdr:twoCellAnchor>
  <xdr:twoCellAnchor editAs="oneCell">
    <xdr:from>
      <xdr:col>0</xdr:col>
      <xdr:colOff>0</xdr:colOff>
      <xdr:row>4</xdr:row>
      <xdr:rowOff>335280</xdr:rowOff>
    </xdr:from>
    <xdr:to>
      <xdr:col>4</xdr:col>
      <xdr:colOff>399970</xdr:colOff>
      <xdr:row>4</xdr:row>
      <xdr:rowOff>706807</xdr:rowOff>
    </xdr:to>
    <xdr:pic>
      <xdr:nvPicPr>
        <xdr:cNvPr id="3" name="Picture 2">
          <a:extLst>
            <a:ext uri="{FF2B5EF4-FFF2-40B4-BE49-F238E27FC236}">
              <a16:creationId xmlns:a16="http://schemas.microsoft.com/office/drawing/2014/main" id="{14D1977D-79FC-4847-81A3-F308D578734E}"/>
            </a:ext>
          </a:extLst>
        </xdr:cNvPr>
        <xdr:cNvPicPr>
          <a:picLocks noChangeAspect="1"/>
        </xdr:cNvPicPr>
      </xdr:nvPicPr>
      <xdr:blipFill>
        <a:blip xmlns:r="http://schemas.openxmlformats.org/officeDocument/2006/relationships" r:embed="rId2"/>
        <a:stretch>
          <a:fillRect/>
        </a:stretch>
      </xdr:blipFill>
      <xdr:spPr>
        <a:xfrm>
          <a:off x="0" y="7185660"/>
          <a:ext cx="13079650" cy="371527"/>
        </a:xfrm>
        <a:prstGeom prst="rect">
          <a:avLst/>
        </a:prstGeom>
      </xdr:spPr>
    </xdr:pic>
    <xdr:clientData/>
  </xdr:twoCellAnchor>
  <xdr:twoCellAnchor editAs="oneCell">
    <xdr:from>
      <xdr:col>0</xdr:col>
      <xdr:colOff>0</xdr:colOff>
      <xdr:row>8</xdr:row>
      <xdr:rowOff>38100</xdr:rowOff>
    </xdr:from>
    <xdr:to>
      <xdr:col>4</xdr:col>
      <xdr:colOff>399970</xdr:colOff>
      <xdr:row>8</xdr:row>
      <xdr:rowOff>390574</xdr:rowOff>
    </xdr:to>
    <xdr:pic>
      <xdr:nvPicPr>
        <xdr:cNvPr id="4" name="Picture 3">
          <a:extLst>
            <a:ext uri="{FF2B5EF4-FFF2-40B4-BE49-F238E27FC236}">
              <a16:creationId xmlns:a16="http://schemas.microsoft.com/office/drawing/2014/main" id="{4E767AE6-FC8D-4C78-BE67-F1A08C55DB6F}"/>
            </a:ext>
          </a:extLst>
        </xdr:cNvPr>
        <xdr:cNvPicPr>
          <a:picLocks noChangeAspect="1"/>
        </xdr:cNvPicPr>
      </xdr:nvPicPr>
      <xdr:blipFill>
        <a:blip xmlns:r="http://schemas.openxmlformats.org/officeDocument/2006/relationships" r:embed="rId3"/>
        <a:stretch>
          <a:fillRect/>
        </a:stretch>
      </xdr:blipFill>
      <xdr:spPr>
        <a:xfrm>
          <a:off x="0" y="9281160"/>
          <a:ext cx="13079650" cy="352474"/>
        </a:xfrm>
        <a:prstGeom prst="rect">
          <a:avLst/>
        </a:prstGeom>
      </xdr:spPr>
    </xdr:pic>
    <xdr:clientData/>
  </xdr:twoCellAnchor>
  <xdr:twoCellAnchor editAs="oneCell">
    <xdr:from>
      <xdr:col>0</xdr:col>
      <xdr:colOff>0</xdr:colOff>
      <xdr:row>10</xdr:row>
      <xdr:rowOff>91440</xdr:rowOff>
    </xdr:from>
    <xdr:to>
      <xdr:col>4</xdr:col>
      <xdr:colOff>390444</xdr:colOff>
      <xdr:row>10</xdr:row>
      <xdr:rowOff>482020</xdr:rowOff>
    </xdr:to>
    <xdr:pic>
      <xdr:nvPicPr>
        <xdr:cNvPr id="5" name="Picture 4">
          <a:extLst>
            <a:ext uri="{FF2B5EF4-FFF2-40B4-BE49-F238E27FC236}">
              <a16:creationId xmlns:a16="http://schemas.microsoft.com/office/drawing/2014/main" id="{0479B26F-1CA7-46FC-A606-95F5A31ADE14}"/>
            </a:ext>
          </a:extLst>
        </xdr:cNvPr>
        <xdr:cNvPicPr>
          <a:picLocks noChangeAspect="1"/>
        </xdr:cNvPicPr>
      </xdr:nvPicPr>
      <xdr:blipFill>
        <a:blip xmlns:r="http://schemas.openxmlformats.org/officeDocument/2006/relationships" r:embed="rId4"/>
        <a:stretch>
          <a:fillRect/>
        </a:stretch>
      </xdr:blipFill>
      <xdr:spPr>
        <a:xfrm>
          <a:off x="0" y="15171420"/>
          <a:ext cx="13070124" cy="390580"/>
        </a:xfrm>
        <a:prstGeom prst="rect">
          <a:avLst/>
        </a:prstGeom>
      </xdr:spPr>
    </xdr:pic>
    <xdr:clientData/>
  </xdr:twoCellAnchor>
  <xdr:twoCellAnchor editAs="oneCell">
    <xdr:from>
      <xdr:col>0</xdr:col>
      <xdr:colOff>0</xdr:colOff>
      <xdr:row>6</xdr:row>
      <xdr:rowOff>175260</xdr:rowOff>
    </xdr:from>
    <xdr:to>
      <xdr:col>4</xdr:col>
      <xdr:colOff>399970</xdr:colOff>
      <xdr:row>6</xdr:row>
      <xdr:rowOff>518208</xdr:rowOff>
    </xdr:to>
    <xdr:pic>
      <xdr:nvPicPr>
        <xdr:cNvPr id="6" name="Picture 5">
          <a:extLst>
            <a:ext uri="{FF2B5EF4-FFF2-40B4-BE49-F238E27FC236}">
              <a16:creationId xmlns:a16="http://schemas.microsoft.com/office/drawing/2014/main" id="{6398DC72-7387-476D-AE27-758789ED97D1}"/>
            </a:ext>
          </a:extLst>
        </xdr:cNvPr>
        <xdr:cNvPicPr>
          <a:picLocks noChangeAspect="1"/>
        </xdr:cNvPicPr>
      </xdr:nvPicPr>
      <xdr:blipFill>
        <a:blip xmlns:r="http://schemas.openxmlformats.org/officeDocument/2006/relationships" r:embed="rId5"/>
        <a:stretch>
          <a:fillRect/>
        </a:stretch>
      </xdr:blipFill>
      <xdr:spPr>
        <a:xfrm>
          <a:off x="0" y="8313420"/>
          <a:ext cx="13079650" cy="342948"/>
        </a:xfrm>
        <a:prstGeom prst="rect">
          <a:avLst/>
        </a:prstGeom>
      </xdr:spPr>
    </xdr:pic>
    <xdr:clientData/>
  </xdr:twoCellAnchor>
  <xdr:twoCellAnchor editAs="oneCell">
    <xdr:from>
      <xdr:col>0</xdr:col>
      <xdr:colOff>1</xdr:colOff>
      <xdr:row>11</xdr:row>
      <xdr:rowOff>38101</xdr:rowOff>
    </xdr:from>
    <xdr:to>
      <xdr:col>0</xdr:col>
      <xdr:colOff>5543482</xdr:colOff>
      <xdr:row>11</xdr:row>
      <xdr:rowOff>4541520</xdr:rowOff>
    </xdr:to>
    <xdr:pic>
      <xdr:nvPicPr>
        <xdr:cNvPr id="7" name="Picture 6">
          <a:extLst>
            <a:ext uri="{FF2B5EF4-FFF2-40B4-BE49-F238E27FC236}">
              <a16:creationId xmlns:a16="http://schemas.microsoft.com/office/drawing/2014/main" id="{BC71E96C-F10D-44F7-A648-0B71020FCC69}"/>
            </a:ext>
          </a:extLst>
        </xdr:cNvPr>
        <xdr:cNvPicPr>
          <a:picLocks noChangeAspect="1"/>
        </xdr:cNvPicPr>
      </xdr:nvPicPr>
      <xdr:blipFill>
        <a:blip xmlns:r="http://schemas.openxmlformats.org/officeDocument/2006/relationships" r:embed="rId6"/>
        <a:stretch>
          <a:fillRect/>
        </a:stretch>
      </xdr:blipFill>
      <xdr:spPr>
        <a:xfrm>
          <a:off x="1" y="15941041"/>
          <a:ext cx="5543481" cy="4503419"/>
        </a:xfrm>
        <a:prstGeom prst="rect">
          <a:avLst/>
        </a:prstGeom>
      </xdr:spPr>
    </xdr:pic>
    <xdr:clientData/>
  </xdr:twoCellAnchor>
  <xdr:twoCellAnchor editAs="oneCell">
    <xdr:from>
      <xdr:col>0</xdr:col>
      <xdr:colOff>1</xdr:colOff>
      <xdr:row>9</xdr:row>
      <xdr:rowOff>0</xdr:rowOff>
    </xdr:from>
    <xdr:to>
      <xdr:col>0</xdr:col>
      <xdr:colOff>5029201</xdr:colOff>
      <xdr:row>9</xdr:row>
      <xdr:rowOff>3190022</xdr:rowOff>
    </xdr:to>
    <xdr:pic>
      <xdr:nvPicPr>
        <xdr:cNvPr id="8" name="Picture 7">
          <a:extLst>
            <a:ext uri="{FF2B5EF4-FFF2-40B4-BE49-F238E27FC236}">
              <a16:creationId xmlns:a16="http://schemas.microsoft.com/office/drawing/2014/main" id="{B7047B40-952F-4851-8DDA-8F3000028D31}"/>
            </a:ext>
          </a:extLst>
        </xdr:cNvPr>
        <xdr:cNvPicPr>
          <a:picLocks noChangeAspect="1"/>
        </xdr:cNvPicPr>
      </xdr:nvPicPr>
      <xdr:blipFill>
        <a:blip xmlns:r="http://schemas.openxmlformats.org/officeDocument/2006/relationships" r:embed="rId7"/>
        <a:stretch>
          <a:fillRect/>
        </a:stretch>
      </xdr:blipFill>
      <xdr:spPr>
        <a:xfrm>
          <a:off x="1" y="10081260"/>
          <a:ext cx="5029200" cy="3190022"/>
        </a:xfrm>
        <a:prstGeom prst="rect">
          <a:avLst/>
        </a:prstGeom>
      </xdr:spPr>
    </xdr:pic>
    <xdr:clientData/>
  </xdr:twoCellAnchor>
  <xdr:twoCellAnchor editAs="oneCell">
    <xdr:from>
      <xdr:col>0</xdr:col>
      <xdr:colOff>5516880</xdr:colOff>
      <xdr:row>9</xdr:row>
      <xdr:rowOff>152400</xdr:rowOff>
    </xdr:from>
    <xdr:to>
      <xdr:col>0</xdr:col>
      <xdr:colOff>9197659</xdr:colOff>
      <xdr:row>9</xdr:row>
      <xdr:rowOff>4922933</xdr:rowOff>
    </xdr:to>
    <xdr:pic>
      <xdr:nvPicPr>
        <xdr:cNvPr id="9" name="Picture 8">
          <a:extLst>
            <a:ext uri="{FF2B5EF4-FFF2-40B4-BE49-F238E27FC236}">
              <a16:creationId xmlns:a16="http://schemas.microsoft.com/office/drawing/2014/main" id="{A04BC030-195F-45E3-9A1B-536EF9964AFB}"/>
            </a:ext>
          </a:extLst>
        </xdr:cNvPr>
        <xdr:cNvPicPr>
          <a:picLocks noChangeAspect="1"/>
        </xdr:cNvPicPr>
      </xdr:nvPicPr>
      <xdr:blipFill>
        <a:blip xmlns:r="http://schemas.openxmlformats.org/officeDocument/2006/relationships" r:embed="rId8"/>
        <a:stretch>
          <a:fillRect/>
        </a:stretch>
      </xdr:blipFill>
      <xdr:spPr>
        <a:xfrm>
          <a:off x="5516880" y="10233660"/>
          <a:ext cx="3680779" cy="4770533"/>
        </a:xfrm>
        <a:prstGeom prst="rect">
          <a:avLst/>
        </a:prstGeom>
      </xdr:spPr>
    </xdr:pic>
    <xdr:clientData/>
  </xdr:twoCellAnchor>
  <xdr:twoCellAnchor editAs="oneCell">
    <xdr:from>
      <xdr:col>0</xdr:col>
      <xdr:colOff>0</xdr:colOff>
      <xdr:row>1</xdr:row>
      <xdr:rowOff>639958</xdr:rowOff>
    </xdr:from>
    <xdr:to>
      <xdr:col>0</xdr:col>
      <xdr:colOff>9998306</xdr:colOff>
      <xdr:row>2</xdr:row>
      <xdr:rowOff>0</xdr:rowOff>
    </xdr:to>
    <xdr:pic>
      <xdr:nvPicPr>
        <xdr:cNvPr id="10" name="Picture 9">
          <a:extLst>
            <a:ext uri="{FF2B5EF4-FFF2-40B4-BE49-F238E27FC236}">
              <a16:creationId xmlns:a16="http://schemas.microsoft.com/office/drawing/2014/main" id="{B755DA3C-92A3-4342-AB56-88EBD35ADC09}"/>
            </a:ext>
          </a:extLst>
        </xdr:cNvPr>
        <xdr:cNvPicPr>
          <a:picLocks noChangeAspect="1"/>
        </xdr:cNvPicPr>
      </xdr:nvPicPr>
      <xdr:blipFill>
        <a:blip xmlns:r="http://schemas.openxmlformats.org/officeDocument/2006/relationships" r:embed="rId9"/>
        <a:stretch>
          <a:fillRect/>
        </a:stretch>
      </xdr:blipFill>
      <xdr:spPr>
        <a:xfrm>
          <a:off x="0" y="937138"/>
          <a:ext cx="9998306" cy="14098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6180682</xdr:colOff>
      <xdr:row>7</xdr:row>
      <xdr:rowOff>1851</xdr:rowOff>
    </xdr:to>
    <xdr:pic>
      <xdr:nvPicPr>
        <xdr:cNvPr id="21" name="Picture 20">
          <a:extLst>
            <a:ext uri="{FF2B5EF4-FFF2-40B4-BE49-F238E27FC236}">
              <a16:creationId xmlns:a16="http://schemas.microsoft.com/office/drawing/2014/main" id="{9AE4B579-C5A3-95E9-DB31-7A50D55A7AC7}"/>
            </a:ext>
          </a:extLst>
        </xdr:cNvPr>
        <xdr:cNvPicPr>
          <a:picLocks noChangeAspect="1"/>
        </xdr:cNvPicPr>
      </xdr:nvPicPr>
      <xdr:blipFill>
        <a:blip xmlns:r="http://schemas.openxmlformats.org/officeDocument/2006/relationships" r:embed="rId1"/>
        <a:stretch>
          <a:fillRect/>
        </a:stretch>
      </xdr:blipFill>
      <xdr:spPr>
        <a:xfrm>
          <a:off x="0" y="2438400"/>
          <a:ext cx="6180682" cy="5195455"/>
        </a:xfrm>
        <a:prstGeom prst="rect">
          <a:avLst/>
        </a:prstGeom>
      </xdr:spPr>
    </xdr:pic>
    <xdr:clientData/>
  </xdr:twoCellAnchor>
  <xdr:twoCellAnchor editAs="oneCell">
    <xdr:from>
      <xdr:col>0</xdr:col>
      <xdr:colOff>0</xdr:colOff>
      <xdr:row>11</xdr:row>
      <xdr:rowOff>0</xdr:rowOff>
    </xdr:from>
    <xdr:to>
      <xdr:col>0</xdr:col>
      <xdr:colOff>5989320</xdr:colOff>
      <xdr:row>11</xdr:row>
      <xdr:rowOff>2663190</xdr:rowOff>
    </xdr:to>
    <xdr:pic>
      <xdr:nvPicPr>
        <xdr:cNvPr id="22" name="Picture 21">
          <a:extLst>
            <a:ext uri="{FF2B5EF4-FFF2-40B4-BE49-F238E27FC236}">
              <a16:creationId xmlns:a16="http://schemas.microsoft.com/office/drawing/2014/main" id="{5C1B8058-C3F6-9480-E0AD-E0A6A3335FE6}"/>
            </a:ext>
          </a:extLst>
        </xdr:cNvPr>
        <xdr:cNvPicPr>
          <a:picLocks noChangeAspect="1"/>
        </xdr:cNvPicPr>
      </xdr:nvPicPr>
      <xdr:blipFill>
        <a:blip xmlns:r="http://schemas.openxmlformats.org/officeDocument/2006/relationships" r:embed="rId2"/>
        <a:stretch>
          <a:fillRect/>
        </a:stretch>
      </xdr:blipFill>
      <xdr:spPr>
        <a:xfrm>
          <a:off x="0" y="9288780"/>
          <a:ext cx="5989320" cy="2663190"/>
        </a:xfrm>
        <a:prstGeom prst="rect">
          <a:avLst/>
        </a:prstGeom>
      </xdr:spPr>
    </xdr:pic>
    <xdr:clientData/>
  </xdr:twoCellAnchor>
  <xdr:twoCellAnchor editAs="oneCell">
    <xdr:from>
      <xdr:col>0</xdr:col>
      <xdr:colOff>0</xdr:colOff>
      <xdr:row>13</xdr:row>
      <xdr:rowOff>0</xdr:rowOff>
    </xdr:from>
    <xdr:to>
      <xdr:col>0</xdr:col>
      <xdr:colOff>5943600</xdr:colOff>
      <xdr:row>13</xdr:row>
      <xdr:rowOff>1096010</xdr:rowOff>
    </xdr:to>
    <xdr:pic>
      <xdr:nvPicPr>
        <xdr:cNvPr id="23" name="Picture 22">
          <a:extLst>
            <a:ext uri="{FF2B5EF4-FFF2-40B4-BE49-F238E27FC236}">
              <a16:creationId xmlns:a16="http://schemas.microsoft.com/office/drawing/2014/main" id="{40FE5950-6CA2-222C-7CBF-886F5D4DCD9C}"/>
            </a:ext>
          </a:extLst>
        </xdr:cNvPr>
        <xdr:cNvPicPr>
          <a:picLocks noChangeAspect="1"/>
        </xdr:cNvPicPr>
      </xdr:nvPicPr>
      <xdr:blipFill>
        <a:blip xmlns:r="http://schemas.openxmlformats.org/officeDocument/2006/relationships" r:embed="rId3"/>
        <a:stretch>
          <a:fillRect/>
        </a:stretch>
      </xdr:blipFill>
      <xdr:spPr>
        <a:xfrm>
          <a:off x="0" y="12496800"/>
          <a:ext cx="5943600" cy="1096010"/>
        </a:xfrm>
        <a:prstGeom prst="rect">
          <a:avLst/>
        </a:prstGeom>
      </xdr:spPr>
    </xdr:pic>
    <xdr:clientData/>
  </xdr:twoCellAnchor>
  <xdr:twoCellAnchor editAs="oneCell">
    <xdr:from>
      <xdr:col>0</xdr:col>
      <xdr:colOff>0</xdr:colOff>
      <xdr:row>16</xdr:row>
      <xdr:rowOff>0</xdr:rowOff>
    </xdr:from>
    <xdr:to>
      <xdr:col>0</xdr:col>
      <xdr:colOff>7010400</xdr:colOff>
      <xdr:row>16</xdr:row>
      <xdr:rowOff>4455160</xdr:rowOff>
    </xdr:to>
    <xdr:pic>
      <xdr:nvPicPr>
        <xdr:cNvPr id="24" name="Picture 23">
          <a:extLst>
            <a:ext uri="{FF2B5EF4-FFF2-40B4-BE49-F238E27FC236}">
              <a16:creationId xmlns:a16="http://schemas.microsoft.com/office/drawing/2014/main" id="{A2E8099C-95A4-5CC3-D4BB-AD8A49F14840}"/>
            </a:ext>
          </a:extLst>
        </xdr:cNvPr>
        <xdr:cNvPicPr>
          <a:picLocks noChangeAspect="1"/>
        </xdr:cNvPicPr>
      </xdr:nvPicPr>
      <xdr:blipFill>
        <a:blip xmlns:r="http://schemas.openxmlformats.org/officeDocument/2006/relationships" r:embed="rId4"/>
        <a:stretch>
          <a:fillRect/>
        </a:stretch>
      </xdr:blipFill>
      <xdr:spPr>
        <a:xfrm>
          <a:off x="0" y="14135100"/>
          <a:ext cx="7010400" cy="4455160"/>
        </a:xfrm>
        <a:prstGeom prst="rect">
          <a:avLst/>
        </a:prstGeom>
      </xdr:spPr>
    </xdr:pic>
    <xdr:clientData/>
  </xdr:twoCellAnchor>
  <xdr:twoCellAnchor editAs="oneCell">
    <xdr:from>
      <xdr:col>0</xdr:col>
      <xdr:colOff>0</xdr:colOff>
      <xdr:row>32</xdr:row>
      <xdr:rowOff>0</xdr:rowOff>
    </xdr:from>
    <xdr:to>
      <xdr:col>0</xdr:col>
      <xdr:colOff>5897880</xdr:colOff>
      <xdr:row>32</xdr:row>
      <xdr:rowOff>3171190</xdr:rowOff>
    </xdr:to>
    <xdr:pic>
      <xdr:nvPicPr>
        <xdr:cNvPr id="25" name="Picture 24">
          <a:extLst>
            <a:ext uri="{FF2B5EF4-FFF2-40B4-BE49-F238E27FC236}">
              <a16:creationId xmlns:a16="http://schemas.microsoft.com/office/drawing/2014/main" id="{76F87531-7CCE-7FAD-2B10-72D990DB8076}"/>
            </a:ext>
          </a:extLst>
        </xdr:cNvPr>
        <xdr:cNvPicPr>
          <a:picLocks noChangeAspect="1"/>
        </xdr:cNvPicPr>
      </xdr:nvPicPr>
      <xdr:blipFill>
        <a:blip xmlns:r="http://schemas.openxmlformats.org/officeDocument/2006/relationships" r:embed="rId5"/>
        <a:stretch>
          <a:fillRect/>
        </a:stretch>
      </xdr:blipFill>
      <xdr:spPr>
        <a:xfrm>
          <a:off x="0" y="24856440"/>
          <a:ext cx="5897880" cy="3171190"/>
        </a:xfrm>
        <a:prstGeom prst="rect">
          <a:avLst/>
        </a:prstGeom>
      </xdr:spPr>
    </xdr:pic>
    <xdr:clientData/>
  </xdr:twoCellAnchor>
  <xdr:twoCellAnchor editAs="oneCell">
    <xdr:from>
      <xdr:col>0</xdr:col>
      <xdr:colOff>0</xdr:colOff>
      <xdr:row>33</xdr:row>
      <xdr:rowOff>0</xdr:rowOff>
    </xdr:from>
    <xdr:to>
      <xdr:col>0</xdr:col>
      <xdr:colOff>5554980</xdr:colOff>
      <xdr:row>34</xdr:row>
      <xdr:rowOff>2540</xdr:rowOff>
    </xdr:to>
    <xdr:pic>
      <xdr:nvPicPr>
        <xdr:cNvPr id="26" name="Picture 25">
          <a:extLst>
            <a:ext uri="{FF2B5EF4-FFF2-40B4-BE49-F238E27FC236}">
              <a16:creationId xmlns:a16="http://schemas.microsoft.com/office/drawing/2014/main" id="{4D23FB05-62FA-F908-73F4-B3447E936C9D}"/>
            </a:ext>
          </a:extLst>
        </xdr:cNvPr>
        <xdr:cNvPicPr>
          <a:picLocks noChangeAspect="1"/>
        </xdr:cNvPicPr>
      </xdr:nvPicPr>
      <xdr:blipFill>
        <a:blip xmlns:r="http://schemas.openxmlformats.org/officeDocument/2006/relationships" r:embed="rId6"/>
        <a:stretch>
          <a:fillRect/>
        </a:stretch>
      </xdr:blipFill>
      <xdr:spPr>
        <a:xfrm>
          <a:off x="0" y="28033980"/>
          <a:ext cx="5554980" cy="3568700"/>
        </a:xfrm>
        <a:prstGeom prst="rect">
          <a:avLst/>
        </a:prstGeom>
      </xdr:spPr>
    </xdr:pic>
    <xdr:clientData/>
  </xdr:twoCellAnchor>
  <xdr:twoCellAnchor editAs="oneCell">
    <xdr:from>
      <xdr:col>0</xdr:col>
      <xdr:colOff>0</xdr:colOff>
      <xdr:row>35</xdr:row>
      <xdr:rowOff>0</xdr:rowOff>
    </xdr:from>
    <xdr:to>
      <xdr:col>0</xdr:col>
      <xdr:colOff>6431280</xdr:colOff>
      <xdr:row>35</xdr:row>
      <xdr:rowOff>3359150</xdr:rowOff>
    </xdr:to>
    <xdr:pic>
      <xdr:nvPicPr>
        <xdr:cNvPr id="27" name="Picture 26">
          <a:extLst>
            <a:ext uri="{FF2B5EF4-FFF2-40B4-BE49-F238E27FC236}">
              <a16:creationId xmlns:a16="http://schemas.microsoft.com/office/drawing/2014/main" id="{8EA03439-B89E-A812-04EE-CF8F16E4A6B7}"/>
            </a:ext>
          </a:extLst>
        </xdr:cNvPr>
        <xdr:cNvPicPr>
          <a:picLocks noChangeAspect="1"/>
        </xdr:cNvPicPr>
      </xdr:nvPicPr>
      <xdr:blipFill>
        <a:blip xmlns:r="http://schemas.openxmlformats.org/officeDocument/2006/relationships" r:embed="rId7"/>
        <a:stretch>
          <a:fillRect/>
        </a:stretch>
      </xdr:blipFill>
      <xdr:spPr>
        <a:xfrm>
          <a:off x="0" y="32666940"/>
          <a:ext cx="6431280" cy="3359150"/>
        </a:xfrm>
        <a:prstGeom prst="rect">
          <a:avLst/>
        </a:prstGeom>
      </xdr:spPr>
    </xdr:pic>
    <xdr:clientData/>
  </xdr:twoCellAnchor>
  <xdr:twoCellAnchor editAs="oneCell">
    <xdr:from>
      <xdr:col>0</xdr:col>
      <xdr:colOff>0</xdr:colOff>
      <xdr:row>36</xdr:row>
      <xdr:rowOff>0</xdr:rowOff>
    </xdr:from>
    <xdr:to>
      <xdr:col>0</xdr:col>
      <xdr:colOff>6431280</xdr:colOff>
      <xdr:row>36</xdr:row>
      <xdr:rowOff>4344035</xdr:rowOff>
    </xdr:to>
    <xdr:pic>
      <xdr:nvPicPr>
        <xdr:cNvPr id="28" name="Picture 27">
          <a:extLst>
            <a:ext uri="{FF2B5EF4-FFF2-40B4-BE49-F238E27FC236}">
              <a16:creationId xmlns:a16="http://schemas.microsoft.com/office/drawing/2014/main" id="{9E9B9F48-98B5-F55C-5617-682CAA9C11C9}"/>
            </a:ext>
          </a:extLst>
        </xdr:cNvPr>
        <xdr:cNvPicPr>
          <a:picLocks noChangeAspect="1"/>
        </xdr:cNvPicPr>
      </xdr:nvPicPr>
      <xdr:blipFill>
        <a:blip xmlns:r="http://schemas.openxmlformats.org/officeDocument/2006/relationships" r:embed="rId8"/>
        <a:stretch>
          <a:fillRect/>
        </a:stretch>
      </xdr:blipFill>
      <xdr:spPr>
        <a:xfrm>
          <a:off x="0" y="36042600"/>
          <a:ext cx="6431280" cy="4344035"/>
        </a:xfrm>
        <a:prstGeom prst="rect">
          <a:avLst/>
        </a:prstGeom>
      </xdr:spPr>
    </xdr:pic>
    <xdr:clientData/>
  </xdr:twoCellAnchor>
  <xdr:twoCellAnchor editAs="oneCell">
    <xdr:from>
      <xdr:col>0</xdr:col>
      <xdr:colOff>0</xdr:colOff>
      <xdr:row>38</xdr:row>
      <xdr:rowOff>0</xdr:rowOff>
    </xdr:from>
    <xdr:to>
      <xdr:col>0</xdr:col>
      <xdr:colOff>4991100</xdr:colOff>
      <xdr:row>38</xdr:row>
      <xdr:rowOff>4537710</xdr:rowOff>
    </xdr:to>
    <xdr:pic>
      <xdr:nvPicPr>
        <xdr:cNvPr id="29" name="Picture 28">
          <a:extLst>
            <a:ext uri="{FF2B5EF4-FFF2-40B4-BE49-F238E27FC236}">
              <a16:creationId xmlns:a16="http://schemas.microsoft.com/office/drawing/2014/main" id="{E6540681-2C02-4389-1541-F5B99D96690D}"/>
            </a:ext>
          </a:extLst>
        </xdr:cNvPr>
        <xdr:cNvPicPr>
          <a:picLocks noChangeAspect="1"/>
        </xdr:cNvPicPr>
      </xdr:nvPicPr>
      <xdr:blipFill>
        <a:blip xmlns:r="http://schemas.openxmlformats.org/officeDocument/2006/relationships" r:embed="rId9"/>
        <a:stretch>
          <a:fillRect/>
        </a:stretch>
      </xdr:blipFill>
      <xdr:spPr>
        <a:xfrm>
          <a:off x="0" y="42260520"/>
          <a:ext cx="4991100" cy="4537710"/>
        </a:xfrm>
        <a:prstGeom prst="rect">
          <a:avLst/>
        </a:prstGeom>
      </xdr:spPr>
    </xdr:pic>
    <xdr:clientData/>
  </xdr:twoCellAnchor>
  <xdr:twoCellAnchor editAs="oneCell">
    <xdr:from>
      <xdr:col>0</xdr:col>
      <xdr:colOff>0</xdr:colOff>
      <xdr:row>39</xdr:row>
      <xdr:rowOff>0</xdr:rowOff>
    </xdr:from>
    <xdr:to>
      <xdr:col>0</xdr:col>
      <xdr:colOff>5562600</xdr:colOff>
      <xdr:row>39</xdr:row>
      <xdr:rowOff>3044190</xdr:rowOff>
    </xdr:to>
    <xdr:pic>
      <xdr:nvPicPr>
        <xdr:cNvPr id="30" name="Picture 29">
          <a:extLst>
            <a:ext uri="{FF2B5EF4-FFF2-40B4-BE49-F238E27FC236}">
              <a16:creationId xmlns:a16="http://schemas.microsoft.com/office/drawing/2014/main" id="{1A51A11E-EA2B-16CB-08AC-990DA7A8F212}"/>
            </a:ext>
          </a:extLst>
        </xdr:cNvPr>
        <xdr:cNvPicPr>
          <a:picLocks noChangeAspect="1"/>
        </xdr:cNvPicPr>
      </xdr:nvPicPr>
      <xdr:blipFill>
        <a:blip xmlns:r="http://schemas.openxmlformats.org/officeDocument/2006/relationships" r:embed="rId10"/>
        <a:stretch>
          <a:fillRect/>
        </a:stretch>
      </xdr:blipFill>
      <xdr:spPr>
        <a:xfrm>
          <a:off x="0" y="46809660"/>
          <a:ext cx="5562600" cy="3044190"/>
        </a:xfrm>
        <a:prstGeom prst="rect">
          <a:avLst/>
        </a:prstGeom>
      </xdr:spPr>
    </xdr:pic>
    <xdr:clientData/>
  </xdr:twoCellAnchor>
  <xdr:twoCellAnchor editAs="oneCell">
    <xdr:from>
      <xdr:col>0</xdr:col>
      <xdr:colOff>0</xdr:colOff>
      <xdr:row>41</xdr:row>
      <xdr:rowOff>0</xdr:rowOff>
    </xdr:from>
    <xdr:to>
      <xdr:col>0</xdr:col>
      <xdr:colOff>5775960</xdr:colOff>
      <xdr:row>41</xdr:row>
      <xdr:rowOff>4702810</xdr:rowOff>
    </xdr:to>
    <xdr:pic>
      <xdr:nvPicPr>
        <xdr:cNvPr id="31" name="Picture 30">
          <a:extLst>
            <a:ext uri="{FF2B5EF4-FFF2-40B4-BE49-F238E27FC236}">
              <a16:creationId xmlns:a16="http://schemas.microsoft.com/office/drawing/2014/main" id="{F848E5F9-8A6B-91FB-D8CA-DE4CECB1A57B}"/>
            </a:ext>
          </a:extLst>
        </xdr:cNvPr>
        <xdr:cNvPicPr>
          <a:picLocks noChangeAspect="1"/>
        </xdr:cNvPicPr>
      </xdr:nvPicPr>
      <xdr:blipFill>
        <a:blip xmlns:r="http://schemas.openxmlformats.org/officeDocument/2006/relationships" r:embed="rId11"/>
        <a:stretch>
          <a:fillRect/>
        </a:stretch>
      </xdr:blipFill>
      <xdr:spPr>
        <a:xfrm>
          <a:off x="0" y="50398680"/>
          <a:ext cx="5775960" cy="4702810"/>
        </a:xfrm>
        <a:prstGeom prst="rect">
          <a:avLst/>
        </a:prstGeom>
      </xdr:spPr>
    </xdr:pic>
    <xdr:clientData/>
  </xdr:twoCellAnchor>
  <xdr:twoCellAnchor editAs="oneCell">
    <xdr:from>
      <xdr:col>0</xdr:col>
      <xdr:colOff>0</xdr:colOff>
      <xdr:row>43</xdr:row>
      <xdr:rowOff>0</xdr:rowOff>
    </xdr:from>
    <xdr:to>
      <xdr:col>0</xdr:col>
      <xdr:colOff>5532120</xdr:colOff>
      <xdr:row>43</xdr:row>
      <xdr:rowOff>3136265</xdr:rowOff>
    </xdr:to>
    <xdr:pic>
      <xdr:nvPicPr>
        <xdr:cNvPr id="32" name="Picture 31">
          <a:extLst>
            <a:ext uri="{FF2B5EF4-FFF2-40B4-BE49-F238E27FC236}">
              <a16:creationId xmlns:a16="http://schemas.microsoft.com/office/drawing/2014/main" id="{3A31FFC1-462E-2CE1-E7CE-048C13A43A5F}"/>
            </a:ext>
          </a:extLst>
        </xdr:cNvPr>
        <xdr:cNvPicPr>
          <a:picLocks noChangeAspect="1"/>
        </xdr:cNvPicPr>
      </xdr:nvPicPr>
      <xdr:blipFill>
        <a:blip xmlns:r="http://schemas.openxmlformats.org/officeDocument/2006/relationships" r:embed="rId12"/>
        <a:stretch>
          <a:fillRect/>
        </a:stretch>
      </xdr:blipFill>
      <xdr:spPr>
        <a:xfrm>
          <a:off x="0" y="55648860"/>
          <a:ext cx="5532120" cy="3136265"/>
        </a:xfrm>
        <a:prstGeom prst="rect">
          <a:avLst/>
        </a:prstGeom>
      </xdr:spPr>
    </xdr:pic>
    <xdr:clientData/>
  </xdr:twoCellAnchor>
  <xdr:twoCellAnchor editAs="oneCell">
    <xdr:from>
      <xdr:col>0</xdr:col>
      <xdr:colOff>0</xdr:colOff>
      <xdr:row>44</xdr:row>
      <xdr:rowOff>0</xdr:rowOff>
    </xdr:from>
    <xdr:to>
      <xdr:col>0</xdr:col>
      <xdr:colOff>5379720</xdr:colOff>
      <xdr:row>44</xdr:row>
      <xdr:rowOff>4971415</xdr:rowOff>
    </xdr:to>
    <xdr:pic>
      <xdr:nvPicPr>
        <xdr:cNvPr id="33" name="Picture 32">
          <a:extLst>
            <a:ext uri="{FF2B5EF4-FFF2-40B4-BE49-F238E27FC236}">
              <a16:creationId xmlns:a16="http://schemas.microsoft.com/office/drawing/2014/main" id="{8103DB42-5C33-C061-90ED-B1F1631158B8}"/>
            </a:ext>
          </a:extLst>
        </xdr:cNvPr>
        <xdr:cNvPicPr>
          <a:picLocks noChangeAspect="1"/>
        </xdr:cNvPicPr>
      </xdr:nvPicPr>
      <xdr:blipFill>
        <a:blip xmlns:r="http://schemas.openxmlformats.org/officeDocument/2006/relationships" r:embed="rId13"/>
        <a:stretch>
          <a:fillRect/>
        </a:stretch>
      </xdr:blipFill>
      <xdr:spPr>
        <a:xfrm>
          <a:off x="0" y="58803540"/>
          <a:ext cx="5379720" cy="4971415"/>
        </a:xfrm>
        <a:prstGeom prst="rect">
          <a:avLst/>
        </a:prstGeom>
      </xdr:spPr>
    </xdr:pic>
    <xdr:clientData/>
  </xdr:twoCellAnchor>
  <xdr:twoCellAnchor editAs="oneCell">
    <xdr:from>
      <xdr:col>0</xdr:col>
      <xdr:colOff>0</xdr:colOff>
      <xdr:row>46</xdr:row>
      <xdr:rowOff>0</xdr:rowOff>
    </xdr:from>
    <xdr:to>
      <xdr:col>0</xdr:col>
      <xdr:colOff>6134100</xdr:colOff>
      <xdr:row>46</xdr:row>
      <xdr:rowOff>3286125</xdr:rowOff>
    </xdr:to>
    <xdr:pic>
      <xdr:nvPicPr>
        <xdr:cNvPr id="34" name="Picture 33">
          <a:extLst>
            <a:ext uri="{FF2B5EF4-FFF2-40B4-BE49-F238E27FC236}">
              <a16:creationId xmlns:a16="http://schemas.microsoft.com/office/drawing/2014/main" id="{D3CD18FA-8BE7-A4B9-45BD-F778B4D12356}"/>
            </a:ext>
          </a:extLst>
        </xdr:cNvPr>
        <xdr:cNvPicPr>
          <a:picLocks noChangeAspect="1"/>
        </xdr:cNvPicPr>
      </xdr:nvPicPr>
      <xdr:blipFill>
        <a:blip xmlns:r="http://schemas.openxmlformats.org/officeDocument/2006/relationships" r:embed="rId14"/>
        <a:stretch>
          <a:fillRect/>
        </a:stretch>
      </xdr:blipFill>
      <xdr:spPr>
        <a:xfrm>
          <a:off x="0" y="64587120"/>
          <a:ext cx="6134100" cy="3286125"/>
        </a:xfrm>
        <a:prstGeom prst="rect">
          <a:avLst/>
        </a:prstGeom>
      </xdr:spPr>
    </xdr:pic>
    <xdr:clientData/>
  </xdr:twoCellAnchor>
  <xdr:twoCellAnchor editAs="oneCell">
    <xdr:from>
      <xdr:col>0</xdr:col>
      <xdr:colOff>0</xdr:colOff>
      <xdr:row>48</xdr:row>
      <xdr:rowOff>0</xdr:rowOff>
    </xdr:from>
    <xdr:to>
      <xdr:col>0</xdr:col>
      <xdr:colOff>6080760</xdr:colOff>
      <xdr:row>48</xdr:row>
      <xdr:rowOff>3634740</xdr:rowOff>
    </xdr:to>
    <xdr:pic>
      <xdr:nvPicPr>
        <xdr:cNvPr id="35" name="Picture 34">
          <a:extLst>
            <a:ext uri="{FF2B5EF4-FFF2-40B4-BE49-F238E27FC236}">
              <a16:creationId xmlns:a16="http://schemas.microsoft.com/office/drawing/2014/main" id="{880A115C-06A1-FE79-4CCB-BA6DDD397FBC}"/>
            </a:ext>
          </a:extLst>
        </xdr:cNvPr>
        <xdr:cNvPicPr>
          <a:picLocks noChangeAspect="1"/>
        </xdr:cNvPicPr>
      </xdr:nvPicPr>
      <xdr:blipFill>
        <a:blip xmlns:r="http://schemas.openxmlformats.org/officeDocument/2006/relationships" r:embed="rId15"/>
        <a:stretch>
          <a:fillRect/>
        </a:stretch>
      </xdr:blipFill>
      <xdr:spPr>
        <a:xfrm>
          <a:off x="0" y="69486780"/>
          <a:ext cx="6080760" cy="3634740"/>
        </a:xfrm>
        <a:prstGeom prst="rect">
          <a:avLst/>
        </a:prstGeom>
      </xdr:spPr>
    </xdr:pic>
    <xdr:clientData/>
  </xdr:twoCellAnchor>
  <xdr:twoCellAnchor editAs="oneCell">
    <xdr:from>
      <xdr:col>0</xdr:col>
      <xdr:colOff>0</xdr:colOff>
      <xdr:row>49</xdr:row>
      <xdr:rowOff>0</xdr:rowOff>
    </xdr:from>
    <xdr:to>
      <xdr:col>0</xdr:col>
      <xdr:colOff>6073140</xdr:colOff>
      <xdr:row>49</xdr:row>
      <xdr:rowOff>4126230</xdr:rowOff>
    </xdr:to>
    <xdr:pic>
      <xdr:nvPicPr>
        <xdr:cNvPr id="36" name="Picture 35">
          <a:extLst>
            <a:ext uri="{FF2B5EF4-FFF2-40B4-BE49-F238E27FC236}">
              <a16:creationId xmlns:a16="http://schemas.microsoft.com/office/drawing/2014/main" id="{A11D963D-8EA0-FEC5-C27D-34B9086BDDC3}"/>
            </a:ext>
          </a:extLst>
        </xdr:cNvPr>
        <xdr:cNvPicPr>
          <a:picLocks noChangeAspect="1"/>
        </xdr:cNvPicPr>
      </xdr:nvPicPr>
      <xdr:blipFill>
        <a:blip xmlns:r="http://schemas.openxmlformats.org/officeDocument/2006/relationships" r:embed="rId16"/>
        <a:stretch>
          <a:fillRect/>
        </a:stretch>
      </xdr:blipFill>
      <xdr:spPr>
        <a:xfrm>
          <a:off x="0" y="73129140"/>
          <a:ext cx="6073140" cy="4126230"/>
        </a:xfrm>
        <a:prstGeom prst="rect">
          <a:avLst/>
        </a:prstGeom>
      </xdr:spPr>
    </xdr:pic>
    <xdr:clientData/>
  </xdr:twoCellAnchor>
  <xdr:twoCellAnchor editAs="oneCell">
    <xdr:from>
      <xdr:col>0</xdr:col>
      <xdr:colOff>0</xdr:colOff>
      <xdr:row>60</xdr:row>
      <xdr:rowOff>0</xdr:rowOff>
    </xdr:from>
    <xdr:to>
      <xdr:col>0</xdr:col>
      <xdr:colOff>6858000</xdr:colOff>
      <xdr:row>60</xdr:row>
      <xdr:rowOff>2611755</xdr:rowOff>
    </xdr:to>
    <xdr:pic>
      <xdr:nvPicPr>
        <xdr:cNvPr id="37" name="Picture 36">
          <a:extLst>
            <a:ext uri="{FF2B5EF4-FFF2-40B4-BE49-F238E27FC236}">
              <a16:creationId xmlns:a16="http://schemas.microsoft.com/office/drawing/2014/main" id="{392E975F-4ABC-5BF6-7260-3135F0113145}"/>
            </a:ext>
          </a:extLst>
        </xdr:cNvPr>
        <xdr:cNvPicPr>
          <a:picLocks noChangeAspect="1"/>
        </xdr:cNvPicPr>
      </xdr:nvPicPr>
      <xdr:blipFill>
        <a:blip xmlns:r="http://schemas.openxmlformats.org/officeDocument/2006/relationships" r:embed="rId17"/>
        <a:stretch>
          <a:fillRect/>
        </a:stretch>
      </xdr:blipFill>
      <xdr:spPr>
        <a:xfrm>
          <a:off x="0" y="80497680"/>
          <a:ext cx="6858000" cy="2611755"/>
        </a:xfrm>
        <a:prstGeom prst="rect">
          <a:avLst/>
        </a:prstGeom>
      </xdr:spPr>
    </xdr:pic>
    <xdr:clientData/>
  </xdr:twoCellAnchor>
  <xdr:twoCellAnchor editAs="oneCell">
    <xdr:from>
      <xdr:col>0</xdr:col>
      <xdr:colOff>0</xdr:colOff>
      <xdr:row>62</xdr:row>
      <xdr:rowOff>0</xdr:rowOff>
    </xdr:from>
    <xdr:to>
      <xdr:col>0</xdr:col>
      <xdr:colOff>6858000</xdr:colOff>
      <xdr:row>62</xdr:row>
      <xdr:rowOff>3984625</xdr:rowOff>
    </xdr:to>
    <xdr:pic>
      <xdr:nvPicPr>
        <xdr:cNvPr id="38" name="Picture 37">
          <a:extLst>
            <a:ext uri="{FF2B5EF4-FFF2-40B4-BE49-F238E27FC236}">
              <a16:creationId xmlns:a16="http://schemas.microsoft.com/office/drawing/2014/main" id="{A557034C-3833-25E4-DFD9-05AFC5A011C4}"/>
            </a:ext>
          </a:extLst>
        </xdr:cNvPr>
        <xdr:cNvPicPr>
          <a:picLocks noChangeAspect="1"/>
        </xdr:cNvPicPr>
      </xdr:nvPicPr>
      <xdr:blipFill>
        <a:blip xmlns:r="http://schemas.openxmlformats.org/officeDocument/2006/relationships" r:embed="rId18"/>
        <a:stretch>
          <a:fillRect/>
        </a:stretch>
      </xdr:blipFill>
      <xdr:spPr>
        <a:xfrm>
          <a:off x="0" y="83400900"/>
          <a:ext cx="6858000" cy="3984625"/>
        </a:xfrm>
        <a:prstGeom prst="rect">
          <a:avLst/>
        </a:prstGeom>
      </xdr:spPr>
    </xdr:pic>
    <xdr:clientData/>
  </xdr:twoCellAnchor>
  <xdr:twoCellAnchor editAs="oneCell">
    <xdr:from>
      <xdr:col>0</xdr:col>
      <xdr:colOff>0</xdr:colOff>
      <xdr:row>73</xdr:row>
      <xdr:rowOff>0</xdr:rowOff>
    </xdr:from>
    <xdr:to>
      <xdr:col>0</xdr:col>
      <xdr:colOff>6957060</xdr:colOff>
      <xdr:row>73</xdr:row>
      <xdr:rowOff>3221990</xdr:rowOff>
    </xdr:to>
    <xdr:pic>
      <xdr:nvPicPr>
        <xdr:cNvPr id="39" name="Picture 38">
          <a:extLst>
            <a:ext uri="{FF2B5EF4-FFF2-40B4-BE49-F238E27FC236}">
              <a16:creationId xmlns:a16="http://schemas.microsoft.com/office/drawing/2014/main" id="{D4F29FA1-DFBF-C923-FD01-283B13542495}"/>
            </a:ext>
          </a:extLst>
        </xdr:cNvPr>
        <xdr:cNvPicPr>
          <a:picLocks noChangeAspect="1"/>
        </xdr:cNvPicPr>
      </xdr:nvPicPr>
      <xdr:blipFill>
        <a:blip xmlns:r="http://schemas.openxmlformats.org/officeDocument/2006/relationships" r:embed="rId19"/>
        <a:stretch>
          <a:fillRect/>
        </a:stretch>
      </xdr:blipFill>
      <xdr:spPr>
        <a:xfrm>
          <a:off x="0" y="96720660"/>
          <a:ext cx="6957060" cy="3221990"/>
        </a:xfrm>
        <a:prstGeom prst="rect">
          <a:avLst/>
        </a:prstGeom>
      </xdr:spPr>
    </xdr:pic>
    <xdr:clientData/>
  </xdr:twoCellAnchor>
  <xdr:twoCellAnchor editAs="oneCell">
    <xdr:from>
      <xdr:col>0</xdr:col>
      <xdr:colOff>0</xdr:colOff>
      <xdr:row>76</xdr:row>
      <xdr:rowOff>0</xdr:rowOff>
    </xdr:from>
    <xdr:to>
      <xdr:col>0</xdr:col>
      <xdr:colOff>5242560</xdr:colOff>
      <xdr:row>76</xdr:row>
      <xdr:rowOff>4829810</xdr:rowOff>
    </xdr:to>
    <xdr:pic>
      <xdr:nvPicPr>
        <xdr:cNvPr id="40" name="Picture 39">
          <a:extLst>
            <a:ext uri="{FF2B5EF4-FFF2-40B4-BE49-F238E27FC236}">
              <a16:creationId xmlns:a16="http://schemas.microsoft.com/office/drawing/2014/main" id="{7BAF084E-D3B3-7C46-A4FB-722F2A9CA669}"/>
            </a:ext>
          </a:extLst>
        </xdr:cNvPr>
        <xdr:cNvPicPr>
          <a:picLocks noChangeAspect="1"/>
        </xdr:cNvPicPr>
      </xdr:nvPicPr>
      <xdr:blipFill>
        <a:blip xmlns:r="http://schemas.openxmlformats.org/officeDocument/2006/relationships" r:embed="rId20"/>
        <a:stretch>
          <a:fillRect/>
        </a:stretch>
      </xdr:blipFill>
      <xdr:spPr>
        <a:xfrm>
          <a:off x="0" y="101025960"/>
          <a:ext cx="5242560" cy="4829810"/>
        </a:xfrm>
        <a:prstGeom prst="rect">
          <a:avLst/>
        </a:prstGeom>
      </xdr:spPr>
    </xdr:pic>
    <xdr:clientData/>
  </xdr:twoCellAnchor>
  <xdr:twoCellAnchor editAs="oneCell">
    <xdr:from>
      <xdr:col>0</xdr:col>
      <xdr:colOff>0</xdr:colOff>
      <xdr:row>78</xdr:row>
      <xdr:rowOff>0</xdr:rowOff>
    </xdr:from>
    <xdr:to>
      <xdr:col>0</xdr:col>
      <xdr:colOff>2230755</xdr:colOff>
      <xdr:row>79</xdr:row>
      <xdr:rowOff>15240</xdr:rowOff>
    </xdr:to>
    <xdr:pic>
      <xdr:nvPicPr>
        <xdr:cNvPr id="41" name="Picture 40">
          <a:extLst>
            <a:ext uri="{FF2B5EF4-FFF2-40B4-BE49-F238E27FC236}">
              <a16:creationId xmlns:a16="http://schemas.microsoft.com/office/drawing/2014/main" id="{08272E34-1AD9-6F55-C54E-284E7FF169DE}"/>
            </a:ext>
          </a:extLst>
        </xdr:cNvPr>
        <xdr:cNvPicPr>
          <a:picLocks noChangeAspect="1"/>
        </xdr:cNvPicPr>
      </xdr:nvPicPr>
      <xdr:blipFill>
        <a:blip xmlns:r="http://schemas.openxmlformats.org/officeDocument/2006/relationships" r:embed="rId21"/>
        <a:stretch>
          <a:fillRect/>
        </a:stretch>
      </xdr:blipFill>
      <xdr:spPr>
        <a:xfrm>
          <a:off x="0" y="106161840"/>
          <a:ext cx="2230755" cy="22783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1143000</xdr:colOff>
          <xdr:row>4</xdr:row>
          <xdr:rowOff>0</xdr:rowOff>
        </xdr:to>
        <xdr:sp macro="" textlink="">
          <xdr:nvSpPr>
            <xdr:cNvPr id="20481" name="FILE_CREATION"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File Creation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1143000</xdr:colOff>
          <xdr:row>5</xdr:row>
          <xdr:rowOff>0</xdr:rowOff>
        </xdr:to>
        <xdr:sp macro="" textlink="">
          <xdr:nvSpPr>
            <xdr:cNvPr id="20482" name="NAMING_TOOL"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Naming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1143000</xdr:colOff>
          <xdr:row>6</xdr:row>
          <xdr:rowOff>0</xdr:rowOff>
        </xdr:to>
        <xdr:sp macro="" textlink="">
          <xdr:nvSpPr>
            <xdr:cNvPr id="20483" name="MOP_TOOL" hidden="1">
              <a:extLst>
                <a:ext uri="{63B3BB69-23CF-44E3-9099-C40C66FF867C}">
                  <a14:compatExt spid="_x0000_s20483"/>
                </a:ext>
                <a:ext uri="{FF2B5EF4-FFF2-40B4-BE49-F238E27FC236}">
                  <a16:creationId xmlns:a16="http://schemas.microsoft.com/office/drawing/2014/main" id="{00000000-0008-0000-02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MOP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1143000</xdr:colOff>
          <xdr:row>7</xdr:row>
          <xdr:rowOff>0</xdr:rowOff>
        </xdr:to>
        <xdr:sp macro="" textlink="">
          <xdr:nvSpPr>
            <xdr:cNvPr id="20485" name="BOM_TOOL" hidden="1">
              <a:extLst>
                <a:ext uri="{63B3BB69-23CF-44E3-9099-C40C66FF867C}">
                  <a14:compatExt spid="_x0000_s20485"/>
                </a:ext>
                <a:ext uri="{FF2B5EF4-FFF2-40B4-BE49-F238E27FC236}">
                  <a16:creationId xmlns:a16="http://schemas.microsoft.com/office/drawing/2014/main" id="{00000000-0008-0000-02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BOM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1143000</xdr:colOff>
          <xdr:row>8</xdr:row>
          <xdr:rowOff>0</xdr:rowOff>
        </xdr:to>
        <xdr:sp macro="" textlink="">
          <xdr:nvSpPr>
            <xdr:cNvPr id="20488" name="HAF_TOOL" hidden="1">
              <a:extLst>
                <a:ext uri="{63B3BB69-23CF-44E3-9099-C40C66FF867C}">
                  <a14:compatExt spid="_x0000_s20488"/>
                </a:ext>
                <a:ext uri="{FF2B5EF4-FFF2-40B4-BE49-F238E27FC236}">
                  <a16:creationId xmlns:a16="http://schemas.microsoft.com/office/drawing/2014/main" id="{00000000-0008-0000-02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HAF Tool</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2</xdr:row>
          <xdr:rowOff>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200-00000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1143000</xdr:colOff>
          <xdr:row>12</xdr:row>
          <xdr:rowOff>0</xdr:rowOff>
        </xdr:to>
        <xdr:sp macro="" textlink="">
          <xdr:nvSpPr>
            <xdr:cNvPr id="20490" name="EXPERIMENTAL" hidden="1">
              <a:extLst>
                <a:ext uri="{63B3BB69-23CF-44E3-9099-C40C66FF867C}">
                  <a14:compatExt spid="_x0000_s20490"/>
                </a:ext>
                <a:ext uri="{FF2B5EF4-FFF2-40B4-BE49-F238E27FC236}">
                  <a16:creationId xmlns:a16="http://schemas.microsoft.com/office/drawing/2014/main" id="{00000000-0008-0000-02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Experimental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1143000</xdr:colOff>
          <xdr:row>9</xdr:row>
          <xdr:rowOff>0</xdr:rowOff>
        </xdr:to>
        <xdr:sp macro="" textlink="">
          <xdr:nvSpPr>
            <xdr:cNvPr id="20493" name="QC_TOOL" hidden="1">
              <a:extLst>
                <a:ext uri="{63B3BB69-23CF-44E3-9099-C40C66FF867C}">
                  <a14:compatExt spid="_x0000_s20493"/>
                </a:ext>
                <a:ext uri="{FF2B5EF4-FFF2-40B4-BE49-F238E27FC236}">
                  <a16:creationId xmlns:a16="http://schemas.microsoft.com/office/drawing/2014/main" id="{00000000-0008-0000-02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QC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1143000</xdr:colOff>
          <xdr:row>10</xdr:row>
          <xdr:rowOff>0</xdr:rowOff>
        </xdr:to>
        <xdr:sp macro="" textlink="">
          <xdr:nvSpPr>
            <xdr:cNvPr id="20494" name="WEB_TOOL" hidden="1">
              <a:extLst>
                <a:ext uri="{63B3BB69-23CF-44E3-9099-C40C66FF867C}">
                  <a14:compatExt spid="_x0000_s20494"/>
                </a:ext>
                <a:ext uri="{FF2B5EF4-FFF2-40B4-BE49-F238E27FC236}">
                  <a16:creationId xmlns:a16="http://schemas.microsoft.com/office/drawing/2014/main" id="{00000000-0008-0000-02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MQMS-PRISM Tool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1143000</xdr:colOff>
          <xdr:row>11</xdr:row>
          <xdr:rowOff>0</xdr:rowOff>
        </xdr:to>
        <xdr:sp macro="" textlink="">
          <xdr:nvSpPr>
            <xdr:cNvPr id="20496" name="EMAIL_TOOL" hidden="1">
              <a:extLst>
                <a:ext uri="{63B3BB69-23CF-44E3-9099-C40C66FF867C}">
                  <a14:compatExt spid="_x0000_s20496"/>
                </a:ext>
                <a:ext uri="{FF2B5EF4-FFF2-40B4-BE49-F238E27FC236}">
                  <a16:creationId xmlns:a16="http://schemas.microsoft.com/office/drawing/2014/main" id="{00000000-0008-0000-02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Email Tool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4</xdr:col>
      <xdr:colOff>1</xdr:colOff>
      <xdr:row>9</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1"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0</xdr:row>
      <xdr:rowOff>0</xdr:rowOff>
    </xdr:from>
    <xdr:to>
      <xdr:col>8</xdr:col>
      <xdr:colOff>0</xdr:colOff>
      <xdr:row>9</xdr:row>
      <xdr:rowOff>0</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0</xdr:row>
      <xdr:rowOff>0</xdr:rowOff>
    </xdr:from>
    <xdr:to>
      <xdr:col>12</xdr:col>
      <xdr:colOff>0</xdr:colOff>
      <xdr:row>9</xdr:row>
      <xdr:rowOff>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0</xdr:row>
      <xdr:rowOff>0</xdr:rowOff>
    </xdr:from>
    <xdr:to>
      <xdr:col>16</xdr:col>
      <xdr:colOff>0</xdr:colOff>
      <xdr:row>9</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9</xdr:row>
      <xdr:rowOff>0</xdr:rowOff>
    </xdr:from>
    <xdr:to>
      <xdr:col>4</xdr:col>
      <xdr:colOff>0</xdr:colOff>
      <xdr:row>18</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9</xdr:row>
      <xdr:rowOff>0</xdr:rowOff>
    </xdr:from>
    <xdr:to>
      <xdr:col>8</xdr:col>
      <xdr:colOff>0</xdr:colOff>
      <xdr:row>18</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9</xdr:row>
      <xdr:rowOff>0</xdr:rowOff>
    </xdr:from>
    <xdr:to>
      <xdr:col>12</xdr:col>
      <xdr:colOff>0</xdr:colOff>
      <xdr:row>18</xdr:row>
      <xdr:rowOff>0</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9</xdr:row>
      <xdr:rowOff>0</xdr:rowOff>
    </xdr:from>
    <xdr:to>
      <xdr:col>16</xdr:col>
      <xdr:colOff>0</xdr:colOff>
      <xdr:row>18</xdr:row>
      <xdr:rowOff>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164592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18</xdr:row>
      <xdr:rowOff>0</xdr:rowOff>
    </xdr:from>
    <xdr:to>
      <xdr:col>4</xdr:col>
      <xdr:colOff>0</xdr:colOff>
      <xdr:row>27</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18</xdr:row>
      <xdr:rowOff>0</xdr:rowOff>
    </xdr:from>
    <xdr:to>
      <xdr:col>8</xdr:col>
      <xdr:colOff>0</xdr:colOff>
      <xdr:row>27</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18</xdr:row>
      <xdr:rowOff>0</xdr:rowOff>
    </xdr:from>
    <xdr:to>
      <xdr:col>12</xdr:col>
      <xdr:colOff>0</xdr:colOff>
      <xdr:row>27</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18</xdr:row>
      <xdr:rowOff>0</xdr:rowOff>
    </xdr:from>
    <xdr:to>
      <xdr:col>16</xdr:col>
      <xdr:colOff>0</xdr:colOff>
      <xdr:row>27</xdr:row>
      <xdr:rowOff>0</xdr:rowOff>
    </xdr:to>
    <xdr:pic>
      <xdr:nvPicPr>
        <xdr:cNvPr id="18" name="Picture 17">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329184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27</xdr:row>
      <xdr:rowOff>0</xdr:rowOff>
    </xdr:from>
    <xdr:to>
      <xdr:col>4</xdr:col>
      <xdr:colOff>0</xdr:colOff>
      <xdr:row>36</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27</xdr:row>
      <xdr:rowOff>0</xdr:rowOff>
    </xdr:from>
    <xdr:to>
      <xdr:col>8</xdr:col>
      <xdr:colOff>0</xdr:colOff>
      <xdr:row>36</xdr:row>
      <xdr:rowOff>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27</xdr:row>
      <xdr:rowOff>0</xdr:rowOff>
    </xdr:from>
    <xdr:to>
      <xdr:col>12</xdr:col>
      <xdr:colOff>0</xdr:colOff>
      <xdr:row>36</xdr:row>
      <xdr:rowOff>0</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27</xdr:row>
      <xdr:rowOff>0</xdr:rowOff>
    </xdr:from>
    <xdr:to>
      <xdr:col>16</xdr:col>
      <xdr:colOff>0</xdr:colOff>
      <xdr:row>36</xdr:row>
      <xdr:rowOff>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493776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0</xdr:colOff>
      <xdr:row>36</xdr:row>
      <xdr:rowOff>0</xdr:rowOff>
    </xdr:from>
    <xdr:to>
      <xdr:col>4</xdr:col>
      <xdr:colOff>0</xdr:colOff>
      <xdr:row>45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0</xdr:colOff>
      <xdr:row>36</xdr:row>
      <xdr:rowOff>0</xdr:rowOff>
    </xdr:from>
    <xdr:to>
      <xdr:col>8</xdr:col>
      <xdr:colOff>0</xdr:colOff>
      <xdr:row>45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24384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0</xdr:colOff>
      <xdr:row>36</xdr:row>
      <xdr:rowOff>0</xdr:rowOff>
    </xdr:from>
    <xdr:to>
      <xdr:col>12</xdr:col>
      <xdr:colOff>0</xdr:colOff>
      <xdr:row>45</xdr:row>
      <xdr:rowOff>0</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48768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12</xdr:col>
      <xdr:colOff>0</xdr:colOff>
      <xdr:row>36</xdr:row>
      <xdr:rowOff>0</xdr:rowOff>
    </xdr:from>
    <xdr:to>
      <xdr:col>16</xdr:col>
      <xdr:colOff>0</xdr:colOff>
      <xdr:row>45</xdr:row>
      <xdr:rowOff>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
          <a:alphaModFix amt="5000"/>
          <a:extLst>
            <a:ext uri="{28A0092B-C50C-407E-A947-70E740481C1C}">
              <a14:useLocalDpi xmlns:a14="http://schemas.microsoft.com/office/drawing/2010/main" val="0"/>
            </a:ext>
          </a:extLst>
        </a:blip>
        <a:srcRect/>
        <a:stretch>
          <a:fillRect/>
        </a:stretch>
      </xdr:blipFill>
      <xdr:spPr bwMode="auto">
        <a:xfrm>
          <a:off x="7315200" y="6583680"/>
          <a:ext cx="243840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0</xdr:colOff>
          <xdr:row>12</xdr:row>
          <xdr:rowOff>0</xdr:rowOff>
        </xdr:from>
        <xdr:to>
          <xdr:col>10</xdr:col>
          <xdr:colOff>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10</xdr:col>
          <xdr:colOff>0</xdr:colOff>
          <xdr:row>29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Folder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400-0000B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182880</xdr:colOff>
          <xdr:row>13</xdr:row>
          <xdr:rowOff>0</xdr:rowOff>
        </xdr:to>
        <xdr:sp macro="" textlink="">
          <xdr:nvSpPr>
            <xdr:cNvPr id="1233" name="Check Box 209" hidden="1">
              <a:extLst>
                <a:ext uri="{63B3BB69-23CF-44E3-9099-C40C66FF867C}">
                  <a14:compatExt spid="_x0000_s1233"/>
                </a:ext>
                <a:ext uri="{FF2B5EF4-FFF2-40B4-BE49-F238E27FC236}">
                  <a16:creationId xmlns:a16="http://schemas.microsoft.com/office/drawing/2014/main" id="{00000000-0008-0000-04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182880</xdr:colOff>
          <xdr:row>14</xdr:row>
          <xdr:rowOff>0</xdr:rowOff>
        </xdr:to>
        <xdr:sp macro="" textlink="">
          <xdr:nvSpPr>
            <xdr:cNvPr id="1234" name="Check Box 210" hidden="1">
              <a:extLst>
                <a:ext uri="{63B3BB69-23CF-44E3-9099-C40C66FF867C}">
                  <a14:compatExt spid="_x0000_s1234"/>
                </a:ext>
                <a:ext uri="{FF2B5EF4-FFF2-40B4-BE49-F238E27FC236}">
                  <a16:creationId xmlns:a16="http://schemas.microsoft.com/office/drawing/2014/main" id="{00000000-0008-0000-04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8</xdr:col>
          <xdr:colOff>182880</xdr:colOff>
          <xdr:row>15</xdr:row>
          <xdr:rowOff>0</xdr:rowOff>
        </xdr:to>
        <xdr:sp macro="" textlink="">
          <xdr:nvSpPr>
            <xdr:cNvPr id="1235" name="Check Box 211" hidden="1">
              <a:extLst>
                <a:ext uri="{63B3BB69-23CF-44E3-9099-C40C66FF867C}">
                  <a14:compatExt spid="_x0000_s1235"/>
                </a:ext>
                <a:ext uri="{FF2B5EF4-FFF2-40B4-BE49-F238E27FC236}">
                  <a16:creationId xmlns:a16="http://schemas.microsoft.com/office/drawing/2014/main" id="{00000000-0008-0000-04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8</xdr:col>
          <xdr:colOff>182880</xdr:colOff>
          <xdr:row>16</xdr:row>
          <xdr:rowOff>0</xdr:rowOff>
        </xdr:to>
        <xdr:sp macro="" textlink="">
          <xdr:nvSpPr>
            <xdr:cNvPr id="1236" name="Check Box 212" hidden="1">
              <a:extLst>
                <a:ext uri="{63B3BB69-23CF-44E3-9099-C40C66FF867C}">
                  <a14:compatExt spid="_x0000_s1236"/>
                </a:ext>
                <a:ext uri="{FF2B5EF4-FFF2-40B4-BE49-F238E27FC236}">
                  <a16:creationId xmlns:a16="http://schemas.microsoft.com/office/drawing/2014/main" id="{00000000-0008-0000-04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8</xdr:col>
          <xdr:colOff>182880</xdr:colOff>
          <xdr:row>17</xdr:row>
          <xdr:rowOff>0</xdr:rowOff>
        </xdr:to>
        <xdr:sp macro="" textlink="">
          <xdr:nvSpPr>
            <xdr:cNvPr id="1237" name="Check Box 213" hidden="1">
              <a:extLst>
                <a:ext uri="{63B3BB69-23CF-44E3-9099-C40C66FF867C}">
                  <a14:compatExt spid="_x0000_s1237"/>
                </a:ext>
                <a:ext uri="{FF2B5EF4-FFF2-40B4-BE49-F238E27FC236}">
                  <a16:creationId xmlns:a16="http://schemas.microsoft.com/office/drawing/2014/main" id="{00000000-0008-0000-04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8</xdr:col>
          <xdr:colOff>182880</xdr:colOff>
          <xdr:row>18</xdr:row>
          <xdr:rowOff>0</xdr:rowOff>
        </xdr:to>
        <xdr:sp macro="" textlink="">
          <xdr:nvSpPr>
            <xdr:cNvPr id="1238" name="Check Box 214" hidden="1">
              <a:extLst>
                <a:ext uri="{63B3BB69-23CF-44E3-9099-C40C66FF867C}">
                  <a14:compatExt spid="_x0000_s1238"/>
                </a:ext>
                <a:ext uri="{FF2B5EF4-FFF2-40B4-BE49-F238E27FC236}">
                  <a16:creationId xmlns:a16="http://schemas.microsoft.com/office/drawing/2014/main" id="{00000000-0008-0000-04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8</xdr:col>
          <xdr:colOff>182880</xdr:colOff>
          <xdr:row>19</xdr:row>
          <xdr:rowOff>0</xdr:rowOff>
        </xdr:to>
        <xdr:sp macro="" textlink="">
          <xdr:nvSpPr>
            <xdr:cNvPr id="1239" name="Check Box 215" hidden="1">
              <a:extLst>
                <a:ext uri="{63B3BB69-23CF-44E3-9099-C40C66FF867C}">
                  <a14:compatExt spid="_x0000_s1239"/>
                </a:ext>
                <a:ext uri="{FF2B5EF4-FFF2-40B4-BE49-F238E27FC236}">
                  <a16:creationId xmlns:a16="http://schemas.microsoft.com/office/drawing/2014/main" id="{00000000-0008-0000-04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8</xdr:col>
          <xdr:colOff>182880</xdr:colOff>
          <xdr:row>20</xdr:row>
          <xdr:rowOff>0</xdr:rowOff>
        </xdr:to>
        <xdr:sp macro="" textlink="">
          <xdr:nvSpPr>
            <xdr:cNvPr id="1240" name="Check Box 216" hidden="1">
              <a:extLst>
                <a:ext uri="{63B3BB69-23CF-44E3-9099-C40C66FF867C}">
                  <a14:compatExt spid="_x0000_s1240"/>
                </a:ext>
                <a:ext uri="{FF2B5EF4-FFF2-40B4-BE49-F238E27FC236}">
                  <a16:creationId xmlns:a16="http://schemas.microsoft.com/office/drawing/2014/main" id="{00000000-0008-0000-0400-0000D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8</xdr:col>
          <xdr:colOff>182880</xdr:colOff>
          <xdr:row>21</xdr:row>
          <xdr:rowOff>0</xdr:rowOff>
        </xdr:to>
        <xdr:sp macro="" textlink="">
          <xdr:nvSpPr>
            <xdr:cNvPr id="1241" name="Check Box 217" hidden="1">
              <a:extLst>
                <a:ext uri="{63B3BB69-23CF-44E3-9099-C40C66FF867C}">
                  <a14:compatExt spid="_x0000_s1241"/>
                </a:ext>
                <a:ext uri="{FF2B5EF4-FFF2-40B4-BE49-F238E27FC236}">
                  <a16:creationId xmlns:a16="http://schemas.microsoft.com/office/drawing/2014/main" id="{00000000-0008-0000-0400-0000D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8</xdr:col>
          <xdr:colOff>182880</xdr:colOff>
          <xdr:row>22</xdr:row>
          <xdr:rowOff>0</xdr:rowOff>
        </xdr:to>
        <xdr:sp macro="" textlink="">
          <xdr:nvSpPr>
            <xdr:cNvPr id="1242" name="Check Box 218" hidden="1">
              <a:extLst>
                <a:ext uri="{63B3BB69-23CF-44E3-9099-C40C66FF867C}">
                  <a14:compatExt spid="_x0000_s1242"/>
                </a:ext>
                <a:ext uri="{FF2B5EF4-FFF2-40B4-BE49-F238E27FC236}">
                  <a16:creationId xmlns:a16="http://schemas.microsoft.com/office/drawing/2014/main" id="{00000000-0008-0000-04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8</xdr:col>
          <xdr:colOff>182880</xdr:colOff>
          <xdr:row>23</xdr:row>
          <xdr:rowOff>0</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4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0</xdr:colOff>
          <xdr:row>5</xdr:row>
          <xdr:rowOff>0</xdr:rowOff>
        </xdr:to>
        <xdr:sp macro="" textlink="">
          <xdr:nvSpPr>
            <xdr:cNvPr id="1268" name="Button 244" hidden="1">
              <a:extLst>
                <a:ext uri="{63B3BB69-23CF-44E3-9099-C40C66FF867C}">
                  <a14:compatExt spid="_x0000_s1268"/>
                </a:ext>
                <a:ext uri="{FF2B5EF4-FFF2-40B4-BE49-F238E27FC236}">
                  <a16:creationId xmlns:a16="http://schemas.microsoft.com/office/drawing/2014/main" id="{00000000-0008-0000-0400-0000F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0</xdr:colOff>
          <xdr:row>6</xdr:row>
          <xdr:rowOff>0</xdr:rowOff>
        </xdr:to>
        <xdr:sp macro="" textlink="">
          <xdr:nvSpPr>
            <xdr:cNvPr id="1269" name="Button 245" hidden="1">
              <a:extLst>
                <a:ext uri="{63B3BB69-23CF-44E3-9099-C40C66FF867C}">
                  <a14:compatExt spid="_x0000_s1269"/>
                </a:ext>
                <a:ext uri="{FF2B5EF4-FFF2-40B4-BE49-F238E27FC236}">
                  <a16:creationId xmlns:a16="http://schemas.microsoft.com/office/drawing/2014/main" id="{00000000-0008-0000-0400-0000F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4</xdr:col>
          <xdr:colOff>0</xdr:colOff>
          <xdr:row>7</xdr:row>
          <xdr:rowOff>0</xdr:rowOff>
        </xdr:to>
        <xdr:sp macro="" textlink="">
          <xdr:nvSpPr>
            <xdr:cNvPr id="1270" name="Button 246" hidden="1">
              <a:extLst>
                <a:ext uri="{63B3BB69-23CF-44E3-9099-C40C66FF867C}">
                  <a14:compatExt spid="_x0000_s1270"/>
                </a:ext>
                <a:ext uri="{FF2B5EF4-FFF2-40B4-BE49-F238E27FC236}">
                  <a16:creationId xmlns:a16="http://schemas.microsoft.com/office/drawing/2014/main" id="{00000000-0008-0000-0400-0000F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1271" name="Button 247" hidden="1">
              <a:extLst>
                <a:ext uri="{63B3BB69-23CF-44E3-9099-C40C66FF867C}">
                  <a14:compatExt spid="_x0000_s1271"/>
                </a:ext>
                <a:ext uri="{FF2B5EF4-FFF2-40B4-BE49-F238E27FC236}">
                  <a16:creationId xmlns:a16="http://schemas.microsoft.com/office/drawing/2014/main" id="{00000000-0008-0000-0400-0000F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4</xdr:col>
          <xdr:colOff>0</xdr:colOff>
          <xdr:row>9</xdr:row>
          <xdr:rowOff>0</xdr:rowOff>
        </xdr:to>
        <xdr:sp macro="" textlink="">
          <xdr:nvSpPr>
            <xdr:cNvPr id="1272" name="Button 248" hidden="1">
              <a:extLst>
                <a:ext uri="{63B3BB69-23CF-44E3-9099-C40C66FF867C}">
                  <a14:compatExt spid="_x0000_s1272"/>
                </a:ext>
                <a:ext uri="{FF2B5EF4-FFF2-40B4-BE49-F238E27FC236}">
                  <a16:creationId xmlns:a16="http://schemas.microsoft.com/office/drawing/2014/main" id="{00000000-0008-0000-0400-0000F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4</xdr:col>
          <xdr:colOff>0</xdr:colOff>
          <xdr:row>10</xdr:row>
          <xdr:rowOff>0</xdr:rowOff>
        </xdr:to>
        <xdr:sp macro="" textlink="">
          <xdr:nvSpPr>
            <xdr:cNvPr id="1273" name="Button 249" hidden="1">
              <a:extLst>
                <a:ext uri="{63B3BB69-23CF-44E3-9099-C40C66FF867C}">
                  <a14:compatExt spid="_x0000_s1273"/>
                </a:ext>
                <a:ext uri="{FF2B5EF4-FFF2-40B4-BE49-F238E27FC236}">
                  <a16:creationId xmlns:a16="http://schemas.microsoft.com/office/drawing/2014/main" id="{00000000-0008-0000-0400-0000F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274" name="Button 250" hidden="1">
              <a:extLst>
                <a:ext uri="{63B3BB69-23CF-44E3-9099-C40C66FF867C}">
                  <a14:compatExt spid="_x0000_s1274"/>
                </a:ext>
                <a:ext uri="{FF2B5EF4-FFF2-40B4-BE49-F238E27FC236}">
                  <a16:creationId xmlns:a16="http://schemas.microsoft.com/office/drawing/2014/main" id="{00000000-0008-0000-0400-0000F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275" name="Button 251" hidden="1">
              <a:extLst>
                <a:ext uri="{63B3BB69-23CF-44E3-9099-C40C66FF867C}">
                  <a14:compatExt spid="_x0000_s1275"/>
                </a:ext>
                <a:ext uri="{FF2B5EF4-FFF2-40B4-BE49-F238E27FC236}">
                  <a16:creationId xmlns:a16="http://schemas.microsoft.com/office/drawing/2014/main" id="{00000000-0008-0000-0400-0000F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276" name="Button 252" hidden="1">
              <a:extLst>
                <a:ext uri="{63B3BB69-23CF-44E3-9099-C40C66FF867C}">
                  <a14:compatExt spid="_x0000_s1276"/>
                </a:ext>
                <a:ext uri="{FF2B5EF4-FFF2-40B4-BE49-F238E27FC236}">
                  <a16:creationId xmlns:a16="http://schemas.microsoft.com/office/drawing/2014/main" id="{00000000-0008-0000-0400-0000F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277" name="Button 253" hidden="1">
              <a:extLst>
                <a:ext uri="{63B3BB69-23CF-44E3-9099-C40C66FF867C}">
                  <a14:compatExt spid="_x0000_s1277"/>
                </a:ext>
                <a:ext uri="{FF2B5EF4-FFF2-40B4-BE49-F238E27FC236}">
                  <a16:creationId xmlns:a16="http://schemas.microsoft.com/office/drawing/2014/main" id="{00000000-0008-0000-0400-0000F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400-0000F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400-0000F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400-00000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400-00000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400-00000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400-00000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0</xdr:colOff>
          <xdr:row>24</xdr:row>
          <xdr:rowOff>0</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400-00000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0</xdr:colOff>
          <xdr:row>25</xdr:row>
          <xdr:rowOff>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400-00000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4</xdr:col>
          <xdr:colOff>0</xdr:colOff>
          <xdr:row>26</xdr:row>
          <xdr:rowOff>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400-00000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0</xdr:rowOff>
        </xdr:from>
        <xdr:to>
          <xdr:col>4</xdr:col>
          <xdr:colOff>0</xdr:colOff>
          <xdr:row>27</xdr:row>
          <xdr:rowOff>0</xdr:rowOff>
        </xdr:to>
        <xdr:sp macro="" textlink="">
          <xdr:nvSpPr>
            <xdr:cNvPr id="1292" name="Button 268" hidden="1">
              <a:extLst>
                <a:ext uri="{63B3BB69-23CF-44E3-9099-C40C66FF867C}">
                  <a14:compatExt spid="_x0000_s1292"/>
                </a:ext>
                <a:ext uri="{FF2B5EF4-FFF2-40B4-BE49-F238E27FC236}">
                  <a16:creationId xmlns:a16="http://schemas.microsoft.com/office/drawing/2014/main" id="{00000000-0008-0000-0400-00000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0</xdr:rowOff>
        </xdr:from>
        <xdr:to>
          <xdr:col>4</xdr:col>
          <xdr:colOff>0</xdr:colOff>
          <xdr:row>28</xdr:row>
          <xdr:rowOff>0</xdr:rowOff>
        </xdr:to>
        <xdr:sp macro="" textlink="">
          <xdr:nvSpPr>
            <xdr:cNvPr id="1293" name="Button 269" hidden="1">
              <a:extLst>
                <a:ext uri="{63B3BB69-23CF-44E3-9099-C40C66FF867C}">
                  <a14:compatExt spid="_x0000_s1293"/>
                </a:ext>
                <a:ext uri="{FF2B5EF4-FFF2-40B4-BE49-F238E27FC236}">
                  <a16:creationId xmlns:a16="http://schemas.microsoft.com/office/drawing/2014/main" id="{00000000-0008-0000-0400-00000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0</xdr:rowOff>
        </xdr:from>
        <xdr:to>
          <xdr:col>4</xdr:col>
          <xdr:colOff>0</xdr:colOff>
          <xdr:row>29</xdr:row>
          <xdr:rowOff>0</xdr:rowOff>
        </xdr:to>
        <xdr:sp macro="" textlink="">
          <xdr:nvSpPr>
            <xdr:cNvPr id="1294" name="Button 270" hidden="1">
              <a:extLst>
                <a:ext uri="{63B3BB69-23CF-44E3-9099-C40C66FF867C}">
                  <a14:compatExt spid="_x0000_s1294"/>
                </a:ext>
                <a:ext uri="{FF2B5EF4-FFF2-40B4-BE49-F238E27FC236}">
                  <a16:creationId xmlns:a16="http://schemas.microsoft.com/office/drawing/2014/main" id="{00000000-0008-0000-0400-00000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5</xdr:row>
          <xdr:rowOff>0</xdr:rowOff>
        </xdr:to>
        <xdr:sp macro="" textlink="">
          <xdr:nvSpPr>
            <xdr:cNvPr id="1295" name="Button 271" hidden="1">
              <a:extLst>
                <a:ext uri="{63B3BB69-23CF-44E3-9099-C40C66FF867C}">
                  <a14:compatExt spid="_x0000_s1295"/>
                </a:ext>
                <a:ext uri="{FF2B5EF4-FFF2-40B4-BE49-F238E27FC236}">
                  <a16:creationId xmlns:a16="http://schemas.microsoft.com/office/drawing/2014/main" id="{00000000-0008-0000-0400-00000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0</xdr:rowOff>
        </xdr:to>
        <xdr:sp macro="" textlink="">
          <xdr:nvSpPr>
            <xdr:cNvPr id="1296" name="Button 272" hidden="1">
              <a:extLst>
                <a:ext uri="{63B3BB69-23CF-44E3-9099-C40C66FF867C}">
                  <a14:compatExt spid="_x0000_s1296"/>
                </a:ext>
                <a:ext uri="{FF2B5EF4-FFF2-40B4-BE49-F238E27FC236}">
                  <a16:creationId xmlns:a16="http://schemas.microsoft.com/office/drawing/2014/main" id="{00000000-0008-0000-0400-00001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6</xdr:row>
          <xdr:rowOff>0</xdr:rowOff>
        </xdr:from>
        <xdr:to>
          <xdr:col>6</xdr:col>
          <xdr:colOff>0</xdr:colOff>
          <xdr:row>7</xdr:row>
          <xdr:rowOff>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400-00001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400-00001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6</xdr:col>
          <xdr:colOff>0</xdr:colOff>
          <xdr:row>9</xdr:row>
          <xdr:rowOff>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400-00001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6</xdr:col>
          <xdr:colOff>0</xdr:colOff>
          <xdr:row>10</xdr:row>
          <xdr:rowOff>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400-00001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6</xdr:col>
          <xdr:colOff>0</xdr:colOff>
          <xdr:row>13</xdr:row>
          <xdr:rowOff>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400-00001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14</xdr:row>
          <xdr:rowOff>0</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400-00001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6</xdr:col>
          <xdr:colOff>0</xdr:colOff>
          <xdr:row>15</xdr:row>
          <xdr:rowOff>0</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400-00001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6</xdr:col>
          <xdr:colOff>0</xdr:colOff>
          <xdr:row>16</xdr:row>
          <xdr:rowOff>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400-00001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0</xdr:colOff>
          <xdr:row>17</xdr:row>
          <xdr:rowOff>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400-00001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0</xdr:colOff>
          <xdr:row>18</xdr:row>
          <xdr:rowOff>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400-00001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0</xdr:colOff>
          <xdr:row>19</xdr:row>
          <xdr:rowOff>0</xdr:rowOff>
        </xdr:to>
        <xdr:sp macro="" textlink="">
          <xdr:nvSpPr>
            <xdr:cNvPr id="1308" name="Button 284" hidden="1">
              <a:extLst>
                <a:ext uri="{63B3BB69-23CF-44E3-9099-C40C66FF867C}">
                  <a14:compatExt spid="_x0000_s1308"/>
                </a:ext>
                <a:ext uri="{FF2B5EF4-FFF2-40B4-BE49-F238E27FC236}">
                  <a16:creationId xmlns:a16="http://schemas.microsoft.com/office/drawing/2014/main" id="{00000000-0008-0000-0400-00001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0</xdr:colOff>
          <xdr:row>20</xdr:row>
          <xdr:rowOff>0</xdr:rowOff>
        </xdr:to>
        <xdr:sp macro="" textlink="">
          <xdr:nvSpPr>
            <xdr:cNvPr id="1309" name="Button 285" hidden="1">
              <a:extLst>
                <a:ext uri="{63B3BB69-23CF-44E3-9099-C40C66FF867C}">
                  <a14:compatExt spid="_x0000_s1309"/>
                </a:ext>
                <a:ext uri="{FF2B5EF4-FFF2-40B4-BE49-F238E27FC236}">
                  <a16:creationId xmlns:a16="http://schemas.microsoft.com/office/drawing/2014/main" id="{00000000-0008-0000-0400-00001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0</xdr:colOff>
          <xdr:row>21</xdr:row>
          <xdr:rowOff>0</xdr:rowOff>
        </xdr:to>
        <xdr:sp macro="" textlink="">
          <xdr:nvSpPr>
            <xdr:cNvPr id="1310" name="Button 286" hidden="1">
              <a:extLst>
                <a:ext uri="{63B3BB69-23CF-44E3-9099-C40C66FF867C}">
                  <a14:compatExt spid="_x0000_s1310"/>
                </a:ext>
                <a:ext uri="{FF2B5EF4-FFF2-40B4-BE49-F238E27FC236}">
                  <a16:creationId xmlns:a16="http://schemas.microsoft.com/office/drawing/2014/main" id="{00000000-0008-0000-0400-00001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0</xdr:colOff>
          <xdr:row>22</xdr:row>
          <xdr:rowOff>0</xdr:rowOff>
        </xdr:to>
        <xdr:sp macro="" textlink="">
          <xdr:nvSpPr>
            <xdr:cNvPr id="1311" name="Button 287" hidden="1">
              <a:extLst>
                <a:ext uri="{63B3BB69-23CF-44E3-9099-C40C66FF867C}">
                  <a14:compatExt spid="_x0000_s1311"/>
                </a:ext>
                <a:ext uri="{FF2B5EF4-FFF2-40B4-BE49-F238E27FC236}">
                  <a16:creationId xmlns:a16="http://schemas.microsoft.com/office/drawing/2014/main" id="{00000000-0008-0000-0400-00001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0</xdr:colOff>
          <xdr:row>23</xdr:row>
          <xdr:rowOff>0</xdr:rowOff>
        </xdr:to>
        <xdr:sp macro="" textlink="">
          <xdr:nvSpPr>
            <xdr:cNvPr id="1312" name="Button 288" hidden="1">
              <a:extLst>
                <a:ext uri="{63B3BB69-23CF-44E3-9099-C40C66FF867C}">
                  <a14:compatExt spid="_x0000_s1312"/>
                </a:ext>
                <a:ext uri="{FF2B5EF4-FFF2-40B4-BE49-F238E27FC236}">
                  <a16:creationId xmlns:a16="http://schemas.microsoft.com/office/drawing/2014/main" id="{00000000-0008-0000-0400-00002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6</xdr:col>
          <xdr:colOff>0</xdr:colOff>
          <xdr:row>26</xdr:row>
          <xdr:rowOff>0</xdr:rowOff>
        </xdr:to>
        <xdr:sp macro="" textlink="">
          <xdr:nvSpPr>
            <xdr:cNvPr id="1313" name="Button 289" hidden="1">
              <a:extLst>
                <a:ext uri="{63B3BB69-23CF-44E3-9099-C40C66FF867C}">
                  <a14:compatExt spid="_x0000_s1313"/>
                </a:ext>
                <a:ext uri="{FF2B5EF4-FFF2-40B4-BE49-F238E27FC236}">
                  <a16:creationId xmlns:a16="http://schemas.microsoft.com/office/drawing/2014/main" id="{00000000-0008-0000-0400-00002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6</xdr:col>
          <xdr:colOff>0</xdr:colOff>
          <xdr:row>27</xdr:row>
          <xdr:rowOff>0</xdr:rowOff>
        </xdr:to>
        <xdr:sp macro="" textlink="">
          <xdr:nvSpPr>
            <xdr:cNvPr id="1314" name="Button 290" hidden="1">
              <a:extLst>
                <a:ext uri="{63B3BB69-23CF-44E3-9099-C40C66FF867C}">
                  <a14:compatExt spid="_x0000_s1314"/>
                </a:ext>
                <a:ext uri="{FF2B5EF4-FFF2-40B4-BE49-F238E27FC236}">
                  <a16:creationId xmlns:a16="http://schemas.microsoft.com/office/drawing/2014/main" id="{00000000-0008-0000-0400-00002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6</xdr:col>
          <xdr:colOff>0</xdr:colOff>
          <xdr:row>28</xdr:row>
          <xdr:rowOff>0</xdr:rowOff>
        </xdr:to>
        <xdr:sp macro="" textlink="">
          <xdr:nvSpPr>
            <xdr:cNvPr id="1317" name="Button 293" hidden="1">
              <a:extLst>
                <a:ext uri="{63B3BB69-23CF-44E3-9099-C40C66FF867C}">
                  <a14:compatExt spid="_x0000_s1317"/>
                </a:ext>
                <a:ext uri="{FF2B5EF4-FFF2-40B4-BE49-F238E27FC236}">
                  <a16:creationId xmlns:a16="http://schemas.microsoft.com/office/drawing/2014/main" id="{00000000-0008-0000-0400-00002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28</xdr:row>
          <xdr:rowOff>0</xdr:rowOff>
        </xdr:from>
        <xdr:to>
          <xdr:col>6</xdr:col>
          <xdr:colOff>0</xdr:colOff>
          <xdr:row>29</xdr:row>
          <xdr:rowOff>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400-00002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6</xdr:col>
          <xdr:colOff>0</xdr:colOff>
          <xdr:row>30</xdr:row>
          <xdr:rowOff>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400-00002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6</xdr:col>
          <xdr:colOff>0</xdr:colOff>
          <xdr:row>31</xdr:row>
          <xdr:rowOff>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400-00002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6</xdr:col>
          <xdr:colOff>0</xdr:colOff>
          <xdr:row>32</xdr:row>
          <xdr:rowOff>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400-00002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0</xdr:rowOff>
        </xdr:from>
        <xdr:to>
          <xdr:col>6</xdr:col>
          <xdr:colOff>0</xdr:colOff>
          <xdr:row>33</xdr:row>
          <xdr:rowOff>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400-00002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33</xdr:row>
          <xdr:rowOff>0</xdr:rowOff>
        </xdr:from>
        <xdr:to>
          <xdr:col>6</xdr:col>
          <xdr:colOff>0</xdr:colOff>
          <xdr:row>34</xdr:row>
          <xdr:rowOff>0</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400-00002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6</xdr:col>
          <xdr:colOff>0</xdr:colOff>
          <xdr:row>35</xdr:row>
          <xdr:rowOff>0</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400-00002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&gt;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4</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5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DIST CAN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7</xdr:row>
          <xdr:rowOff>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5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4</xdr:row>
          <xdr:rowOff>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500-00002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SPLIT CAN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7</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5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0</xdr:rowOff>
        </xdr:from>
        <xdr:to>
          <xdr:col>5</xdr:col>
          <xdr:colOff>0</xdr:colOff>
          <xdr:row>15</xdr:row>
          <xdr:rowOff>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500-00002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to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15</xdr:row>
          <xdr:rowOff>0</xdr:rowOff>
        </xdr:from>
        <xdr:to>
          <xdr:col>5</xdr:col>
          <xdr:colOff>0</xdr:colOff>
          <xdr:row>17</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500-00002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0</xdr:colOff>
          <xdr:row>2</xdr:row>
          <xdr:rowOff>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500-00003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3</xdr:row>
          <xdr:rowOff>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500-00003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4</xdr:col>
          <xdr:colOff>0</xdr:colOff>
          <xdr:row>6</xdr:row>
          <xdr:rowOff>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500-00003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 Current Equipment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0</xdr:rowOff>
        </xdr:from>
        <xdr:to>
          <xdr:col>4</xdr:col>
          <xdr:colOff>0</xdr:colOff>
          <xdr:row>9</xdr:row>
          <xdr:rowOff>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5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Copy Sheath Name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32</xdr:row>
          <xdr:rowOff>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600-00003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MOP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7239" name="Button 71" hidden="1">
              <a:extLst>
                <a:ext uri="{63B3BB69-23CF-44E3-9099-C40C66FF867C}">
                  <a14:compatExt spid="_x0000_s7239"/>
                </a:ext>
                <a:ext uri="{FF2B5EF4-FFF2-40B4-BE49-F238E27FC236}">
                  <a16:creationId xmlns:a16="http://schemas.microsoft.com/office/drawing/2014/main" id="{00000000-0008-0000-0600-00004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600-00004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241" name="Button 73" hidden="1">
              <a:extLst>
                <a:ext uri="{63B3BB69-23CF-44E3-9099-C40C66FF867C}">
                  <a14:compatExt spid="_x0000_s7241"/>
                </a:ext>
                <a:ext uri="{FF2B5EF4-FFF2-40B4-BE49-F238E27FC236}">
                  <a16:creationId xmlns:a16="http://schemas.microsoft.com/office/drawing/2014/main" id="{00000000-0008-0000-0600-00004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7242" name="Button 74" hidden="1">
              <a:extLst>
                <a:ext uri="{63B3BB69-23CF-44E3-9099-C40C66FF867C}">
                  <a14:compatExt spid="_x0000_s7242"/>
                </a:ext>
                <a:ext uri="{FF2B5EF4-FFF2-40B4-BE49-F238E27FC236}">
                  <a16:creationId xmlns:a16="http://schemas.microsoft.com/office/drawing/2014/main" id="{00000000-0008-0000-0600-00004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7243" name="Button 75" hidden="1">
              <a:extLst>
                <a:ext uri="{63B3BB69-23CF-44E3-9099-C40C66FF867C}">
                  <a14:compatExt spid="_x0000_s7243"/>
                </a:ext>
                <a:ext uri="{FF2B5EF4-FFF2-40B4-BE49-F238E27FC236}">
                  <a16:creationId xmlns:a16="http://schemas.microsoft.com/office/drawing/2014/main" id="{00000000-0008-0000-0600-00004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0</xdr:colOff>
          <xdr:row>9</xdr:row>
          <xdr:rowOff>0</xdr:rowOff>
        </xdr:to>
        <xdr:sp macro="" textlink="">
          <xdr:nvSpPr>
            <xdr:cNvPr id="7244" name="Button 76" hidden="1">
              <a:extLst>
                <a:ext uri="{63B3BB69-23CF-44E3-9099-C40C66FF867C}">
                  <a14:compatExt spid="_x0000_s7244"/>
                </a:ext>
                <a:ext uri="{FF2B5EF4-FFF2-40B4-BE49-F238E27FC236}">
                  <a16:creationId xmlns:a16="http://schemas.microsoft.com/office/drawing/2014/main" id="{00000000-0008-0000-0600-00004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0</xdr:colOff>
          <xdr:row>10</xdr:row>
          <xdr:rowOff>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00000000-0008-0000-0600-00004D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00000000-0008-0000-0600-00004E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0</xdr:colOff>
          <xdr:row>12</xdr:row>
          <xdr:rowOff>0</xdr:rowOff>
        </xdr:to>
        <xdr:sp macro="" textlink="">
          <xdr:nvSpPr>
            <xdr:cNvPr id="7247" name="Button 79" hidden="1">
              <a:extLst>
                <a:ext uri="{63B3BB69-23CF-44E3-9099-C40C66FF867C}">
                  <a14:compatExt spid="_x0000_s7247"/>
                </a:ext>
                <a:ext uri="{FF2B5EF4-FFF2-40B4-BE49-F238E27FC236}">
                  <a16:creationId xmlns:a16="http://schemas.microsoft.com/office/drawing/2014/main" id="{00000000-0008-0000-0600-00004F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0</xdr:colOff>
          <xdr:row>13</xdr:row>
          <xdr:rowOff>0</xdr:rowOff>
        </xdr:to>
        <xdr:sp macro="" textlink="">
          <xdr:nvSpPr>
            <xdr:cNvPr id="7248" name="Button 80" hidden="1">
              <a:extLst>
                <a:ext uri="{63B3BB69-23CF-44E3-9099-C40C66FF867C}">
                  <a14:compatExt spid="_x0000_s7248"/>
                </a:ext>
                <a:ext uri="{FF2B5EF4-FFF2-40B4-BE49-F238E27FC236}">
                  <a16:creationId xmlns:a16="http://schemas.microsoft.com/office/drawing/2014/main" id="{00000000-0008-0000-0600-000050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0</xdr:colOff>
          <xdr:row>14</xdr:row>
          <xdr:rowOff>0</xdr:rowOff>
        </xdr:to>
        <xdr:sp macro="" textlink="">
          <xdr:nvSpPr>
            <xdr:cNvPr id="7249" name="Button 81" hidden="1">
              <a:extLst>
                <a:ext uri="{63B3BB69-23CF-44E3-9099-C40C66FF867C}">
                  <a14:compatExt spid="_x0000_s7249"/>
                </a:ext>
                <a:ext uri="{FF2B5EF4-FFF2-40B4-BE49-F238E27FC236}">
                  <a16:creationId xmlns:a16="http://schemas.microsoft.com/office/drawing/2014/main" id="{00000000-0008-0000-0600-00005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0</xdr:colOff>
          <xdr:row>15</xdr:row>
          <xdr:rowOff>0</xdr:rowOff>
        </xdr:to>
        <xdr:sp macro="" textlink="">
          <xdr:nvSpPr>
            <xdr:cNvPr id="7250" name="Button 82" hidden="1">
              <a:extLst>
                <a:ext uri="{63B3BB69-23CF-44E3-9099-C40C66FF867C}">
                  <a14:compatExt spid="_x0000_s7250"/>
                </a:ext>
                <a:ext uri="{FF2B5EF4-FFF2-40B4-BE49-F238E27FC236}">
                  <a16:creationId xmlns:a16="http://schemas.microsoft.com/office/drawing/2014/main" id="{00000000-0008-0000-0600-00005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0</xdr:colOff>
          <xdr:row>16</xdr:row>
          <xdr:rowOff>0</xdr:rowOff>
        </xdr:to>
        <xdr:sp macro="" textlink="">
          <xdr:nvSpPr>
            <xdr:cNvPr id="7251" name="Button 83" hidden="1">
              <a:extLst>
                <a:ext uri="{63B3BB69-23CF-44E3-9099-C40C66FF867C}">
                  <a14:compatExt spid="_x0000_s7251"/>
                </a:ext>
                <a:ext uri="{FF2B5EF4-FFF2-40B4-BE49-F238E27FC236}">
                  <a16:creationId xmlns:a16="http://schemas.microsoft.com/office/drawing/2014/main" id="{00000000-0008-0000-0600-00005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0</xdr:colOff>
          <xdr:row>17</xdr:row>
          <xdr:rowOff>0</xdr:rowOff>
        </xdr:to>
        <xdr:sp macro="" textlink="">
          <xdr:nvSpPr>
            <xdr:cNvPr id="7252" name="Button 84" hidden="1">
              <a:extLst>
                <a:ext uri="{63B3BB69-23CF-44E3-9099-C40C66FF867C}">
                  <a14:compatExt spid="_x0000_s7252"/>
                </a:ext>
                <a:ext uri="{FF2B5EF4-FFF2-40B4-BE49-F238E27FC236}">
                  <a16:creationId xmlns:a16="http://schemas.microsoft.com/office/drawing/2014/main" id="{00000000-0008-0000-0600-00005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0</xdr:colOff>
          <xdr:row>18</xdr:row>
          <xdr:rowOff>0</xdr:rowOff>
        </xdr:to>
        <xdr:sp macro="" textlink="">
          <xdr:nvSpPr>
            <xdr:cNvPr id="7253" name="Button 85" hidden="1">
              <a:extLst>
                <a:ext uri="{63B3BB69-23CF-44E3-9099-C40C66FF867C}">
                  <a14:compatExt spid="_x0000_s7253"/>
                </a:ext>
                <a:ext uri="{FF2B5EF4-FFF2-40B4-BE49-F238E27FC236}">
                  <a16:creationId xmlns:a16="http://schemas.microsoft.com/office/drawing/2014/main" id="{00000000-0008-0000-0600-00005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0</xdr:colOff>
          <xdr:row>19</xdr:row>
          <xdr:rowOff>0</xdr:rowOff>
        </xdr:to>
        <xdr:sp macro="" textlink="">
          <xdr:nvSpPr>
            <xdr:cNvPr id="7254" name="Button 86" hidden="1">
              <a:extLst>
                <a:ext uri="{63B3BB69-23CF-44E3-9099-C40C66FF867C}">
                  <a14:compatExt spid="_x0000_s7254"/>
                </a:ext>
                <a:ext uri="{FF2B5EF4-FFF2-40B4-BE49-F238E27FC236}">
                  <a16:creationId xmlns:a16="http://schemas.microsoft.com/office/drawing/2014/main" id="{00000000-0008-0000-0600-00005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0</xdr:colOff>
          <xdr:row>20</xdr:row>
          <xdr:rowOff>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600-00005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0</xdr:colOff>
          <xdr:row>21</xdr:row>
          <xdr:rowOff>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600-00005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0</xdr:colOff>
          <xdr:row>22</xdr:row>
          <xdr:rowOff>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600-00005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23</xdr:row>
          <xdr:rowOff>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600-00005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24</xdr:row>
          <xdr:rowOff>0</xdr:rowOff>
        </xdr:to>
        <xdr:sp macro="" textlink="">
          <xdr:nvSpPr>
            <xdr:cNvPr id="7259" name="Button 91" hidden="1">
              <a:extLst>
                <a:ext uri="{63B3BB69-23CF-44E3-9099-C40C66FF867C}">
                  <a14:compatExt spid="_x0000_s7259"/>
                </a:ext>
                <a:ext uri="{FF2B5EF4-FFF2-40B4-BE49-F238E27FC236}">
                  <a16:creationId xmlns:a16="http://schemas.microsoft.com/office/drawing/2014/main" id="{00000000-0008-0000-0600-00005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0</xdr:colOff>
          <xdr:row>25</xdr:row>
          <xdr:rowOff>0</xdr:rowOff>
        </xdr:to>
        <xdr:sp macro="" textlink="">
          <xdr:nvSpPr>
            <xdr:cNvPr id="7261" name="Button 93" hidden="1">
              <a:extLst>
                <a:ext uri="{63B3BB69-23CF-44E3-9099-C40C66FF867C}">
                  <a14:compatExt spid="_x0000_s7261"/>
                </a:ext>
                <a:ext uri="{FF2B5EF4-FFF2-40B4-BE49-F238E27FC236}">
                  <a16:creationId xmlns:a16="http://schemas.microsoft.com/office/drawing/2014/main" id="{00000000-0008-0000-0600-00005D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3</xdr:col>
          <xdr:colOff>0</xdr:colOff>
          <xdr:row>8</xdr:row>
          <xdr:rowOff>0</xdr:rowOff>
        </xdr:to>
        <xdr:sp macro="" textlink="">
          <xdr:nvSpPr>
            <xdr:cNvPr id="37902" name="Button 14" hidden="1">
              <a:extLst>
                <a:ext uri="{63B3BB69-23CF-44E3-9099-C40C66FF867C}">
                  <a14:compatExt spid="_x0000_s37902"/>
                </a:ext>
                <a:ext uri="{FF2B5EF4-FFF2-40B4-BE49-F238E27FC236}">
                  <a16:creationId xmlns:a16="http://schemas.microsoft.com/office/drawing/2014/main" id="{00000000-0008-0000-0700-00000E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Format BOMs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11</xdr:row>
          <xdr:rowOff>0</xdr:rowOff>
        </xdr:to>
        <xdr:sp macro="" textlink="">
          <xdr:nvSpPr>
            <xdr:cNvPr id="37927" name="Button 39" hidden="1">
              <a:extLst>
                <a:ext uri="{63B3BB69-23CF-44E3-9099-C40C66FF867C}">
                  <a14:compatExt spid="_x0000_s37927"/>
                </a:ext>
                <a:ext uri="{FF2B5EF4-FFF2-40B4-BE49-F238E27FC236}">
                  <a16:creationId xmlns:a16="http://schemas.microsoft.com/office/drawing/2014/main" id="{00000000-0008-0000-0700-00002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Overall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37928" name="Button 40" hidden="1">
              <a:extLst>
                <a:ext uri="{63B3BB69-23CF-44E3-9099-C40C66FF867C}">
                  <a14:compatExt spid="_x0000_s37928"/>
                </a:ext>
                <a:ext uri="{FF2B5EF4-FFF2-40B4-BE49-F238E27FC236}">
                  <a16:creationId xmlns:a16="http://schemas.microsoft.com/office/drawing/2014/main" id="{00000000-0008-0000-0700-00002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37929" name="Button 41" hidden="1">
              <a:extLst>
                <a:ext uri="{63B3BB69-23CF-44E3-9099-C40C66FF867C}">
                  <a14:compatExt spid="_x0000_s37929"/>
                </a:ext>
                <a:ext uri="{FF2B5EF4-FFF2-40B4-BE49-F238E27FC236}">
                  <a16:creationId xmlns:a16="http://schemas.microsoft.com/office/drawing/2014/main" id="{00000000-0008-0000-0700-000029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12</xdr:row>
          <xdr:rowOff>0</xdr:rowOff>
        </xdr:from>
        <xdr:to>
          <xdr:col>3</xdr:col>
          <xdr:colOff>0</xdr:colOff>
          <xdr:row>15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CBG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16</xdr:row>
          <xdr:rowOff>0</xdr:rowOff>
        </xdr:from>
        <xdr:to>
          <xdr:col>3</xdr:col>
          <xdr:colOff>0</xdr:colOff>
          <xdr:row>19</xdr:row>
          <xdr:rowOff>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800-000005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CBG RESULTS TO HAF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800-000006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800-000007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8</xdr:row>
          <xdr:rowOff>0</xdr:rowOff>
        </xdr:from>
        <xdr:to>
          <xdr:col>3</xdr:col>
          <xdr:colOff>0</xdr:colOff>
          <xdr:row>11</xdr:row>
          <xdr:rowOff>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800-000008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FORMAT HAF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20</xdr:row>
          <xdr:rowOff>0</xdr:rowOff>
        </xdr:from>
        <xdr:to>
          <xdr:col>3</xdr:col>
          <xdr:colOff>0</xdr:colOff>
          <xdr:row>23</xdr:row>
          <xdr:rowOff>0</xdr:rowOff>
        </xdr:to>
        <xdr:sp macro="" textlink="">
          <xdr:nvSpPr>
            <xdr:cNvPr id="38921" name="Button 9" hidden="1">
              <a:extLst>
                <a:ext uri="{63B3BB69-23CF-44E3-9099-C40C66FF867C}">
                  <a14:compatExt spid="_x0000_s38921"/>
                </a:ext>
                <a:ext uri="{FF2B5EF4-FFF2-40B4-BE49-F238E27FC236}">
                  <a16:creationId xmlns:a16="http://schemas.microsoft.com/office/drawing/2014/main" id="{00000000-0008-0000-0800-000009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SPLIT HAF (RDOF/SG,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9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File</a:t>
              </a:r>
            </a:p>
          </xdr:txBody>
        </xdr:sp>
        <xdr:clientData fPrintsWithSheet="0"/>
      </xdr:twoCellAnchor>
    </mc:Choice>
    <mc:Fallback/>
  </mc:AlternateContent>
  <xdr:twoCellAnchor editAs="absolute">
    <xdr:from>
      <xdr:col>0</xdr:col>
      <xdr:colOff>0</xdr:colOff>
      <xdr:row>4</xdr:row>
      <xdr:rowOff>0</xdr:rowOff>
    </xdr:from>
    <xdr:to>
      <xdr:col>1</xdr:col>
      <xdr:colOff>335280</xdr:colOff>
      <xdr:row>6</xdr:row>
      <xdr:rowOff>0</xdr:rowOff>
    </xdr:to>
    <xdr:sp macro="[0]!ImportKMLEnclosures" textlink="">
      <xdr:nvSpPr>
        <xdr:cNvPr id="2" name="Rectangle 1">
          <a:extLst>
            <a:ext uri="{FF2B5EF4-FFF2-40B4-BE49-F238E27FC236}">
              <a16:creationId xmlns:a16="http://schemas.microsoft.com/office/drawing/2014/main" id="{00000000-0008-0000-0700-000002000000}"/>
            </a:ext>
          </a:extLst>
        </xdr:cNvPr>
        <xdr:cNvSpPr/>
      </xdr:nvSpPr>
      <xdr:spPr>
        <a:xfrm>
          <a:off x="0" y="815340"/>
          <a:ext cx="1249680" cy="365760"/>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Get KML Data</a:t>
          </a:r>
        </a:p>
      </xdr:txBody>
    </xdr:sp>
    <xdr:clientData/>
  </xdr:twoCellAnchor>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0</xdr:colOff>
          <xdr:row>29</xdr:row>
          <xdr:rowOff>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9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Draft New Email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11</xdr:row>
          <xdr:rowOff>0</xdr:rowOff>
        </xdr:from>
        <xdr:to>
          <xdr:col>1</xdr:col>
          <xdr:colOff>0</xdr:colOff>
          <xdr:row>13</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A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Draft New Email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2</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BOM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0</xdr:colOff>
          <xdr:row>2</xdr:row>
          <xdr:rowOff>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B00-00000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MOP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0</xdr:colOff>
      <xdr:row>3</xdr:row>
      <xdr:rowOff>1</xdr:rowOff>
    </xdr:from>
    <xdr:to>
      <xdr:col>8</xdr:col>
      <xdr:colOff>155116</xdr:colOff>
      <xdr:row>17</xdr:row>
      <xdr:rowOff>1</xdr:rowOff>
    </xdr:to>
    <xdr:pic>
      <xdr:nvPicPr>
        <xdr:cNvPr id="102" name="Picture 101">
          <a:extLst>
            <a:ext uri="{FF2B5EF4-FFF2-40B4-BE49-F238E27FC236}">
              <a16:creationId xmlns:a16="http://schemas.microsoft.com/office/drawing/2014/main" id="{00000000-0008-0000-0A00-000066000000}"/>
            </a:ext>
          </a:extLst>
        </xdr:cNvPr>
        <xdr:cNvPicPr>
          <a:picLocks noChangeAspect="1"/>
        </xdr:cNvPicPr>
      </xdr:nvPicPr>
      <xdr:blipFill>
        <a:blip xmlns:r="http://schemas.openxmlformats.org/officeDocument/2006/relationships" r:embed="rId1"/>
        <a:stretch>
          <a:fillRect/>
        </a:stretch>
      </xdr:blipFill>
      <xdr:spPr>
        <a:xfrm>
          <a:off x="0" y="670561"/>
          <a:ext cx="5031916" cy="2560320"/>
        </a:xfrm>
        <a:prstGeom prst="rect">
          <a:avLst/>
        </a:prstGeom>
      </xdr:spPr>
    </xdr:pic>
    <xdr:clientData/>
  </xdr:twoCellAnchor>
  <xdr:twoCellAnchor editAs="oneCell">
    <xdr:from>
      <xdr:col>0</xdr:col>
      <xdr:colOff>0</xdr:colOff>
      <xdr:row>20</xdr:row>
      <xdr:rowOff>1</xdr:rowOff>
    </xdr:from>
    <xdr:to>
      <xdr:col>11</xdr:col>
      <xdr:colOff>152400</xdr:colOff>
      <xdr:row>25</xdr:row>
      <xdr:rowOff>1</xdr:rowOff>
    </xdr:to>
    <xdr:pic>
      <xdr:nvPicPr>
        <xdr:cNvPr id="103" name="Picture 102">
          <a:extLst>
            <a:ext uri="{FF2B5EF4-FFF2-40B4-BE49-F238E27FC236}">
              <a16:creationId xmlns:a16="http://schemas.microsoft.com/office/drawing/2014/main" id="{00000000-0008-0000-0A00-000067000000}"/>
            </a:ext>
          </a:extLst>
        </xdr:cNvPr>
        <xdr:cNvPicPr>
          <a:picLocks noChangeAspect="1"/>
        </xdr:cNvPicPr>
      </xdr:nvPicPr>
      <xdr:blipFill>
        <a:blip xmlns:r="http://schemas.openxmlformats.org/officeDocument/2006/relationships" r:embed="rId2"/>
        <a:stretch>
          <a:fillRect/>
        </a:stretch>
      </xdr:blipFill>
      <xdr:spPr>
        <a:xfrm>
          <a:off x="0" y="3817621"/>
          <a:ext cx="6858000" cy="914400"/>
        </a:xfrm>
        <a:prstGeom prst="rect">
          <a:avLst/>
        </a:prstGeom>
      </xdr:spPr>
    </xdr:pic>
    <xdr:clientData/>
  </xdr:twoCellAnchor>
  <xdr:twoCellAnchor editAs="oneCell">
    <xdr:from>
      <xdr:col>0</xdr:col>
      <xdr:colOff>0</xdr:colOff>
      <xdr:row>28</xdr:row>
      <xdr:rowOff>0</xdr:rowOff>
    </xdr:from>
    <xdr:to>
      <xdr:col>9</xdr:col>
      <xdr:colOff>380842</xdr:colOff>
      <xdr:row>32</xdr:row>
      <xdr:rowOff>0</xdr:rowOff>
    </xdr:to>
    <xdr:pic>
      <xdr:nvPicPr>
        <xdr:cNvPr id="104" name="Picture 103">
          <a:extLst>
            <a:ext uri="{FF2B5EF4-FFF2-40B4-BE49-F238E27FC236}">
              <a16:creationId xmlns:a16="http://schemas.microsoft.com/office/drawing/2014/main" id="{00000000-0008-0000-0A00-000068000000}"/>
            </a:ext>
          </a:extLst>
        </xdr:cNvPr>
        <xdr:cNvPicPr>
          <a:picLocks noChangeAspect="1"/>
        </xdr:cNvPicPr>
      </xdr:nvPicPr>
      <xdr:blipFill>
        <a:blip xmlns:r="http://schemas.openxmlformats.org/officeDocument/2006/relationships" r:embed="rId3"/>
        <a:stretch>
          <a:fillRect/>
        </a:stretch>
      </xdr:blipFill>
      <xdr:spPr>
        <a:xfrm>
          <a:off x="0" y="5318760"/>
          <a:ext cx="5867242" cy="731520"/>
        </a:xfrm>
        <a:prstGeom prst="rect">
          <a:avLst/>
        </a:prstGeom>
      </xdr:spPr>
    </xdr:pic>
    <xdr:clientData/>
  </xdr:twoCellAnchor>
  <xdr:twoCellAnchor editAs="oneCell">
    <xdr:from>
      <xdr:col>0</xdr:col>
      <xdr:colOff>0</xdr:colOff>
      <xdr:row>35</xdr:row>
      <xdr:rowOff>0</xdr:rowOff>
    </xdr:from>
    <xdr:to>
      <xdr:col>9</xdr:col>
      <xdr:colOff>306347</xdr:colOff>
      <xdr:row>51</xdr:row>
      <xdr:rowOff>0</xdr:rowOff>
    </xdr:to>
    <xdr:pic>
      <xdr:nvPicPr>
        <xdr:cNvPr id="105" name="Picture 104">
          <a:extLst>
            <a:ext uri="{FF2B5EF4-FFF2-40B4-BE49-F238E27FC236}">
              <a16:creationId xmlns:a16="http://schemas.microsoft.com/office/drawing/2014/main" id="{00000000-0008-0000-0A00-000069000000}"/>
            </a:ext>
          </a:extLst>
        </xdr:cNvPr>
        <xdr:cNvPicPr>
          <a:picLocks noChangeAspect="1"/>
        </xdr:cNvPicPr>
      </xdr:nvPicPr>
      <xdr:blipFill>
        <a:blip xmlns:r="http://schemas.openxmlformats.org/officeDocument/2006/relationships" r:embed="rId4"/>
        <a:stretch>
          <a:fillRect/>
        </a:stretch>
      </xdr:blipFill>
      <xdr:spPr>
        <a:xfrm>
          <a:off x="0" y="6637020"/>
          <a:ext cx="5792747" cy="2926080"/>
        </a:xfrm>
        <a:prstGeom prst="rect">
          <a:avLst/>
        </a:prstGeom>
      </xdr:spPr>
    </xdr:pic>
    <xdr:clientData/>
  </xdr:twoCellAnchor>
  <xdr:twoCellAnchor editAs="oneCell">
    <xdr:from>
      <xdr:col>0</xdr:col>
      <xdr:colOff>0</xdr:colOff>
      <xdr:row>54</xdr:row>
      <xdr:rowOff>0</xdr:rowOff>
    </xdr:from>
    <xdr:to>
      <xdr:col>12</xdr:col>
      <xdr:colOff>76775</xdr:colOff>
      <xdr:row>65</xdr:row>
      <xdr:rowOff>0</xdr:rowOff>
    </xdr:to>
    <xdr:pic>
      <xdr:nvPicPr>
        <xdr:cNvPr id="106" name="Picture 105">
          <a:extLst>
            <a:ext uri="{FF2B5EF4-FFF2-40B4-BE49-F238E27FC236}">
              <a16:creationId xmlns:a16="http://schemas.microsoft.com/office/drawing/2014/main" id="{00000000-0008-0000-0A00-00006A000000}"/>
            </a:ext>
          </a:extLst>
        </xdr:cNvPr>
        <xdr:cNvPicPr>
          <a:picLocks noChangeAspect="1"/>
        </xdr:cNvPicPr>
      </xdr:nvPicPr>
      <xdr:blipFill>
        <a:blip xmlns:r="http://schemas.openxmlformats.org/officeDocument/2006/relationships" r:embed="rId5"/>
        <a:stretch>
          <a:fillRect/>
        </a:stretch>
      </xdr:blipFill>
      <xdr:spPr>
        <a:xfrm>
          <a:off x="0" y="10149840"/>
          <a:ext cx="7391975" cy="2011680"/>
        </a:xfrm>
        <a:prstGeom prst="rect">
          <a:avLst/>
        </a:prstGeom>
      </xdr:spPr>
    </xdr:pic>
    <xdr:clientData/>
  </xdr:twoCellAnchor>
  <xdr:twoCellAnchor editAs="oneCell">
    <xdr:from>
      <xdr:col>0</xdr:col>
      <xdr:colOff>0</xdr:colOff>
      <xdr:row>68</xdr:row>
      <xdr:rowOff>1</xdr:rowOff>
    </xdr:from>
    <xdr:to>
      <xdr:col>10</xdr:col>
      <xdr:colOff>452285</xdr:colOff>
      <xdr:row>78</xdr:row>
      <xdr:rowOff>1</xdr:rowOff>
    </xdr:to>
    <xdr:pic>
      <xdr:nvPicPr>
        <xdr:cNvPr id="107" name="Picture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6"/>
        <a:stretch>
          <a:fillRect/>
        </a:stretch>
      </xdr:blipFill>
      <xdr:spPr>
        <a:xfrm>
          <a:off x="0" y="12748261"/>
          <a:ext cx="6548285" cy="1828800"/>
        </a:xfrm>
        <a:prstGeom prst="rect">
          <a:avLst/>
        </a:prstGeom>
      </xdr:spPr>
    </xdr:pic>
    <xdr:clientData/>
  </xdr:twoCellAnchor>
  <xdr:twoCellAnchor editAs="oneCell">
    <xdr:from>
      <xdr:col>0</xdr:col>
      <xdr:colOff>0</xdr:colOff>
      <xdr:row>81</xdr:row>
      <xdr:rowOff>0</xdr:rowOff>
    </xdr:from>
    <xdr:to>
      <xdr:col>12</xdr:col>
      <xdr:colOff>201720</xdr:colOff>
      <xdr:row>102</xdr:row>
      <xdr:rowOff>0</xdr:rowOff>
    </xdr:to>
    <xdr:pic>
      <xdr:nvPicPr>
        <xdr:cNvPr id="108" name="Picture 107">
          <a:extLst>
            <a:ext uri="{FF2B5EF4-FFF2-40B4-BE49-F238E27FC236}">
              <a16:creationId xmlns:a16="http://schemas.microsoft.com/office/drawing/2014/main" id="{00000000-0008-0000-0A00-00006C000000}"/>
            </a:ext>
          </a:extLst>
        </xdr:cNvPr>
        <xdr:cNvPicPr>
          <a:picLocks noChangeAspect="1"/>
        </xdr:cNvPicPr>
      </xdr:nvPicPr>
      <xdr:blipFill>
        <a:blip xmlns:r="http://schemas.openxmlformats.org/officeDocument/2006/relationships" r:embed="rId7"/>
        <a:stretch>
          <a:fillRect/>
        </a:stretch>
      </xdr:blipFill>
      <xdr:spPr>
        <a:xfrm>
          <a:off x="0" y="15163800"/>
          <a:ext cx="7516920" cy="3840480"/>
        </a:xfrm>
        <a:prstGeom prst="rect">
          <a:avLst/>
        </a:prstGeom>
      </xdr:spPr>
    </xdr:pic>
    <xdr:clientData/>
  </xdr:twoCellAnchor>
  <xdr:twoCellAnchor editAs="oneCell">
    <xdr:from>
      <xdr:col>0</xdr:col>
      <xdr:colOff>0</xdr:colOff>
      <xdr:row>104</xdr:row>
      <xdr:rowOff>0</xdr:rowOff>
    </xdr:from>
    <xdr:to>
      <xdr:col>12</xdr:col>
      <xdr:colOff>220288</xdr:colOff>
      <xdr:row>125</xdr:row>
      <xdr:rowOff>0</xdr:rowOff>
    </xdr:to>
    <xdr:pic>
      <xdr:nvPicPr>
        <xdr:cNvPr id="109" name="Picture 108">
          <a:extLst>
            <a:ext uri="{FF2B5EF4-FFF2-40B4-BE49-F238E27FC236}">
              <a16:creationId xmlns:a16="http://schemas.microsoft.com/office/drawing/2014/main" id="{00000000-0008-0000-0A00-00006D000000}"/>
            </a:ext>
          </a:extLst>
        </xdr:cNvPr>
        <xdr:cNvPicPr>
          <a:picLocks noChangeAspect="1"/>
        </xdr:cNvPicPr>
      </xdr:nvPicPr>
      <xdr:blipFill>
        <a:blip xmlns:r="http://schemas.openxmlformats.org/officeDocument/2006/relationships" r:embed="rId8"/>
        <a:stretch>
          <a:fillRect/>
        </a:stretch>
      </xdr:blipFill>
      <xdr:spPr>
        <a:xfrm>
          <a:off x="0" y="19370040"/>
          <a:ext cx="7535488" cy="3840480"/>
        </a:xfrm>
        <a:prstGeom prst="rect">
          <a:avLst/>
        </a:prstGeom>
      </xdr:spPr>
    </xdr:pic>
    <xdr:clientData/>
  </xdr:twoCellAnchor>
  <xdr:twoCellAnchor editAs="oneCell">
    <xdr:from>
      <xdr:col>0</xdr:col>
      <xdr:colOff>0</xdr:colOff>
      <xdr:row>127</xdr:row>
      <xdr:rowOff>0</xdr:rowOff>
    </xdr:from>
    <xdr:to>
      <xdr:col>11</xdr:col>
      <xdr:colOff>488917</xdr:colOff>
      <xdr:row>147</xdr:row>
      <xdr:rowOff>0</xdr:rowOff>
    </xdr:to>
    <xdr:pic>
      <xdr:nvPicPr>
        <xdr:cNvPr id="110" name="Picture 109">
          <a:extLst>
            <a:ext uri="{FF2B5EF4-FFF2-40B4-BE49-F238E27FC236}">
              <a16:creationId xmlns:a16="http://schemas.microsoft.com/office/drawing/2014/main" id="{00000000-0008-0000-0A00-00006E000000}"/>
            </a:ext>
          </a:extLst>
        </xdr:cNvPr>
        <xdr:cNvPicPr>
          <a:picLocks noChangeAspect="1"/>
        </xdr:cNvPicPr>
      </xdr:nvPicPr>
      <xdr:blipFill>
        <a:blip xmlns:r="http://schemas.openxmlformats.org/officeDocument/2006/relationships" r:embed="rId9"/>
        <a:stretch>
          <a:fillRect/>
        </a:stretch>
      </xdr:blipFill>
      <xdr:spPr>
        <a:xfrm>
          <a:off x="0" y="23576280"/>
          <a:ext cx="7194517" cy="3657600"/>
        </a:xfrm>
        <a:prstGeom prst="rect">
          <a:avLst/>
        </a:prstGeom>
      </xdr:spPr>
    </xdr:pic>
    <xdr:clientData/>
  </xdr:twoCellAnchor>
  <xdr:twoCellAnchor editAs="oneCell">
    <xdr:from>
      <xdr:col>0</xdr:col>
      <xdr:colOff>0</xdr:colOff>
      <xdr:row>149</xdr:row>
      <xdr:rowOff>1</xdr:rowOff>
    </xdr:from>
    <xdr:to>
      <xdr:col>11</xdr:col>
      <xdr:colOff>452977</xdr:colOff>
      <xdr:row>169</xdr:row>
      <xdr:rowOff>1</xdr:rowOff>
    </xdr:to>
    <xdr:pic>
      <xdr:nvPicPr>
        <xdr:cNvPr id="111" name="Picture 110">
          <a:extLst>
            <a:ext uri="{FF2B5EF4-FFF2-40B4-BE49-F238E27FC236}">
              <a16:creationId xmlns:a16="http://schemas.microsoft.com/office/drawing/2014/main" id="{00000000-0008-0000-0A00-00006F000000}"/>
            </a:ext>
          </a:extLst>
        </xdr:cNvPr>
        <xdr:cNvPicPr>
          <a:picLocks noChangeAspect="1"/>
        </xdr:cNvPicPr>
      </xdr:nvPicPr>
      <xdr:blipFill>
        <a:blip xmlns:r="http://schemas.openxmlformats.org/officeDocument/2006/relationships" r:embed="rId10"/>
        <a:stretch>
          <a:fillRect/>
        </a:stretch>
      </xdr:blipFill>
      <xdr:spPr>
        <a:xfrm>
          <a:off x="0" y="27599641"/>
          <a:ext cx="7158577" cy="3657600"/>
        </a:xfrm>
        <a:prstGeom prst="rect">
          <a:avLst/>
        </a:prstGeom>
      </xdr:spPr>
    </xdr:pic>
    <xdr:clientData/>
  </xdr:twoCellAnchor>
  <xdr:twoCellAnchor editAs="oneCell">
    <xdr:from>
      <xdr:col>0</xdr:col>
      <xdr:colOff>0</xdr:colOff>
      <xdr:row>171</xdr:row>
      <xdr:rowOff>0</xdr:rowOff>
    </xdr:from>
    <xdr:to>
      <xdr:col>11</xdr:col>
      <xdr:colOff>489224</xdr:colOff>
      <xdr:row>191</xdr:row>
      <xdr:rowOff>0</xdr:rowOff>
    </xdr:to>
    <xdr:pic>
      <xdr:nvPicPr>
        <xdr:cNvPr id="112" name="Picture 111">
          <a:extLst>
            <a:ext uri="{FF2B5EF4-FFF2-40B4-BE49-F238E27FC236}">
              <a16:creationId xmlns:a16="http://schemas.microsoft.com/office/drawing/2014/main" id="{00000000-0008-0000-0A00-000070000000}"/>
            </a:ext>
          </a:extLst>
        </xdr:cNvPr>
        <xdr:cNvPicPr>
          <a:picLocks noChangeAspect="1"/>
        </xdr:cNvPicPr>
      </xdr:nvPicPr>
      <xdr:blipFill>
        <a:blip xmlns:r="http://schemas.openxmlformats.org/officeDocument/2006/relationships" r:embed="rId11"/>
        <a:stretch>
          <a:fillRect/>
        </a:stretch>
      </xdr:blipFill>
      <xdr:spPr>
        <a:xfrm>
          <a:off x="0" y="31623000"/>
          <a:ext cx="7194824" cy="3657600"/>
        </a:xfrm>
        <a:prstGeom prst="rect">
          <a:avLst/>
        </a:prstGeom>
      </xdr:spPr>
    </xdr:pic>
    <xdr:clientData/>
  </xdr:twoCellAnchor>
  <xdr:twoCellAnchor editAs="oneCell">
    <xdr:from>
      <xdr:col>0</xdr:col>
      <xdr:colOff>0</xdr:colOff>
      <xdr:row>193</xdr:row>
      <xdr:rowOff>0</xdr:rowOff>
    </xdr:from>
    <xdr:to>
      <xdr:col>11</xdr:col>
      <xdr:colOff>443764</xdr:colOff>
      <xdr:row>213</xdr:row>
      <xdr:rowOff>0</xdr:rowOff>
    </xdr:to>
    <xdr:pic>
      <xdr:nvPicPr>
        <xdr:cNvPr id="113" name="Picture 112">
          <a:extLst>
            <a:ext uri="{FF2B5EF4-FFF2-40B4-BE49-F238E27FC236}">
              <a16:creationId xmlns:a16="http://schemas.microsoft.com/office/drawing/2014/main" id="{00000000-0008-0000-0A00-000071000000}"/>
            </a:ext>
          </a:extLst>
        </xdr:cNvPr>
        <xdr:cNvPicPr>
          <a:picLocks noChangeAspect="1"/>
        </xdr:cNvPicPr>
      </xdr:nvPicPr>
      <xdr:blipFill>
        <a:blip xmlns:r="http://schemas.openxmlformats.org/officeDocument/2006/relationships" r:embed="rId12"/>
        <a:stretch>
          <a:fillRect/>
        </a:stretch>
      </xdr:blipFill>
      <xdr:spPr>
        <a:xfrm>
          <a:off x="0" y="35646360"/>
          <a:ext cx="7149364" cy="3657600"/>
        </a:xfrm>
        <a:prstGeom prst="rect">
          <a:avLst/>
        </a:prstGeom>
      </xdr:spPr>
    </xdr:pic>
    <xdr:clientData/>
  </xdr:twoCellAnchor>
  <xdr:twoCellAnchor editAs="oneCell">
    <xdr:from>
      <xdr:col>0</xdr:col>
      <xdr:colOff>0</xdr:colOff>
      <xdr:row>215</xdr:row>
      <xdr:rowOff>0</xdr:rowOff>
    </xdr:from>
    <xdr:to>
      <xdr:col>11</xdr:col>
      <xdr:colOff>489224</xdr:colOff>
      <xdr:row>235</xdr:row>
      <xdr:rowOff>0</xdr:rowOff>
    </xdr:to>
    <xdr:pic>
      <xdr:nvPicPr>
        <xdr:cNvPr id="114" name="Picture 113">
          <a:extLst>
            <a:ext uri="{FF2B5EF4-FFF2-40B4-BE49-F238E27FC236}">
              <a16:creationId xmlns:a16="http://schemas.microsoft.com/office/drawing/2014/main" id="{00000000-0008-0000-0A00-000072000000}"/>
            </a:ext>
          </a:extLst>
        </xdr:cNvPr>
        <xdr:cNvPicPr>
          <a:picLocks noChangeAspect="1"/>
        </xdr:cNvPicPr>
      </xdr:nvPicPr>
      <xdr:blipFill>
        <a:blip xmlns:r="http://schemas.openxmlformats.org/officeDocument/2006/relationships" r:embed="rId13"/>
        <a:stretch>
          <a:fillRect/>
        </a:stretch>
      </xdr:blipFill>
      <xdr:spPr>
        <a:xfrm>
          <a:off x="0" y="39669720"/>
          <a:ext cx="7194824" cy="3657600"/>
        </a:xfrm>
        <a:prstGeom prst="rect">
          <a:avLst/>
        </a:prstGeom>
      </xdr:spPr>
    </xdr:pic>
    <xdr:clientData/>
  </xdr:twoCellAnchor>
  <xdr:twoCellAnchor editAs="oneCell">
    <xdr:from>
      <xdr:col>0</xdr:col>
      <xdr:colOff>0</xdr:colOff>
      <xdr:row>238</xdr:row>
      <xdr:rowOff>1</xdr:rowOff>
    </xdr:from>
    <xdr:to>
      <xdr:col>11</xdr:col>
      <xdr:colOff>452977</xdr:colOff>
      <xdr:row>258</xdr:row>
      <xdr:rowOff>1</xdr:rowOff>
    </xdr:to>
    <xdr:pic>
      <xdr:nvPicPr>
        <xdr:cNvPr id="115" name="Picture 114">
          <a:extLst>
            <a:ext uri="{FF2B5EF4-FFF2-40B4-BE49-F238E27FC236}">
              <a16:creationId xmlns:a16="http://schemas.microsoft.com/office/drawing/2014/main" id="{00000000-0008-0000-0A00-000073000000}"/>
            </a:ext>
          </a:extLst>
        </xdr:cNvPr>
        <xdr:cNvPicPr>
          <a:picLocks noChangeAspect="1"/>
        </xdr:cNvPicPr>
      </xdr:nvPicPr>
      <xdr:blipFill>
        <a:blip xmlns:r="http://schemas.openxmlformats.org/officeDocument/2006/relationships" r:embed="rId14"/>
        <a:stretch>
          <a:fillRect/>
        </a:stretch>
      </xdr:blipFill>
      <xdr:spPr>
        <a:xfrm>
          <a:off x="0" y="43914061"/>
          <a:ext cx="7158577" cy="3657600"/>
        </a:xfrm>
        <a:prstGeom prst="rect">
          <a:avLst/>
        </a:prstGeom>
      </xdr:spPr>
    </xdr:pic>
    <xdr:clientData/>
  </xdr:twoCellAnchor>
  <xdr:twoCellAnchor editAs="oneCell">
    <xdr:from>
      <xdr:col>0</xdr:col>
      <xdr:colOff>0</xdr:colOff>
      <xdr:row>261</xdr:row>
      <xdr:rowOff>0</xdr:rowOff>
    </xdr:from>
    <xdr:to>
      <xdr:col>12</xdr:col>
      <xdr:colOff>287384</xdr:colOff>
      <xdr:row>282</xdr:row>
      <xdr:rowOff>0</xdr:rowOff>
    </xdr:to>
    <xdr:pic>
      <xdr:nvPicPr>
        <xdr:cNvPr id="116" name="Picture 115">
          <a:extLst>
            <a:ext uri="{FF2B5EF4-FFF2-40B4-BE49-F238E27FC236}">
              <a16:creationId xmlns:a16="http://schemas.microsoft.com/office/drawing/2014/main" id="{00000000-0008-0000-0A00-000074000000}"/>
            </a:ext>
          </a:extLst>
        </xdr:cNvPr>
        <xdr:cNvPicPr>
          <a:picLocks noChangeAspect="1"/>
        </xdr:cNvPicPr>
      </xdr:nvPicPr>
      <xdr:blipFill>
        <a:blip xmlns:r="http://schemas.openxmlformats.org/officeDocument/2006/relationships" r:embed="rId15"/>
        <a:stretch>
          <a:fillRect/>
        </a:stretch>
      </xdr:blipFill>
      <xdr:spPr>
        <a:xfrm>
          <a:off x="0" y="48158400"/>
          <a:ext cx="7602584" cy="3840480"/>
        </a:xfrm>
        <a:prstGeom prst="rect">
          <a:avLst/>
        </a:prstGeom>
      </xdr:spPr>
    </xdr:pic>
    <xdr:clientData/>
  </xdr:twoCellAnchor>
  <xdr:twoCellAnchor editAs="oneCell">
    <xdr:from>
      <xdr:col>0</xdr:col>
      <xdr:colOff>0</xdr:colOff>
      <xdr:row>285</xdr:row>
      <xdr:rowOff>0</xdr:rowOff>
    </xdr:from>
    <xdr:to>
      <xdr:col>10</xdr:col>
      <xdr:colOff>74215</xdr:colOff>
      <xdr:row>289</xdr:row>
      <xdr:rowOff>0</xdr:rowOff>
    </xdr:to>
    <xdr:pic>
      <xdr:nvPicPr>
        <xdr:cNvPr id="117" name="Picture 116">
          <a:extLst>
            <a:ext uri="{FF2B5EF4-FFF2-40B4-BE49-F238E27FC236}">
              <a16:creationId xmlns:a16="http://schemas.microsoft.com/office/drawing/2014/main" id="{00000000-0008-0000-0A00-000075000000}"/>
            </a:ext>
          </a:extLst>
        </xdr:cNvPr>
        <xdr:cNvPicPr>
          <a:picLocks noChangeAspect="1"/>
        </xdr:cNvPicPr>
      </xdr:nvPicPr>
      <xdr:blipFill>
        <a:blip xmlns:r="http://schemas.openxmlformats.org/officeDocument/2006/relationships" r:embed="rId16"/>
        <a:stretch>
          <a:fillRect/>
        </a:stretch>
      </xdr:blipFill>
      <xdr:spPr>
        <a:xfrm>
          <a:off x="0" y="52585620"/>
          <a:ext cx="6170215" cy="73152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505831</xdr:colOff>
      <xdr:row>28</xdr:row>
      <xdr:rowOff>14052</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0" y="0"/>
          <a:ext cx="7211431" cy="5134692"/>
        </a:xfrm>
        <a:prstGeom prst="rect">
          <a:avLst/>
        </a:prstGeom>
      </xdr:spPr>
    </xdr:pic>
    <xdr:clientData/>
  </xdr:twoCellAnchor>
  <xdr:twoCellAnchor editAs="oneCell">
    <xdr:from>
      <xdr:col>0</xdr:col>
      <xdr:colOff>0</xdr:colOff>
      <xdr:row>28</xdr:row>
      <xdr:rowOff>0</xdr:rowOff>
    </xdr:from>
    <xdr:to>
      <xdr:col>12</xdr:col>
      <xdr:colOff>134390</xdr:colOff>
      <xdr:row>65</xdr:row>
      <xdr:rowOff>25713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0" y="5120640"/>
          <a:ext cx="7449590" cy="6792273"/>
        </a:xfrm>
        <a:prstGeom prst="rect">
          <a:avLst/>
        </a:prstGeom>
      </xdr:spPr>
    </xdr:pic>
    <xdr:clientData/>
  </xdr:twoCellAnchor>
  <xdr:twoCellAnchor editAs="oneCell">
    <xdr:from>
      <xdr:col>0</xdr:col>
      <xdr:colOff>0</xdr:colOff>
      <xdr:row>65</xdr:row>
      <xdr:rowOff>0</xdr:rowOff>
    </xdr:from>
    <xdr:to>
      <xdr:col>11</xdr:col>
      <xdr:colOff>572516</xdr:colOff>
      <xdr:row>80</xdr:row>
      <xdr:rowOff>114699</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0" y="11887200"/>
          <a:ext cx="7278116" cy="2857899"/>
        </a:xfrm>
        <a:prstGeom prst="rect">
          <a:avLst/>
        </a:prstGeom>
      </xdr:spPr>
    </xdr:pic>
    <xdr:clientData/>
  </xdr:twoCellAnchor>
  <xdr:twoCellAnchor editAs="oneCell">
    <xdr:from>
      <xdr:col>0</xdr:col>
      <xdr:colOff>0</xdr:colOff>
      <xdr:row>81</xdr:row>
      <xdr:rowOff>0</xdr:rowOff>
    </xdr:from>
    <xdr:to>
      <xdr:col>12</xdr:col>
      <xdr:colOff>229653</xdr:colOff>
      <xdr:row>127</xdr:row>
      <xdr:rowOff>170743</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4"/>
        <a:stretch>
          <a:fillRect/>
        </a:stretch>
      </xdr:blipFill>
      <xdr:spPr>
        <a:xfrm>
          <a:off x="0" y="14813280"/>
          <a:ext cx="7544853" cy="8583223"/>
        </a:xfrm>
        <a:prstGeom prst="rect">
          <a:avLst/>
        </a:prstGeom>
      </xdr:spPr>
    </xdr:pic>
    <xdr:clientData/>
  </xdr:twoCellAnchor>
  <xdr:twoCellAnchor editAs="oneCell">
    <xdr:from>
      <xdr:col>0</xdr:col>
      <xdr:colOff>0</xdr:colOff>
      <xdr:row>128</xdr:row>
      <xdr:rowOff>0</xdr:rowOff>
    </xdr:from>
    <xdr:to>
      <xdr:col>12</xdr:col>
      <xdr:colOff>353495</xdr:colOff>
      <xdr:row>144</xdr:row>
      <xdr:rowOff>65187</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5"/>
        <a:stretch>
          <a:fillRect/>
        </a:stretch>
      </xdr:blipFill>
      <xdr:spPr>
        <a:xfrm>
          <a:off x="0" y="23408640"/>
          <a:ext cx="7668695" cy="2991267"/>
        </a:xfrm>
        <a:prstGeom prst="rect">
          <a:avLst/>
        </a:prstGeom>
      </xdr:spPr>
    </xdr:pic>
    <xdr:clientData/>
  </xdr:twoCellAnchor>
  <xdr:twoCellAnchor editAs="oneCell">
    <xdr:from>
      <xdr:col>0</xdr:col>
      <xdr:colOff>0</xdr:colOff>
      <xdr:row>145</xdr:row>
      <xdr:rowOff>0</xdr:rowOff>
    </xdr:from>
    <xdr:to>
      <xdr:col>12</xdr:col>
      <xdr:colOff>296337</xdr:colOff>
      <xdr:row>184</xdr:row>
      <xdr:rowOff>2901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6"/>
        <a:stretch>
          <a:fillRect/>
        </a:stretch>
      </xdr:blipFill>
      <xdr:spPr>
        <a:xfrm>
          <a:off x="0" y="26517600"/>
          <a:ext cx="7611537" cy="71352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hartercom-my.sharepoint.com/personal/alexander_mcteague_charter_com/Documents/Excel%20Projects/QC%20Dashboard%20DEV%20v0.5.1.xlsm" TargetMode="External"/><Relationship Id="rId1" Type="http://schemas.openxmlformats.org/officeDocument/2006/relationships/externalLinkPath" Target="QC%20Dashboard%20DEV%20v0.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up"/>
      <sheetName val="How-To"/>
      <sheetName val="File Imports"/>
      <sheetName val="Errors"/>
      <sheetName val="Splice Report"/>
      <sheetName val="Port Continuity"/>
      <sheetName val="BOMs"/>
      <sheetName val="KMZ"/>
      <sheetName val="PrismMQMS"/>
      <sheetName val="Changelog"/>
      <sheetName val="Testing"/>
    </sheetNames>
    <sheetDataSet>
      <sheetData sheetId="0"/>
      <sheetData sheetId="1"/>
      <sheetData sheetId="2"/>
      <sheetData sheetId="3"/>
      <sheetData sheetId="4"/>
      <sheetData sheetId="5"/>
      <sheetData sheetId="6"/>
      <sheetData sheetId="7"/>
      <sheetData sheetId="8">
        <row r="4">
          <cell r="C4" t="str">
            <v>In-House (DG1/DG5)</v>
          </cell>
        </row>
        <row r="5">
          <cell r="C5" t="str">
            <v>test@charter.com</v>
          </cell>
        </row>
        <row r="6">
          <cell r="C6" t="str">
            <v>testsup@charter.com</v>
          </cell>
        </row>
        <row r="8">
          <cell r="C8" t="str">
            <v>emmanuel.best@charter.com</v>
          </cell>
        </row>
        <row r="9">
          <cell r="C9" t="str">
            <v>jan.m.ison@charter.com</v>
          </cell>
        </row>
        <row r="11">
          <cell r="C11" t="str">
            <v>123456</v>
          </cell>
        </row>
        <row r="12">
          <cell r="C12" t="str">
            <v>SP108E</v>
          </cell>
        </row>
        <row r="13">
          <cell r="C13" t="str">
            <v>SC</v>
          </cell>
        </row>
        <row r="15">
          <cell r="F15" t="str">
            <v>QC Submittal: 123456-SP108E-SC</v>
          </cell>
        </row>
        <row r="16">
          <cell r="F16" t="str">
            <v>test@charter.com;testsup@charter.com;</v>
          </cell>
        </row>
        <row r="17">
          <cell r="F17" t="str">
            <v>DL-RDS-CHARTER-RDOF-MGMT@charter.com;emmanuel.best@charter.com;jan.m.ison@charter.com;</v>
          </cell>
        </row>
        <row r="20">
          <cell r="F20" t="str">
            <v>Project Details Totals – 123456</v>
          </cell>
        </row>
        <row r="21">
          <cell r="F21" t="str">
            <v>DL-RDOF-SG-MQMS-Assignments@charter.com;</v>
          </cell>
        </row>
        <row r="22">
          <cell r="F22" t="str">
            <v>emmanuel.best@charter.com;</v>
          </cell>
        </row>
      </sheetData>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35.xml"/><Relationship Id="rId21" Type="http://schemas.openxmlformats.org/officeDocument/2006/relationships/ctrlProp" Target="../ctrlProps/ctrlProp30.xml"/><Relationship Id="rId34" Type="http://schemas.openxmlformats.org/officeDocument/2006/relationships/ctrlProp" Target="../ctrlProps/ctrlProp43.xml"/><Relationship Id="rId42" Type="http://schemas.openxmlformats.org/officeDocument/2006/relationships/ctrlProp" Target="../ctrlProps/ctrlProp51.xml"/><Relationship Id="rId47" Type="http://schemas.openxmlformats.org/officeDocument/2006/relationships/ctrlProp" Target="../ctrlProps/ctrlProp56.xml"/><Relationship Id="rId50" Type="http://schemas.openxmlformats.org/officeDocument/2006/relationships/ctrlProp" Target="../ctrlProps/ctrlProp59.xml"/><Relationship Id="rId55" Type="http://schemas.openxmlformats.org/officeDocument/2006/relationships/ctrlProp" Target="../ctrlProps/ctrlProp64.xml"/><Relationship Id="rId63" Type="http://schemas.openxmlformats.org/officeDocument/2006/relationships/ctrlProp" Target="../ctrlProps/ctrlProp72.xml"/><Relationship Id="rId7" Type="http://schemas.openxmlformats.org/officeDocument/2006/relationships/ctrlProp" Target="../ctrlProps/ctrlProp16.xml"/><Relationship Id="rId2" Type="http://schemas.openxmlformats.org/officeDocument/2006/relationships/drawing" Target="../drawings/drawing5.xml"/><Relationship Id="rId16" Type="http://schemas.openxmlformats.org/officeDocument/2006/relationships/ctrlProp" Target="../ctrlProps/ctrlProp25.xml"/><Relationship Id="rId29" Type="http://schemas.openxmlformats.org/officeDocument/2006/relationships/ctrlProp" Target="../ctrlProps/ctrlProp38.xml"/><Relationship Id="rId11" Type="http://schemas.openxmlformats.org/officeDocument/2006/relationships/ctrlProp" Target="../ctrlProps/ctrlProp20.xml"/><Relationship Id="rId24" Type="http://schemas.openxmlformats.org/officeDocument/2006/relationships/ctrlProp" Target="../ctrlProps/ctrlProp33.xml"/><Relationship Id="rId32" Type="http://schemas.openxmlformats.org/officeDocument/2006/relationships/ctrlProp" Target="../ctrlProps/ctrlProp41.xml"/><Relationship Id="rId37" Type="http://schemas.openxmlformats.org/officeDocument/2006/relationships/ctrlProp" Target="../ctrlProps/ctrlProp46.xml"/><Relationship Id="rId40" Type="http://schemas.openxmlformats.org/officeDocument/2006/relationships/ctrlProp" Target="../ctrlProps/ctrlProp49.xml"/><Relationship Id="rId45" Type="http://schemas.openxmlformats.org/officeDocument/2006/relationships/ctrlProp" Target="../ctrlProps/ctrlProp54.xml"/><Relationship Id="rId53" Type="http://schemas.openxmlformats.org/officeDocument/2006/relationships/ctrlProp" Target="../ctrlProps/ctrlProp62.xml"/><Relationship Id="rId58" Type="http://schemas.openxmlformats.org/officeDocument/2006/relationships/ctrlProp" Target="../ctrlProps/ctrlProp67.xml"/><Relationship Id="rId66" Type="http://schemas.openxmlformats.org/officeDocument/2006/relationships/comments" Target="../comments1.xml"/><Relationship Id="rId5" Type="http://schemas.openxmlformats.org/officeDocument/2006/relationships/ctrlProp" Target="../ctrlProps/ctrlProp14.xml"/><Relationship Id="rId61" Type="http://schemas.openxmlformats.org/officeDocument/2006/relationships/ctrlProp" Target="../ctrlProps/ctrlProp70.xml"/><Relationship Id="rId19" Type="http://schemas.openxmlformats.org/officeDocument/2006/relationships/ctrlProp" Target="../ctrlProps/ctrlProp28.xml"/><Relationship Id="rId14" Type="http://schemas.openxmlformats.org/officeDocument/2006/relationships/ctrlProp" Target="../ctrlProps/ctrlProp23.xml"/><Relationship Id="rId22" Type="http://schemas.openxmlformats.org/officeDocument/2006/relationships/ctrlProp" Target="../ctrlProps/ctrlProp31.xml"/><Relationship Id="rId27" Type="http://schemas.openxmlformats.org/officeDocument/2006/relationships/ctrlProp" Target="../ctrlProps/ctrlProp36.xml"/><Relationship Id="rId30" Type="http://schemas.openxmlformats.org/officeDocument/2006/relationships/ctrlProp" Target="../ctrlProps/ctrlProp39.xml"/><Relationship Id="rId35" Type="http://schemas.openxmlformats.org/officeDocument/2006/relationships/ctrlProp" Target="../ctrlProps/ctrlProp44.xml"/><Relationship Id="rId43" Type="http://schemas.openxmlformats.org/officeDocument/2006/relationships/ctrlProp" Target="../ctrlProps/ctrlProp52.xml"/><Relationship Id="rId48" Type="http://schemas.openxmlformats.org/officeDocument/2006/relationships/ctrlProp" Target="../ctrlProps/ctrlProp57.xml"/><Relationship Id="rId56" Type="http://schemas.openxmlformats.org/officeDocument/2006/relationships/ctrlProp" Target="../ctrlProps/ctrlProp65.xml"/><Relationship Id="rId64" Type="http://schemas.openxmlformats.org/officeDocument/2006/relationships/ctrlProp" Target="../ctrlProps/ctrlProp73.xml"/><Relationship Id="rId8" Type="http://schemas.openxmlformats.org/officeDocument/2006/relationships/ctrlProp" Target="../ctrlProps/ctrlProp17.xml"/><Relationship Id="rId51" Type="http://schemas.openxmlformats.org/officeDocument/2006/relationships/ctrlProp" Target="../ctrlProps/ctrlProp60.xml"/><Relationship Id="rId3" Type="http://schemas.openxmlformats.org/officeDocument/2006/relationships/vmlDrawing" Target="../drawings/vmlDrawing3.vml"/><Relationship Id="rId12" Type="http://schemas.openxmlformats.org/officeDocument/2006/relationships/ctrlProp" Target="../ctrlProps/ctrlProp21.xml"/><Relationship Id="rId17" Type="http://schemas.openxmlformats.org/officeDocument/2006/relationships/ctrlProp" Target="../ctrlProps/ctrlProp26.xml"/><Relationship Id="rId25" Type="http://schemas.openxmlformats.org/officeDocument/2006/relationships/ctrlProp" Target="../ctrlProps/ctrlProp34.xml"/><Relationship Id="rId33" Type="http://schemas.openxmlformats.org/officeDocument/2006/relationships/ctrlProp" Target="../ctrlProps/ctrlProp42.xml"/><Relationship Id="rId38" Type="http://schemas.openxmlformats.org/officeDocument/2006/relationships/ctrlProp" Target="../ctrlProps/ctrlProp47.xml"/><Relationship Id="rId46" Type="http://schemas.openxmlformats.org/officeDocument/2006/relationships/ctrlProp" Target="../ctrlProps/ctrlProp55.xml"/><Relationship Id="rId59" Type="http://schemas.openxmlformats.org/officeDocument/2006/relationships/ctrlProp" Target="../ctrlProps/ctrlProp68.xml"/><Relationship Id="rId20" Type="http://schemas.openxmlformats.org/officeDocument/2006/relationships/ctrlProp" Target="../ctrlProps/ctrlProp29.xml"/><Relationship Id="rId41" Type="http://schemas.openxmlformats.org/officeDocument/2006/relationships/ctrlProp" Target="../ctrlProps/ctrlProp50.xml"/><Relationship Id="rId54" Type="http://schemas.openxmlformats.org/officeDocument/2006/relationships/ctrlProp" Target="../ctrlProps/ctrlProp63.xml"/><Relationship Id="rId62" Type="http://schemas.openxmlformats.org/officeDocument/2006/relationships/ctrlProp" Target="../ctrlProps/ctrlProp71.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5" Type="http://schemas.openxmlformats.org/officeDocument/2006/relationships/ctrlProp" Target="../ctrlProps/ctrlProp24.xml"/><Relationship Id="rId23" Type="http://schemas.openxmlformats.org/officeDocument/2006/relationships/ctrlProp" Target="../ctrlProps/ctrlProp32.xml"/><Relationship Id="rId28" Type="http://schemas.openxmlformats.org/officeDocument/2006/relationships/ctrlProp" Target="../ctrlProps/ctrlProp37.xml"/><Relationship Id="rId36" Type="http://schemas.openxmlformats.org/officeDocument/2006/relationships/ctrlProp" Target="../ctrlProps/ctrlProp45.xml"/><Relationship Id="rId49" Type="http://schemas.openxmlformats.org/officeDocument/2006/relationships/ctrlProp" Target="../ctrlProps/ctrlProp58.xml"/><Relationship Id="rId57" Type="http://schemas.openxmlformats.org/officeDocument/2006/relationships/ctrlProp" Target="../ctrlProps/ctrlProp66.xml"/><Relationship Id="rId10" Type="http://schemas.openxmlformats.org/officeDocument/2006/relationships/ctrlProp" Target="../ctrlProps/ctrlProp19.xml"/><Relationship Id="rId31" Type="http://schemas.openxmlformats.org/officeDocument/2006/relationships/ctrlProp" Target="../ctrlProps/ctrlProp40.xml"/><Relationship Id="rId44" Type="http://schemas.openxmlformats.org/officeDocument/2006/relationships/ctrlProp" Target="../ctrlProps/ctrlProp53.xml"/><Relationship Id="rId52" Type="http://schemas.openxmlformats.org/officeDocument/2006/relationships/ctrlProp" Target="../ctrlProps/ctrlProp61.xml"/><Relationship Id="rId60" Type="http://schemas.openxmlformats.org/officeDocument/2006/relationships/ctrlProp" Target="../ctrlProps/ctrlProp69.xml"/><Relationship Id="rId65" Type="http://schemas.openxmlformats.org/officeDocument/2006/relationships/ctrlProp" Target="../ctrlProps/ctrlProp74.xml"/><Relationship Id="rId4" Type="http://schemas.openxmlformats.org/officeDocument/2006/relationships/ctrlProp" Target="../ctrlProps/ctrlProp13.xml"/><Relationship Id="rId9" Type="http://schemas.openxmlformats.org/officeDocument/2006/relationships/ctrlProp" Target="../ctrlProps/ctrlProp18.xml"/><Relationship Id="rId13" Type="http://schemas.openxmlformats.org/officeDocument/2006/relationships/ctrlProp" Target="../ctrlProps/ctrlProp22.xml"/><Relationship Id="rId18" Type="http://schemas.openxmlformats.org/officeDocument/2006/relationships/ctrlProp" Target="../ctrlProps/ctrlProp27.xml"/><Relationship Id="rId39" Type="http://schemas.openxmlformats.org/officeDocument/2006/relationships/ctrlProp" Target="../ctrlProps/ctrlProp4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4.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18" Type="http://schemas.openxmlformats.org/officeDocument/2006/relationships/ctrlProp" Target="../ctrlProps/ctrlProp100.xml"/><Relationship Id="rId26" Type="http://schemas.openxmlformats.org/officeDocument/2006/relationships/ctrlProp" Target="../ctrlProps/ctrlProp108.xml"/><Relationship Id="rId3" Type="http://schemas.openxmlformats.org/officeDocument/2006/relationships/ctrlProp" Target="../ctrlProps/ctrlProp85.xml"/><Relationship Id="rId21" Type="http://schemas.openxmlformats.org/officeDocument/2006/relationships/ctrlProp" Target="../ctrlProps/ctrlProp103.xml"/><Relationship Id="rId7" Type="http://schemas.openxmlformats.org/officeDocument/2006/relationships/ctrlProp" Target="../ctrlProps/ctrlProp89.xml"/><Relationship Id="rId12" Type="http://schemas.openxmlformats.org/officeDocument/2006/relationships/ctrlProp" Target="../ctrlProps/ctrlProp94.xml"/><Relationship Id="rId17" Type="http://schemas.openxmlformats.org/officeDocument/2006/relationships/ctrlProp" Target="../ctrlProps/ctrlProp99.xml"/><Relationship Id="rId25" Type="http://schemas.openxmlformats.org/officeDocument/2006/relationships/ctrlProp" Target="../ctrlProps/ctrlProp107.xml"/><Relationship Id="rId2" Type="http://schemas.openxmlformats.org/officeDocument/2006/relationships/vmlDrawing" Target="../drawings/vmlDrawing5.vml"/><Relationship Id="rId16" Type="http://schemas.openxmlformats.org/officeDocument/2006/relationships/ctrlProp" Target="../ctrlProps/ctrlProp98.xml"/><Relationship Id="rId20" Type="http://schemas.openxmlformats.org/officeDocument/2006/relationships/ctrlProp" Target="../ctrlProps/ctrlProp102.xml"/><Relationship Id="rId1" Type="http://schemas.openxmlformats.org/officeDocument/2006/relationships/drawing" Target="../drawings/drawing7.xml"/><Relationship Id="rId6" Type="http://schemas.openxmlformats.org/officeDocument/2006/relationships/ctrlProp" Target="../ctrlProps/ctrlProp88.xml"/><Relationship Id="rId11" Type="http://schemas.openxmlformats.org/officeDocument/2006/relationships/ctrlProp" Target="../ctrlProps/ctrlProp93.xml"/><Relationship Id="rId24" Type="http://schemas.openxmlformats.org/officeDocument/2006/relationships/ctrlProp" Target="../ctrlProps/ctrlProp106.xml"/><Relationship Id="rId5" Type="http://schemas.openxmlformats.org/officeDocument/2006/relationships/ctrlProp" Target="../ctrlProps/ctrlProp87.xml"/><Relationship Id="rId15" Type="http://schemas.openxmlformats.org/officeDocument/2006/relationships/ctrlProp" Target="../ctrlProps/ctrlProp97.xml"/><Relationship Id="rId23" Type="http://schemas.openxmlformats.org/officeDocument/2006/relationships/ctrlProp" Target="../ctrlProps/ctrlProp105.xml"/><Relationship Id="rId10" Type="http://schemas.openxmlformats.org/officeDocument/2006/relationships/ctrlProp" Target="../ctrlProps/ctrlProp92.xml"/><Relationship Id="rId19" Type="http://schemas.openxmlformats.org/officeDocument/2006/relationships/ctrlProp" Target="../ctrlProps/ctrlProp101.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 Id="rId22" Type="http://schemas.openxmlformats.org/officeDocument/2006/relationships/ctrlProp" Target="../ctrlProps/ctrlProp104.xml"/><Relationship Id="rId27"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9.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ctrlProp" Target="../ctrlProps/ctrlProp113.xml"/><Relationship Id="rId7" Type="http://schemas.openxmlformats.org/officeDocument/2006/relationships/ctrlProp" Target="../ctrlProps/ctrlProp117.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7" Type="http://schemas.openxmlformats.org/officeDocument/2006/relationships/comments" Target="../comments4.xml"/><Relationship Id="rId2" Type="http://schemas.openxmlformats.org/officeDocument/2006/relationships/hyperlink" Target="mailto: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 TargetMode="External"/><Relationship Id="rId1" Type="http://schemas.openxmlformats.org/officeDocument/2006/relationships/hyperlink" Target="mailto:jan.m.ison@charter.com" TargetMode="External"/><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mailto:DL-RDOF-SG-MQMS-Assignments@charter.com" TargetMode="External"/><Relationship Id="rId1" Type="http://schemas.openxmlformats.org/officeDocument/2006/relationships/hyperlink" Target="mailto:dataopshfc@charter.com" TargetMode="External"/><Relationship Id="rId5" Type="http://schemas.openxmlformats.org/officeDocument/2006/relationships/ctrlProp" Target="../ctrlProps/ctrlProp121.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hyperlink" Target="https://www.mrexcel.com/board/threads/google-earth-determine-which-points-are-inside-a-polygon-using-coordinates.82855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EBF0B-7603-4E21-B5DF-A6C2CDB592E3}">
  <sheetPr codeName="Sheet9"/>
  <dimension ref="A1:E14"/>
  <sheetViews>
    <sheetView workbookViewId="0"/>
  </sheetViews>
  <sheetFormatPr defaultRowHeight="21"/>
  <cols>
    <col min="1" max="1" width="158.21875" style="63" customWidth="1"/>
    <col min="2" max="16384" width="8.88671875" style="63"/>
  </cols>
  <sheetData>
    <row r="1" spans="1:5" ht="23.4">
      <c r="A1" s="62" t="s">
        <v>407</v>
      </c>
    </row>
    <row r="2" spans="1:5" ht="161.4" customHeight="1">
      <c r="A2" s="63" t="s">
        <v>408</v>
      </c>
    </row>
    <row r="3" spans="1:5" ht="312.60000000000002" customHeight="1">
      <c r="A3" s="63" t="s">
        <v>409</v>
      </c>
    </row>
    <row r="4" spans="1:5" ht="42">
      <c r="A4" s="63" t="s">
        <v>410</v>
      </c>
    </row>
    <row r="5" spans="1:5" ht="80.400000000000006" customHeight="1">
      <c r="A5" s="64" t="s">
        <v>411</v>
      </c>
      <c r="B5" s="65"/>
      <c r="C5" s="65"/>
      <c r="D5" s="65"/>
      <c r="E5" s="66"/>
    </row>
    <row r="6" spans="1:5">
      <c r="A6" s="67"/>
      <c r="B6" s="68"/>
      <c r="C6" s="68"/>
      <c r="D6" s="68"/>
      <c r="E6" s="69"/>
    </row>
    <row r="7" spans="1:5" ht="66" customHeight="1">
      <c r="A7" s="64" t="s">
        <v>412</v>
      </c>
      <c r="B7" s="65"/>
      <c r="C7" s="65"/>
      <c r="D7" s="65"/>
      <c r="E7" s="66"/>
    </row>
    <row r="8" spans="1:5">
      <c r="A8" s="67"/>
      <c r="B8" s="68"/>
      <c r="C8" s="68"/>
      <c r="D8" s="68"/>
      <c r="E8" s="69"/>
    </row>
    <row r="9" spans="1:5" ht="66" customHeight="1">
      <c r="A9" s="64" t="s">
        <v>413</v>
      </c>
      <c r="B9" s="65"/>
      <c r="C9" s="65"/>
      <c r="D9" s="65"/>
      <c r="E9" s="66"/>
    </row>
    <row r="10" spans="1:5" ht="393.6" customHeight="1">
      <c r="A10" s="67"/>
      <c r="B10" s="68"/>
      <c r="C10" s="68"/>
      <c r="D10" s="68"/>
      <c r="E10" s="69"/>
    </row>
    <row r="11" spans="1:5" ht="64.8" customHeight="1">
      <c r="A11" s="64" t="s">
        <v>414</v>
      </c>
      <c r="B11" s="65"/>
      <c r="C11" s="65"/>
      <c r="D11" s="65"/>
      <c r="E11" s="66"/>
    </row>
    <row r="12" spans="1:5" ht="389.4" customHeight="1">
      <c r="A12" s="70" t="s">
        <v>415</v>
      </c>
      <c r="B12" s="68"/>
      <c r="C12" s="68"/>
      <c r="D12" s="68"/>
      <c r="E12" s="69"/>
    </row>
    <row r="14" spans="1:5">
      <c r="A14" s="63" t="s">
        <v>417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ED8DA-DA2E-4E83-947D-DC01E1D8102F}">
  <sheetPr codeName="Sheet12"/>
  <dimension ref="A1:A82"/>
  <sheetViews>
    <sheetView zoomScaleNormal="100" workbookViewId="0"/>
  </sheetViews>
  <sheetFormatPr defaultRowHeight="21"/>
  <cols>
    <col min="1" max="1" width="130.88671875" style="72" customWidth="1"/>
    <col min="2" max="16384" width="8.88671875" style="72"/>
  </cols>
  <sheetData>
    <row r="1" spans="1:1" ht="23.4">
      <c r="A1" s="71" t="s">
        <v>471</v>
      </c>
    </row>
    <row r="2" spans="1:1">
      <c r="A2" s="72" t="s">
        <v>472</v>
      </c>
    </row>
    <row r="5" spans="1:1" ht="23.4">
      <c r="A5" s="71" t="s">
        <v>416</v>
      </c>
    </row>
    <row r="6" spans="1:1" ht="84">
      <c r="A6" s="63" t="s">
        <v>418</v>
      </c>
    </row>
    <row r="7" spans="1:1" ht="409.2" customHeight="1">
      <c r="A7" s="63"/>
    </row>
    <row r="8" spans="1:1" ht="63">
      <c r="A8" s="63" t="s">
        <v>419</v>
      </c>
    </row>
    <row r="10" spans="1:1" ht="23.4">
      <c r="A10" s="71" t="s">
        <v>420</v>
      </c>
    </row>
    <row r="11" spans="1:1">
      <c r="A11" s="63" t="s">
        <v>421</v>
      </c>
    </row>
    <row r="12" spans="1:1" ht="210.6" customHeight="1">
      <c r="A12" s="63"/>
    </row>
    <row r="13" spans="1:1" ht="42">
      <c r="A13" s="63" t="s">
        <v>422</v>
      </c>
    </row>
    <row r="14" spans="1:1" ht="87" customHeight="1"/>
    <row r="15" spans="1:1">
      <c r="A15" s="63" t="s">
        <v>423</v>
      </c>
    </row>
    <row r="16" spans="1:1">
      <c r="A16" s="73" t="s">
        <v>424</v>
      </c>
    </row>
    <row r="17" spans="1:1" ht="352.2" customHeight="1">
      <c r="A17" s="63"/>
    </row>
    <row r="18" spans="1:1">
      <c r="A18" s="75" t="s">
        <v>425</v>
      </c>
    </row>
    <row r="19" spans="1:1">
      <c r="A19" s="75" t="s">
        <v>426</v>
      </c>
    </row>
    <row r="20" spans="1:1">
      <c r="A20" s="75" t="s">
        <v>427</v>
      </c>
    </row>
    <row r="21" spans="1:1">
      <c r="A21" s="75" t="s">
        <v>428</v>
      </c>
    </row>
    <row r="22" spans="1:1">
      <c r="A22" s="75" t="s">
        <v>429</v>
      </c>
    </row>
    <row r="23" spans="1:1">
      <c r="A23" s="75" t="s">
        <v>430</v>
      </c>
    </row>
    <row r="24" spans="1:1">
      <c r="A24" s="75" t="s">
        <v>431</v>
      </c>
    </row>
    <row r="25" spans="1:1">
      <c r="A25" s="75" t="s">
        <v>432</v>
      </c>
    </row>
    <row r="26" spans="1:1">
      <c r="A26" s="75" t="s">
        <v>433</v>
      </c>
    </row>
    <row r="27" spans="1:1">
      <c r="A27" s="75" t="s">
        <v>434</v>
      </c>
    </row>
    <row r="28" spans="1:1" ht="72">
      <c r="A28" s="77" t="s">
        <v>435</v>
      </c>
    </row>
    <row r="29" spans="1:1">
      <c r="A29" s="76"/>
    </row>
    <row r="30" spans="1:1">
      <c r="A30" s="78" t="s">
        <v>436</v>
      </c>
    </row>
    <row r="31" spans="1:1" ht="63">
      <c r="A31" s="63" t="s">
        <v>437</v>
      </c>
    </row>
    <row r="32" spans="1:1" ht="105">
      <c r="A32" s="63" t="s">
        <v>438</v>
      </c>
    </row>
    <row r="33" spans="1:1" ht="250.2" customHeight="1">
      <c r="A33" s="63"/>
    </row>
    <row r="34" spans="1:1" ht="280.8" customHeight="1">
      <c r="A34" s="63"/>
    </row>
    <row r="35" spans="1:1" ht="84">
      <c r="A35" s="72" t="s">
        <v>439</v>
      </c>
    </row>
    <row r="36" spans="1:1" ht="265.8" customHeight="1"/>
    <row r="37" spans="1:1" ht="342.6" customHeight="1"/>
    <row r="38" spans="1:1" ht="147">
      <c r="A38" s="72" t="s">
        <v>440</v>
      </c>
    </row>
    <row r="39" spans="1:1" ht="358.2" customHeight="1"/>
    <row r="40" spans="1:1" ht="240.6" customHeight="1"/>
    <row r="41" spans="1:1" ht="42">
      <c r="A41" s="72" t="s">
        <v>441</v>
      </c>
    </row>
    <row r="42" spans="1:1" ht="371.4" customHeight="1"/>
    <row r="43" spans="1:1" ht="42">
      <c r="A43" s="72" t="s">
        <v>442</v>
      </c>
    </row>
    <row r="44" spans="1:1" ht="248.4" customHeight="1"/>
    <row r="45" spans="1:1" ht="392.4" customHeight="1"/>
    <row r="46" spans="1:1" ht="63">
      <c r="A46" s="72" t="s">
        <v>443</v>
      </c>
    </row>
    <row r="47" spans="1:1" ht="259.8" customHeight="1"/>
    <row r="48" spans="1:1" ht="126">
      <c r="A48" s="72" t="s">
        <v>444</v>
      </c>
    </row>
    <row r="49" spans="1:1" ht="286.8" customHeight="1"/>
    <row r="50" spans="1:1" ht="325.8" customHeight="1"/>
    <row r="51" spans="1:1">
      <c r="A51" s="79" t="s">
        <v>445</v>
      </c>
    </row>
    <row r="52" spans="1:1">
      <c r="A52" s="76" t="s">
        <v>446</v>
      </c>
    </row>
    <row r="53" spans="1:1">
      <c r="A53" s="76" t="s">
        <v>447</v>
      </c>
    </row>
    <row r="54" spans="1:1">
      <c r="A54" s="76" t="s">
        <v>448</v>
      </c>
    </row>
    <row r="55" spans="1:1">
      <c r="A55" s="76" t="s">
        <v>449</v>
      </c>
    </row>
    <row r="56" spans="1:1">
      <c r="A56" s="76" t="s">
        <v>450</v>
      </c>
    </row>
    <row r="59" spans="1:1" ht="23.4">
      <c r="A59" s="71" t="s">
        <v>453</v>
      </c>
    </row>
    <row r="60" spans="1:1" ht="63">
      <c r="A60" s="72" t="s">
        <v>454</v>
      </c>
    </row>
    <row r="61" spans="1:1" ht="207.6" customHeight="1"/>
    <row r="62" spans="1:1">
      <c r="A62" s="79" t="s">
        <v>455</v>
      </c>
    </row>
    <row r="63" spans="1:1" ht="315.60000000000002" customHeight="1"/>
    <row r="64" spans="1:1" ht="28.8">
      <c r="A64" s="77" t="s">
        <v>456</v>
      </c>
    </row>
    <row r="65" spans="1:1" ht="72">
      <c r="A65" s="77" t="s">
        <v>457</v>
      </c>
    </row>
    <row r="66" spans="1:1" ht="274.8">
      <c r="A66" s="80" t="s">
        <v>458</v>
      </c>
    </row>
    <row r="67" spans="1:1" ht="44.4">
      <c r="A67" s="80" t="s">
        <v>459</v>
      </c>
    </row>
    <row r="68" spans="1:1" ht="57.6">
      <c r="A68" s="77" t="s">
        <v>460</v>
      </c>
    </row>
    <row r="69" spans="1:1" ht="57.6">
      <c r="A69" s="77" t="s">
        <v>461</v>
      </c>
    </row>
    <row r="70" spans="1:1" ht="30">
      <c r="A70" s="80" t="s">
        <v>462</v>
      </c>
    </row>
    <row r="71" spans="1:1">
      <c r="A71" s="74" t="s">
        <v>463</v>
      </c>
    </row>
    <row r="72" spans="1:1" ht="63">
      <c r="A72" s="72" t="s">
        <v>464</v>
      </c>
    </row>
    <row r="73" spans="1:1" ht="84">
      <c r="A73" s="72" t="s">
        <v>465</v>
      </c>
    </row>
    <row r="74" spans="1:1" ht="255" customHeight="1"/>
    <row r="75" spans="1:1" ht="42">
      <c r="A75" s="72" t="s">
        <v>466</v>
      </c>
    </row>
    <row r="76" spans="1:1" ht="42">
      <c r="A76" s="72" t="s">
        <v>467</v>
      </c>
    </row>
    <row r="77" spans="1:1" ht="383.4" customHeight="1"/>
    <row r="78" spans="1:1">
      <c r="A78" s="72" t="s">
        <v>468</v>
      </c>
    </row>
    <row r="79" spans="1:1" ht="178.2" customHeight="1"/>
    <row r="80" spans="1:1" ht="63">
      <c r="A80" s="72" t="s">
        <v>469</v>
      </c>
    </row>
    <row r="81" spans="1:1">
      <c r="A81" s="74" t="s">
        <v>445</v>
      </c>
    </row>
    <row r="82" spans="1:1" ht="105">
      <c r="A82" s="72" t="s">
        <v>470</v>
      </c>
    </row>
  </sheetData>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5DFFF-2BCB-411D-BC4D-2D4CEE077A1F}">
  <sheetPr codeName="Sheet17"/>
  <dimension ref="A4:A15"/>
  <sheetViews>
    <sheetView tabSelected="1" zoomScale="150" zoomScaleNormal="150" workbookViewId="0">
      <selection activeCell="B3" sqref="B3"/>
    </sheetView>
  </sheetViews>
  <sheetFormatPr defaultRowHeight="14.4"/>
  <cols>
    <col min="1" max="1" width="17.33203125" bestFit="1" customWidth="1"/>
    <col min="2" max="2" width="18.33203125" customWidth="1"/>
  </cols>
  <sheetData>
    <row r="4" spans="1:1">
      <c r="A4" t="s">
        <v>225</v>
      </c>
    </row>
    <row r="15" spans="1:1">
      <c r="A15" t="s">
        <v>308</v>
      </c>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FILE_CREATION">
              <controlPr defaultSize="0" autoFill="0" autoLine="0" autoPict="0">
                <anchor moveWithCells="1">
                  <from>
                    <xdr:col>1</xdr:col>
                    <xdr:colOff>0</xdr:colOff>
                    <xdr:row>3</xdr:row>
                    <xdr:rowOff>0</xdr:rowOff>
                  </from>
                  <to>
                    <xdr:col>1</xdr:col>
                    <xdr:colOff>1143000</xdr:colOff>
                    <xdr:row>4</xdr:row>
                    <xdr:rowOff>0</xdr:rowOff>
                  </to>
                </anchor>
              </controlPr>
            </control>
          </mc:Choice>
        </mc:AlternateContent>
        <mc:AlternateContent xmlns:mc="http://schemas.openxmlformats.org/markup-compatibility/2006">
          <mc:Choice Requires="x14">
            <control shapeId="20482" r:id="rId5" name="NAMING_TOOL">
              <controlPr defaultSize="0" autoFill="0" autoLine="0" autoPict="0">
                <anchor moveWithCells="1">
                  <from>
                    <xdr:col>1</xdr:col>
                    <xdr:colOff>0</xdr:colOff>
                    <xdr:row>4</xdr:row>
                    <xdr:rowOff>0</xdr:rowOff>
                  </from>
                  <to>
                    <xdr:col>1</xdr:col>
                    <xdr:colOff>1143000</xdr:colOff>
                    <xdr:row>5</xdr:row>
                    <xdr:rowOff>0</xdr:rowOff>
                  </to>
                </anchor>
              </controlPr>
            </control>
          </mc:Choice>
        </mc:AlternateContent>
        <mc:AlternateContent xmlns:mc="http://schemas.openxmlformats.org/markup-compatibility/2006">
          <mc:Choice Requires="x14">
            <control shapeId="20483" r:id="rId6" name="MOP_TOOL">
              <controlPr defaultSize="0" autoFill="0" autoLine="0" autoPict="0">
                <anchor moveWithCells="1">
                  <from>
                    <xdr:col>1</xdr:col>
                    <xdr:colOff>0</xdr:colOff>
                    <xdr:row>5</xdr:row>
                    <xdr:rowOff>0</xdr:rowOff>
                  </from>
                  <to>
                    <xdr:col>1</xdr:col>
                    <xdr:colOff>1143000</xdr:colOff>
                    <xdr:row>6</xdr:row>
                    <xdr:rowOff>0</xdr:rowOff>
                  </to>
                </anchor>
              </controlPr>
            </control>
          </mc:Choice>
        </mc:AlternateContent>
        <mc:AlternateContent xmlns:mc="http://schemas.openxmlformats.org/markup-compatibility/2006">
          <mc:Choice Requires="x14">
            <control shapeId="20485" r:id="rId7" name="BOM_TOOL">
              <controlPr defaultSize="0" autoFill="0" autoLine="0" autoPict="0">
                <anchor moveWithCells="1">
                  <from>
                    <xdr:col>1</xdr:col>
                    <xdr:colOff>0</xdr:colOff>
                    <xdr:row>6</xdr:row>
                    <xdr:rowOff>0</xdr:rowOff>
                  </from>
                  <to>
                    <xdr:col>1</xdr:col>
                    <xdr:colOff>1143000</xdr:colOff>
                    <xdr:row>7</xdr:row>
                    <xdr:rowOff>0</xdr:rowOff>
                  </to>
                </anchor>
              </controlPr>
            </control>
          </mc:Choice>
        </mc:AlternateContent>
        <mc:AlternateContent xmlns:mc="http://schemas.openxmlformats.org/markup-compatibility/2006">
          <mc:Choice Requires="x14">
            <control shapeId="20488" r:id="rId8" name="HAF_TOOL">
              <controlPr defaultSize="0" autoFill="0" autoLine="0" autoPict="0">
                <anchor moveWithCells="1">
                  <from>
                    <xdr:col>1</xdr:col>
                    <xdr:colOff>0</xdr:colOff>
                    <xdr:row>7</xdr:row>
                    <xdr:rowOff>0</xdr:rowOff>
                  </from>
                  <to>
                    <xdr:col>1</xdr:col>
                    <xdr:colOff>1143000</xdr:colOff>
                    <xdr:row>8</xdr:row>
                    <xdr:rowOff>0</xdr:rowOff>
                  </to>
                </anchor>
              </controlPr>
            </control>
          </mc:Choice>
        </mc:AlternateContent>
        <mc:AlternateContent xmlns:mc="http://schemas.openxmlformats.org/markup-compatibility/2006">
          <mc:Choice Requires="x14">
            <control shapeId="20489" r:id="rId9" name="Button 9">
              <controlPr defaultSize="0" print="0" autoFill="0" autoPict="0" macro="[0]!CreateNewVersion">
                <anchor moveWithCells="1" sizeWithCells="1">
                  <from>
                    <xdr:col>0</xdr:col>
                    <xdr:colOff>0</xdr:colOff>
                    <xdr:row>0</xdr:row>
                    <xdr:rowOff>0</xdr:rowOff>
                  </from>
                  <to>
                    <xdr:col>2</xdr:col>
                    <xdr:colOff>0</xdr:colOff>
                    <xdr:row>2</xdr:row>
                    <xdr:rowOff>0</xdr:rowOff>
                  </to>
                </anchor>
              </controlPr>
            </control>
          </mc:Choice>
        </mc:AlternateContent>
        <mc:AlternateContent xmlns:mc="http://schemas.openxmlformats.org/markup-compatibility/2006">
          <mc:Choice Requires="x14">
            <control shapeId="20490" r:id="rId10" name="EXPERIMENTAL">
              <controlPr defaultSize="0" autoFill="0" autoLine="0" autoPict="0">
                <anchor moveWithCells="1">
                  <from>
                    <xdr:col>1</xdr:col>
                    <xdr:colOff>0</xdr:colOff>
                    <xdr:row>11</xdr:row>
                    <xdr:rowOff>0</xdr:rowOff>
                  </from>
                  <to>
                    <xdr:col>1</xdr:col>
                    <xdr:colOff>1143000</xdr:colOff>
                    <xdr:row>12</xdr:row>
                    <xdr:rowOff>0</xdr:rowOff>
                  </to>
                </anchor>
              </controlPr>
            </control>
          </mc:Choice>
        </mc:AlternateContent>
        <mc:AlternateContent xmlns:mc="http://schemas.openxmlformats.org/markup-compatibility/2006">
          <mc:Choice Requires="x14">
            <control shapeId="20493" r:id="rId11" name="QC_TOOL">
              <controlPr defaultSize="0" autoFill="0" autoLine="0" autoPict="0">
                <anchor moveWithCells="1">
                  <from>
                    <xdr:col>1</xdr:col>
                    <xdr:colOff>0</xdr:colOff>
                    <xdr:row>8</xdr:row>
                    <xdr:rowOff>0</xdr:rowOff>
                  </from>
                  <to>
                    <xdr:col>1</xdr:col>
                    <xdr:colOff>1143000</xdr:colOff>
                    <xdr:row>9</xdr:row>
                    <xdr:rowOff>0</xdr:rowOff>
                  </to>
                </anchor>
              </controlPr>
            </control>
          </mc:Choice>
        </mc:AlternateContent>
        <mc:AlternateContent xmlns:mc="http://schemas.openxmlformats.org/markup-compatibility/2006">
          <mc:Choice Requires="x14">
            <control shapeId="20494" r:id="rId12" name="WEB_TOOL">
              <controlPr defaultSize="0" autoFill="0" autoLine="0" autoPict="0">
                <anchor moveWithCells="1">
                  <from>
                    <xdr:col>1</xdr:col>
                    <xdr:colOff>0</xdr:colOff>
                    <xdr:row>9</xdr:row>
                    <xdr:rowOff>0</xdr:rowOff>
                  </from>
                  <to>
                    <xdr:col>1</xdr:col>
                    <xdr:colOff>1143000</xdr:colOff>
                    <xdr:row>10</xdr:row>
                    <xdr:rowOff>0</xdr:rowOff>
                  </to>
                </anchor>
              </controlPr>
            </control>
          </mc:Choice>
        </mc:AlternateContent>
        <mc:AlternateContent xmlns:mc="http://schemas.openxmlformats.org/markup-compatibility/2006">
          <mc:Choice Requires="x14">
            <control shapeId="20496" r:id="rId13" name="EMAIL_TOOL">
              <controlPr defaultSize="0" autoFill="0" autoLine="0" autoPict="0">
                <anchor moveWithCells="1">
                  <from>
                    <xdr:col>1</xdr:col>
                    <xdr:colOff>0</xdr:colOff>
                    <xdr:row>10</xdr:row>
                    <xdr:rowOff>0</xdr:rowOff>
                  </from>
                  <to>
                    <xdr:col>1</xdr:col>
                    <xdr:colOff>1143000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E08D-CC4E-43C3-AF79-A1ECEF346AAB}">
  <sheetPr codeName="Sheet16"/>
  <dimension ref="A1"/>
  <sheetViews>
    <sheetView workbookViewId="0">
      <selection activeCell="G63" sqref="G63"/>
    </sheetView>
  </sheetViews>
  <sheetFormatPr defaultRowHeight="14.4"/>
  <sheetData/>
  <sheetProtection sheet="1" objects="1" scenarios="1" selectLockedCells="1" selectUnlockedCells="1"/>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reateShark">
                <anchor moveWithCells="1" sizeWithCells="1">
                  <from>
                    <xdr:col>5</xdr:col>
                    <xdr:colOff>0</xdr:colOff>
                    <xdr:row>12</xdr:row>
                    <xdr:rowOff>0</xdr:rowOff>
                  </from>
                  <to>
                    <xdr:col>10</xdr:col>
                    <xdr:colOff>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CreateSharkFolder">
                <anchor moveWithCells="1" sizeWithCells="1">
                  <from>
                    <xdr:col>5</xdr:col>
                    <xdr:colOff>0</xdr:colOff>
                    <xdr:row>24</xdr:row>
                    <xdr:rowOff>0</xdr:rowOff>
                  </from>
                  <to>
                    <xdr:col>10</xdr:col>
                    <xdr:colOff>0</xdr:colOff>
                    <xdr:row>29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35"/>
  <sheetViews>
    <sheetView zoomScale="115" zoomScaleNormal="115" workbookViewId="0">
      <selection activeCell="C4" sqref="C4"/>
    </sheetView>
  </sheetViews>
  <sheetFormatPr defaultRowHeight="14.4"/>
  <cols>
    <col min="1" max="1" width="1.33203125" customWidth="1"/>
    <col min="2" max="2" width="18" style="7" bestFit="1" customWidth="1"/>
    <col min="3" max="3" width="28" customWidth="1"/>
    <col min="4" max="4" width="10" customWidth="1"/>
    <col min="5" max="5" width="1.33203125" style="30" customWidth="1"/>
    <col min="6" max="6" width="10" customWidth="1"/>
    <col min="7" max="7" width="22.88671875" bestFit="1" customWidth="1"/>
    <col min="8" max="8" width="22.21875" bestFit="1" customWidth="1"/>
    <col min="9" max="9" width="3.109375" customWidth="1"/>
    <col min="10" max="10" width="9.109375" style="7"/>
  </cols>
  <sheetData>
    <row r="1" spans="2:9" ht="31.2">
      <c r="B1" s="86" t="s">
        <v>19</v>
      </c>
      <c r="C1" s="87"/>
      <c r="D1" s="87"/>
      <c r="E1" s="29"/>
      <c r="F1" s="84" t="s">
        <v>20</v>
      </c>
      <c r="G1" s="84"/>
      <c r="H1" s="84"/>
      <c r="I1" s="84"/>
    </row>
    <row r="3" spans="2:9">
      <c r="B3" s="88" t="s">
        <v>5</v>
      </c>
      <c r="C3" s="89"/>
      <c r="D3" s="90"/>
      <c r="F3" s="85" t="s">
        <v>21</v>
      </c>
      <c r="G3" s="85"/>
      <c r="H3" s="85"/>
    </row>
    <row r="4" spans="2:9">
      <c r="B4" s="58" t="s">
        <v>4</v>
      </c>
      <c r="C4" s="59"/>
      <c r="G4" s="10" t="str">
        <f>LEFT(OLT, 2)</f>
        <v/>
      </c>
      <c r="H4" s="9" t="s">
        <v>23</v>
      </c>
    </row>
    <row r="5" spans="2:9">
      <c r="B5" s="8" t="s">
        <v>0</v>
      </c>
      <c r="C5" s="47"/>
      <c r="G5" s="10" t="e">
        <f>LEFT(RIGHT(OLT, LEN(OLT) - 2), LEN(OLT) - 3)</f>
        <v>#VALUE!</v>
      </c>
      <c r="H5" s="9" t="s">
        <v>24</v>
      </c>
    </row>
    <row r="6" spans="2:9">
      <c r="B6" s="8" t="s">
        <v>309</v>
      </c>
      <c r="C6" s="47"/>
      <c r="G6" s="10" t="e">
        <f>VLOOKUP(MARKET, 'Market Abbreviations'!A2:C60,3,FALSE)</f>
        <v>#N/A</v>
      </c>
      <c r="H6" s="9" t="s">
        <v>22</v>
      </c>
    </row>
    <row r="7" spans="2:9">
      <c r="B7" s="8" t="s">
        <v>13</v>
      </c>
      <c r="C7" s="28"/>
      <c r="G7" s="10" t="str">
        <f>PID &amp; " / " &amp; JOB_NAME</f>
        <v xml:space="preserve"> / </v>
      </c>
      <c r="H7" s="9" t="s">
        <v>167</v>
      </c>
    </row>
    <row r="8" spans="2:9">
      <c r="B8" s="8" t="s">
        <v>1</v>
      </c>
      <c r="C8" s="28"/>
      <c r="G8" s="10" t="e">
        <f>"CH"&amp;CHANNEL&amp;"("&amp;WAVE_1ST&amp;")/"&amp;"CH"&amp;(CHANNEL+1)&amp;"("&amp;WAVE_2ND&amp;")"&amp;"CH"&amp;(CHANNEL+2)&amp;"("&amp;WAVE_3RD&amp;")/"&amp;"CH"&amp;(CHANNEL+3)&amp;"("&amp;WAVE_4TH&amp;")"</f>
        <v>#N/A</v>
      </c>
      <c r="H8" s="9" t="s">
        <v>228</v>
      </c>
    </row>
    <row r="9" spans="2:9">
      <c r="B9" s="8" t="s">
        <v>156</v>
      </c>
      <c r="C9" s="28"/>
      <c r="G9" s="10" t="e">
        <f>WAVE_1ST&amp;"/"&amp;WAVE_2ND&amp;"/"&amp;WAVE_3RD&amp;"/"&amp;WAVE_4TH</f>
        <v>#N/A</v>
      </c>
      <c r="H9" s="9" t="s">
        <v>229</v>
      </c>
    </row>
    <row r="10" spans="2:9">
      <c r="B10" s="8" t="s">
        <v>2</v>
      </c>
      <c r="C10" s="28"/>
      <c r="G10" s="10" t="str">
        <f>"CHR_" &amp; PID &amp; "_##"</f>
        <v>CHR__##</v>
      </c>
      <c r="H10" s="9" t="s">
        <v>230</v>
      </c>
    </row>
    <row r="11" spans="2:9">
      <c r="B11" s="8" t="s">
        <v>3</v>
      </c>
      <c r="C11" s="28"/>
    </row>
    <row r="12" spans="2:9">
      <c r="B12" s="8" t="s">
        <v>14</v>
      </c>
      <c r="C12" s="28"/>
      <c r="F12" s="85" t="s">
        <v>131</v>
      </c>
      <c r="G12" s="85"/>
      <c r="H12" s="85"/>
    </row>
    <row r="13" spans="2:9">
      <c r="B13" s="8" t="s">
        <v>285</v>
      </c>
      <c r="C13" s="28"/>
      <c r="G13" s="14" t="str">
        <f xml:space="preserve"> CONCATENATE(PID,"_",OLT,"_BEFORE_FIBER")</f>
        <v>__BEFORE_FIBER</v>
      </c>
      <c r="H13" s="13" t="s">
        <v>132</v>
      </c>
    </row>
    <row r="14" spans="2:9">
      <c r="G14" s="14" t="str">
        <f xml:space="preserve"> CONCATENATE(PID,"_",OLT,"_AFTER_FIBER")</f>
        <v>__AFTER_FIBER</v>
      </c>
      <c r="H14" s="13" t="s">
        <v>133</v>
      </c>
    </row>
    <row r="15" spans="2:9">
      <c r="B15" s="88" t="s">
        <v>11</v>
      </c>
      <c r="C15" s="89"/>
      <c r="D15" s="90"/>
      <c r="G15" s="14" t="str">
        <f xml:space="preserve"> CONCATENATE(PID,"_",OLT,"_OVERVIEW_FIBER")</f>
        <v>__OVERVIEW_FIBER</v>
      </c>
      <c r="H15" s="13" t="s">
        <v>134</v>
      </c>
    </row>
    <row r="16" spans="2:9">
      <c r="B16" s="58" t="s">
        <v>166</v>
      </c>
      <c r="C16" s="60"/>
      <c r="G16" s="14" t="str">
        <f xml:space="preserve"> CONCATENATE(PID,"_",OLT,"_GRID_FIBER")</f>
        <v>__GRID_FIBER</v>
      </c>
      <c r="H16" s="13" t="s">
        <v>142</v>
      </c>
    </row>
    <row r="17" spans="2:8">
      <c r="B17" s="8" t="s">
        <v>12</v>
      </c>
      <c r="C17" s="5"/>
      <c r="G17" s="14" t="str">
        <f xml:space="preserve"> CONCATENATE(PID,"_",OLT,"_BOMS_FIBER")</f>
        <v>__BOMS_FIBER</v>
      </c>
      <c r="H17" s="13" t="s">
        <v>138</v>
      </c>
    </row>
    <row r="18" spans="2:8">
      <c r="B18" s="8" t="s">
        <v>306</v>
      </c>
      <c r="C18" s="4"/>
      <c r="G18" s="14" t="str">
        <f xml:space="preserve"> CONCATENATE(PID,"_",OLT,"_OVERALL BOM_FIBER")</f>
        <v>__OVERALL BOM_FIBER</v>
      </c>
      <c r="H18" s="13" t="s">
        <v>139</v>
      </c>
    </row>
    <row r="19" spans="2:8">
      <c r="G19" s="14" t="str">
        <f xml:space="preserve"> CONCATENATE(PID,"_",OLT,"_KMZ_FIBER")</f>
        <v>__KMZ_FIBER</v>
      </c>
      <c r="H19" s="13" t="s">
        <v>140</v>
      </c>
    </row>
    <row r="20" spans="2:8">
      <c r="B20" s="8" t="s">
        <v>168</v>
      </c>
      <c r="C20" s="4"/>
      <c r="G20" s="14" t="str">
        <f xml:space="preserve"> CONCATENATE(PID,"_",OLT,"_HAF_FIBER")</f>
        <v>__HAF_FIBER</v>
      </c>
      <c r="H20" s="13" t="s">
        <v>137</v>
      </c>
    </row>
    <row r="21" spans="2:8">
      <c r="B21" s="8" t="s">
        <v>143</v>
      </c>
      <c r="C21" s="28"/>
      <c r="G21" s="14" t="str">
        <f xml:space="preserve"> CONCATENATE(PID,"_",OLT,"_PON_CALC_FIBER")</f>
        <v>__PON_CALC_FIBER</v>
      </c>
      <c r="H21" s="13" t="s">
        <v>141</v>
      </c>
    </row>
    <row r="22" spans="2:8">
      <c r="B22" s="8" t="s">
        <v>144</v>
      </c>
      <c r="C22" s="4"/>
      <c r="G22" s="14" t="str">
        <f xml:space="preserve"> CONCATENATE(PID,"_",OLT,"_MOP_FIBER")</f>
        <v>__MOP_FIBER</v>
      </c>
      <c r="H22" s="13" t="s">
        <v>136</v>
      </c>
    </row>
    <row r="23" spans="2:8">
      <c r="B23" s="8" t="s">
        <v>154</v>
      </c>
      <c r="C23" s="28"/>
      <c r="G23" s="14" t="str">
        <f xml:space="preserve"> CONCATENATE(PID,"_",OLT,"_SPLICE_REPORTS_FIBER")</f>
        <v>__SPLICE_REPORTS_FIBER</v>
      </c>
      <c r="H23" s="13" t="s">
        <v>135</v>
      </c>
    </row>
    <row r="24" spans="2:8">
      <c r="B24" s="8" t="s">
        <v>152</v>
      </c>
      <c r="C24" s="4"/>
    </row>
    <row r="25" spans="2:8">
      <c r="B25" s="8" t="s">
        <v>153</v>
      </c>
      <c r="C25" s="4"/>
      <c r="F25" s="81" t="s">
        <v>145</v>
      </c>
      <c r="G25" s="82"/>
      <c r="H25" s="83"/>
    </row>
    <row r="26" spans="2:8">
      <c r="B26" s="8" t="s">
        <v>235</v>
      </c>
      <c r="C26" s="4"/>
      <c r="G26" s="14" t="str">
        <f xml:space="preserve"> _xlfn.CONCAT("RDOF-",OLT,"_FWD")</f>
        <v>RDOF-_FWD</v>
      </c>
      <c r="H26" s="13" t="s">
        <v>150</v>
      </c>
    </row>
    <row r="27" spans="2:8">
      <c r="B27" s="8" t="s">
        <v>180</v>
      </c>
      <c r="C27" s="4"/>
      <c r="G27" s="14" t="str">
        <f xml:space="preserve"> _xlfn.CONCAT("RDOF-",OLT,"_RTN")</f>
        <v>RDOF-_RTN</v>
      </c>
      <c r="H27" s="13" t="s">
        <v>151</v>
      </c>
    </row>
    <row r="28" spans="2:8">
      <c r="B28" s="8" t="s">
        <v>227</v>
      </c>
      <c r="C28" s="28"/>
      <c r="G28" s="14" t="str">
        <f xml:space="preserve"> _xlfn.CONCAT("PON_",CLLI,"_",TEXT(SUB_CIRCUIT,"0000;;@"))</f>
        <v>PON__0000</v>
      </c>
      <c r="H28" s="13" t="s">
        <v>146</v>
      </c>
    </row>
    <row r="29" spans="2:8">
      <c r="B29" s="8" t="s">
        <v>361</v>
      </c>
      <c r="C29" s="28"/>
      <c r="G29" s="14" t="str">
        <f xml:space="preserve"> _xlfn.CONCAT("PON_",CLLI,"_",TEXT(SUB_CIRCUIT + 1,"0000;;@"))</f>
        <v>PON__0001</v>
      </c>
      <c r="H29" s="13" t="s">
        <v>147</v>
      </c>
    </row>
    <row r="30" spans="2:8">
      <c r="G30" s="14" t="str">
        <f xml:space="preserve"> _xlfn.CONCAT("PON_",CLLI,"_",TEXT(SUB_CIRCUIT + 2,"0000;;@"))</f>
        <v>PON__0002</v>
      </c>
      <c r="H30" s="13" t="s">
        <v>148</v>
      </c>
    </row>
    <row r="31" spans="2:8">
      <c r="G31" s="14" t="str">
        <f xml:space="preserve"> _xlfn.CONCAT("PON_",CLLI,"_",TEXT(SUB_CIRCUIT + 3,"0000;;@"))</f>
        <v>PON__0003</v>
      </c>
      <c r="H31" s="13" t="s">
        <v>149</v>
      </c>
    </row>
    <row r="32" spans="2:8">
      <c r="G32" s="14" t="e">
        <f>VLOOKUP(CHANNEL,'ITU CHANNELS'!A2:B60,2,FALSE)</f>
        <v>#N/A</v>
      </c>
      <c r="H32" s="13" t="s">
        <v>181</v>
      </c>
    </row>
    <row r="33" spans="7:8">
      <c r="G33" s="14" t="e">
        <f>VLOOKUP(CHANNEL+1,'ITU CHANNELS'!A2:B60,2,FALSE)</f>
        <v>#N/A</v>
      </c>
      <c r="H33" s="13" t="s">
        <v>182</v>
      </c>
    </row>
    <row r="34" spans="7:8">
      <c r="G34" s="14" t="e">
        <f>VLOOKUP(CHANNEL+2,'ITU CHANNELS'!A2:B60,2,FALSE)</f>
        <v>#N/A</v>
      </c>
      <c r="H34" s="13" t="s">
        <v>183</v>
      </c>
    </row>
    <row r="35" spans="7:8">
      <c r="G35" s="14" t="e">
        <f>VLOOKUP(CHANNEL+3,'ITU CHANNELS'!A2:B60,2,FALSE)</f>
        <v>#N/A</v>
      </c>
      <c r="H35" s="13" t="s">
        <v>184</v>
      </c>
    </row>
  </sheetData>
  <mergeCells count="7">
    <mergeCell ref="F25:H25"/>
    <mergeCell ref="F1:I1"/>
    <mergeCell ref="F3:H3"/>
    <mergeCell ref="F12:H12"/>
    <mergeCell ref="B1:D1"/>
    <mergeCell ref="B15:D15"/>
    <mergeCell ref="B3:D3"/>
  </mergeCells>
  <phoneticPr fontId="9"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Button_CopyToClipboard &quot;L&quot;'">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202" r:id="rId5" name="Button 178">
              <controlPr defaultSize="0" print="0" autoFill="0" autoPict="0" macro="[0]!'Button_CopyToClipboard &quot;R&quot;'">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1233" r:id="rId6" name="Check Box 209">
              <controlPr defaultSize="0" autoFill="0" autoLine="0" autoPict="0">
                <anchor moveWithCells="1">
                  <from>
                    <xdr:col>8</xdr:col>
                    <xdr:colOff>0</xdr:colOff>
                    <xdr:row>12</xdr:row>
                    <xdr:rowOff>0</xdr:rowOff>
                  </from>
                  <to>
                    <xdr:col>8</xdr:col>
                    <xdr:colOff>182880</xdr:colOff>
                    <xdr:row>13</xdr:row>
                    <xdr:rowOff>0</xdr:rowOff>
                  </to>
                </anchor>
              </controlPr>
            </control>
          </mc:Choice>
        </mc:AlternateContent>
        <mc:AlternateContent xmlns:mc="http://schemas.openxmlformats.org/markup-compatibility/2006">
          <mc:Choice Requires="x14">
            <control shapeId="1234" r:id="rId7" name="Check Box 210">
              <controlPr defaultSize="0" autoFill="0" autoLine="0" autoPict="0">
                <anchor moveWithCells="1">
                  <from>
                    <xdr:col>8</xdr:col>
                    <xdr:colOff>0</xdr:colOff>
                    <xdr:row>13</xdr:row>
                    <xdr:rowOff>0</xdr:rowOff>
                  </from>
                  <to>
                    <xdr:col>8</xdr:col>
                    <xdr:colOff>182880</xdr:colOff>
                    <xdr:row>14</xdr:row>
                    <xdr:rowOff>0</xdr:rowOff>
                  </to>
                </anchor>
              </controlPr>
            </control>
          </mc:Choice>
        </mc:AlternateContent>
        <mc:AlternateContent xmlns:mc="http://schemas.openxmlformats.org/markup-compatibility/2006">
          <mc:Choice Requires="x14">
            <control shapeId="1235" r:id="rId8" name="Check Box 211">
              <controlPr defaultSize="0" autoFill="0" autoLine="0" autoPict="0">
                <anchor moveWithCells="1">
                  <from>
                    <xdr:col>8</xdr:col>
                    <xdr:colOff>0</xdr:colOff>
                    <xdr:row>14</xdr:row>
                    <xdr:rowOff>0</xdr:rowOff>
                  </from>
                  <to>
                    <xdr:col>8</xdr:col>
                    <xdr:colOff>182880</xdr:colOff>
                    <xdr:row>15</xdr:row>
                    <xdr:rowOff>0</xdr:rowOff>
                  </to>
                </anchor>
              </controlPr>
            </control>
          </mc:Choice>
        </mc:AlternateContent>
        <mc:AlternateContent xmlns:mc="http://schemas.openxmlformats.org/markup-compatibility/2006">
          <mc:Choice Requires="x14">
            <control shapeId="1236" r:id="rId9" name="Check Box 212">
              <controlPr defaultSize="0" autoFill="0" autoLine="0" autoPict="0">
                <anchor moveWithCells="1">
                  <from>
                    <xdr:col>8</xdr:col>
                    <xdr:colOff>0</xdr:colOff>
                    <xdr:row>15</xdr:row>
                    <xdr:rowOff>0</xdr:rowOff>
                  </from>
                  <to>
                    <xdr:col>8</xdr:col>
                    <xdr:colOff>182880</xdr:colOff>
                    <xdr:row>16</xdr:row>
                    <xdr:rowOff>0</xdr:rowOff>
                  </to>
                </anchor>
              </controlPr>
            </control>
          </mc:Choice>
        </mc:AlternateContent>
        <mc:AlternateContent xmlns:mc="http://schemas.openxmlformats.org/markup-compatibility/2006">
          <mc:Choice Requires="x14">
            <control shapeId="1237" r:id="rId10" name="Check Box 213">
              <controlPr defaultSize="0" autoFill="0" autoLine="0" autoPict="0">
                <anchor moveWithCells="1">
                  <from>
                    <xdr:col>8</xdr:col>
                    <xdr:colOff>0</xdr:colOff>
                    <xdr:row>16</xdr:row>
                    <xdr:rowOff>0</xdr:rowOff>
                  </from>
                  <to>
                    <xdr:col>8</xdr:col>
                    <xdr:colOff>182880</xdr:colOff>
                    <xdr:row>17</xdr:row>
                    <xdr:rowOff>0</xdr:rowOff>
                  </to>
                </anchor>
              </controlPr>
            </control>
          </mc:Choice>
        </mc:AlternateContent>
        <mc:AlternateContent xmlns:mc="http://schemas.openxmlformats.org/markup-compatibility/2006">
          <mc:Choice Requires="x14">
            <control shapeId="1238" r:id="rId11" name="Check Box 214">
              <controlPr defaultSize="0" autoFill="0" autoLine="0" autoPict="0">
                <anchor moveWithCells="1">
                  <from>
                    <xdr:col>8</xdr:col>
                    <xdr:colOff>0</xdr:colOff>
                    <xdr:row>17</xdr:row>
                    <xdr:rowOff>0</xdr:rowOff>
                  </from>
                  <to>
                    <xdr:col>8</xdr:col>
                    <xdr:colOff>182880</xdr:colOff>
                    <xdr:row>18</xdr:row>
                    <xdr:rowOff>0</xdr:rowOff>
                  </to>
                </anchor>
              </controlPr>
            </control>
          </mc:Choice>
        </mc:AlternateContent>
        <mc:AlternateContent xmlns:mc="http://schemas.openxmlformats.org/markup-compatibility/2006">
          <mc:Choice Requires="x14">
            <control shapeId="1239" r:id="rId12" name="Check Box 215">
              <controlPr defaultSize="0" autoFill="0" autoLine="0" autoPict="0">
                <anchor moveWithCells="1">
                  <from>
                    <xdr:col>8</xdr:col>
                    <xdr:colOff>0</xdr:colOff>
                    <xdr:row>18</xdr:row>
                    <xdr:rowOff>0</xdr:rowOff>
                  </from>
                  <to>
                    <xdr:col>8</xdr:col>
                    <xdr:colOff>182880</xdr:colOff>
                    <xdr:row>19</xdr:row>
                    <xdr:rowOff>0</xdr:rowOff>
                  </to>
                </anchor>
              </controlPr>
            </control>
          </mc:Choice>
        </mc:AlternateContent>
        <mc:AlternateContent xmlns:mc="http://schemas.openxmlformats.org/markup-compatibility/2006">
          <mc:Choice Requires="x14">
            <control shapeId="1240" r:id="rId13" name="Check Box 216">
              <controlPr defaultSize="0" autoFill="0" autoLine="0" autoPict="0">
                <anchor moveWithCells="1">
                  <from>
                    <xdr:col>8</xdr:col>
                    <xdr:colOff>0</xdr:colOff>
                    <xdr:row>19</xdr:row>
                    <xdr:rowOff>0</xdr:rowOff>
                  </from>
                  <to>
                    <xdr:col>8</xdr:col>
                    <xdr:colOff>182880</xdr:colOff>
                    <xdr:row>20</xdr:row>
                    <xdr:rowOff>0</xdr:rowOff>
                  </to>
                </anchor>
              </controlPr>
            </control>
          </mc:Choice>
        </mc:AlternateContent>
        <mc:AlternateContent xmlns:mc="http://schemas.openxmlformats.org/markup-compatibility/2006">
          <mc:Choice Requires="x14">
            <control shapeId="1241" r:id="rId14" name="Check Box 217">
              <controlPr defaultSize="0" autoFill="0" autoLine="0" autoPict="0">
                <anchor moveWithCells="1">
                  <from>
                    <xdr:col>8</xdr:col>
                    <xdr:colOff>0</xdr:colOff>
                    <xdr:row>20</xdr:row>
                    <xdr:rowOff>0</xdr:rowOff>
                  </from>
                  <to>
                    <xdr:col>8</xdr:col>
                    <xdr:colOff>182880</xdr:colOff>
                    <xdr:row>21</xdr:row>
                    <xdr:rowOff>0</xdr:rowOff>
                  </to>
                </anchor>
              </controlPr>
            </control>
          </mc:Choice>
        </mc:AlternateContent>
        <mc:AlternateContent xmlns:mc="http://schemas.openxmlformats.org/markup-compatibility/2006">
          <mc:Choice Requires="x14">
            <control shapeId="1242" r:id="rId15" name="Check Box 218">
              <controlPr defaultSize="0" autoFill="0" autoLine="0" autoPict="0">
                <anchor moveWithCells="1">
                  <from>
                    <xdr:col>8</xdr:col>
                    <xdr:colOff>0</xdr:colOff>
                    <xdr:row>21</xdr:row>
                    <xdr:rowOff>0</xdr:rowOff>
                  </from>
                  <to>
                    <xdr:col>8</xdr:col>
                    <xdr:colOff>182880</xdr:colOff>
                    <xdr:row>22</xdr:row>
                    <xdr:rowOff>0</xdr:rowOff>
                  </to>
                </anchor>
              </controlPr>
            </control>
          </mc:Choice>
        </mc:AlternateContent>
        <mc:AlternateContent xmlns:mc="http://schemas.openxmlformats.org/markup-compatibility/2006">
          <mc:Choice Requires="x14">
            <control shapeId="1243" r:id="rId16" name="Check Box 219">
              <controlPr defaultSize="0" autoFill="0" autoLine="0" autoPict="0">
                <anchor moveWithCells="1">
                  <from>
                    <xdr:col>8</xdr:col>
                    <xdr:colOff>0</xdr:colOff>
                    <xdr:row>22</xdr:row>
                    <xdr:rowOff>0</xdr:rowOff>
                  </from>
                  <to>
                    <xdr:col>8</xdr:col>
                    <xdr:colOff>182880</xdr:colOff>
                    <xdr:row>23</xdr:row>
                    <xdr:rowOff>0</xdr:rowOff>
                  </to>
                </anchor>
              </controlPr>
            </control>
          </mc:Choice>
        </mc:AlternateContent>
        <mc:AlternateContent xmlns:mc="http://schemas.openxmlformats.org/markup-compatibility/2006">
          <mc:Choice Requires="x14">
            <control shapeId="1268" r:id="rId17" name="Button 244">
              <controlPr defaultSize="0" print="0" autoFill="0" autoPict="0" macro="[0]!'Button_CopyToClipboard &quot;L&quot;'">
                <anchor moveWithCells="1" sizeWithCells="1">
                  <from>
                    <xdr:col>3</xdr:col>
                    <xdr:colOff>0</xdr:colOff>
                    <xdr:row>4</xdr:row>
                    <xdr:rowOff>0</xdr:rowOff>
                  </from>
                  <to>
                    <xdr:col>4</xdr:col>
                    <xdr:colOff>0</xdr:colOff>
                    <xdr:row>5</xdr:row>
                    <xdr:rowOff>0</xdr:rowOff>
                  </to>
                </anchor>
              </controlPr>
            </control>
          </mc:Choice>
        </mc:AlternateContent>
        <mc:AlternateContent xmlns:mc="http://schemas.openxmlformats.org/markup-compatibility/2006">
          <mc:Choice Requires="x14">
            <control shapeId="1269" r:id="rId18" name="Button 245">
              <controlPr defaultSize="0" print="0" autoFill="0" autoPict="0" macro="[0]!'Button_CopyToClipboard &quot;L&quot;'">
                <anchor moveWithCells="1" sizeWithCells="1">
                  <from>
                    <xdr:col>3</xdr:col>
                    <xdr:colOff>0</xdr:colOff>
                    <xdr:row>5</xdr:row>
                    <xdr:rowOff>0</xdr:rowOff>
                  </from>
                  <to>
                    <xdr:col>4</xdr:col>
                    <xdr:colOff>0</xdr:colOff>
                    <xdr:row>6</xdr:row>
                    <xdr:rowOff>0</xdr:rowOff>
                  </to>
                </anchor>
              </controlPr>
            </control>
          </mc:Choice>
        </mc:AlternateContent>
        <mc:AlternateContent xmlns:mc="http://schemas.openxmlformats.org/markup-compatibility/2006">
          <mc:Choice Requires="x14">
            <control shapeId="1270" r:id="rId19" name="Button 246">
              <controlPr defaultSize="0" print="0" autoFill="0" autoPict="0" macro="[0]!'Button_CopyToClipboard &quot;L&quot;'">
                <anchor moveWithCells="1" sizeWithCells="1">
                  <from>
                    <xdr:col>3</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1271" r:id="rId20" name="Button 247">
              <controlPr defaultSize="0" print="0" autoFill="0" autoPict="0" macro="[0]!'Button_CopyToClipboard &quot;L&quot;'">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1272" r:id="rId21" name="Button 248">
              <controlPr defaultSize="0" print="0" autoFill="0" autoPict="0" macro="[0]!'Button_CopyToClipboard &quot;L&quot;'">
                <anchor moveWithCells="1" siz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1273" r:id="rId22" name="Button 249">
              <controlPr defaultSize="0" print="0" autoFill="0" autoPict="0" macro="[0]!'Button_CopyToClipboard &quot;L&quot;'">
                <anchor moveWithCells="1" sizeWithCells="1">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1274" r:id="rId23" name="Button 250">
              <controlPr defaultSize="0" print="0" autoFill="0" autoPict="0" macro="[0]!'Button_CopyToClipboard &quot;L&quot;'">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275" r:id="rId24" name="Button 251">
              <controlPr defaultSize="0" print="0" autoFill="0" autoPict="0" macro="[0]!'Button_CopyToClipboard &quot;L&quot;'">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276" r:id="rId25" name="Button 252">
              <controlPr defaultSize="0" print="0" autoFill="0" autoPict="0" macro="[0]!'Button_CopyToClipboard &quot;L&quot;'">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277" r:id="rId26" name="Button 253">
              <controlPr defaultSize="0" print="0" autoFill="0" autoPict="0" macro="[0]!'Button_CopyToClipboard &quot;L&quot;'">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278" r:id="rId27" name="Button 254">
              <controlPr defaultSize="0" print="0" autoFill="0" autoPict="0" macro="[0]!'Button_CopyToClipboard &quot;L&quot;'">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279" r:id="rId28" name="Button 255">
              <controlPr defaultSize="0" print="0" autoFill="0" autoPict="0" macro="[0]!'Button_CopyToClipboard &quot;L&quot;'">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280" r:id="rId29" name="Button 256">
              <controlPr defaultSize="0" print="0" autoFill="0" autoPict="0" macro="[0]!'Button_CopyToClipboard &quot;L&quot;'">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281" r:id="rId30" name="Button 257">
              <controlPr defaultSize="0" print="0" autoFill="0" autoPict="0" macro="[0]!'Button_CopyToClipboard &quot;L&quot;'">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282" r:id="rId31" name="Button 258">
              <controlPr defaultSize="0" print="0" autoFill="0" autoPict="0" macro="[0]!'Button_CopyToClipboard &quot;L&quot;'">
                <anchor moveWithCells="1" sizeWithCells="1">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1283" r:id="rId32" name="Button 259">
              <controlPr defaultSize="0" print="0" autoFill="0" autoPict="0" macro="[0]!'Button_CopyToClipboard &quot;L&quot;'">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284" r:id="rId33" name="Button 260">
              <controlPr defaultSize="0" print="0" autoFill="0" autoPict="0" macro="[0]!'Button_CopyToClipboard &quot;L&quot;'">
                <anchor moveWithCells="1" siz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286" r:id="rId34" name="Button 262">
              <controlPr defaultSize="0" print="0" autoFill="0" autoPict="0" macro="[0]!'Button_CopyToClipboard &quot;L&quot;'">
                <anchor moveWithCells="1" sizeWithCells="1">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287" r:id="rId35" name="Button 263">
              <controlPr defaultSize="0" print="0" autoFill="0" autoPict="0" macro="[0]!'Button_CopyToClipboard &quot;L&quot;'">
                <anchor moveWithCells="1" sizeWithCells="1">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1292" r:id="rId36" name="Button 268">
              <controlPr defaultSize="0" print="0" autoFill="0" autoPict="0" macro="[0]!'Button_CopyToClipboard &quot;L&quot;'">
                <anchor moveWithCells="1" sizeWithCells="1">
                  <from>
                    <xdr:col>3</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1293" r:id="rId37" name="Button 269">
              <controlPr defaultSize="0" print="0" autoFill="0" autoPict="0" macro="[0]!'Button_CopyToClipboard &quot;L&quot;'">
                <anchor moveWithCells="1" sizeWithCells="1">
                  <from>
                    <xdr:col>3</xdr:col>
                    <xdr:colOff>0</xdr:colOff>
                    <xdr:row>27</xdr:row>
                    <xdr:rowOff>0</xdr:rowOff>
                  </from>
                  <to>
                    <xdr:col>4</xdr:col>
                    <xdr:colOff>0</xdr:colOff>
                    <xdr:row>28</xdr:row>
                    <xdr:rowOff>0</xdr:rowOff>
                  </to>
                </anchor>
              </controlPr>
            </control>
          </mc:Choice>
        </mc:AlternateContent>
        <mc:AlternateContent xmlns:mc="http://schemas.openxmlformats.org/markup-compatibility/2006">
          <mc:Choice Requires="x14">
            <control shapeId="1294" r:id="rId38" name="Button 270">
              <controlPr defaultSize="0" print="0" autoFill="0" autoPict="0" macro="[0]!'Button_CopyToClipboard &quot;L&quot;'">
                <anchor moveWithCells="1" sizeWithCells="1">
                  <from>
                    <xdr:col>3</xdr:col>
                    <xdr:colOff>0</xdr:colOff>
                    <xdr:row>28</xdr:row>
                    <xdr:rowOff>0</xdr:rowOff>
                  </from>
                  <to>
                    <xdr:col>4</xdr:col>
                    <xdr:colOff>0</xdr:colOff>
                    <xdr:row>29</xdr:row>
                    <xdr:rowOff>0</xdr:rowOff>
                  </to>
                </anchor>
              </controlPr>
            </control>
          </mc:Choice>
        </mc:AlternateContent>
        <mc:AlternateContent xmlns:mc="http://schemas.openxmlformats.org/markup-compatibility/2006">
          <mc:Choice Requires="x14">
            <control shapeId="1295" r:id="rId39" name="Button 271">
              <controlPr defaultSize="0" print="0" autoFill="0" autoPict="0" macro="[0]!'Button_CopyToClipboard &quot;R&quot;'">
                <anchor moveWithCells="1" sizeWithCells="1">
                  <from>
                    <xdr:col>5</xdr:col>
                    <xdr:colOff>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1296" r:id="rId40" name="Button 272">
              <controlPr defaultSize="0" print="0" autoFill="0" autoPict="0" macro="[0]!'Button_CopyToClipboard &quot;R&quot;'">
                <anchor moveWithCells="1" siz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1298" r:id="rId41" name="Button 274">
              <controlPr defaultSize="0" print="0" autoFill="0" autoPict="0" macro="[0]!'Button_CopyToClipboard &quot;R&quot;'">
                <anchor moveWithCells="1" sizeWithCells="1">
                  <from>
                    <xdr:col>5</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1299" r:id="rId42" name="Button 275">
              <controlPr defaultSize="0" print="0" autoFill="0" autoPict="0" macro="[0]!'Button_CopyToClipboard &quot;R&quot;'">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300" r:id="rId43" name="Button 276">
              <controlPr defaultSize="0" print="0" autoFill="0" autoPict="0" macro="[0]!'Button_CopyToClipboard &quot;R&quot;'">
                <anchor moveWithCells="1" siz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1301" r:id="rId44" name="Button 277">
              <controlPr defaultSize="0" print="0" autoFill="0" autoPict="0" macro="[0]!'Button_CopyToClipboard &quot;R&quot;'">
                <anchor moveWithCells="1" siz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1302" r:id="rId45" name="Button 278">
              <controlPr defaultSize="0" print="0" autoFill="0" autoPict="0" macro="[0]!'Button_CopyToClipboard &quot;R&quot;'">
                <anchor moveWithCells="1" siz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1303" r:id="rId46" name="Button 279">
              <controlPr defaultSize="0" print="0" autoFill="0" autoPict="0" macro="[0]!'Button_CopyToClipboard &quot;R&quot;'">
                <anchor moveWithCells="1" siz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1304" r:id="rId47" name="Button 280">
              <controlPr defaultSize="0" print="0" autoFill="0" autoPict="0" macro="[0]!'Button_CopyToClipboard &quot;R&quot;'">
                <anchor moveWithCells="1" siz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1305" r:id="rId48" name="Button 281">
              <controlPr defaultSize="0" print="0" autoFill="0" autoPict="0" macro="[0]!'Button_CopyToClipboard &quot;R&quot;'">
                <anchor moveWithCells="1" siz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1306" r:id="rId49" name="Button 282">
              <controlPr defaultSize="0" print="0" autoFill="0" autoPict="0" macro="[0]!'Button_CopyToClipboard &quot;R&quot;'">
                <anchor moveWithCells="1" siz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07" r:id="rId50" name="Button 283">
              <controlPr defaultSize="0" print="0" autoFill="0" autoPict="0" macro="[0]!'Button_CopyToClipboard &quot;R&quot;'">
                <anchor moveWithCells="1" siz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08" r:id="rId51" name="Button 284">
              <controlPr defaultSize="0" print="0" autoFill="0" autoPict="0" macro="[0]!'Button_CopyToClipboard &quot;R&quot;'">
                <anchor moveWithCells="1" siz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1309" r:id="rId52" name="Button 285">
              <controlPr defaultSize="0" print="0" autoFill="0" autoPict="0" macro="[0]!'Button_CopyToClipboard &quot;R&quot;'">
                <anchor moveWithCells="1" siz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1310" r:id="rId53" name="Button 286">
              <controlPr defaultSize="0" print="0" autoFill="0" autoPict="0" macro="[0]!'Button_CopyToClipboard &quot;R&quot;'">
                <anchor moveWithCells="1" siz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1311" r:id="rId54" name="Button 287">
              <controlPr defaultSize="0" print="0" autoFill="0" autoPict="0" macro="[0]!'Button_CopyToClipboard &quot;R&quot;'">
                <anchor moveWithCells="1" siz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1312" r:id="rId55" name="Button 288">
              <controlPr defaultSize="0" print="0" autoFill="0" autoPict="0" macro="[0]!'Button_CopyToClipboard &quot;R&quot;'">
                <anchor moveWithCells="1" siz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1313" r:id="rId56" name="Button 289">
              <controlPr defaultSize="0" print="0" autoFill="0" autoPict="0" macro="[0]!'Button_CopyToClipboard &quot;R&quot;'">
                <anchor moveWithCells="1" siz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1314" r:id="rId57" name="Button 290">
              <controlPr defaultSize="0" print="0" autoFill="0" autoPict="0" macro="[0]!'Button_CopyToClipboard &quot;R&quot;'">
                <anchor moveWithCells="1" siz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1317" r:id="rId58" name="Button 293">
              <controlPr defaultSize="0" print="0" autoFill="0" autoPict="0" macro="[0]!'Button_CopyToClipboard &quot;R&quot;'">
                <anchor moveWithCells="1" siz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1318" r:id="rId59" name="Button 294">
              <controlPr defaultSize="0" print="0" autoFill="0" autoPict="0" macro="[0]!'Button_CopyToClipboard &quot;R&quot;'">
                <anchor moveWithCells="1" siz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1319" r:id="rId60" name="Button 295">
              <controlPr defaultSize="0" print="0" autoFill="0" autoPict="0" macro="[0]!'Button_CopyToClipboard &quot;R&quot;'">
                <anchor moveWithCells="1" siz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1320" r:id="rId61" name="Button 296">
              <controlPr defaultSize="0" print="0" autoFill="0" autoPict="0" macro="[0]!'Button_CopyToClipboard &quot;R&quot;'">
                <anchor moveWithCells="1" siz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1321" r:id="rId62" name="Button 297">
              <controlPr defaultSize="0" print="0" autoFill="0" autoPict="0" macro="[0]!'Button_CopyToClipboard &quot;R&quot;'">
                <anchor moveWithCells="1" siz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1322" r:id="rId63" name="Button 298">
              <controlPr defaultSize="0" print="0" autoFill="0" autoPict="0" macro="[0]!'Button_CopyToClipboard &quot;R&quot;'">
                <anchor moveWithCells="1" siz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1323" r:id="rId64" name="Button 299">
              <controlPr defaultSize="0" print="0" autoFill="0" autoPict="0" macro="[0]!'Button_CopyToClipboard &quot;R&quot;'">
                <anchor moveWithCells="1" siz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1324" r:id="rId65" name="Button 300">
              <controlPr defaultSize="0" print="0" autoFill="0" autoPict="0" macro="[0]!'Button_CopyToClipboard &quot;R&quot;'">
                <anchor moveWithCells="1" sizeWithCells="1">
                  <from>
                    <xdr:col>5</xdr:col>
                    <xdr:colOff>0</xdr:colOff>
                    <xdr:row>34</xdr:row>
                    <xdr:rowOff>0</xdr:rowOff>
                  </from>
                  <to>
                    <xdr:col>6</xdr:col>
                    <xdr:colOff>0</xdr:colOff>
                    <xdr:row>35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C291-8F47-473F-8C5F-5290AFBA7F60}">
  <sheetPr codeName="Sheet4"/>
  <dimension ref="A1:H21"/>
  <sheetViews>
    <sheetView zoomScale="115" zoomScaleNormal="115" workbookViewId="0">
      <pane ySplit="20" topLeftCell="A21" activePane="bottomLeft" state="frozen"/>
      <selection pane="bottomLeft" activeCell="B4" sqref="B4"/>
    </sheetView>
  </sheetViews>
  <sheetFormatPr defaultRowHeight="14.4"/>
  <cols>
    <col min="1" max="1" width="20.5546875" customWidth="1"/>
    <col min="2" max="2" width="25.44140625" bestFit="1" customWidth="1"/>
    <col min="3" max="3" width="13.88671875" customWidth="1"/>
    <col min="4" max="4" width="8.88671875" customWidth="1"/>
    <col min="5" max="6" width="20.77734375" customWidth="1"/>
    <col min="7" max="7" width="9.88671875" customWidth="1"/>
    <col min="9" max="9" width="24.6640625" customWidth="1"/>
  </cols>
  <sheetData>
    <row r="1" spans="1:8" s="6" customFormat="1">
      <c r="A1" s="19" t="s">
        <v>220</v>
      </c>
      <c r="B1" s="12" t="e">
        <f xml:space="preserve"> MARKET_ABBR &amp; HUB_ID &amp; "T###"</f>
        <v>#N/A</v>
      </c>
    </row>
    <row r="2" spans="1:8">
      <c r="A2" s="19" t="s">
        <v>113</v>
      </c>
      <c r="B2" s="12" t="e">
        <f xml:space="preserve"> MARKET_ABBR &amp; HUB_ID &amp; CLUSTER</f>
        <v>#N/A</v>
      </c>
      <c r="C2" s="6"/>
    </row>
    <row r="3" spans="1:8">
      <c r="A3" s="11" t="s">
        <v>364</v>
      </c>
    </row>
    <row r="4" spans="1:8">
      <c r="A4" s="11" t="s">
        <v>128</v>
      </c>
    </row>
    <row r="7" spans="1:8">
      <c r="A7" s="11" t="s">
        <v>112</v>
      </c>
    </row>
    <row r="8" spans="1:8">
      <c r="E8" s="22" t="s">
        <v>188</v>
      </c>
      <c r="F8" s="12">
        <v>2</v>
      </c>
    </row>
    <row r="9" spans="1:8">
      <c r="E9" s="22" t="s">
        <v>237</v>
      </c>
      <c r="F9" s="12">
        <v>48</v>
      </c>
    </row>
    <row r="11" spans="1:8">
      <c r="A11" s="11" t="s">
        <v>115</v>
      </c>
      <c r="B11" t="str" cm="1">
        <f t="array" ref="B11">LOOKUP(2,1/(B:B&lt;&gt;""),B:B)</f>
        <v>CANS</v>
      </c>
    </row>
    <row r="12" spans="1:8">
      <c r="A12" s="11" t="s">
        <v>365</v>
      </c>
      <c r="B12" t="str" cm="1">
        <f t="array" ref="B12">LOOKUP(2,1/(C:C&lt;&gt;""),C:C)</f>
        <v>TAPS</v>
      </c>
    </row>
    <row r="13" spans="1:8">
      <c r="E13" s="18" t="s">
        <v>189</v>
      </c>
    </row>
    <row r="14" spans="1:8" ht="14.4" customHeight="1">
      <c r="A14" s="11" t="s">
        <v>187</v>
      </c>
      <c r="F14" s="23" t="s">
        <v>190</v>
      </c>
      <c r="G14" s="23"/>
      <c r="H14" s="23"/>
    </row>
    <row r="15" spans="1:8">
      <c r="A15" t="s">
        <v>119</v>
      </c>
      <c r="B15" t="s">
        <v>120</v>
      </c>
      <c r="C15" t="s">
        <v>191</v>
      </c>
      <c r="F15" s="23"/>
      <c r="G15" s="23"/>
      <c r="H15" s="23"/>
    </row>
    <row r="16" spans="1:8">
      <c r="A16" t="s">
        <v>116</v>
      </c>
      <c r="B16" t="s">
        <v>117</v>
      </c>
      <c r="C16" t="s">
        <v>192</v>
      </c>
      <c r="F16" s="23" t="s">
        <v>190</v>
      </c>
    </row>
    <row r="17" spans="1:3">
      <c r="A17" t="s">
        <v>193</v>
      </c>
      <c r="B17" t="s">
        <v>118</v>
      </c>
      <c r="C17" t="s">
        <v>194</v>
      </c>
    </row>
    <row r="20" spans="1:3" s="21" customFormat="1" ht="15" thickBot="1">
      <c r="A20" s="20" t="s">
        <v>15</v>
      </c>
      <c r="B20" s="20" t="s">
        <v>16</v>
      </c>
      <c r="C20" s="20" t="s">
        <v>366</v>
      </c>
    </row>
    <row r="21" spans="1:3">
      <c r="A21">
        <f>OLT</f>
        <v>0</v>
      </c>
    </row>
  </sheetData>
  <phoneticPr fontId="9" type="noConversion"/>
  <dataValidations count="3">
    <dataValidation type="list" allowBlank="1" showInputMessage="1" showErrorMessage="1" sqref="B4" xr:uid="{9B81249F-227A-4D23-B810-3A80CCBC7E01}">
      <formula1>$B$21:$B$1000</formula1>
    </dataValidation>
    <dataValidation type="list" allowBlank="1" showInputMessage="1" showErrorMessage="1" sqref="F8" xr:uid="{087C0985-14ED-4DAB-95BD-FBE4E3D34F30}">
      <formula1>"2, 4, 6, 8, 12"</formula1>
    </dataValidation>
    <dataValidation type="list" allowBlank="1" showInputMessage="1" showErrorMessage="1" sqref="F9" xr:uid="{540B877D-CCE1-4FE6-980A-6A20464A1458}">
      <formula1>"2, 12, 24, 36, 48, 72, 96, 144, 288"</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ddDistCan">
                <anchor moveWithCells="1" sizeWithCells="1">
                  <from>
                    <xdr:col>4</xdr:col>
                    <xdr:colOff>0</xdr:colOff>
                    <xdr:row>1</xdr:row>
                    <xdr:rowOff>0</xdr:rowOff>
                  </from>
                  <to>
                    <xdr:col>5</xdr:col>
                    <xdr:colOff>0</xdr:colOff>
                    <xdr:row>4</xdr:row>
                    <xdr:rowOff>0</xdr:rowOff>
                  </to>
                </anchor>
              </controlPr>
            </control>
          </mc:Choice>
        </mc:AlternateContent>
        <mc:AlternateContent xmlns:mc="http://schemas.openxmlformats.org/markup-compatibility/2006">
          <mc:Choice Requires="x14">
            <control shapeId="2081" r:id="rId5" name="Button 33">
              <controlPr defaultSize="0" print="0" autoFill="0" autoPict="0" macro="[0]!AddOTE">
                <anchor moveWithCells="1" sizeWithCells="1">
                  <from>
                    <xdr:col>4</xdr:col>
                    <xdr:colOff>0</xdr:colOff>
                    <xdr:row>4</xdr:row>
                    <xdr:rowOff>0</xdr:rowOff>
                  </from>
                  <to>
                    <xdr:col>5</xdr:col>
                    <xdr:colOff>0</xdr:colOff>
                    <xdr:row>7</xdr:row>
                    <xdr:rowOff>0</xdr:rowOff>
                  </to>
                </anchor>
              </controlPr>
            </control>
          </mc:Choice>
        </mc:AlternateContent>
        <mc:AlternateContent xmlns:mc="http://schemas.openxmlformats.org/markup-compatibility/2006">
          <mc:Choice Requires="x14">
            <control shapeId="2082" r:id="rId6" name="Button 34">
              <controlPr defaultSize="0" print="0" autoFill="0" autoPict="0" macro="[0]!AddSplitCan">
                <anchor moveWithCells="1" sizeWithCells="1">
                  <from>
                    <xdr:col>5</xdr:col>
                    <xdr:colOff>0</xdr:colOff>
                    <xdr:row>1</xdr:row>
                    <xdr:rowOff>0</xdr:rowOff>
                  </from>
                  <to>
                    <xdr:col>6</xdr:col>
                    <xdr:colOff>0</xdr:colOff>
                    <xdr:row>4</xdr:row>
                    <xdr:rowOff>0</xdr:rowOff>
                  </to>
                </anchor>
              </controlPr>
            </control>
          </mc:Choice>
        </mc:AlternateContent>
        <mc:AlternateContent xmlns:mc="http://schemas.openxmlformats.org/markup-compatibility/2006">
          <mc:Choice Requires="x14">
            <control shapeId="2083" r:id="rId7" name="Button 35">
              <controlPr defaultSize="0" print="0" autoFill="0" autoPict="0" macro="[0]!AddMST">
                <anchor moveWithCells="1" sizeWithCells="1">
                  <from>
                    <xdr:col>5</xdr:col>
                    <xdr:colOff>0</xdr:colOff>
                    <xdr:row>4</xdr:row>
                    <xdr:rowOff>0</xdr:rowOff>
                  </from>
                  <to>
                    <xdr:col>6</xdr:col>
                    <xdr:colOff>0</xdr:colOff>
                    <xdr:row>7</xdr:row>
                    <xdr:rowOff>0</xdr:rowOff>
                  </to>
                </anchor>
              </controlPr>
            </control>
          </mc:Choice>
        </mc:AlternateContent>
        <mc:AlternateContent xmlns:mc="http://schemas.openxmlformats.org/markup-compatibility/2006">
          <mc:Choice Requires="x14">
            <control shapeId="2090" r:id="rId8" name="Button 42">
              <controlPr defaultSize="0" print="0" autoFill="0" autoPict="0" macro="[0]!Button19_Click">
                <anchor moveWithCells="1" sizeWithCells="1">
                  <from>
                    <xdr:col>4</xdr:col>
                    <xdr:colOff>0</xdr:colOff>
                    <xdr:row>13</xdr:row>
                    <xdr:rowOff>0</xdr:rowOff>
                  </from>
                  <to>
                    <xdr:col>5</xdr:col>
                    <xdr:colOff>0</xdr:colOff>
                    <xdr:row>15</xdr:row>
                    <xdr:rowOff>0</xdr:rowOff>
                  </to>
                </anchor>
              </controlPr>
            </control>
          </mc:Choice>
        </mc:AlternateContent>
        <mc:AlternateContent xmlns:mc="http://schemas.openxmlformats.org/markup-compatibility/2006">
          <mc:Choice Requires="x14">
            <control shapeId="2095" r:id="rId9" name="Button 47">
              <controlPr defaultSize="0" print="0" autoFill="0" autoPict="0" macro="[0]!Button47_Click">
                <anchor moveWithCells="1" sizeWithCells="1">
                  <from>
                    <xdr:col>4</xdr:col>
                    <xdr:colOff>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2102" r:id="rId10" name="Button 54">
              <controlPr defaultSize="0" print="0" autoFill="0" autoPict="0" macro="[0]!'Button_CopyToClipboard &quot;L&quot;'">
                <anchor moveWithCells="1" sizeWithCells="1">
                  <from>
                    <xdr:col>2</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103" r:id="rId11" name="Button 55">
              <controlPr defaultSize="0" print="0" autoFill="0" autoPict="0" macro="[0]!'Button_CopyToClipboard &quot;L&quot;'">
                <anchor moveWithCells="1" siz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2104" r:id="rId12" name="Button 56">
              <controlPr defaultSize="0" print="0" autoFill="0" autoPict="0" macro="[0]!'Button_CopyToClipboard &quot;L&quot;'">
                <anchor moveWithCells="1" sizeWithCells="1">
                  <from>
                    <xdr:col>2</xdr:col>
                    <xdr:colOff>0</xdr:colOff>
                    <xdr:row>3</xdr:row>
                    <xdr:rowOff>0</xdr:rowOff>
                  </from>
                  <to>
                    <xdr:col>4</xdr:col>
                    <xdr:colOff>0</xdr:colOff>
                    <xdr:row>6</xdr:row>
                    <xdr:rowOff>0</xdr:rowOff>
                  </to>
                </anchor>
              </controlPr>
            </control>
          </mc:Choice>
        </mc:AlternateContent>
        <mc:AlternateContent xmlns:mc="http://schemas.openxmlformats.org/markup-compatibility/2006">
          <mc:Choice Requires="x14">
            <control shapeId="2106" r:id="rId13" name="Button 58">
              <controlPr defaultSize="0" print="0" autoFill="0" autoPict="0" macro="[0]!'Button_CopyToClipboard &quot;L&quot;'">
                <anchor moveWithCells="1" sizeWithCells="1">
                  <from>
                    <xdr:col>2</xdr:col>
                    <xdr:colOff>0</xdr:colOff>
                    <xdr:row>6</xdr:row>
                    <xdr:rowOff>0</xdr:rowOff>
                  </from>
                  <to>
                    <xdr:col>4</xdr:col>
                    <xdr:colOff>0</xdr:colOff>
                    <xdr:row>9</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CFD57-DA94-4112-B464-593B73153A7B}">
  <sheetPr codeName="Sheet7"/>
  <dimension ref="A1:F34"/>
  <sheetViews>
    <sheetView zoomScaleNormal="100" workbookViewId="0">
      <selection activeCell="C3" sqref="C3"/>
    </sheetView>
  </sheetViews>
  <sheetFormatPr defaultRowHeight="14.4"/>
  <cols>
    <col min="1" max="1" width="13.21875" bestFit="1" customWidth="1"/>
    <col min="2" max="2" width="12.6640625" bestFit="1" customWidth="1"/>
    <col min="3" max="4" width="27.88671875" customWidth="1"/>
    <col min="5" max="5" width="45.109375" customWidth="1"/>
    <col min="6" max="6" width="1.77734375" style="30" customWidth="1"/>
  </cols>
  <sheetData>
    <row r="1" spans="1:6" s="33" customFormat="1" ht="21">
      <c r="A1" s="91" t="s">
        <v>136</v>
      </c>
      <c r="B1" s="91"/>
      <c r="C1" s="91"/>
      <c r="D1" s="51"/>
      <c r="E1" s="51"/>
      <c r="F1" s="32"/>
    </row>
    <row r="2" spans="1:6">
      <c r="C2" s="24" t="s">
        <v>195</v>
      </c>
      <c r="D2" s="24" t="s">
        <v>277</v>
      </c>
      <c r="E2" s="6" t="s">
        <v>231</v>
      </c>
    </row>
    <row r="3" spans="1:6">
      <c r="A3" t="s">
        <v>218</v>
      </c>
      <c r="F3" s="30" t="str">
        <f>""</f>
        <v/>
      </c>
    </row>
    <row r="4" spans="1:6">
      <c r="A4" t="s">
        <v>196</v>
      </c>
      <c r="F4" s="30" t="str">
        <f>""</f>
        <v/>
      </c>
    </row>
    <row r="5" spans="1:6">
      <c r="A5" t="s">
        <v>197</v>
      </c>
      <c r="F5" s="30" t="str">
        <f>""</f>
        <v/>
      </c>
    </row>
    <row r="6" spans="1:6">
      <c r="A6" t="s">
        <v>198</v>
      </c>
      <c r="F6" s="30" t="str">
        <f>""</f>
        <v/>
      </c>
    </row>
    <row r="7" spans="1:6">
      <c r="A7" t="s">
        <v>199</v>
      </c>
      <c r="F7" s="30" t="str">
        <f>""</f>
        <v/>
      </c>
    </row>
    <row r="8" spans="1:6">
      <c r="A8" t="s">
        <v>200</v>
      </c>
      <c r="F8" s="30" t="str">
        <f>""</f>
        <v/>
      </c>
    </row>
    <row r="9" spans="1:6">
      <c r="A9" t="s">
        <v>201</v>
      </c>
      <c r="F9" s="30" t="str">
        <f>""</f>
        <v/>
      </c>
    </row>
    <row r="10" spans="1:6">
      <c r="A10" t="s">
        <v>202</v>
      </c>
      <c r="F10" s="30" t="str">
        <f>""</f>
        <v/>
      </c>
    </row>
    <row r="11" spans="1:6">
      <c r="A11" t="s">
        <v>203</v>
      </c>
      <c r="F11" s="30" t="str">
        <f>""</f>
        <v/>
      </c>
    </row>
    <row r="12" spans="1:6">
      <c r="A12" t="s">
        <v>204</v>
      </c>
      <c r="F12" s="30" t="str">
        <f>""</f>
        <v/>
      </c>
    </row>
    <row r="13" spans="1:6">
      <c r="A13" t="s">
        <v>205</v>
      </c>
      <c r="F13" s="30" t="str">
        <f>""</f>
        <v/>
      </c>
    </row>
    <row r="14" spans="1:6">
      <c r="A14" t="s">
        <v>206</v>
      </c>
      <c r="F14" s="30" t="str">
        <f>""</f>
        <v/>
      </c>
    </row>
    <row r="15" spans="1:6">
      <c r="A15" t="s">
        <v>207</v>
      </c>
      <c r="F15" s="30" t="str">
        <f>""</f>
        <v/>
      </c>
    </row>
    <row r="16" spans="1:6">
      <c r="A16" t="s">
        <v>208</v>
      </c>
      <c r="F16" s="30" t="str">
        <f>""</f>
        <v/>
      </c>
    </row>
    <row r="17" spans="1:6">
      <c r="A17" t="s">
        <v>209</v>
      </c>
      <c r="F17" s="30" t="str">
        <f>""</f>
        <v/>
      </c>
    </row>
    <row r="18" spans="1:6">
      <c r="A18" t="s">
        <v>210</v>
      </c>
      <c r="F18" s="30" t="str">
        <f>""</f>
        <v/>
      </c>
    </row>
    <row r="19" spans="1:6">
      <c r="A19" t="s">
        <v>211</v>
      </c>
      <c r="F19" s="30" t="str">
        <f>""</f>
        <v/>
      </c>
    </row>
    <row r="20" spans="1:6">
      <c r="A20" t="s">
        <v>212</v>
      </c>
      <c r="F20" s="30" t="str">
        <f>""</f>
        <v/>
      </c>
    </row>
    <row r="21" spans="1:6">
      <c r="A21" t="s">
        <v>213</v>
      </c>
      <c r="F21" s="30" t="str">
        <f>""</f>
        <v/>
      </c>
    </row>
    <row r="22" spans="1:6">
      <c r="A22" t="s">
        <v>214</v>
      </c>
      <c r="F22" s="30" t="str">
        <f>""</f>
        <v/>
      </c>
    </row>
    <row r="23" spans="1:6">
      <c r="A23" t="s">
        <v>215</v>
      </c>
      <c r="F23" s="30" t="str">
        <f>""</f>
        <v/>
      </c>
    </row>
    <row r="24" spans="1:6">
      <c r="A24" t="s">
        <v>216</v>
      </c>
      <c r="F24" s="30" t="str">
        <f>""</f>
        <v/>
      </c>
    </row>
    <row r="25" spans="1:6">
      <c r="A25" t="s">
        <v>217</v>
      </c>
      <c r="F25" s="30" t="str">
        <f>""</f>
        <v/>
      </c>
    </row>
    <row r="26" spans="1:6">
      <c r="F26" s="30" t="str">
        <f>""</f>
        <v/>
      </c>
    </row>
    <row r="28" spans="1:6">
      <c r="B28" s="11" t="s">
        <v>233</v>
      </c>
    </row>
    <row r="34" spans="2:2">
      <c r="B34" s="11" t="s">
        <v>236</v>
      </c>
    </row>
  </sheetData>
  <mergeCells count="1">
    <mergeCell ref="A1:C1"/>
  </mergeCells>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Button_SelectPathRight">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7222" r:id="rId4" name="Button 54">
              <controlPr defaultSize="0" print="0" autoFill="0" autoPict="0" macro="[0]!CreateMOP">
                <anchor moveWithCells="1" sizeWithCells="1">
                  <from>
                    <xdr:col>1</xdr:col>
                    <xdr:colOff>0</xdr:colOff>
                    <xdr:row>29</xdr:row>
                    <xdr:rowOff>0</xdr:rowOff>
                  </from>
                  <to>
                    <xdr:col>3</xdr:col>
                    <xdr:colOff>0</xdr:colOff>
                    <xdr:row>32</xdr:row>
                    <xdr:rowOff>0</xdr:rowOff>
                  </to>
                </anchor>
              </controlPr>
            </control>
          </mc:Choice>
        </mc:AlternateContent>
        <mc:AlternateContent xmlns:mc="http://schemas.openxmlformats.org/markup-compatibility/2006">
          <mc:Choice Requires="x14">
            <control shapeId="7239" r:id="rId5" name="Button 71">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7240" r:id="rId6" name="Button 72">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7241" r:id="rId7" name="Button 73">
              <controlPr defaultSize="0" print="0" autoFill="0" autoPict="0" macro="[0]!Button_SelectPathRight">
                <anchor moveWithCells="1" sizeWithCells="1">
                  <from>
                    <xdr:col>1</xdr:col>
                    <xdr:colOff>0</xdr:colOff>
                    <xdr:row>5</xdr:row>
                    <xdr:rowOff>0</xdr:rowOff>
                  </from>
                  <to>
                    <xdr:col>2</xdr:col>
                    <xdr:colOff>0</xdr:colOff>
                    <xdr:row>6</xdr:row>
                    <xdr:rowOff>0</xdr:rowOff>
                  </to>
                </anchor>
              </controlPr>
            </control>
          </mc:Choice>
        </mc:AlternateContent>
        <mc:AlternateContent xmlns:mc="http://schemas.openxmlformats.org/markup-compatibility/2006">
          <mc:Choice Requires="x14">
            <control shapeId="7242" r:id="rId8" name="Button 74">
              <controlPr defaultSize="0" print="0" autoFill="0" autoPict="0" macro="[0]!Button_SelectPathRight">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7243" r:id="rId9" name="Button 75">
              <controlPr defaultSize="0" print="0" autoFill="0" autoPict="0" macro="[0]!Button_SelectPathRight">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7244" r:id="rId10" name="Button 76">
              <controlPr defaultSize="0" print="0" autoFill="0" autoPict="0" macro="[0]!Button_SelectPathRight">
                <anchor moveWithCells="1" siz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7245" r:id="rId11" name="Button 77">
              <controlPr defaultSize="0" print="0" autoFill="0" autoPict="0" macro="[0]!Button_SelectPathRight">
                <anchor moveWithCells="1" siz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7246" r:id="rId12" name="Button 78">
              <controlPr defaultSize="0" print="0" autoFill="0" autoPict="0" macro="[0]!Button_SelectPathRight">
                <anchor moveWithCells="1" siz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7247" r:id="rId13" name="Button 79">
              <controlPr defaultSize="0" print="0" autoFill="0" autoPict="0" macro="[0]!Button_SelectPathRight">
                <anchor moveWithCells="1" siz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7248" r:id="rId14" name="Button 80">
              <controlPr defaultSize="0" print="0" autoFill="0" autoPict="0" macro="[0]!Button_SelectPathRight">
                <anchor moveWithCells="1" siz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7249" r:id="rId15" name="Button 81">
              <controlPr defaultSize="0" print="0" autoFill="0" autoPict="0" macro="[0]!Button_SelectPathRight">
                <anchor moveWithCells="1" siz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7250" r:id="rId16" name="Button 82">
              <controlPr defaultSize="0" print="0" autoFill="0" autoPict="0" macro="[0]!Button_SelectPathRight">
                <anchor moveWithCells="1" siz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7251" r:id="rId17" name="Button 83">
              <controlPr defaultSize="0" print="0" autoFill="0" autoPict="0" macro="[0]!Button_SelectPathRight">
                <anchor moveWithCells="1" sizeWithCells="1">
                  <from>
                    <xdr:col>1</xdr:col>
                    <xdr:colOff>0</xdr:colOff>
                    <xdr:row>15</xdr:row>
                    <xdr:rowOff>0</xdr:rowOff>
                  </from>
                  <to>
                    <xdr:col>2</xdr:col>
                    <xdr:colOff>0</xdr:colOff>
                    <xdr:row>16</xdr:row>
                    <xdr:rowOff>0</xdr:rowOff>
                  </to>
                </anchor>
              </controlPr>
            </control>
          </mc:Choice>
        </mc:AlternateContent>
        <mc:AlternateContent xmlns:mc="http://schemas.openxmlformats.org/markup-compatibility/2006">
          <mc:Choice Requires="x14">
            <control shapeId="7252" r:id="rId18" name="Button 84">
              <controlPr defaultSize="0" print="0" autoFill="0" autoPict="0" macro="[0]!Button_SelectPathRight">
                <anchor moveWithCells="1" sizeWithCells="1">
                  <from>
                    <xdr:col>1</xdr:col>
                    <xdr:colOff>0</xdr:colOff>
                    <xdr:row>16</xdr:row>
                    <xdr:rowOff>0</xdr:rowOff>
                  </from>
                  <to>
                    <xdr:col>2</xdr:col>
                    <xdr:colOff>0</xdr:colOff>
                    <xdr:row>17</xdr:row>
                    <xdr:rowOff>0</xdr:rowOff>
                  </to>
                </anchor>
              </controlPr>
            </control>
          </mc:Choice>
        </mc:AlternateContent>
        <mc:AlternateContent xmlns:mc="http://schemas.openxmlformats.org/markup-compatibility/2006">
          <mc:Choice Requires="x14">
            <control shapeId="7253" r:id="rId19" name="Button 85">
              <controlPr defaultSize="0" print="0" autoFill="0" autoPict="0" macro="[0]!Button_SelectPathRight">
                <anchor moveWithCells="1" sizeWithCells="1">
                  <from>
                    <xdr:col>1</xdr:col>
                    <xdr:colOff>0</xdr:colOff>
                    <xdr:row>17</xdr:row>
                    <xdr:rowOff>0</xdr:rowOff>
                  </from>
                  <to>
                    <xdr:col>2</xdr:col>
                    <xdr:colOff>0</xdr:colOff>
                    <xdr:row>18</xdr:row>
                    <xdr:rowOff>0</xdr:rowOff>
                  </to>
                </anchor>
              </controlPr>
            </control>
          </mc:Choice>
        </mc:AlternateContent>
        <mc:AlternateContent xmlns:mc="http://schemas.openxmlformats.org/markup-compatibility/2006">
          <mc:Choice Requires="x14">
            <control shapeId="7254" r:id="rId20" name="Button 86">
              <controlPr defaultSize="0" print="0" autoFill="0" autoPict="0" macro="[0]!Button_SelectPathRight">
                <anchor moveWithCells="1" sizeWithCells="1">
                  <from>
                    <xdr:col>1</xdr:col>
                    <xdr:colOff>0</xdr:colOff>
                    <xdr:row>18</xdr:row>
                    <xdr:rowOff>0</xdr:rowOff>
                  </from>
                  <to>
                    <xdr:col>2</xdr:col>
                    <xdr:colOff>0</xdr:colOff>
                    <xdr:row>19</xdr:row>
                    <xdr:rowOff>0</xdr:rowOff>
                  </to>
                </anchor>
              </controlPr>
            </control>
          </mc:Choice>
        </mc:AlternateContent>
        <mc:AlternateContent xmlns:mc="http://schemas.openxmlformats.org/markup-compatibility/2006">
          <mc:Choice Requires="x14">
            <control shapeId="7255" r:id="rId21" name="Button 87">
              <controlPr defaultSize="0" print="0" autoFill="0" autoPict="0" macro="[0]!Button_SelectPathRight">
                <anchor moveWithCells="1" siz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7256" r:id="rId22" name="Button 88">
              <controlPr defaultSize="0" print="0" autoFill="0" autoPict="0" macro="[0]!Button_SelectPathRight">
                <anchor moveWithCells="1" sizeWithCells="1">
                  <from>
                    <xdr:col>1</xdr:col>
                    <xdr:colOff>0</xdr:colOff>
                    <xdr:row>20</xdr:row>
                    <xdr:rowOff>0</xdr:rowOff>
                  </from>
                  <to>
                    <xdr:col>2</xdr:col>
                    <xdr:colOff>0</xdr:colOff>
                    <xdr:row>21</xdr:row>
                    <xdr:rowOff>0</xdr:rowOff>
                  </to>
                </anchor>
              </controlPr>
            </control>
          </mc:Choice>
        </mc:AlternateContent>
        <mc:AlternateContent xmlns:mc="http://schemas.openxmlformats.org/markup-compatibility/2006">
          <mc:Choice Requires="x14">
            <control shapeId="7257" r:id="rId23" name="Button 89">
              <controlPr defaultSize="0" print="0" autoFill="0" autoPict="0" macro="[0]!Button_SelectPathRight">
                <anchor moveWithCells="1" sizeWithCells="1">
                  <from>
                    <xdr:col>1</xdr:col>
                    <xdr:colOff>0</xdr:colOff>
                    <xdr:row>21</xdr:row>
                    <xdr:rowOff>0</xdr:rowOff>
                  </from>
                  <to>
                    <xdr:col>2</xdr:col>
                    <xdr:colOff>0</xdr:colOff>
                    <xdr:row>22</xdr:row>
                    <xdr:rowOff>0</xdr:rowOff>
                  </to>
                </anchor>
              </controlPr>
            </control>
          </mc:Choice>
        </mc:AlternateContent>
        <mc:AlternateContent xmlns:mc="http://schemas.openxmlformats.org/markup-compatibility/2006">
          <mc:Choice Requires="x14">
            <control shapeId="7258" r:id="rId24" name="Button 90">
              <controlPr defaultSize="0" print="0" autoFill="0" autoPict="0" macro="[0]!Button_SelectPathRight">
                <anchor moveWithCells="1" siz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7259" r:id="rId25" name="Button 91">
              <controlPr defaultSize="0" print="0" autoFill="0" autoPict="0" macro="[0]!Button_SelectPathRight">
                <anchor moveWithCells="1" sizeWithCells="1">
                  <from>
                    <xdr:col>1</xdr:col>
                    <xdr:colOff>0</xdr:colOff>
                    <xdr:row>23</xdr:row>
                    <xdr:rowOff>0</xdr:rowOff>
                  </from>
                  <to>
                    <xdr:col>2</xdr:col>
                    <xdr:colOff>0</xdr:colOff>
                    <xdr:row>24</xdr:row>
                    <xdr:rowOff>0</xdr:rowOff>
                  </to>
                </anchor>
              </controlPr>
            </control>
          </mc:Choice>
        </mc:AlternateContent>
        <mc:AlternateContent xmlns:mc="http://schemas.openxmlformats.org/markup-compatibility/2006">
          <mc:Choice Requires="x14">
            <control shapeId="7261" r:id="rId26" name="Button 93">
              <controlPr defaultSize="0" print="0" autoFill="0" autoPict="0" macro="[0]!Button_SelectPathRight">
                <anchor moveWithCells="1" sizeWithCells="1">
                  <from>
                    <xdr:col>1</xdr:col>
                    <xdr:colOff>0</xdr:colOff>
                    <xdr:row>24</xdr:row>
                    <xdr:rowOff>0</xdr:rowOff>
                  </from>
                  <to>
                    <xdr:col>2</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D5D67-909C-460F-9AE0-99014CDCBDD0}">
  <sheetPr codeName="Sheet18"/>
  <dimension ref="A1:D5"/>
  <sheetViews>
    <sheetView workbookViewId="0">
      <selection activeCell="C4" sqref="C4"/>
    </sheetView>
  </sheetViews>
  <sheetFormatPr defaultRowHeight="14.4"/>
  <cols>
    <col min="1" max="1" width="19.6640625" bestFit="1" customWidth="1"/>
    <col min="2" max="2" width="12.44140625" customWidth="1"/>
  </cols>
  <sheetData>
    <row r="1" spans="1:4" ht="21">
      <c r="A1" s="92" t="s">
        <v>234</v>
      </c>
      <c r="B1" s="91"/>
      <c r="C1" s="91"/>
      <c r="D1" s="91"/>
    </row>
    <row r="3" spans="1:4">
      <c r="C3" t="s">
        <v>195</v>
      </c>
    </row>
    <row r="4" spans="1:4">
      <c r="A4" t="s">
        <v>307</v>
      </c>
    </row>
    <row r="5" spans="1:4">
      <c r="A5" t="s">
        <v>234</v>
      </c>
    </row>
  </sheetData>
  <mergeCells count="1">
    <mergeCell ref="A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902" r:id="rId3" name="Button 14">
              <controlPr defaultSize="0" print="0" autoFill="0" autoPict="0" macro="[0]!FormatAllBOMs">
                <anchor moveWithCells="1" sizeWithCells="1">
                  <from>
                    <xdr:col>1</xdr:col>
                    <xdr:colOff>0</xdr:colOff>
                    <xdr:row>6</xdr:row>
                    <xdr:rowOff>0</xdr:rowOff>
                  </from>
                  <to>
                    <xdr:col>3</xdr:col>
                    <xdr:colOff>0</xdr:colOff>
                    <xdr:row>8</xdr:row>
                    <xdr:rowOff>0</xdr:rowOff>
                  </to>
                </anchor>
              </controlPr>
            </control>
          </mc:Choice>
        </mc:AlternateContent>
        <mc:AlternateContent xmlns:mc="http://schemas.openxmlformats.org/markup-compatibility/2006">
          <mc:Choice Requires="x14">
            <control shapeId="37927" r:id="rId4" name="Button 39">
              <controlPr defaultSize="0" print="0" autoFill="0" autoPict="0" macro="[0]!CreateOverallBOM">
                <anchor moveWithCells="1" sizeWithCells="1">
                  <from>
                    <xdr:col>1</xdr:col>
                    <xdr:colOff>0</xdr:colOff>
                    <xdr:row>9</xdr:row>
                    <xdr:rowOff>0</xdr:rowOff>
                  </from>
                  <to>
                    <xdr:col>3</xdr:col>
                    <xdr:colOff>0</xdr:colOff>
                    <xdr:row>11</xdr:row>
                    <xdr:rowOff>0</xdr:rowOff>
                  </to>
                </anchor>
              </controlPr>
            </control>
          </mc:Choice>
        </mc:AlternateContent>
        <mc:AlternateContent xmlns:mc="http://schemas.openxmlformats.org/markup-compatibility/2006">
          <mc:Choice Requires="x14">
            <control shapeId="37928" r:id="rId5" name="Button 40">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37929" r:id="rId6" name="Button 41">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A60AD-6442-4C0B-AA35-419486D1A372}">
  <sheetPr codeName="Sheet19"/>
  <dimension ref="A1:L7"/>
  <sheetViews>
    <sheetView workbookViewId="0">
      <selection activeCell="C4" sqref="C4"/>
    </sheetView>
  </sheetViews>
  <sheetFormatPr defaultRowHeight="14.4"/>
  <cols>
    <col min="1" max="1" width="15.5546875" customWidth="1"/>
    <col min="2" max="2" width="11.5546875" customWidth="1"/>
    <col min="3" max="3" width="15.5546875" customWidth="1"/>
    <col min="4" max="4" width="9.44140625" customWidth="1"/>
    <col min="5" max="5" width="1.77734375" style="30" customWidth="1"/>
    <col min="6" max="6" width="29.5546875" bestFit="1" customWidth="1"/>
    <col min="7" max="7" width="10.21875" style="61" bestFit="1" customWidth="1"/>
    <col min="8" max="8" width="9.5546875" style="61" bestFit="1" customWidth="1"/>
    <col min="9" max="9" width="13.109375" style="56" bestFit="1" customWidth="1"/>
    <col min="10" max="11" width="13.109375" bestFit="1" customWidth="1"/>
    <col min="12" max="12" width="8.88671875" style="56"/>
  </cols>
  <sheetData>
    <row r="1" spans="1:9" s="42" customFormat="1" ht="21">
      <c r="A1" s="93" t="s">
        <v>378</v>
      </c>
      <c r="B1" s="93"/>
      <c r="C1" s="93"/>
      <c r="D1" s="93"/>
      <c r="E1" s="55"/>
      <c r="F1" s="42" t="s">
        <v>386</v>
      </c>
      <c r="G1" s="42" t="s">
        <v>239</v>
      </c>
      <c r="H1" s="42" t="s">
        <v>238</v>
      </c>
      <c r="I1" s="42" t="s">
        <v>274</v>
      </c>
    </row>
    <row r="3" spans="1:9">
      <c r="C3" s="6" t="s">
        <v>195</v>
      </c>
    </row>
    <row r="4" spans="1:9">
      <c r="A4" t="s">
        <v>137</v>
      </c>
      <c r="C4" s="6"/>
      <c r="E4" s="30" t="s">
        <v>379</v>
      </c>
    </row>
    <row r="5" spans="1:9">
      <c r="A5" t="s">
        <v>140</v>
      </c>
      <c r="E5" s="30" t="s">
        <v>379</v>
      </c>
    </row>
    <row r="7" spans="1:9">
      <c r="A7" t="s">
        <v>398</v>
      </c>
      <c r="B7" t="s">
        <v>399</v>
      </c>
    </row>
  </sheetData>
  <mergeCells count="1">
    <mergeCell ref="A1:D1"/>
  </mergeCells>
  <dataValidations disablePrompts="1" count="1">
    <dataValidation type="list" allowBlank="1" showInputMessage="1" showErrorMessage="1" sqref="B7" xr:uid="{0952FDFE-A669-4C63-9767-0011667486C9}">
      <formula1>"Slash, Space"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6" r:id="rId3" name="Button 4">
              <controlPr defaultSize="0" print="0" autoFill="0" autoPict="0" macro="[0]!analyze">
                <anchor>
                  <from>
                    <xdr:col>0</xdr:col>
                    <xdr:colOff>0</xdr:colOff>
                    <xdr:row>12</xdr:row>
                    <xdr:rowOff>0</xdr:rowOff>
                  </from>
                  <to>
                    <xdr:col>3</xdr:col>
                    <xdr:colOff>0</xdr:colOff>
                    <xdr:row>15</xdr:row>
                    <xdr:rowOff>0</xdr:rowOff>
                  </to>
                </anchor>
              </controlPr>
            </control>
          </mc:Choice>
        </mc:AlternateContent>
        <mc:AlternateContent xmlns:mc="http://schemas.openxmlformats.org/markup-compatibility/2006">
          <mc:Choice Requires="x14">
            <control shapeId="38917" r:id="rId4" name="Button 5">
              <controlPr defaultSize="0" print="0" autoFill="0" autoPict="0" macro="[0]!ExportCBG">
                <anchor>
                  <from>
                    <xdr:col>0</xdr:col>
                    <xdr:colOff>0</xdr:colOff>
                    <xdr:row>16</xdr:row>
                    <xdr:rowOff>0</xdr:rowOff>
                  </from>
                  <to>
                    <xdr:col>3</xdr:col>
                    <xdr:colOff>0</xdr:colOff>
                    <xdr:row>19</xdr:row>
                    <xdr:rowOff>0</xdr:rowOff>
                  </to>
                </anchor>
              </controlPr>
            </control>
          </mc:Choice>
        </mc:AlternateContent>
        <mc:AlternateContent xmlns:mc="http://schemas.openxmlformats.org/markup-compatibility/2006">
          <mc:Choice Requires="x14">
            <control shapeId="38918" r:id="rId5" name="Button 6">
              <controlPr defaultSize="0" print="0" autoFill="0" autoPict="0" macro="[0]!Button_SelectPathRight">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38919" r:id="rId6" name="Button 7">
              <controlPr defaultSize="0" print="0" autoFill="0" autoPict="0" macro="[0]!Button_SelectPathRight">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38920" r:id="rId7" name="Button 8">
              <controlPr defaultSize="0" print="0" autoFill="0" autoPict="0" macro="[0]!FormatHAF">
                <anchor>
                  <from>
                    <xdr:col>0</xdr:col>
                    <xdr:colOff>0</xdr:colOff>
                    <xdr:row>8</xdr:row>
                    <xdr:rowOff>0</xdr:rowOff>
                  </from>
                  <to>
                    <xdr:col>3</xdr:col>
                    <xdr:colOff>0</xdr:colOff>
                    <xdr:row>11</xdr:row>
                    <xdr:rowOff>0</xdr:rowOff>
                  </to>
                </anchor>
              </controlPr>
            </control>
          </mc:Choice>
        </mc:AlternateContent>
        <mc:AlternateContent xmlns:mc="http://schemas.openxmlformats.org/markup-compatibility/2006">
          <mc:Choice Requires="x14">
            <control shapeId="38921" r:id="rId8" name="Button 9">
              <controlPr defaultSize="0" print="0" autoFill="0" autoPict="0" macro="[0]!SplitHAF">
                <anchor>
                  <from>
                    <xdr:col>0</xdr:col>
                    <xdr:colOff>0</xdr:colOff>
                    <xdr:row>20</xdr:row>
                    <xdr:rowOff>0</xdr:rowOff>
                  </from>
                  <to>
                    <xdr:col>3</xdr:col>
                    <xdr:colOff>0</xdr:colOff>
                    <xdr:row>23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9E3AD-5B45-4E7F-BCD6-93E665195E51}">
  <sheetPr codeName="Sheet2"/>
  <dimension ref="A1:J33"/>
  <sheetViews>
    <sheetView workbookViewId="0">
      <selection sqref="A1:D1"/>
    </sheetView>
  </sheetViews>
  <sheetFormatPr defaultRowHeight="14.4"/>
  <cols>
    <col min="1" max="1" width="13.33203125" customWidth="1"/>
    <col min="2" max="2" width="21.21875" customWidth="1"/>
    <col min="3" max="3" width="31.5546875" customWidth="1"/>
    <col min="5" max="5" width="1.77734375" style="30" customWidth="1"/>
    <col min="6" max="6" width="15.109375" customWidth="1"/>
    <col min="7" max="7" width="41.5546875" customWidth="1"/>
    <col min="8" max="8" width="37.88671875" customWidth="1"/>
    <col min="10" max="10" width="21" customWidth="1"/>
  </cols>
  <sheetData>
    <row r="1" spans="1:10" s="44" customFormat="1" ht="21">
      <c r="A1" s="94" t="s">
        <v>275</v>
      </c>
      <c r="B1" s="94"/>
      <c r="C1" s="94"/>
      <c r="D1" s="95"/>
      <c r="E1" s="43"/>
      <c r="F1" s="44" t="s">
        <v>276</v>
      </c>
      <c r="G1" s="44" t="s">
        <v>277</v>
      </c>
      <c r="H1" s="44" t="s">
        <v>278</v>
      </c>
      <c r="I1" s="44" t="s">
        <v>279</v>
      </c>
      <c r="J1" s="44" t="s">
        <v>305</v>
      </c>
    </row>
    <row r="2" spans="1:10">
      <c r="C2" t="s">
        <v>195</v>
      </c>
    </row>
    <row r="3" spans="1:10">
      <c r="A3" t="s">
        <v>280</v>
      </c>
    </row>
    <row r="9" spans="1:10">
      <c r="B9" t="s">
        <v>293</v>
      </c>
      <c r="C9" s="46" t="s">
        <v>282</v>
      </c>
    </row>
    <row r="10" spans="1:10">
      <c r="B10" t="s">
        <v>294</v>
      </c>
      <c r="C10" s="57" t="s">
        <v>395</v>
      </c>
    </row>
    <row r="11" spans="1:10">
      <c r="B11" t="s">
        <v>281</v>
      </c>
      <c r="C11" t="s">
        <v>297</v>
      </c>
    </row>
    <row r="12" spans="1:10">
      <c r="C12" s="45"/>
    </row>
    <row r="13" spans="1:10">
      <c r="B13" t="s">
        <v>283</v>
      </c>
      <c r="C13" t="str">
        <f>VLOOKUP(C11,A18:C23,2,FALSE)</f>
        <v>granganathan@apexgrp.us;pshinde@apexgrp.us;ApexRDOF.DL@aei.apexadvancedtech.com;</v>
      </c>
    </row>
    <row r="14" spans="1:10" ht="15.6" customHeight="1">
      <c r="B14" t="s">
        <v>284</v>
      </c>
      <c r="C14" s="50" t="str">
        <f>VLOOKUP(C11,A18:C23,3,FALSE)</f>
        <v>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v>
      </c>
    </row>
    <row r="15" spans="1:10">
      <c r="B15" t="s">
        <v>286</v>
      </c>
      <c r="C15" t="str">
        <f>"QC Submittal: "&amp;PID&amp;"-"&amp;OLT&amp;"-"&amp;STATE</f>
        <v>QC Submittal: --</v>
      </c>
    </row>
    <row r="16" spans="1:10" ht="14.4" customHeight="1"/>
    <row r="17" spans="1:3" ht="14.4" customHeight="1"/>
    <row r="18" spans="1:3" ht="14.4" customHeight="1">
      <c r="A18" t="s">
        <v>290</v>
      </c>
      <c r="B18" t="s">
        <v>291</v>
      </c>
      <c r="C18" s="50" t="s">
        <v>292</v>
      </c>
    </row>
    <row r="19" spans="1:3" ht="14.4" customHeight="1">
      <c r="A19" s="48" t="s">
        <v>287</v>
      </c>
      <c r="B19" s="46" t="s">
        <v>300</v>
      </c>
      <c r="C19" s="49" t="s">
        <v>289</v>
      </c>
    </row>
    <row r="20" spans="1:3" ht="14.4" customHeight="1">
      <c r="A20" t="s">
        <v>296</v>
      </c>
      <c r="B20" s="46" t="s">
        <v>299</v>
      </c>
      <c r="C20" s="49" t="s">
        <v>295</v>
      </c>
    </row>
    <row r="21" spans="1:3" ht="14.4" customHeight="1">
      <c r="A21" t="s">
        <v>297</v>
      </c>
      <c r="B21" s="46" t="s">
        <v>298</v>
      </c>
      <c r="C21" s="49" t="s">
        <v>295</v>
      </c>
    </row>
    <row r="22" spans="1:3" ht="14.4" customHeight="1">
      <c r="A22" t="s">
        <v>301</v>
      </c>
      <c r="B22" s="46" t="s">
        <v>302</v>
      </c>
      <c r="C22" s="49" t="s">
        <v>289</v>
      </c>
    </row>
    <row r="23" spans="1:3" ht="14.4" customHeight="1">
      <c r="A23" t="s">
        <v>304</v>
      </c>
      <c r="B23" s="46" t="s">
        <v>303</v>
      </c>
      <c r="C23" s="49" t="s">
        <v>289</v>
      </c>
    </row>
    <row r="26" spans="1:3" ht="14.4" customHeight="1">
      <c r="B26" t="s">
        <v>288</v>
      </c>
      <c r="C26" s="23" t="str">
        <f>"mailto:" &amp; C13 &amp; "?cc=" &amp; C14 &amp; C9 &amp; ";" &amp; C10 &amp; "&amp;subject=" &amp; Email_Reject_Subject</f>
        <v>mailto:granganathan@apexgrp.us;pshinde@apexgrp.us;ApexRDOF.DL@aei.apexadvancedtech.com;?cc=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lonnie.sicat@charter.com;emmanuel.best@charter.com;jan.m.ison@charter.com&amp;subject=QC Submittal: --</v>
      </c>
    </row>
    <row r="33" spans="1:1">
      <c r="A33" t="s">
        <v>385</v>
      </c>
    </row>
  </sheetData>
  <sortState xmlns:xlrd2="http://schemas.microsoft.com/office/spreadsheetml/2017/richdata2" ref="F3:I1048576">
    <sortCondition ref="F1"/>
    <sortCondition ref="G1"/>
  </sortState>
  <mergeCells count="1">
    <mergeCell ref="A1:D1"/>
  </mergeCells>
  <dataValidations count="1">
    <dataValidation type="list" allowBlank="1" showInputMessage="1" showErrorMessage="1" sqref="C11" xr:uid="{3E5FEA1A-D4AC-4BE0-8BBA-CD290EF2B587}">
      <formula1>$A$18:$A$23</formula1>
    </dataValidation>
  </dataValidations>
  <hyperlinks>
    <hyperlink ref="C10" r:id="rId1" xr:uid="{FF2B4E7D-E055-4C63-A18B-516FCB8288DB}"/>
    <hyperlink ref="C18" r:id="rId2" display="Eglal.Ahmed@charter.com;Mawada.Ali@charter.com;George.Bozzo@charter.com;Quang.Chau@charter.com;DAVID.A.FLORES@charter.com;Dylan.Leighner@charter.com;Luis.Zavala@charter.com;Willie.Moreland@charter.com;Adam.Peavy@charter.com;Adrian.Reyes2@charter.com;Ethan.Snyder@charter.com;Timothy.Rucker@charter.com;Yoftahe.Gedion@charter.com;Juan.Zapata1@charter.com;Christa.Jordan@charter.com;Kiyana.Parsan@charter.com;Emily.D.Leach@charter.com;Toni.Mullins@charter.com;Ahmed.Alaswad@charter.com;" xr:uid="{DA7FB797-5971-44F2-B937-04FB70D393A5}"/>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0417" r:id="rId5" name="Button 1">
              <controlPr defaultSize="0" print="0" autoFill="0" autoPict="0" macro="[0]!Button_SelectPathRight">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60419" r:id="rId6" name="Button 3">
              <controlPr defaultSize="0" print="0" autoFill="0" autoPict="0" macro="[0]!Draft_Reject_Email">
                <anchor moveWithCells="1" sizeWithCells="1">
                  <from>
                    <xdr:col>1</xdr:col>
                    <xdr:colOff>0</xdr:colOff>
                    <xdr:row>27</xdr:row>
                    <xdr:rowOff>0</xdr:rowOff>
                  </from>
                  <to>
                    <xdr:col>2</xdr:col>
                    <xdr:colOff>0</xdr:colOff>
                    <xdr:row>29</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82A16-95F1-40AA-81B2-E21C70562C4F}">
  <sheetPr codeName="Sheet10"/>
  <dimension ref="A1:E8"/>
  <sheetViews>
    <sheetView workbookViewId="0">
      <selection activeCell="A3" sqref="A3"/>
    </sheetView>
  </sheetViews>
  <sheetFormatPr defaultRowHeight="14.4"/>
  <cols>
    <col min="1" max="1" width="19.77734375" bestFit="1" customWidth="1"/>
    <col min="2" max="2" width="25.77734375" bestFit="1" customWidth="1"/>
  </cols>
  <sheetData>
    <row r="1" spans="1:5">
      <c r="A1" t="s">
        <v>384</v>
      </c>
      <c r="B1" s="45" t="s">
        <v>358</v>
      </c>
    </row>
    <row r="3" spans="1:5">
      <c r="A3" t="s">
        <v>293</v>
      </c>
      <c r="B3" s="46" t="s">
        <v>282</v>
      </c>
    </row>
    <row r="4" spans="1:5">
      <c r="A4" t="s">
        <v>283</v>
      </c>
      <c r="B4" s="54" t="s">
        <v>383</v>
      </c>
    </row>
    <row r="5" spans="1:5">
      <c r="A5" t="s">
        <v>359</v>
      </c>
      <c r="B5" t="str">
        <f>"Project Details Totals – "&amp;PID</f>
        <v xml:space="preserve">Project Details Totals – </v>
      </c>
    </row>
    <row r="6" spans="1:5" ht="86.4">
      <c r="A6" t="s">
        <v>360</v>
      </c>
      <c r="B6" s="23" t="str">
        <f>"Please update the Project Details for "&amp;PID&amp;":%0D%0ATotal Footage: "&amp;'Data Entry'!C29&amp;"%0D%0ATotal Passings: "&amp;PASSINGS&amp;"%0D%0A%0D%0AThanks,%0D%0A"&amp;D6</f>
        <v>Please update the Project Details for :%0D%0ATotal Footage: %0D%0ATotal Passings: %0D%0A%0D%0AThanks,%0D%0A</v>
      </c>
      <c r="E6" s="45"/>
    </row>
    <row r="7" spans="1:5" ht="43.2">
      <c r="A7" t="s">
        <v>362</v>
      </c>
      <c r="B7" s="23" t="s">
        <v>363</v>
      </c>
    </row>
    <row r="8" spans="1:5">
      <c r="A8" t="s">
        <v>288</v>
      </c>
      <c r="B8" t="str">
        <f>"mailto:" &amp; B4 &amp; "?cc=" &amp; B3 &amp; "&amp;subject=" &amp; B5 &amp;"&amp;body=" &amp; B6 &amp; B7</f>
        <v>mailto:DL-RDOF-SG-MQMS-Assignments@charter.com?cc=emmanuel.best@charter.com&amp;subject=Project Details Totals – &amp;body=Please update the Project Details for :%0D%0ATotal Footage: %0D%0ATotal Passings: %0D%0A%0D%0AThanks,%0D%0AAlex McTeague | Designer I | 10172 Linn Station Rd| Louisville, KY. 40223</v>
      </c>
    </row>
  </sheetData>
  <hyperlinks>
    <hyperlink ref="B1" r:id="rId1" xr:uid="{465D96C4-B6A7-4E9D-B6E6-B5DCD6CCECE5}"/>
    <hyperlink ref="B4" r:id="rId2" xr:uid="{D236A8BF-C470-4D0F-8BA7-732877F8A7FA}"/>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3" r:id="rId5" name="Button 1">
              <controlPr defaultSize="0" print="0" autoFill="0" autoPict="0" macro="[0]!Draft_Details_Email">
                <anchor moveWithCells="1" sizeWithCells="1">
                  <from>
                    <xdr:col>0</xdr:col>
                    <xdr:colOff>0</xdr:colOff>
                    <xdr:row>11</xdr:row>
                    <xdr:rowOff>0</xdr:rowOff>
                  </from>
                  <to>
                    <xdr:col>1</xdr:col>
                    <xdr:colOff>0</xdr:colOff>
                    <xdr:row>13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094D6-9090-4C3F-A263-E02DEF6F5C5C}">
  <sheetPr codeName="Sheet15"/>
  <dimension ref="A4:D64"/>
  <sheetViews>
    <sheetView zoomScale="85" zoomScaleNormal="85" workbookViewId="0">
      <selection activeCell="A4" sqref="A4"/>
    </sheetView>
  </sheetViews>
  <sheetFormatPr defaultRowHeight="14.4"/>
  <cols>
    <col min="1" max="1" width="37.21875" customWidth="1"/>
    <col min="2" max="4" width="37.33203125" customWidth="1"/>
  </cols>
  <sheetData>
    <row r="4" spans="1:4" ht="23.4">
      <c r="A4" s="52" t="s">
        <v>310</v>
      </c>
    </row>
    <row r="5" spans="1:4">
      <c r="A5" s="11" t="s">
        <v>311</v>
      </c>
      <c r="B5" s="11" t="s">
        <v>312</v>
      </c>
    </row>
    <row r="8" spans="1:4" ht="23.4">
      <c r="A8" s="52" t="s">
        <v>313</v>
      </c>
    </row>
    <row r="9" spans="1:4">
      <c r="A9" s="11" t="s">
        <v>169</v>
      </c>
      <c r="B9" s="11" t="s">
        <v>185</v>
      </c>
      <c r="C9" s="11" t="s">
        <v>170</v>
      </c>
      <c r="D9" s="11" t="s">
        <v>171</v>
      </c>
    </row>
    <row r="10" spans="1:4">
      <c r="A10" t="str">
        <f>'Data Entry'!G10</f>
        <v>CHR__##</v>
      </c>
      <c r="B10" t="s">
        <v>314</v>
      </c>
      <c r="D10">
        <v>0</v>
      </c>
    </row>
    <row r="11" spans="1:4">
      <c r="A11" s="11" t="s">
        <v>172</v>
      </c>
      <c r="B11" s="11" t="s">
        <v>173</v>
      </c>
      <c r="C11" s="11" t="s">
        <v>174</v>
      </c>
      <c r="D11" s="11" t="s">
        <v>175</v>
      </c>
    </row>
    <row r="12" spans="1:4">
      <c r="B12">
        <v>0</v>
      </c>
      <c r="C12">
        <v>0</v>
      </c>
      <c r="D12">
        <v>0</v>
      </c>
    </row>
    <row r="13" spans="1:4">
      <c r="A13" s="11" t="s">
        <v>176</v>
      </c>
      <c r="B13" s="11" t="s">
        <v>177</v>
      </c>
      <c r="C13" s="11" t="s">
        <v>178</v>
      </c>
      <c r="D13" s="11" t="s">
        <v>179</v>
      </c>
    </row>
    <row r="14" spans="1:4">
      <c r="A14">
        <v>0</v>
      </c>
      <c r="B14" t="s">
        <v>186</v>
      </c>
    </row>
    <row r="17" spans="1:4" ht="23.4">
      <c r="A17" s="52" t="s">
        <v>320</v>
      </c>
    </row>
    <row r="18" spans="1:4">
      <c r="A18" s="27" t="s">
        <v>353</v>
      </c>
    </row>
    <row r="19" spans="1:4">
      <c r="A19" s="27" t="s">
        <v>354</v>
      </c>
    </row>
    <row r="20" spans="1:4">
      <c r="A20" s="27" t="s">
        <v>345</v>
      </c>
    </row>
    <row r="23" spans="1:4" ht="23.4">
      <c r="A23" s="52" t="s">
        <v>321</v>
      </c>
    </row>
    <row r="24" spans="1:4">
      <c r="A24" s="11" t="s">
        <v>322</v>
      </c>
      <c r="B24" t="s">
        <v>323</v>
      </c>
    </row>
    <row r="26" spans="1:4" ht="18">
      <c r="A26" s="53" t="s">
        <v>324</v>
      </c>
    </row>
    <row r="27" spans="1:4">
      <c r="A27" s="11" t="s">
        <v>311</v>
      </c>
      <c r="B27">
        <f>MQMS_AerialStrand</f>
        <v>0</v>
      </c>
    </row>
    <row r="28" spans="1:4">
      <c r="A28" s="11" t="s">
        <v>312</v>
      </c>
      <c r="B28">
        <f>MQMS_UGStrand</f>
        <v>0</v>
      </c>
      <c r="C28" s="11" t="s">
        <v>349</v>
      </c>
      <c r="D28" t="s">
        <v>350</v>
      </c>
    </row>
    <row r="29" spans="1:4">
      <c r="A29" s="11" t="s">
        <v>325</v>
      </c>
      <c r="B29" t="s">
        <v>346</v>
      </c>
      <c r="C29" s="11" t="s">
        <v>347</v>
      </c>
      <c r="D29" t="s">
        <v>348</v>
      </c>
    </row>
    <row r="31" spans="1:4" ht="18">
      <c r="B31" s="53" t="s">
        <v>326</v>
      </c>
    </row>
    <row r="32" spans="1:4">
      <c r="A32" s="11" t="s">
        <v>315</v>
      </c>
      <c r="B32">
        <f>MQMS_AerialFiber</f>
        <v>0</v>
      </c>
    </row>
    <row r="33" spans="1:2">
      <c r="A33" s="11" t="s">
        <v>316</v>
      </c>
      <c r="B33">
        <v>0</v>
      </c>
    </row>
    <row r="35" spans="1:2">
      <c r="A35" s="11" t="s">
        <v>317</v>
      </c>
      <c r="B35">
        <f>MQMS_UGFiber</f>
        <v>0</v>
      </c>
    </row>
    <row r="38" spans="1:2">
      <c r="A38" s="11" t="s">
        <v>318</v>
      </c>
      <c r="B38">
        <v>0</v>
      </c>
    </row>
    <row r="39" spans="1:2">
      <c r="A39" s="11" t="s">
        <v>319</v>
      </c>
      <c r="B39">
        <v>0</v>
      </c>
    </row>
    <row r="40" spans="1:2">
      <c r="A40" s="11" t="s">
        <v>327</v>
      </c>
      <c r="B40">
        <v>0</v>
      </c>
    </row>
    <row r="41" spans="1:2">
      <c r="A41" s="11" t="s">
        <v>328</v>
      </c>
      <c r="B41">
        <v>0</v>
      </c>
    </row>
    <row r="43" spans="1:2" ht="18">
      <c r="A43" s="53" t="s">
        <v>329</v>
      </c>
    </row>
    <row r="44" spans="1:2">
      <c r="A44" s="11" t="s">
        <v>330</v>
      </c>
      <c r="B44">
        <f>HUB</f>
        <v>0</v>
      </c>
    </row>
    <row r="45" spans="1:2">
      <c r="A45" s="11" t="s">
        <v>331</v>
      </c>
      <c r="B45" t="str">
        <f>OLT&amp;"-"&amp;OLT</f>
        <v>-</v>
      </c>
    </row>
    <row r="46" spans="1:2">
      <c r="A46" s="11"/>
    </row>
    <row r="47" spans="1:2" ht="18">
      <c r="A47" s="53" t="s">
        <v>332</v>
      </c>
    </row>
    <row r="48" spans="1:2">
      <c r="B48" s="11" t="s">
        <v>333</v>
      </c>
    </row>
    <row r="49" spans="1:2">
      <c r="A49" s="11" t="s">
        <v>334</v>
      </c>
      <c r="B49">
        <f>HUB</f>
        <v>0</v>
      </c>
    </row>
    <row r="50" spans="1:2">
      <c r="A50" s="11" t="s">
        <v>335</v>
      </c>
      <c r="B50">
        <f>CLLI</f>
        <v>0</v>
      </c>
    </row>
    <row r="51" spans="1:2">
      <c r="A51" s="11" t="s">
        <v>336</v>
      </c>
      <c r="B51" t="s">
        <v>351</v>
      </c>
    </row>
    <row r="52" spans="1:2">
      <c r="A52" s="11" t="s">
        <v>337</v>
      </c>
      <c r="B52">
        <f>ROUND(HEADEND_DIST*0.0003048,2)</f>
        <v>0</v>
      </c>
    </row>
    <row r="53" spans="1:2">
      <c r="A53" s="11" t="s">
        <v>338</v>
      </c>
      <c r="B53" t="str">
        <f>HUB_ROW_RACK_RU&amp;".B"&amp;'Data Entry'!C24&amp;"/B"&amp;'Data Entry'!C25</f>
        <v>.B/B</v>
      </c>
    </row>
    <row r="54" spans="1:2">
      <c r="A54" s="11" t="s">
        <v>339</v>
      </c>
    </row>
    <row r="55" spans="1:2">
      <c r="A55" s="11" t="s">
        <v>340</v>
      </c>
    </row>
    <row r="56" spans="1:2">
      <c r="A56" s="11" t="s">
        <v>341</v>
      </c>
      <c r="B56" t="e">
        <f>WAVE_1ST</f>
        <v>#N/A</v>
      </c>
    </row>
    <row r="58" spans="1:2" ht="18">
      <c r="A58" s="53" t="s">
        <v>352</v>
      </c>
    </row>
    <row r="59" spans="1:2">
      <c r="A59" s="11" t="s">
        <v>342</v>
      </c>
      <c r="B59" t="s">
        <v>356</v>
      </c>
    </row>
    <row r="60" spans="1:2">
      <c r="A60" s="11" t="s">
        <v>343</v>
      </c>
      <c r="B60" t="str">
        <f>'Data Entry'!G28&amp;"-"&amp;TEXT(SUB_CIRCUIT + 3,"0000;;@")</f>
        <v>PON__0000-0003</v>
      </c>
    </row>
    <row r="61" spans="1:2">
      <c r="A61" s="11" t="s">
        <v>344</v>
      </c>
      <c r="B61" t="s">
        <v>357</v>
      </c>
    </row>
    <row r="64" spans="1:2">
      <c r="A64" s="27" t="s">
        <v>355</v>
      </c>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Import_BOM_For_Prism">
                <anchor moveWithCells="1" sizeWithCells="1">
                  <from>
                    <xdr:col>0</xdr:col>
                    <xdr:colOff>0</xdr:colOff>
                    <xdr:row>0</xdr:row>
                    <xdr:rowOff>0</xdr:rowOff>
                  </from>
                  <to>
                    <xdr:col>1</xdr:col>
                    <xdr:colOff>0</xdr:colOff>
                    <xdr:row>2</xdr:row>
                    <xdr:rowOff>0</xdr:rowOff>
                  </to>
                </anchor>
              </controlPr>
            </control>
          </mc:Choice>
        </mc:AlternateContent>
        <mc:AlternateContent xmlns:mc="http://schemas.openxmlformats.org/markup-compatibility/2006">
          <mc:Choice Requires="x14">
            <control shapeId="62466" r:id="rId5" name="Button 2">
              <controlPr defaultSize="0" print="0" autoFill="0" autoPict="0" macro="[0]!Import_MOP_For_Prism">
                <anchor moveWithCells="1" sizeWithCells="1">
                  <from>
                    <xdr:col>1</xdr:col>
                    <xdr:colOff>0</xdr:colOff>
                    <xdr:row>0</xdr:row>
                    <xdr:rowOff>0</xdr:rowOff>
                  </from>
                  <to>
                    <xdr:col>2</xdr:col>
                    <xdr:colOff>0</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6BD71-3658-4304-8610-8875D04DC46D}">
  <sheetPr codeName="Sheet20"/>
  <dimension ref="A1:A285"/>
  <sheetViews>
    <sheetView workbookViewId="0"/>
  </sheetViews>
  <sheetFormatPr defaultRowHeight="14.4"/>
  <sheetData>
    <row r="1" spans="1:1" ht="21">
      <c r="A1" s="35" t="s">
        <v>240</v>
      </c>
    </row>
    <row r="2" spans="1:1" ht="17.399999999999999">
      <c r="A2" s="36" t="s">
        <v>241</v>
      </c>
    </row>
    <row r="3" spans="1:1">
      <c r="A3" s="34" t="s">
        <v>242</v>
      </c>
    </row>
    <row r="19" spans="1:1" ht="17.399999999999999">
      <c r="A19" s="36" t="s">
        <v>243</v>
      </c>
    </row>
    <row r="20" spans="1:1">
      <c r="A20" s="34" t="s">
        <v>244</v>
      </c>
    </row>
    <row r="27" spans="1:1" ht="17.399999999999999">
      <c r="A27" s="36" t="s">
        <v>245</v>
      </c>
    </row>
    <row r="28" spans="1:1">
      <c r="A28" s="34" t="s">
        <v>246</v>
      </c>
    </row>
    <row r="34" spans="1:1" ht="17.399999999999999">
      <c r="A34" s="36" t="s">
        <v>247</v>
      </c>
    </row>
    <row r="35" spans="1:1">
      <c r="A35" s="34" t="s">
        <v>248</v>
      </c>
    </row>
    <row r="53" spans="1:1" ht="17.399999999999999">
      <c r="A53" s="36" t="s">
        <v>249</v>
      </c>
    </row>
    <row r="54" spans="1:1">
      <c r="A54" s="34" t="s">
        <v>250</v>
      </c>
    </row>
    <row r="67" spans="1:1" ht="17.399999999999999">
      <c r="A67" s="36" t="s">
        <v>251</v>
      </c>
    </row>
    <row r="68" spans="1:1">
      <c r="A68" t="s">
        <v>266</v>
      </c>
    </row>
    <row r="80" spans="1:1" s="38" customFormat="1" ht="17.399999999999999">
      <c r="A80" s="37" t="s">
        <v>252</v>
      </c>
    </row>
    <row r="81" spans="1:1">
      <c r="A81" s="34" t="s">
        <v>253</v>
      </c>
    </row>
    <row r="104" spans="1:1">
      <c r="A104" s="34" t="s">
        <v>254</v>
      </c>
    </row>
    <row r="127" spans="1:1">
      <c r="A127" s="34" t="s">
        <v>255</v>
      </c>
    </row>
    <row r="149" spans="1:1">
      <c r="A149" s="34" t="s">
        <v>256</v>
      </c>
    </row>
    <row r="171" spans="1:1">
      <c r="A171" s="34" t="s">
        <v>257</v>
      </c>
    </row>
    <row r="193" spans="1:1">
      <c r="A193" s="34" t="s">
        <v>258</v>
      </c>
    </row>
    <row r="215" spans="1:1">
      <c r="A215" s="34" t="s">
        <v>259</v>
      </c>
    </row>
    <row r="237" spans="1:1" ht="17.399999999999999">
      <c r="A237" s="36" t="s">
        <v>260</v>
      </c>
    </row>
    <row r="238" spans="1:1">
      <c r="A238" s="34" t="s">
        <v>261</v>
      </c>
    </row>
    <row r="260" spans="1:1" ht="17.399999999999999">
      <c r="A260" s="36" t="s">
        <v>262</v>
      </c>
    </row>
    <row r="261" spans="1:1">
      <c r="A261" s="34" t="s">
        <v>263</v>
      </c>
    </row>
    <row r="284" spans="1:1" ht="17.399999999999999">
      <c r="A284" s="36" t="s">
        <v>264</v>
      </c>
    </row>
    <row r="285" spans="1:1">
      <c r="A285" s="34" t="s">
        <v>265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2BC62-3F28-423F-9E15-74231DB094BC}">
  <sheetPr codeName="Sheet11"/>
  <dimension ref="A1"/>
  <sheetViews>
    <sheetView workbookViewId="0">
      <selection activeCell="A146" sqref="A146"/>
    </sheetView>
  </sheetViews>
  <sheetFormatPr defaultRowHeight="14.4"/>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A0CD-FA18-4760-858E-BAFA82C19899}">
  <sheetPr codeName="Sheet14">
    <pageSetUpPr fitToPage="1"/>
  </sheetPr>
  <dimension ref="A16:L90"/>
  <sheetViews>
    <sheetView view="pageBreakPreview" zoomScale="70" zoomScaleNormal="100" zoomScaleSheetLayoutView="70" workbookViewId="0"/>
  </sheetViews>
  <sheetFormatPr defaultColWidth="9.109375" defaultRowHeight="14.4"/>
  <cols>
    <col min="1" max="1" width="55" bestFit="1" customWidth="1"/>
    <col min="2" max="2" width="19.5546875" bestFit="1" customWidth="1"/>
    <col min="3" max="3" width="3.88671875" bestFit="1" customWidth="1"/>
    <col min="4" max="4" width="9.33203125" bestFit="1" customWidth="1"/>
    <col min="5" max="5" width="7.44140625" customWidth="1"/>
    <col min="6" max="6" width="5.88671875" bestFit="1" customWidth="1"/>
    <col min="7" max="7" width="19.5546875" bestFit="1" customWidth="1"/>
    <col min="8" max="8" width="3.109375" bestFit="1" customWidth="1"/>
    <col min="9" max="9" width="9.33203125" bestFit="1" customWidth="1"/>
    <col min="10" max="10" width="7.44140625" bestFit="1" customWidth="1"/>
    <col min="11" max="12" width="19.5546875" bestFit="1" customWidth="1"/>
    <col min="13" max="13" width="47.33203125" bestFit="1" customWidth="1"/>
  </cols>
  <sheetData>
    <row r="16" spans="7:7">
      <c r="G16" s="25"/>
    </row>
    <row r="18" spans="1:1">
      <c r="A18" s="26"/>
    </row>
    <row r="40" spans="1:2">
      <c r="A40" s="27" t="s">
        <v>219</v>
      </c>
      <c r="B40" s="11"/>
    </row>
    <row r="50" spans="1:12">
      <c r="A50" s="11"/>
      <c r="B50" s="11"/>
      <c r="C50" s="11"/>
      <c r="D50" s="11"/>
      <c r="E50" s="11"/>
      <c r="F50" s="11"/>
      <c r="G50" s="11"/>
      <c r="H50" s="11"/>
      <c r="I50" s="11"/>
      <c r="J50" s="11"/>
      <c r="K50" s="11"/>
      <c r="L50" s="11"/>
    </row>
    <row r="51" spans="1:12">
      <c r="A51" s="11"/>
      <c r="B51" s="11"/>
      <c r="C51" s="11"/>
      <c r="D51" s="11"/>
      <c r="E51" s="11"/>
      <c r="F51" s="11"/>
      <c r="G51" s="11"/>
      <c r="H51" s="11"/>
      <c r="I51" s="11"/>
      <c r="J51" s="11"/>
      <c r="K51" s="11"/>
      <c r="L51" s="11"/>
    </row>
    <row r="78" spans="1:12">
      <c r="A78" s="11"/>
      <c r="B78" s="11"/>
      <c r="C78" s="11"/>
      <c r="D78" s="11"/>
      <c r="E78" s="11"/>
      <c r="F78" s="11"/>
      <c r="G78" s="11"/>
      <c r="H78" s="11"/>
      <c r="I78" s="11"/>
      <c r="J78" s="11"/>
      <c r="K78" s="11"/>
      <c r="L78" s="11"/>
    </row>
    <row r="79" spans="1:12">
      <c r="A79" s="11"/>
      <c r="B79" s="11"/>
      <c r="C79" s="11"/>
      <c r="D79" s="11"/>
      <c r="E79" s="11"/>
      <c r="F79" s="11"/>
      <c r="G79" s="11"/>
      <c r="H79" s="11"/>
      <c r="I79" s="11"/>
      <c r="J79" s="11"/>
      <c r="K79" s="11"/>
      <c r="L79" s="11"/>
    </row>
    <row r="87" spans="1:12">
      <c r="A87" s="11"/>
      <c r="B87" s="11"/>
      <c r="C87" s="11"/>
      <c r="D87" s="11"/>
      <c r="E87" s="11"/>
      <c r="F87" s="11"/>
      <c r="G87" s="11"/>
      <c r="H87" s="11"/>
      <c r="I87" s="11"/>
      <c r="J87" s="11"/>
      <c r="K87" s="11"/>
      <c r="L87" s="11"/>
    </row>
    <row r="88" spans="1:12">
      <c r="A88" s="11"/>
      <c r="B88" s="11"/>
      <c r="C88" s="11"/>
      <c r="D88" s="11"/>
      <c r="E88" s="11"/>
      <c r="F88" s="11"/>
      <c r="G88" s="11"/>
      <c r="H88" s="11"/>
      <c r="I88" s="11"/>
      <c r="J88" s="11"/>
      <c r="K88" s="11"/>
      <c r="L88" s="11"/>
    </row>
    <row r="89" spans="1:12">
      <c r="A89" s="11"/>
      <c r="B89" s="11"/>
      <c r="C89" s="11"/>
      <c r="D89" s="11"/>
      <c r="E89" s="11"/>
      <c r="F89" s="11"/>
      <c r="G89" s="11"/>
      <c r="H89" s="11"/>
      <c r="I89" s="11"/>
      <c r="J89" s="11"/>
      <c r="K89" s="11"/>
      <c r="L89" s="11"/>
    </row>
    <row r="90" spans="1:12">
      <c r="A90" s="11"/>
      <c r="B90" s="11"/>
      <c r="C90" s="11"/>
      <c r="D90" s="11"/>
      <c r="E90" s="11"/>
      <c r="F90" s="11"/>
      <c r="G90" s="11"/>
      <c r="H90" s="11"/>
      <c r="I90" s="11"/>
      <c r="J90" s="11"/>
      <c r="K90" s="11"/>
      <c r="L90" s="11"/>
    </row>
  </sheetData>
  <pageMargins left="0.7" right="0.7" top="0.75" bottom="0.75" header="0.3" footer="0.3"/>
  <pageSetup scale="42" fitToHeight="0" orientation="landscape" r:id="rId1"/>
  <headerFooter>
    <oddHeader xml:space="preserve">&amp;C
</oddHeader>
  </headerFooter>
  <rowBreaks count="1" manualBreakCount="1">
    <brk id="39" max="19"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D0F48-9F2F-4A68-9801-DD6C77D664A0}">
  <sheetPr codeName="Sheet6"/>
  <dimension ref="A1:F60"/>
  <sheetViews>
    <sheetView workbookViewId="0">
      <selection activeCell="C1" sqref="C1"/>
    </sheetView>
  </sheetViews>
  <sheetFormatPr defaultRowHeight="14.4"/>
  <cols>
    <col min="1" max="1" width="9.44140625" customWidth="1"/>
    <col min="2" max="2" width="13.33203125" customWidth="1"/>
    <col min="3" max="3" width="22" customWidth="1"/>
    <col min="4" max="4" width="33.44140625" bestFit="1" customWidth="1"/>
    <col min="5" max="5" width="12.6640625" bestFit="1" customWidth="1"/>
    <col min="6" max="6" width="16.21875" bestFit="1" customWidth="1"/>
  </cols>
  <sheetData>
    <row r="1" spans="1:6">
      <c r="A1" s="15" t="s">
        <v>157</v>
      </c>
      <c r="B1" s="15" t="s">
        <v>158</v>
      </c>
      <c r="C1" s="31"/>
      <c r="D1" s="11" t="s">
        <v>25</v>
      </c>
      <c r="E1" s="11" t="s">
        <v>26</v>
      </c>
      <c r="F1" s="11" t="s">
        <v>27</v>
      </c>
    </row>
    <row r="2" spans="1:6">
      <c r="A2" s="16">
        <v>14</v>
      </c>
      <c r="B2" s="17">
        <v>1566.31</v>
      </c>
      <c r="C2" s="16"/>
      <c r="D2" t="s">
        <v>111</v>
      </c>
      <c r="E2" t="s">
        <v>28</v>
      </c>
      <c r="F2" t="s">
        <v>29</v>
      </c>
    </row>
    <row r="3" spans="1:6">
      <c r="A3" s="16">
        <v>15</v>
      </c>
      <c r="B3" s="17" t="s">
        <v>159</v>
      </c>
      <c r="C3" s="16"/>
      <c r="D3" t="s">
        <v>30</v>
      </c>
      <c r="E3" t="s">
        <v>28</v>
      </c>
      <c r="F3" t="s">
        <v>31</v>
      </c>
    </row>
    <row r="4" spans="1:6">
      <c r="A4" s="16">
        <v>16</v>
      </c>
      <c r="B4" s="17">
        <v>1564.68</v>
      </c>
      <c r="C4" s="16"/>
      <c r="D4" t="s">
        <v>32</v>
      </c>
      <c r="E4" t="s">
        <v>28</v>
      </c>
      <c r="F4" t="s">
        <v>33</v>
      </c>
    </row>
    <row r="5" spans="1:6">
      <c r="A5" s="16">
        <v>17</v>
      </c>
      <c r="B5" s="17">
        <v>1563.86</v>
      </c>
      <c r="C5" s="16"/>
      <c r="D5" t="s">
        <v>34</v>
      </c>
      <c r="E5" t="s">
        <v>35</v>
      </c>
      <c r="F5" t="s">
        <v>36</v>
      </c>
    </row>
    <row r="6" spans="1:6">
      <c r="A6" s="16">
        <v>18</v>
      </c>
      <c r="B6" s="17">
        <v>1563.05</v>
      </c>
      <c r="C6" s="16"/>
      <c r="D6" t="s">
        <v>37</v>
      </c>
      <c r="E6" t="s">
        <v>35</v>
      </c>
      <c r="F6" t="s">
        <v>38</v>
      </c>
    </row>
    <row r="7" spans="1:6">
      <c r="A7" s="16">
        <v>19</v>
      </c>
      <c r="B7" s="17">
        <v>1562.23</v>
      </c>
      <c r="C7" s="16"/>
      <c r="D7" t="s">
        <v>39</v>
      </c>
      <c r="E7" t="s">
        <v>35</v>
      </c>
      <c r="F7" t="s">
        <v>40</v>
      </c>
    </row>
    <row r="8" spans="1:6">
      <c r="A8" s="16">
        <v>20</v>
      </c>
      <c r="B8" s="17">
        <v>1561.42</v>
      </c>
      <c r="C8" s="16"/>
      <c r="D8" t="s">
        <v>41</v>
      </c>
      <c r="E8" t="s">
        <v>35</v>
      </c>
      <c r="F8" t="s">
        <v>42</v>
      </c>
    </row>
    <row r="9" spans="1:6">
      <c r="A9" s="16">
        <v>21</v>
      </c>
      <c r="B9" s="17">
        <v>1560.61</v>
      </c>
      <c r="C9" s="16"/>
      <c r="D9" t="s">
        <v>43</v>
      </c>
      <c r="E9" t="s">
        <v>44</v>
      </c>
      <c r="F9" t="s">
        <v>45</v>
      </c>
    </row>
    <row r="10" spans="1:6">
      <c r="A10" s="16">
        <v>22</v>
      </c>
      <c r="B10" s="17">
        <v>1559.79</v>
      </c>
      <c r="C10" s="16"/>
      <c r="D10" t="s">
        <v>46</v>
      </c>
      <c r="E10" t="s">
        <v>44</v>
      </c>
      <c r="F10" t="s">
        <v>47</v>
      </c>
    </row>
    <row r="11" spans="1:6">
      <c r="A11" s="16">
        <v>23</v>
      </c>
      <c r="B11" s="17">
        <v>1558.98</v>
      </c>
      <c r="C11" s="16"/>
      <c r="D11" t="s">
        <v>48</v>
      </c>
      <c r="E11" t="s">
        <v>44</v>
      </c>
      <c r="F11" t="s">
        <v>49</v>
      </c>
    </row>
    <row r="12" spans="1:6">
      <c r="A12" s="16">
        <v>24</v>
      </c>
      <c r="B12" s="17">
        <v>1558.17</v>
      </c>
      <c r="C12" s="16"/>
      <c r="D12" t="s">
        <v>50</v>
      </c>
      <c r="E12" t="s">
        <v>44</v>
      </c>
      <c r="F12" t="s">
        <v>51</v>
      </c>
    </row>
    <row r="13" spans="1:6">
      <c r="A13" s="16">
        <v>25</v>
      </c>
      <c r="B13" s="17">
        <v>1557.36</v>
      </c>
      <c r="C13" s="16"/>
      <c r="D13" t="s">
        <v>52</v>
      </c>
      <c r="E13" t="s">
        <v>53</v>
      </c>
      <c r="F13" t="s">
        <v>54</v>
      </c>
    </row>
    <row r="14" spans="1:6">
      <c r="A14" s="16">
        <v>26</v>
      </c>
      <c r="B14" s="17">
        <v>1556.55</v>
      </c>
      <c r="C14" s="16"/>
      <c r="D14" t="s">
        <v>55</v>
      </c>
      <c r="E14" t="s">
        <v>53</v>
      </c>
      <c r="F14" t="s">
        <v>56</v>
      </c>
    </row>
    <row r="15" spans="1:6">
      <c r="A15" s="16">
        <v>27</v>
      </c>
      <c r="B15" s="17">
        <v>1555.75</v>
      </c>
      <c r="C15" s="16"/>
      <c r="D15" t="s">
        <v>57</v>
      </c>
      <c r="E15" t="s">
        <v>53</v>
      </c>
      <c r="F15" t="s">
        <v>58</v>
      </c>
    </row>
    <row r="16" spans="1:6">
      <c r="A16" s="16">
        <v>28</v>
      </c>
      <c r="B16" s="17">
        <v>1554.94</v>
      </c>
      <c r="C16" s="16"/>
      <c r="D16" t="s">
        <v>59</v>
      </c>
      <c r="E16" t="s">
        <v>60</v>
      </c>
      <c r="F16" t="s">
        <v>61</v>
      </c>
    </row>
    <row r="17" spans="1:6">
      <c r="A17" s="16">
        <v>29</v>
      </c>
      <c r="B17" s="17">
        <v>1554.13</v>
      </c>
      <c r="C17" s="16"/>
      <c r="D17" t="s">
        <v>62</v>
      </c>
      <c r="E17" t="s">
        <v>60</v>
      </c>
      <c r="F17" t="s">
        <v>63</v>
      </c>
    </row>
    <row r="18" spans="1:6">
      <c r="A18" s="16">
        <v>30</v>
      </c>
      <c r="B18" s="17">
        <v>1553.33</v>
      </c>
      <c r="C18" s="16"/>
      <c r="D18" t="s">
        <v>64</v>
      </c>
      <c r="E18" t="s">
        <v>65</v>
      </c>
      <c r="F18" t="s">
        <v>66</v>
      </c>
    </row>
    <row r="19" spans="1:6">
      <c r="A19" s="16">
        <v>31</v>
      </c>
      <c r="B19" s="17">
        <v>1552.52</v>
      </c>
      <c r="C19" s="16"/>
      <c r="D19" t="s">
        <v>67</v>
      </c>
      <c r="E19" t="s">
        <v>65</v>
      </c>
      <c r="F19" t="s">
        <v>68</v>
      </c>
    </row>
    <row r="20" spans="1:6">
      <c r="A20" s="16">
        <v>32</v>
      </c>
      <c r="B20" s="17">
        <v>1551.72</v>
      </c>
      <c r="C20" s="16"/>
      <c r="D20" t="s">
        <v>69</v>
      </c>
      <c r="E20" t="s">
        <v>65</v>
      </c>
      <c r="F20" t="s">
        <v>70</v>
      </c>
    </row>
    <row r="21" spans="1:6">
      <c r="A21" s="16">
        <v>33</v>
      </c>
      <c r="B21" s="17">
        <v>1550.92</v>
      </c>
      <c r="C21" s="16"/>
      <c r="D21" t="s">
        <v>226</v>
      </c>
      <c r="E21" t="s">
        <v>72</v>
      </c>
      <c r="F21" t="s">
        <v>73</v>
      </c>
    </row>
    <row r="22" spans="1:6">
      <c r="A22" s="16">
        <v>34</v>
      </c>
      <c r="B22" s="17">
        <v>1550.12</v>
      </c>
      <c r="C22" s="16"/>
      <c r="D22" t="s">
        <v>71</v>
      </c>
      <c r="E22" t="s">
        <v>72</v>
      </c>
      <c r="F22" t="s">
        <v>73</v>
      </c>
    </row>
    <row r="23" spans="1:6">
      <c r="A23" s="16">
        <v>35</v>
      </c>
      <c r="B23" s="17">
        <v>1549.32</v>
      </c>
      <c r="C23" s="16"/>
      <c r="D23" t="s">
        <v>74</v>
      </c>
      <c r="E23" t="s">
        <v>72</v>
      </c>
      <c r="F23" t="s">
        <v>75</v>
      </c>
    </row>
    <row r="24" spans="1:6">
      <c r="A24" s="16">
        <v>36</v>
      </c>
      <c r="B24" s="17">
        <v>1548.51</v>
      </c>
      <c r="C24" s="16"/>
      <c r="D24" t="s">
        <v>76</v>
      </c>
      <c r="E24" t="s">
        <v>72</v>
      </c>
      <c r="F24" t="s">
        <v>75</v>
      </c>
    </row>
    <row r="25" spans="1:6">
      <c r="A25" s="16">
        <v>37</v>
      </c>
      <c r="B25" s="17">
        <v>1547.72</v>
      </c>
      <c r="C25" s="16"/>
      <c r="D25" t="s">
        <v>77</v>
      </c>
      <c r="E25" t="s">
        <v>78</v>
      </c>
      <c r="F25" t="s">
        <v>79</v>
      </c>
    </row>
    <row r="26" spans="1:6">
      <c r="A26" s="16">
        <v>38</v>
      </c>
      <c r="B26" s="17">
        <v>1546.92</v>
      </c>
      <c r="C26" s="16"/>
      <c r="D26" t="s">
        <v>80</v>
      </c>
      <c r="E26" t="s">
        <v>78</v>
      </c>
      <c r="F26" t="s">
        <v>81</v>
      </c>
    </row>
    <row r="27" spans="1:6">
      <c r="A27" s="16">
        <v>39</v>
      </c>
      <c r="B27" s="17">
        <v>1546.12</v>
      </c>
      <c r="C27" s="16"/>
      <c r="D27" t="s">
        <v>82</v>
      </c>
      <c r="E27" t="s">
        <v>78</v>
      </c>
      <c r="F27" t="s">
        <v>83</v>
      </c>
    </row>
    <row r="28" spans="1:6">
      <c r="A28" s="16">
        <v>40</v>
      </c>
      <c r="B28" s="17">
        <v>1545.32</v>
      </c>
      <c r="C28" s="16"/>
      <c r="D28" t="s">
        <v>84</v>
      </c>
      <c r="E28" t="s">
        <v>78</v>
      </c>
      <c r="F28" t="s">
        <v>85</v>
      </c>
    </row>
    <row r="29" spans="1:6">
      <c r="A29" s="16">
        <v>41</v>
      </c>
      <c r="B29" s="17">
        <v>1544.53</v>
      </c>
      <c r="C29" s="16"/>
      <c r="D29" t="s">
        <v>86</v>
      </c>
      <c r="E29" t="s">
        <v>78</v>
      </c>
      <c r="F29" t="s">
        <v>87</v>
      </c>
    </row>
    <row r="30" spans="1:6">
      <c r="A30" s="16">
        <v>42</v>
      </c>
      <c r="B30" s="17">
        <v>1543.73</v>
      </c>
      <c r="C30" s="16"/>
      <c r="D30" t="s">
        <v>88</v>
      </c>
      <c r="E30" t="s">
        <v>89</v>
      </c>
      <c r="F30" t="s">
        <v>90</v>
      </c>
    </row>
    <row r="31" spans="1:6">
      <c r="A31" s="16">
        <v>43</v>
      </c>
      <c r="B31" s="17">
        <v>1542.94</v>
      </c>
      <c r="C31" s="16"/>
      <c r="D31" t="s">
        <v>91</v>
      </c>
      <c r="E31" t="s">
        <v>89</v>
      </c>
      <c r="F31" t="s">
        <v>92</v>
      </c>
    </row>
    <row r="32" spans="1:6">
      <c r="A32" s="16">
        <v>44</v>
      </c>
      <c r="B32" s="17">
        <v>1542.14</v>
      </c>
      <c r="C32" s="16"/>
      <c r="D32" t="s">
        <v>93</v>
      </c>
      <c r="E32" t="s">
        <v>89</v>
      </c>
      <c r="F32" t="s">
        <v>94</v>
      </c>
    </row>
    <row r="33" spans="1:6">
      <c r="A33" s="16">
        <v>45</v>
      </c>
      <c r="B33" s="17">
        <v>1541.35</v>
      </c>
      <c r="C33" s="16"/>
      <c r="D33" t="s">
        <v>95</v>
      </c>
      <c r="E33" t="s">
        <v>96</v>
      </c>
      <c r="F33" t="s">
        <v>97</v>
      </c>
    </row>
    <row r="34" spans="1:6">
      <c r="A34" s="16">
        <v>46</v>
      </c>
      <c r="B34" s="17">
        <v>1540.56</v>
      </c>
      <c r="C34" s="16"/>
      <c r="D34" t="s">
        <v>98</v>
      </c>
      <c r="E34" t="s">
        <v>96</v>
      </c>
      <c r="F34" t="s">
        <v>99</v>
      </c>
    </row>
    <row r="35" spans="1:6">
      <c r="A35" s="16">
        <v>47</v>
      </c>
      <c r="B35" s="17">
        <v>1539.77</v>
      </c>
      <c r="C35" s="16"/>
      <c r="D35" t="s">
        <v>100</v>
      </c>
      <c r="E35" t="s">
        <v>96</v>
      </c>
      <c r="F35" t="s">
        <v>101</v>
      </c>
    </row>
    <row r="36" spans="1:6">
      <c r="A36" s="16">
        <v>48</v>
      </c>
      <c r="B36" s="17">
        <v>1538.98</v>
      </c>
      <c r="C36" s="16"/>
      <c r="D36" t="s">
        <v>102</v>
      </c>
      <c r="E36" t="s">
        <v>103</v>
      </c>
      <c r="F36" t="s">
        <v>104</v>
      </c>
    </row>
    <row r="37" spans="1:6">
      <c r="A37" s="16">
        <v>49</v>
      </c>
      <c r="B37" s="17">
        <v>1538.19</v>
      </c>
      <c r="C37" s="16"/>
      <c r="D37" t="s">
        <v>105</v>
      </c>
      <c r="E37" t="s">
        <v>103</v>
      </c>
      <c r="F37" t="s">
        <v>106</v>
      </c>
    </row>
    <row r="38" spans="1:6">
      <c r="A38" s="16">
        <v>50</v>
      </c>
      <c r="B38" s="17" t="s">
        <v>160</v>
      </c>
      <c r="C38" s="16"/>
      <c r="D38" t="s">
        <v>107</v>
      </c>
      <c r="E38" t="s">
        <v>103</v>
      </c>
      <c r="F38" t="s">
        <v>108</v>
      </c>
    </row>
    <row r="39" spans="1:6">
      <c r="A39" s="16">
        <v>51</v>
      </c>
      <c r="B39" s="17">
        <v>1536.61</v>
      </c>
      <c r="C39" s="16"/>
      <c r="D39" t="s">
        <v>109</v>
      </c>
      <c r="E39" t="s">
        <v>103</v>
      </c>
      <c r="F39" t="s">
        <v>110</v>
      </c>
    </row>
    <row r="40" spans="1:6">
      <c r="A40" s="16">
        <v>52</v>
      </c>
      <c r="B40" s="17">
        <v>1535.82</v>
      </c>
      <c r="C40" s="16"/>
    </row>
    <row r="41" spans="1:6">
      <c r="A41" s="16">
        <v>53</v>
      </c>
      <c r="B41" s="17">
        <v>1535.04</v>
      </c>
      <c r="C41" s="16"/>
    </row>
    <row r="42" spans="1:6">
      <c r="A42" s="16">
        <v>54</v>
      </c>
      <c r="B42" s="17">
        <v>1534.25</v>
      </c>
      <c r="C42" s="16"/>
    </row>
    <row r="43" spans="1:6">
      <c r="A43" s="16">
        <v>55</v>
      </c>
      <c r="B43" s="17">
        <v>1533.47</v>
      </c>
      <c r="C43" s="16"/>
    </row>
    <row r="44" spans="1:6">
      <c r="A44" s="16">
        <v>56</v>
      </c>
      <c r="B44" s="17">
        <v>1532.68</v>
      </c>
      <c r="C44" s="16"/>
    </row>
    <row r="45" spans="1:6">
      <c r="A45" s="16">
        <v>57</v>
      </c>
      <c r="B45" s="17" t="s">
        <v>161</v>
      </c>
      <c r="C45" s="16"/>
    </row>
    <row r="46" spans="1:6">
      <c r="A46" s="16">
        <v>58</v>
      </c>
      <c r="B46" s="17">
        <v>1531.12</v>
      </c>
      <c r="C46" s="16"/>
    </row>
    <row r="47" spans="1:6">
      <c r="A47" s="16">
        <v>59</v>
      </c>
      <c r="B47" s="17">
        <v>1530.33</v>
      </c>
      <c r="C47" s="16"/>
    </row>
    <row r="48" spans="1:6">
      <c r="A48" s="16">
        <v>60</v>
      </c>
      <c r="B48" s="17">
        <v>1529.55</v>
      </c>
      <c r="C48" s="16"/>
    </row>
    <row r="49" spans="1:3">
      <c r="A49" s="16">
        <v>61</v>
      </c>
      <c r="B49" s="17">
        <v>1528.77</v>
      </c>
      <c r="C49" s="16"/>
    </row>
    <row r="50" spans="1:3">
      <c r="A50" s="16">
        <v>62</v>
      </c>
      <c r="B50" s="17">
        <v>1527.99</v>
      </c>
      <c r="C50" s="16"/>
    </row>
    <row r="51" spans="1:3">
      <c r="A51" s="16">
        <v>63</v>
      </c>
      <c r="B51" s="17">
        <v>1527.22</v>
      </c>
      <c r="C51" s="16"/>
    </row>
    <row r="52" spans="1:3">
      <c r="A52" s="16">
        <v>64</v>
      </c>
      <c r="B52" s="17">
        <v>1526.44</v>
      </c>
      <c r="C52" s="16"/>
    </row>
    <row r="53" spans="1:3">
      <c r="A53" s="16">
        <v>65</v>
      </c>
      <c r="B53" s="17">
        <v>1525.66</v>
      </c>
      <c r="C53" s="16"/>
    </row>
    <row r="54" spans="1:3">
      <c r="A54" s="16">
        <v>66</v>
      </c>
      <c r="B54" s="17">
        <v>1524.89</v>
      </c>
      <c r="C54" s="16"/>
    </row>
    <row r="55" spans="1:3">
      <c r="A55" s="16">
        <v>67</v>
      </c>
      <c r="B55" s="17">
        <v>1524.11</v>
      </c>
      <c r="C55" s="16"/>
    </row>
    <row r="56" spans="1:3">
      <c r="A56" s="16">
        <v>68</v>
      </c>
      <c r="B56" s="17">
        <v>1523.34</v>
      </c>
      <c r="C56" s="16"/>
    </row>
    <row r="57" spans="1:3">
      <c r="A57" s="16">
        <v>69</v>
      </c>
      <c r="B57" s="17">
        <v>1522.56</v>
      </c>
      <c r="C57" s="16"/>
    </row>
    <row r="58" spans="1:3">
      <c r="A58" s="16">
        <v>70</v>
      </c>
      <c r="B58" s="17">
        <v>1521.79</v>
      </c>
      <c r="C58" s="16"/>
    </row>
    <row r="59" spans="1:3">
      <c r="A59" s="16">
        <v>71</v>
      </c>
      <c r="B59" s="17">
        <v>1521.02</v>
      </c>
      <c r="C59" s="16"/>
    </row>
    <row r="60" spans="1:3">
      <c r="A60" s="16">
        <v>72</v>
      </c>
      <c r="B60" s="17">
        <v>1520.25</v>
      </c>
      <c r="C60" s="1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E2C46-F482-4186-A2BC-B99AD20F5FB2}">
  <sheetPr codeName="Sheet8"/>
  <dimension ref="A1:B60"/>
  <sheetViews>
    <sheetView workbookViewId="0">
      <selection activeCell="C1" sqref="C1"/>
    </sheetView>
  </sheetViews>
  <sheetFormatPr defaultRowHeight="14.4"/>
  <cols>
    <col min="1" max="1" width="11.6640625" customWidth="1"/>
    <col min="2" max="2" width="13.6640625" customWidth="1"/>
  </cols>
  <sheetData>
    <row r="1" spans="1:2">
      <c r="A1" s="15" t="s">
        <v>157</v>
      </c>
      <c r="B1" s="15" t="s">
        <v>158</v>
      </c>
    </row>
    <row r="2" spans="1:2">
      <c r="A2" s="16">
        <v>14</v>
      </c>
      <c r="B2" s="17">
        <v>1566.31</v>
      </c>
    </row>
    <row r="3" spans="1:2">
      <c r="A3" s="16">
        <v>15</v>
      </c>
      <c r="B3" s="17" t="s">
        <v>159</v>
      </c>
    </row>
    <row r="4" spans="1:2">
      <c r="A4" s="16">
        <v>16</v>
      </c>
      <c r="B4" s="17">
        <v>1564.68</v>
      </c>
    </row>
    <row r="5" spans="1:2">
      <c r="A5" s="16">
        <v>17</v>
      </c>
      <c r="B5" s="17">
        <v>1563.86</v>
      </c>
    </row>
    <row r="6" spans="1:2">
      <c r="A6" s="16">
        <v>18</v>
      </c>
      <c r="B6" s="17">
        <v>1563.05</v>
      </c>
    </row>
    <row r="7" spans="1:2">
      <c r="A7" s="16">
        <v>19</v>
      </c>
      <c r="B7" s="17">
        <v>1562.23</v>
      </c>
    </row>
    <row r="8" spans="1:2">
      <c r="A8" s="16">
        <v>20</v>
      </c>
      <c r="B8" s="17">
        <v>1561.42</v>
      </c>
    </row>
    <row r="9" spans="1:2">
      <c r="A9" s="16">
        <v>21</v>
      </c>
      <c r="B9" s="17">
        <v>1560.61</v>
      </c>
    </row>
    <row r="10" spans="1:2">
      <c r="A10" s="16">
        <v>22</v>
      </c>
      <c r="B10" s="17">
        <v>1559.79</v>
      </c>
    </row>
    <row r="11" spans="1:2">
      <c r="A11" s="16">
        <v>23</v>
      </c>
      <c r="B11" s="17">
        <v>1558.98</v>
      </c>
    </row>
    <row r="12" spans="1:2">
      <c r="A12" s="16">
        <v>24</v>
      </c>
      <c r="B12" s="17">
        <v>1558.17</v>
      </c>
    </row>
    <row r="13" spans="1:2">
      <c r="A13" s="16">
        <v>25</v>
      </c>
      <c r="B13" s="17">
        <v>1557.36</v>
      </c>
    </row>
    <row r="14" spans="1:2">
      <c r="A14" s="16">
        <v>26</v>
      </c>
      <c r="B14" s="17">
        <v>1556.55</v>
      </c>
    </row>
    <row r="15" spans="1:2">
      <c r="A15" s="16">
        <v>27</v>
      </c>
      <c r="B15" s="17">
        <v>1555.75</v>
      </c>
    </row>
    <row r="16" spans="1:2">
      <c r="A16" s="16">
        <v>28</v>
      </c>
      <c r="B16" s="17">
        <v>1554.94</v>
      </c>
    </row>
    <row r="17" spans="1:2">
      <c r="A17" s="16">
        <v>29</v>
      </c>
      <c r="B17" s="17">
        <v>1554.13</v>
      </c>
    </row>
    <row r="18" spans="1:2">
      <c r="A18" s="16">
        <v>30</v>
      </c>
      <c r="B18" s="17">
        <v>1553.33</v>
      </c>
    </row>
    <row r="19" spans="1:2">
      <c r="A19" s="16">
        <v>31</v>
      </c>
      <c r="B19" s="17">
        <v>1552.52</v>
      </c>
    </row>
    <row r="20" spans="1:2">
      <c r="A20" s="16">
        <v>32</v>
      </c>
      <c r="B20" s="17">
        <v>1551.72</v>
      </c>
    </row>
    <row r="21" spans="1:2">
      <c r="A21" s="16">
        <v>33</v>
      </c>
      <c r="B21" s="17">
        <v>1550.92</v>
      </c>
    </row>
    <row r="22" spans="1:2">
      <c r="A22" s="16">
        <v>34</v>
      </c>
      <c r="B22" s="17">
        <v>1550.12</v>
      </c>
    </row>
    <row r="23" spans="1:2">
      <c r="A23" s="16">
        <v>35</v>
      </c>
      <c r="B23" s="17">
        <v>1549.32</v>
      </c>
    </row>
    <row r="24" spans="1:2">
      <c r="A24" s="16">
        <v>36</v>
      </c>
      <c r="B24" s="17">
        <v>1548.51</v>
      </c>
    </row>
    <row r="25" spans="1:2">
      <c r="A25" s="16">
        <v>37</v>
      </c>
      <c r="B25" s="17">
        <v>1547.72</v>
      </c>
    </row>
    <row r="26" spans="1:2">
      <c r="A26" s="16">
        <v>38</v>
      </c>
      <c r="B26" s="17">
        <v>1546.92</v>
      </c>
    </row>
    <row r="27" spans="1:2">
      <c r="A27" s="16">
        <v>39</v>
      </c>
      <c r="B27" s="17">
        <v>1546.12</v>
      </c>
    </row>
    <row r="28" spans="1:2">
      <c r="A28" s="16">
        <v>40</v>
      </c>
      <c r="B28" s="17">
        <v>1545.32</v>
      </c>
    </row>
    <row r="29" spans="1:2">
      <c r="A29" s="16">
        <v>41</v>
      </c>
      <c r="B29" s="17">
        <v>1544.53</v>
      </c>
    </row>
    <row r="30" spans="1:2">
      <c r="A30" s="16">
        <v>42</v>
      </c>
      <c r="B30" s="17">
        <v>1543.73</v>
      </c>
    </row>
    <row r="31" spans="1:2">
      <c r="A31" s="16">
        <v>43</v>
      </c>
      <c r="B31" s="17">
        <v>1542.94</v>
      </c>
    </row>
    <row r="32" spans="1:2">
      <c r="A32" s="16">
        <v>44</v>
      </c>
      <c r="B32" s="17">
        <v>1542.14</v>
      </c>
    </row>
    <row r="33" spans="1:2">
      <c r="A33" s="16">
        <v>45</v>
      </c>
      <c r="B33" s="17">
        <v>1541.35</v>
      </c>
    </row>
    <row r="34" spans="1:2">
      <c r="A34" s="16">
        <v>46</v>
      </c>
      <c r="B34" s="17">
        <v>1540.56</v>
      </c>
    </row>
    <row r="35" spans="1:2">
      <c r="A35" s="16">
        <v>47</v>
      </c>
      <c r="B35" s="17">
        <v>1539.77</v>
      </c>
    </row>
    <row r="36" spans="1:2">
      <c r="A36" s="16">
        <v>48</v>
      </c>
      <c r="B36" s="17">
        <v>1538.98</v>
      </c>
    </row>
    <row r="37" spans="1:2">
      <c r="A37" s="16">
        <v>49</v>
      </c>
      <c r="B37" s="17">
        <v>1538.19</v>
      </c>
    </row>
    <row r="38" spans="1:2">
      <c r="A38" s="16">
        <v>50</v>
      </c>
      <c r="B38" s="17" t="s">
        <v>160</v>
      </c>
    </row>
    <row r="39" spans="1:2">
      <c r="A39" s="16">
        <v>51</v>
      </c>
      <c r="B39" s="17">
        <v>1536.61</v>
      </c>
    </row>
    <row r="40" spans="1:2">
      <c r="A40" s="16">
        <v>52</v>
      </c>
      <c r="B40" s="17">
        <v>1535.82</v>
      </c>
    </row>
    <row r="41" spans="1:2">
      <c r="A41" s="16">
        <v>53</v>
      </c>
      <c r="B41" s="17">
        <v>1535.04</v>
      </c>
    </row>
    <row r="42" spans="1:2">
      <c r="A42" s="16">
        <v>54</v>
      </c>
      <c r="B42" s="17">
        <v>1534.25</v>
      </c>
    </row>
    <row r="43" spans="1:2">
      <c r="A43" s="16">
        <v>55</v>
      </c>
      <c r="B43" s="17">
        <v>1533.47</v>
      </c>
    </row>
    <row r="44" spans="1:2">
      <c r="A44" s="16">
        <v>56</v>
      </c>
      <c r="B44" s="17">
        <v>1532.68</v>
      </c>
    </row>
    <row r="45" spans="1:2">
      <c r="A45" s="16">
        <v>57</v>
      </c>
      <c r="B45" s="17" t="s">
        <v>161</v>
      </c>
    </row>
    <row r="46" spans="1:2">
      <c r="A46" s="16">
        <v>58</v>
      </c>
      <c r="B46" s="17">
        <v>1531.12</v>
      </c>
    </row>
    <row r="47" spans="1:2">
      <c r="A47" s="16">
        <v>59</v>
      </c>
      <c r="B47" s="17">
        <v>1530.33</v>
      </c>
    </row>
    <row r="48" spans="1:2">
      <c r="A48" s="16">
        <v>60</v>
      </c>
      <c r="B48" s="17">
        <v>1529.55</v>
      </c>
    </row>
    <row r="49" spans="1:2">
      <c r="A49" s="16">
        <v>61</v>
      </c>
      <c r="B49" s="17">
        <v>1528.77</v>
      </c>
    </row>
    <row r="50" spans="1:2">
      <c r="A50" s="16">
        <v>62</v>
      </c>
      <c r="B50" s="17">
        <v>1527.99</v>
      </c>
    </row>
    <row r="51" spans="1:2">
      <c r="A51" s="16">
        <v>63</v>
      </c>
      <c r="B51" s="17">
        <v>1527.22</v>
      </c>
    </row>
    <row r="52" spans="1:2">
      <c r="A52" s="16">
        <v>64</v>
      </c>
      <c r="B52" s="17">
        <v>1526.44</v>
      </c>
    </row>
    <row r="53" spans="1:2">
      <c r="A53" s="16">
        <v>65</v>
      </c>
      <c r="B53" s="17">
        <v>1525.66</v>
      </c>
    </row>
    <row r="54" spans="1:2">
      <c r="A54" s="16">
        <v>66</v>
      </c>
      <c r="B54" s="17">
        <v>1524.89</v>
      </c>
    </row>
    <row r="55" spans="1:2">
      <c r="A55" s="16">
        <v>67</v>
      </c>
      <c r="B55" s="17">
        <v>1524.11</v>
      </c>
    </row>
    <row r="56" spans="1:2">
      <c r="A56" s="16">
        <v>68</v>
      </c>
      <c r="B56" s="17">
        <v>1523.34</v>
      </c>
    </row>
    <row r="57" spans="1:2">
      <c r="A57" s="16">
        <v>69</v>
      </c>
      <c r="B57" s="17">
        <v>1522.56</v>
      </c>
    </row>
    <row r="58" spans="1:2">
      <c r="A58" s="16">
        <v>70</v>
      </c>
      <c r="B58" s="17">
        <v>1521.79</v>
      </c>
    </row>
    <row r="59" spans="1:2">
      <c r="A59" s="16">
        <v>71</v>
      </c>
      <c r="B59" s="17">
        <v>1521.02</v>
      </c>
    </row>
    <row r="60" spans="1:2">
      <c r="A60" s="16">
        <v>72</v>
      </c>
      <c r="B60" s="17">
        <v>1520.25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87F40-BAA0-46B2-80B1-0879CE8D1187}">
  <sheetPr codeName="Sheet5"/>
  <dimension ref="A1:C48"/>
  <sheetViews>
    <sheetView workbookViewId="0">
      <selection activeCell="A48" sqref="A48"/>
    </sheetView>
  </sheetViews>
  <sheetFormatPr defaultRowHeight="14.4"/>
  <cols>
    <col min="1" max="1" width="33.44140625" bestFit="1" customWidth="1"/>
    <col min="2" max="2" width="20.33203125" customWidth="1"/>
    <col min="3" max="3" width="15.44140625" bestFit="1" customWidth="1"/>
  </cols>
  <sheetData>
    <row r="1" spans="1:3">
      <c r="A1" s="11" t="s">
        <v>25</v>
      </c>
      <c r="B1" s="11" t="s">
        <v>26</v>
      </c>
      <c r="C1" s="11" t="s">
        <v>27</v>
      </c>
    </row>
    <row r="2" spans="1:3">
      <c r="A2" t="s">
        <v>111</v>
      </c>
      <c r="B2" t="s">
        <v>371</v>
      </c>
      <c r="C2" t="s">
        <v>29</v>
      </c>
    </row>
    <row r="3" spans="1:3">
      <c r="A3" t="s">
        <v>30</v>
      </c>
      <c r="B3" t="s">
        <v>371</v>
      </c>
      <c r="C3" t="s">
        <v>31</v>
      </c>
    </row>
    <row r="4" spans="1:3">
      <c r="A4" t="s">
        <v>32</v>
      </c>
      <c r="B4" t="s">
        <v>371</v>
      </c>
      <c r="C4" t="s">
        <v>33</v>
      </c>
    </row>
    <row r="5" spans="1:3">
      <c r="A5" t="s">
        <v>375</v>
      </c>
      <c r="B5" t="s">
        <v>35</v>
      </c>
      <c r="C5" t="s">
        <v>36</v>
      </c>
    </row>
    <row r="6" spans="1:3">
      <c r="A6" t="s">
        <v>34</v>
      </c>
      <c r="B6" t="s">
        <v>35</v>
      </c>
      <c r="C6" t="s">
        <v>36</v>
      </c>
    </row>
    <row r="7" spans="1:3">
      <c r="A7" t="s">
        <v>376</v>
      </c>
      <c r="B7" t="s">
        <v>35</v>
      </c>
      <c r="C7" t="s">
        <v>38</v>
      </c>
    </row>
    <row r="8" spans="1:3">
      <c r="A8" t="s">
        <v>37</v>
      </c>
      <c r="B8" t="s">
        <v>35</v>
      </c>
      <c r="C8" t="s">
        <v>38</v>
      </c>
    </row>
    <row r="9" spans="1:3">
      <c r="A9" t="s">
        <v>377</v>
      </c>
      <c r="B9" t="s">
        <v>35</v>
      </c>
      <c r="C9" t="s">
        <v>40</v>
      </c>
    </row>
    <row r="10" spans="1:3">
      <c r="A10" t="s">
        <v>39</v>
      </c>
      <c r="B10" t="s">
        <v>35</v>
      </c>
      <c r="C10" t="s">
        <v>40</v>
      </c>
    </row>
    <row r="11" spans="1:3">
      <c r="A11" t="s">
        <v>41</v>
      </c>
      <c r="B11" t="s">
        <v>35</v>
      </c>
      <c r="C11" t="s">
        <v>42</v>
      </c>
    </row>
    <row r="12" spans="1:3">
      <c r="A12" t="s">
        <v>43</v>
      </c>
      <c r="B12" t="s">
        <v>44</v>
      </c>
      <c r="C12" t="s">
        <v>45</v>
      </c>
    </row>
    <row r="13" spans="1:3">
      <c r="A13" t="s">
        <v>370</v>
      </c>
      <c r="B13" t="s">
        <v>44</v>
      </c>
      <c r="C13" t="s">
        <v>47</v>
      </c>
    </row>
    <row r="14" spans="1:3">
      <c r="A14" t="s">
        <v>46</v>
      </c>
      <c r="B14" t="s">
        <v>44</v>
      </c>
      <c r="C14" t="s">
        <v>47</v>
      </c>
    </row>
    <row r="15" spans="1:3">
      <c r="A15" t="s">
        <v>48</v>
      </c>
      <c r="B15" t="s">
        <v>44</v>
      </c>
      <c r="C15" t="s">
        <v>49</v>
      </c>
    </row>
    <row r="16" spans="1:3">
      <c r="A16" t="s">
        <v>50</v>
      </c>
      <c r="B16" t="s">
        <v>44</v>
      </c>
      <c r="C16" t="s">
        <v>51</v>
      </c>
    </row>
    <row r="17" spans="1:3">
      <c r="A17" t="s">
        <v>52</v>
      </c>
      <c r="B17" t="s">
        <v>53</v>
      </c>
      <c r="C17" t="s">
        <v>54</v>
      </c>
    </row>
    <row r="18" spans="1:3">
      <c r="A18" t="s">
        <v>55</v>
      </c>
      <c r="B18" t="s">
        <v>53</v>
      </c>
      <c r="C18" t="s">
        <v>56</v>
      </c>
    </row>
    <row r="19" spans="1:3">
      <c r="A19" t="s">
        <v>57</v>
      </c>
      <c r="B19" t="s">
        <v>53</v>
      </c>
      <c r="C19" t="s">
        <v>58</v>
      </c>
    </row>
    <row r="20" spans="1:3">
      <c r="A20" t="s">
        <v>59</v>
      </c>
      <c r="B20" t="s">
        <v>60</v>
      </c>
      <c r="C20" t="s">
        <v>61</v>
      </c>
    </row>
    <row r="21" spans="1:3">
      <c r="A21" t="s">
        <v>62</v>
      </c>
      <c r="B21" t="s">
        <v>60</v>
      </c>
      <c r="C21" t="s">
        <v>63</v>
      </c>
    </row>
    <row r="22" spans="1:3">
      <c r="A22" t="s">
        <v>64</v>
      </c>
      <c r="B22" t="s">
        <v>65</v>
      </c>
      <c r="C22" t="s">
        <v>66</v>
      </c>
    </row>
    <row r="23" spans="1:3">
      <c r="A23" t="s">
        <v>67</v>
      </c>
      <c r="B23" t="s">
        <v>65</v>
      </c>
      <c r="C23" t="s">
        <v>68</v>
      </c>
    </row>
    <row r="24" spans="1:3">
      <c r="A24" t="s">
        <v>69</v>
      </c>
      <c r="B24" t="s">
        <v>65</v>
      </c>
      <c r="C24" t="s">
        <v>70</v>
      </c>
    </row>
    <row r="25" spans="1:3">
      <c r="A25" t="s">
        <v>226</v>
      </c>
      <c r="B25" t="s">
        <v>72</v>
      </c>
      <c r="C25" t="s">
        <v>73</v>
      </c>
    </row>
    <row r="26" spans="1:3">
      <c r="A26" t="s">
        <v>71</v>
      </c>
      <c r="B26" t="s">
        <v>72</v>
      </c>
      <c r="C26" t="s">
        <v>73</v>
      </c>
    </row>
    <row r="27" spans="1:3">
      <c r="A27" t="s">
        <v>74</v>
      </c>
      <c r="B27" t="s">
        <v>72</v>
      </c>
      <c r="C27" t="s">
        <v>75</v>
      </c>
    </row>
    <row r="28" spans="1:3">
      <c r="A28" t="s">
        <v>76</v>
      </c>
      <c r="B28" t="s">
        <v>72</v>
      </c>
      <c r="C28" t="s">
        <v>75</v>
      </c>
    </row>
    <row r="29" spans="1:3">
      <c r="A29" t="s">
        <v>77</v>
      </c>
      <c r="B29" t="s">
        <v>372</v>
      </c>
      <c r="C29" t="s">
        <v>79</v>
      </c>
    </row>
    <row r="30" spans="1:3">
      <c r="A30" t="s">
        <v>80</v>
      </c>
      <c r="B30" t="s">
        <v>372</v>
      </c>
      <c r="C30" t="s">
        <v>81</v>
      </c>
    </row>
    <row r="31" spans="1:3">
      <c r="A31" t="s">
        <v>82</v>
      </c>
      <c r="B31" t="s">
        <v>372</v>
      </c>
      <c r="C31" t="s">
        <v>83</v>
      </c>
    </row>
    <row r="32" spans="1:3">
      <c r="A32" t="s">
        <v>84</v>
      </c>
      <c r="B32" t="s">
        <v>372</v>
      </c>
      <c r="C32" t="s">
        <v>85</v>
      </c>
    </row>
    <row r="33" spans="1:3">
      <c r="A33" t="s">
        <v>86</v>
      </c>
      <c r="B33" t="s">
        <v>372</v>
      </c>
      <c r="C33" t="s">
        <v>87</v>
      </c>
    </row>
    <row r="34" spans="1:3">
      <c r="A34" t="s">
        <v>88</v>
      </c>
      <c r="B34" t="s">
        <v>89</v>
      </c>
      <c r="C34" t="s">
        <v>90</v>
      </c>
    </row>
    <row r="35" spans="1:3">
      <c r="A35" t="s">
        <v>373</v>
      </c>
      <c r="B35" t="s">
        <v>89</v>
      </c>
      <c r="C35" t="s">
        <v>92</v>
      </c>
    </row>
    <row r="36" spans="1:3">
      <c r="A36" t="s">
        <v>91</v>
      </c>
      <c r="B36" t="s">
        <v>89</v>
      </c>
      <c r="C36" t="s">
        <v>92</v>
      </c>
    </row>
    <row r="37" spans="1:3">
      <c r="A37" t="s">
        <v>374</v>
      </c>
      <c r="B37" t="s">
        <v>89</v>
      </c>
      <c r="C37" t="s">
        <v>94</v>
      </c>
    </row>
    <row r="38" spans="1:3">
      <c r="A38" t="s">
        <v>232</v>
      </c>
      <c r="B38" t="s">
        <v>89</v>
      </c>
      <c r="C38" t="s">
        <v>94</v>
      </c>
    </row>
    <row r="39" spans="1:3">
      <c r="A39" t="s">
        <v>93</v>
      </c>
      <c r="B39" t="s">
        <v>89</v>
      </c>
      <c r="C39" t="s">
        <v>94</v>
      </c>
    </row>
    <row r="40" spans="1:3">
      <c r="A40" t="s">
        <v>369</v>
      </c>
      <c r="B40" t="s">
        <v>367</v>
      </c>
      <c r="C40" t="s">
        <v>97</v>
      </c>
    </row>
    <row r="41" spans="1:3">
      <c r="A41" t="s">
        <v>95</v>
      </c>
      <c r="B41" t="s">
        <v>367</v>
      </c>
      <c r="C41" t="s">
        <v>97</v>
      </c>
    </row>
    <row r="42" spans="1:3">
      <c r="A42" t="s">
        <v>368</v>
      </c>
      <c r="B42" t="s">
        <v>367</v>
      </c>
      <c r="C42" t="s">
        <v>99</v>
      </c>
    </row>
    <row r="43" spans="1:3">
      <c r="A43" t="s">
        <v>98</v>
      </c>
      <c r="B43" t="s">
        <v>367</v>
      </c>
      <c r="C43" t="s">
        <v>99</v>
      </c>
    </row>
    <row r="44" spans="1:3">
      <c r="A44" t="s">
        <v>100</v>
      </c>
      <c r="B44" t="s">
        <v>367</v>
      </c>
      <c r="C44" t="s">
        <v>101</v>
      </c>
    </row>
    <row r="45" spans="1:3">
      <c r="A45" t="s">
        <v>102</v>
      </c>
      <c r="B45" t="s">
        <v>103</v>
      </c>
      <c r="C45" t="s">
        <v>104</v>
      </c>
    </row>
    <row r="46" spans="1:3">
      <c r="A46" t="s">
        <v>105</v>
      </c>
      <c r="B46" t="s">
        <v>103</v>
      </c>
      <c r="C46" t="s">
        <v>106</v>
      </c>
    </row>
    <row r="47" spans="1:3">
      <c r="A47" t="s">
        <v>107</v>
      </c>
      <c r="B47" t="s">
        <v>103</v>
      </c>
      <c r="C47" t="s">
        <v>108</v>
      </c>
    </row>
    <row r="48" spans="1:3">
      <c r="A48" t="s">
        <v>109</v>
      </c>
      <c r="B48" t="s">
        <v>103</v>
      </c>
      <c r="C48" t="s">
        <v>110</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CA57-EC5D-4A4D-A007-A890E0F4D69E}">
  <sheetPr codeName="Sheet3"/>
  <dimension ref="A1:XFC22"/>
  <sheetViews>
    <sheetView workbookViewId="0">
      <selection activeCell="D22" sqref="D22"/>
    </sheetView>
  </sheetViews>
  <sheetFormatPr defaultColWidth="0" defaultRowHeight="14.4"/>
  <cols>
    <col min="1" max="1" width="19.88671875" style="3" bestFit="1" customWidth="1"/>
    <col min="2" max="2" width="19.88671875" style="3" customWidth="1"/>
    <col min="3" max="3" width="27.6640625" style="2" bestFit="1" customWidth="1"/>
    <col min="4" max="4" width="145.33203125" style="2" customWidth="1"/>
    <col min="5" max="5" width="14.6640625" style="2" hidden="1" customWidth="1"/>
    <col min="6" max="16383" width="0" style="2" hidden="1"/>
    <col min="16384" max="16384" width="7.6640625" style="2" hidden="1"/>
  </cols>
  <sheetData>
    <row r="1" spans="1:4">
      <c r="A1" s="1" t="s">
        <v>9</v>
      </c>
      <c r="B1" s="1" t="s">
        <v>122</v>
      </c>
      <c r="C1" s="1" t="s">
        <v>6</v>
      </c>
      <c r="D1" s="1" t="s">
        <v>7</v>
      </c>
    </row>
    <row r="2" spans="1:4">
      <c r="A2" s="3">
        <v>45061</v>
      </c>
      <c r="B2" s="3" t="s">
        <v>123</v>
      </c>
      <c r="C2" s="2" t="s">
        <v>8</v>
      </c>
      <c r="D2" s="2" t="s">
        <v>10</v>
      </c>
    </row>
    <row r="3" spans="1:4">
      <c r="A3" s="3">
        <v>45062</v>
      </c>
      <c r="B3" s="3" t="s">
        <v>124</v>
      </c>
      <c r="C3" s="2" t="s">
        <v>18</v>
      </c>
      <c r="D3" s="2" t="s">
        <v>17</v>
      </c>
    </row>
    <row r="4" spans="1:4">
      <c r="A4" s="3">
        <v>45063</v>
      </c>
      <c r="B4" s="3" t="s">
        <v>125</v>
      </c>
      <c r="C4" s="2" t="s">
        <v>8</v>
      </c>
      <c r="D4" s="2" t="s">
        <v>114</v>
      </c>
    </row>
    <row r="5" spans="1:4">
      <c r="A5" s="3">
        <v>45064</v>
      </c>
      <c r="B5" s="3" t="s">
        <v>126</v>
      </c>
      <c r="C5" s="2" t="s">
        <v>8</v>
      </c>
      <c r="D5" s="2" t="s">
        <v>121</v>
      </c>
    </row>
    <row r="6" spans="1:4">
      <c r="A6" s="3">
        <v>45065</v>
      </c>
      <c r="B6" s="3" t="s">
        <v>127</v>
      </c>
      <c r="C6" s="2" t="s">
        <v>8</v>
      </c>
      <c r="D6" s="2" t="s">
        <v>129</v>
      </c>
    </row>
    <row r="7" spans="1:4">
      <c r="A7" s="3">
        <v>45070</v>
      </c>
      <c r="B7" s="3" t="s">
        <v>130</v>
      </c>
      <c r="C7" s="2" t="s">
        <v>8</v>
      </c>
      <c r="D7" s="2" t="s">
        <v>155</v>
      </c>
    </row>
    <row r="8" spans="1:4">
      <c r="A8" s="3">
        <v>45071</v>
      </c>
      <c r="B8" s="3" t="s">
        <v>162</v>
      </c>
      <c r="C8" s="2" t="s">
        <v>8</v>
      </c>
      <c r="D8" s="2" t="s">
        <v>163</v>
      </c>
    </row>
    <row r="9" spans="1:4">
      <c r="A9" s="3">
        <v>45072</v>
      </c>
      <c r="B9" s="3" t="s">
        <v>164</v>
      </c>
      <c r="C9" s="2" t="s">
        <v>8</v>
      </c>
      <c r="D9" s="2" t="s">
        <v>165</v>
      </c>
    </row>
    <row r="10" spans="1:4">
      <c r="A10" s="3">
        <v>45078</v>
      </c>
      <c r="B10" s="3" t="s">
        <v>221</v>
      </c>
      <c r="C10" s="2" t="s">
        <v>8</v>
      </c>
      <c r="D10" s="2" t="s">
        <v>222</v>
      </c>
    </row>
    <row r="11" spans="1:4">
      <c r="A11" s="3">
        <v>45082</v>
      </c>
      <c r="B11" s="3" t="s">
        <v>388</v>
      </c>
      <c r="C11" s="2" t="s">
        <v>8</v>
      </c>
      <c r="D11" s="2" t="s">
        <v>387</v>
      </c>
    </row>
    <row r="12" spans="1:4">
      <c r="A12" s="3">
        <v>45084</v>
      </c>
      <c r="B12" s="3" t="s">
        <v>390</v>
      </c>
      <c r="C12" s="2" t="s">
        <v>8</v>
      </c>
      <c r="D12" s="2" t="s">
        <v>389</v>
      </c>
    </row>
    <row r="13" spans="1:4">
      <c r="A13" s="3">
        <v>45376</v>
      </c>
      <c r="B13" s="3" t="s">
        <v>223</v>
      </c>
      <c r="C13" s="2" t="s">
        <v>8</v>
      </c>
      <c r="D13" s="2" t="s">
        <v>392</v>
      </c>
    </row>
    <row r="14" spans="1:4">
      <c r="A14" s="3">
        <v>45404</v>
      </c>
      <c r="B14" s="3" t="s">
        <v>224</v>
      </c>
      <c r="C14" s="2" t="s">
        <v>8</v>
      </c>
      <c r="D14" s="2" t="s">
        <v>391</v>
      </c>
    </row>
    <row r="15" spans="1:4">
      <c r="A15" s="3">
        <v>45405</v>
      </c>
      <c r="B15" s="3" t="s">
        <v>393</v>
      </c>
      <c r="C15" s="2" t="s">
        <v>8</v>
      </c>
      <c r="D15" s="2" t="s">
        <v>394</v>
      </c>
    </row>
    <row r="16" spans="1:4">
      <c r="A16" s="3">
        <v>45460</v>
      </c>
      <c r="B16" s="3" t="s">
        <v>396</v>
      </c>
      <c r="C16" s="2" t="s">
        <v>8</v>
      </c>
      <c r="D16" s="2" t="s">
        <v>397</v>
      </c>
    </row>
    <row r="17" spans="1:4">
      <c r="A17" s="3">
        <v>45546</v>
      </c>
      <c r="B17" s="3" t="s">
        <v>400</v>
      </c>
      <c r="C17" s="2" t="s">
        <v>401</v>
      </c>
      <c r="D17" s="2" t="s">
        <v>402</v>
      </c>
    </row>
    <row r="18" spans="1:4">
      <c r="A18" s="3">
        <v>45546</v>
      </c>
      <c r="B18" s="3" t="s">
        <v>403</v>
      </c>
      <c r="C18" s="2" t="s">
        <v>8</v>
      </c>
      <c r="D18" s="2" t="s">
        <v>404</v>
      </c>
    </row>
    <row r="19" spans="1:4">
      <c r="A19" s="3">
        <v>45546</v>
      </c>
      <c r="B19" s="3" t="s">
        <v>405</v>
      </c>
      <c r="C19" s="2" t="s">
        <v>8</v>
      </c>
      <c r="D19" s="2" t="s">
        <v>406</v>
      </c>
    </row>
    <row r="20" spans="1:4">
      <c r="A20" s="3">
        <v>45546</v>
      </c>
      <c r="B20" s="3" t="s">
        <v>451</v>
      </c>
      <c r="C20" s="2" t="s">
        <v>8</v>
      </c>
      <c r="D20" s="2" t="s">
        <v>452</v>
      </c>
    </row>
    <row r="21" spans="1:4">
      <c r="A21" s="3">
        <v>45547</v>
      </c>
      <c r="B21" s="3" t="s">
        <v>473</v>
      </c>
      <c r="C21" s="2" t="s">
        <v>8</v>
      </c>
      <c r="D21" s="2" t="s">
        <v>474</v>
      </c>
    </row>
    <row r="22" spans="1:4">
      <c r="A22" s="3">
        <v>45576</v>
      </c>
      <c r="B22" s="3" t="s">
        <v>475</v>
      </c>
      <c r="C22" s="2" t="s">
        <v>8</v>
      </c>
      <c r="D22" s="2" t="s">
        <v>476</v>
      </c>
    </row>
  </sheetData>
  <phoneticPr fontId="9"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D44D1-51A3-4CB9-8500-4712C77A1111}">
  <sheetPr codeName="Sheet23"/>
  <dimension ref="A1:A13"/>
  <sheetViews>
    <sheetView workbookViewId="0"/>
  </sheetViews>
  <sheetFormatPr defaultRowHeight="14.4"/>
  <cols>
    <col min="1" max="1" width="135" style="40" customWidth="1"/>
  </cols>
  <sheetData>
    <row r="1" spans="1:1">
      <c r="A1" s="39" t="s">
        <v>380</v>
      </c>
    </row>
    <row r="2" spans="1:1">
      <c r="A2" s="40" t="s">
        <v>381</v>
      </c>
    </row>
    <row r="4" spans="1:1">
      <c r="A4" s="39" t="s">
        <v>270</v>
      </c>
    </row>
    <row r="5" spans="1:1">
      <c r="A5" s="40" t="s">
        <v>271</v>
      </c>
    </row>
    <row r="6" spans="1:1">
      <c r="A6" s="40" t="s">
        <v>273</v>
      </c>
    </row>
    <row r="8" spans="1:1">
      <c r="A8" s="39" t="s">
        <v>272</v>
      </c>
    </row>
    <row r="9" spans="1:1" ht="43.2">
      <c r="A9" s="40" t="s">
        <v>382</v>
      </c>
    </row>
    <row r="11" spans="1:1">
      <c r="A11" s="39" t="s">
        <v>268</v>
      </c>
    </row>
    <row r="12" spans="1:1">
      <c r="A12" s="40" t="s">
        <v>269</v>
      </c>
    </row>
    <row r="13" spans="1:1">
      <c r="A13" s="41" t="s">
        <v>267</v>
      </c>
    </row>
  </sheetData>
  <hyperlinks>
    <hyperlink ref="A13" r:id="rId1" xr:uid="{CFA54654-35FF-44E3-82F2-15630988419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58</vt:i4>
      </vt:variant>
    </vt:vector>
  </HeadingPairs>
  <TitlesOfParts>
    <vt:vector size="78" baseType="lpstr">
      <vt:lpstr>Setup</vt:lpstr>
      <vt:lpstr>How-To</vt:lpstr>
      <vt:lpstr>Version Management</vt:lpstr>
      <vt:lpstr>Shark Controller</vt:lpstr>
      <vt:lpstr>Data Entry</vt:lpstr>
      <vt:lpstr>Equipment Naming</vt:lpstr>
      <vt:lpstr>MOP</vt:lpstr>
      <vt:lpstr>BOMs</vt:lpstr>
      <vt:lpstr>HAF</vt:lpstr>
      <vt:lpstr>QC</vt:lpstr>
      <vt:lpstr>Email</vt:lpstr>
      <vt:lpstr>MQMS-Prism</vt:lpstr>
      <vt:lpstr>Node Portal</vt:lpstr>
      <vt:lpstr>OLT Power</vt:lpstr>
      <vt:lpstr>Splice Tab Template</vt:lpstr>
      <vt:lpstr>References</vt:lpstr>
      <vt:lpstr>ITU CHANNELS</vt:lpstr>
      <vt:lpstr>Market Abbreviations</vt:lpstr>
      <vt:lpstr>Design Shark Changelog</vt:lpstr>
      <vt:lpstr>Credits</vt:lpstr>
      <vt:lpstr>CHANNEL</vt:lpstr>
      <vt:lpstr>CLLI</vt:lpstr>
      <vt:lpstr>CLUSTER</vt:lpstr>
      <vt:lpstr>COORDINATES</vt:lpstr>
      <vt:lpstr>CORWAVE</vt:lpstr>
      <vt:lpstr>Email_Details_Hyperlink</vt:lpstr>
      <vt:lpstr>Email_Reject_Hyperlink</vt:lpstr>
      <vt:lpstr>Email_Reject_Subject</vt:lpstr>
      <vt:lpstr>FROM_EQUIP</vt:lpstr>
      <vt:lpstr>HEADEND_DIST</vt:lpstr>
      <vt:lpstr>Headend_FiberAssigned</vt:lpstr>
      <vt:lpstr>Headend_Sheath</vt:lpstr>
      <vt:lpstr>HUB</vt:lpstr>
      <vt:lpstr>HUB_ID</vt:lpstr>
      <vt:lpstr>HUB_ROW_RACK_RU</vt:lpstr>
      <vt:lpstr>JOB_NAME</vt:lpstr>
      <vt:lpstr>MAG_REGION</vt:lpstr>
      <vt:lpstr>MARKET</vt:lpstr>
      <vt:lpstr>MARKET_ABBR</vt:lpstr>
      <vt:lpstr>MQMS_AerialFiber</vt:lpstr>
      <vt:lpstr>MQMS_AerialPassings</vt:lpstr>
      <vt:lpstr>MQMS_AerialStrand</vt:lpstr>
      <vt:lpstr>MQMS_UGFiber</vt:lpstr>
      <vt:lpstr>MQMS_UGPassings</vt:lpstr>
      <vt:lpstr>MQMS_UGStrand</vt:lpstr>
      <vt:lpstr>MST_PORT_CT</vt:lpstr>
      <vt:lpstr>NAME_HAF</vt:lpstr>
      <vt:lpstr>NAME_MOP</vt:lpstr>
      <vt:lpstr>NAME_OVERALL_BOM</vt:lpstr>
      <vt:lpstr>OLT</vt:lpstr>
      <vt:lpstr>OLT_ADDRESS</vt:lpstr>
      <vt:lpstr>PASSINGS</vt:lpstr>
      <vt:lpstr>Path_BOMs</vt:lpstr>
      <vt:lpstr>Path_FWD_Trace</vt:lpstr>
      <vt:lpstr>Path_HAF</vt:lpstr>
      <vt:lpstr>Path_MOP_Template</vt:lpstr>
      <vt:lpstr>Path_OverallBOM_Template</vt:lpstr>
      <vt:lpstr>Path_Polygons</vt:lpstr>
      <vt:lpstr>Path_QC_KML</vt:lpstr>
      <vt:lpstr>Path_RTN_Trace</vt:lpstr>
      <vt:lpstr>Path_Splice_1</vt:lpstr>
      <vt:lpstr>PID</vt:lpstr>
      <vt:lpstr>PolePortDiv</vt:lpstr>
      <vt:lpstr>PREFIX</vt:lpstr>
      <vt:lpstr>'Splice Tab Template'!Print_Area</vt:lpstr>
      <vt:lpstr>REGION</vt:lpstr>
      <vt:lpstr>SHEATH_CT</vt:lpstr>
      <vt:lpstr>SHEATH_NAME</vt:lpstr>
      <vt:lpstr>SITE_NAME</vt:lpstr>
      <vt:lpstr>STATE</vt:lpstr>
      <vt:lpstr>SUB_CIRCUIT</vt:lpstr>
      <vt:lpstr>TIE_POINT</vt:lpstr>
      <vt:lpstr>TO_EQUIP</vt:lpstr>
      <vt:lpstr>TRUNK_IDS</vt:lpstr>
      <vt:lpstr>WAVE_1ST</vt:lpstr>
      <vt:lpstr>WAVE_2ND</vt:lpstr>
      <vt:lpstr>WAVE_3RD</vt:lpstr>
      <vt:lpstr>WAVE_4TH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McTeague</dc:creator>
  <cp:lastModifiedBy>McTeague, Alexander A</cp:lastModifiedBy>
  <dcterms:created xsi:type="dcterms:W3CDTF">2015-06-05T18:17:20Z</dcterms:created>
  <dcterms:modified xsi:type="dcterms:W3CDTF">2024-10-11T19:33:29Z</dcterms:modified>
</cp:coreProperties>
</file>