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7.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8.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21.xml" ContentType="application/vnd.ms-excel.controlproperties+xml"/>
  <Override PartName="/xl/drawings/drawing10.xml" ContentType="application/vnd.openxmlformats-officedocument.drawing+xml"/>
  <Override PartName="/xl/ctrlProps/ctrlProp122.xml" ContentType="application/vnd.ms-excel.controlproperties+xml"/>
  <Override PartName="/xl/ctrlProps/ctrlProp123.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https://chartercom-my.sharepoint.com/personal/alexander_mcteague_charter_com/Documents/Excel Projects/"/>
    </mc:Choice>
  </mc:AlternateContent>
  <xr:revisionPtr revIDLastSave="8786" documentId="13_ncr:1_{99AD4EFD-B5B9-4E0E-A4AF-B7BEB75310FE}" xr6:coauthVersionLast="47" xr6:coauthVersionMax="47" xr10:uidLastSave="{D117482A-F816-44FF-A679-11231D15443B}"/>
  <bookViews>
    <workbookView xWindow="38916" yWindow="2532" windowWidth="23040" windowHeight="12120" tabRatio="730" xr2:uid="{00000000-000D-0000-FFFF-FFFF00000000}"/>
  </bookViews>
  <sheets>
    <sheet name="Version Management" sheetId="17" r:id="rId1"/>
    <sheet name="Shark Controller" sheetId="16" r:id="rId2"/>
    <sheet name="Data Entry" sheetId="1" r:id="rId3"/>
    <sheet name="Equipment Naming" sheetId="4" r:id="rId4"/>
    <sheet name="MOP" sheetId="7" r:id="rId5"/>
    <sheet name="BOMs" sheetId="19" r:id="rId6"/>
    <sheet name="HAF" sheetId="20" r:id="rId7"/>
    <sheet name="QC" sheetId="27" r:id="rId8"/>
    <sheet name="Email" sheetId="28" r:id="rId9"/>
    <sheet name="MQMS-Prism" sheetId="14" r:id="rId10"/>
    <sheet name="Node Portal" sheetId="24" r:id="rId11"/>
    <sheet name="OLT Power" sheetId="29" r:id="rId12"/>
    <sheet name="Splice Tab Template" sheetId="15" r:id="rId13"/>
    <sheet name="References" sheetId="18" r:id="rId14"/>
    <sheet name="ITU CHANNELS" sheetId="8" r:id="rId15"/>
    <sheet name="Market Abbreviations" sheetId="5" r:id="rId16"/>
    <sheet name="Design Shark Changelog" sheetId="2" r:id="rId17"/>
    <sheet name="Credits" sheetId="25" r:id="rId18"/>
  </sheets>
  <functionGroups builtInGroupCount="19"/>
  <definedNames>
    <definedName name="CHANNEL">'Data Entry'!$C$18</definedName>
    <definedName name="CLLI">'Data Entry'!$C$9</definedName>
    <definedName name="CLUSTER">'Data Entry'!$G$5</definedName>
    <definedName name="COORDINATES">'Data Entry'!$C$22</definedName>
    <definedName name="CORWAVE">'Data Entry'!$G$8</definedName>
    <definedName name="Email_Details_Hyperlink">Email!$B$8</definedName>
    <definedName name="Email_Reject_Hyperlink">QC!$C$26</definedName>
    <definedName name="Email_Reject_Subject">QC!$C$15</definedName>
    <definedName name="FROM_EQUIP">'Equipment Naming'!$B$3</definedName>
    <definedName name="HEADEND_DIST">'Data Entry'!$C$26</definedName>
    <definedName name="Headend_FiberAssigned">'MQMS-Prism'!$B$55</definedName>
    <definedName name="Headend_Sheath">'MQMS-Prism'!$B$54</definedName>
    <definedName name="HUB">'Data Entry'!$C$8</definedName>
    <definedName name="HUB_ID">'Data Entry'!$G$4</definedName>
    <definedName name="HUB_ROW_RACK_RU">'Data Entry'!$C$23</definedName>
    <definedName name="JOB_NAME">'Data Entry'!$C$4</definedName>
    <definedName name="MAG_REGION">'Data Entry'!$C$12</definedName>
    <definedName name="MARKET">'Data Entry'!$C$10</definedName>
    <definedName name="MARKET_ABBR">'Data Entry'!$G$6</definedName>
    <definedName name="MQMS_AerialFiber">'MQMS-Prism'!$C$10</definedName>
    <definedName name="MQMS_AerialPassings">'MQMS-Prism'!$C$14</definedName>
    <definedName name="MQMS_AerialStrand">'MQMS-Prism'!$A$6</definedName>
    <definedName name="MQMS_UGFiber">'MQMS-Prism'!$A$12</definedName>
    <definedName name="MQMS_UGPassings">'MQMS-Prism'!$D$14</definedName>
    <definedName name="MQMS_UGStrand">'MQMS-Prism'!$B$6</definedName>
    <definedName name="MST_PORT_CT">'Equipment Naming'!$F$8</definedName>
    <definedName name="NAME_HAF">'Data Entry'!$G$20</definedName>
    <definedName name="NAME_MOP">'Data Entry'!$G$22</definedName>
    <definedName name="NAME_OVERALL_BOM">'Data Entry'!$G$18</definedName>
    <definedName name="OLT">'Data Entry'!$C$7</definedName>
    <definedName name="OLT_ADDRESS">'Data Entry'!$C$21</definedName>
    <definedName name="PASSINGS">'Data Entry'!$C$20</definedName>
    <definedName name="Path_BOMs">BOMs!$C$5</definedName>
    <definedName name="Path_FWD_Trace">MOP!$C$4</definedName>
    <definedName name="Path_HAF">HAF!$C$4</definedName>
    <definedName name="Path_MOP_Template">MOP!$C$3</definedName>
    <definedName name="Path_OverallBOM_Template">BOMs!$C$4</definedName>
    <definedName name="Path_Polygons">HAF!$C$5</definedName>
    <definedName name="Path_QC_KML">QC!$C$3</definedName>
    <definedName name="Path_RTN_Trace">MOP!$C$5</definedName>
    <definedName name="Path_Splice_1">MOP!$C$6</definedName>
    <definedName name="PID">'Data Entry'!$C$5</definedName>
    <definedName name="PolePortDiv">HAF!$B$7</definedName>
    <definedName name="PREFIX">'Equipment Naming'!$B$2</definedName>
    <definedName name="_xlnm.Print_Area" localSheetId="12">'Splice Tab Template'!$A$1:$T$83</definedName>
    <definedName name="REGION">'Data Entry'!$C$11</definedName>
    <definedName name="SHEATH_CT">'Equipment Naming'!$F$9</definedName>
    <definedName name="SHEATH_NAME">'Equipment Naming'!$B$7</definedName>
    <definedName name="SITE_NAME">'Data Entry'!$G$7</definedName>
    <definedName name="STATE">'Data Entry'!$C$13</definedName>
    <definedName name="SUB_CIRCUIT">'Data Entry'!$C$17</definedName>
    <definedName name="TIE_POINT">'Data Entry'!$C$27</definedName>
    <definedName name="TO_EQUIP">'Equipment Naming'!$B$4</definedName>
    <definedName name="TRUNK_IDS">'Data Entry'!$C$16</definedName>
    <definedName name="WAVE_1ST">'Data Entry'!$G$32</definedName>
    <definedName name="WAVE_2ND">'Data Entry'!$G$33</definedName>
    <definedName name="WAVE_3RD">'Data Entry'!$G$34</definedName>
    <definedName name="WAVE_4TH">'Data Entry'!$G$35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0" i="14" l="1"/>
  <c r="C15" i="27"/>
  <c r="B12" i="4" a="1"/>
  <c r="B12" i="4" s="1"/>
  <c r="G30" i="1"/>
  <c r="G6" i="1"/>
  <c r="B6" i="28"/>
  <c r="B5" i="28"/>
  <c r="B52" i="14"/>
  <c r="B53" i="14"/>
  <c r="B50" i="14"/>
  <c r="B49" i="14"/>
  <c r="B45" i="14"/>
  <c r="B44" i="14"/>
  <c r="B35" i="14"/>
  <c r="B32" i="14"/>
  <c r="B28" i="14"/>
  <c r="B27" i="14"/>
  <c r="B8" i="28" l="1"/>
  <c r="G35" i="1"/>
  <c r="G34" i="1"/>
  <c r="G33" i="1"/>
  <c r="G32" i="1"/>
  <c r="B56" i="14" s="1"/>
  <c r="G23" i="1"/>
  <c r="G21" i="1"/>
  <c r="G18" i="1"/>
  <c r="G17" i="1"/>
  <c r="G8" i="1" l="1"/>
  <c r="C14" i="27"/>
  <c r="C13" i="27"/>
  <c r="G5" i="1"/>
  <c r="G4" i="1"/>
  <c r="G27" i="1"/>
  <c r="G26" i="1"/>
  <c r="F4" i="7"/>
  <c r="F5" i="7"/>
  <c r="F6" i="7"/>
  <c r="F7" i="7"/>
  <c r="F8" i="7"/>
  <c r="F9" i="7"/>
  <c r="F10" i="7"/>
  <c r="F11" i="7"/>
  <c r="F12" i="7"/>
  <c r="F13" i="7"/>
  <c r="F14" i="7"/>
  <c r="F15" i="7"/>
  <c r="F16" i="7"/>
  <c r="F17" i="7"/>
  <c r="F18" i="7"/>
  <c r="F19" i="7"/>
  <c r="F20" i="7"/>
  <c r="F21" i="7"/>
  <c r="F22" i="7"/>
  <c r="F23" i="7"/>
  <c r="F24" i="7"/>
  <c r="F25" i="7"/>
  <c r="F26" i="7"/>
  <c r="F3" i="7"/>
  <c r="C26" i="27" l="1"/>
  <c r="G28" i="1" l="1"/>
  <c r="G10" i="1" l="1"/>
  <c r="A10" i="14" s="1"/>
  <c r="G9" i="1" l="1"/>
  <c r="G7" i="1" l="1"/>
  <c r="G31" i="1" l="1"/>
  <c r="G29" i="1"/>
  <c r="G22" i="1" l="1"/>
  <c r="G20" i="1"/>
  <c r="G19" i="1"/>
  <c r="G16" i="1"/>
  <c r="G15" i="1"/>
  <c r="G14" i="1"/>
  <c r="G13" i="1"/>
  <c r="A21" i="4" l="1"/>
  <c r="B11" i="4" a="1"/>
  <c r="B11" i="4" s="1"/>
  <c r="B1" i="4" l="1"/>
  <c r="B2"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B4" authorId="0" shapeId="0" xr:uid="{4AB31500-7566-4DE8-9FE0-FD7F32259710}">
      <text>
        <r>
          <rPr>
            <sz val="9"/>
            <color indexed="81"/>
            <rFont val="Tahoma"/>
            <family val="2"/>
          </rPr>
          <t>RDOF job names usually begin with "RDOF_"</t>
        </r>
      </text>
    </comment>
    <comment ref="B5" authorId="0" shapeId="0" xr:uid="{27FAA3B3-12A5-4552-BDEE-D6C78E6DCFBF}">
      <text>
        <r>
          <rPr>
            <sz val="9"/>
            <color indexed="81"/>
            <rFont val="Tahoma"/>
            <family val="2"/>
          </rPr>
          <t>This can be found in the "External ID" field in Ximer, or under the job name in Work Request Info (top left)</t>
        </r>
      </text>
    </comment>
    <comment ref="B6" authorId="0" shapeId="0" xr:uid="{ABC99756-E42D-4217-973C-B0D8E0742DEE}">
      <text>
        <r>
          <rPr>
            <sz val="9"/>
            <color indexed="81"/>
            <rFont val="Tahoma"/>
            <family val="2"/>
          </rPr>
          <t>PID of the State Grant project for the same OLT</t>
        </r>
      </text>
    </comment>
    <comment ref="B8" authorId="0" shapeId="0" xr:uid="{EA342696-3C1F-4FEB-ACE9-D97C9F77FB9D}">
      <text>
        <r>
          <rPr>
            <sz val="9"/>
            <color indexed="81"/>
            <rFont val="Tahoma"/>
            <family val="2"/>
          </rPr>
          <t>This can be found in Prism, in Design tab -&gt; Fiber Design Circuit Details -&gt; Hub Name/Primary Hub</t>
        </r>
      </text>
    </comment>
    <comment ref="B9" authorId="0" shapeId="0" xr:uid="{5C8B0555-DCB7-4F2F-8327-9CD32EF56669}">
      <text>
        <r>
          <rPr>
            <sz val="9"/>
            <color indexed="81"/>
            <rFont val="Tahoma"/>
            <family val="2"/>
          </rPr>
          <t>There are several ways to find the CLLI:
* Address field in Ximer
* Prism Design tab -&gt; Hub CLLI Code
* RDOF Naming checkout sheet -&gt; extract CLLI from sub-circuit names
* RDOF Home -&gt; Design -&gt; Templates &amp; Links -&gt; Hub CLLI List -&gt; Search for your region and city</t>
        </r>
      </text>
    </comment>
    <comment ref="B12" authorId="0" shapeId="0" xr:uid="{3BB6C2BF-A4AB-48AC-8D50-92F6AD1F0250}">
      <text>
        <r>
          <rPr>
            <sz val="9"/>
            <color indexed="81"/>
            <rFont val="Tahoma"/>
            <family val="2"/>
          </rPr>
          <t>The Magellan Region is different than the Region field in Ximer. For example, Northern Texas is TWNTX. In the future this sheet will include automatic lookup for the Magellan Region</t>
        </r>
      </text>
    </comment>
    <comment ref="B13" authorId="0" shapeId="0" xr:uid="{366FC50E-B715-4186-B801-006235B5E345}">
      <text>
        <r>
          <rPr>
            <sz val="9"/>
            <color indexed="81"/>
            <rFont val="Tahoma"/>
            <family val="2"/>
          </rPr>
          <t>Two-letter State Abbreviation</t>
        </r>
      </text>
    </comment>
    <comment ref="B16" authorId="0" shapeId="0" xr:uid="{DA0A8002-0573-417D-B5AA-3408D542A75B}">
      <text>
        <r>
          <rPr>
            <sz val="9"/>
            <color indexed="81"/>
            <rFont val="Tahoma"/>
            <family val="2"/>
          </rPr>
          <t>Use comma separated values, without preceding zeroes. For example:
6, 7, 8, 9</t>
        </r>
      </text>
    </comment>
    <comment ref="B17" authorId="0" shapeId="0" xr:uid="{ADAB12CC-9C4E-4ED4-A395-94C35C5CA178}">
      <text>
        <r>
          <rPr>
            <sz val="9"/>
            <color indexed="81"/>
            <rFont val="Tahoma"/>
            <family val="2"/>
          </rPr>
          <t>This spreadsheet assumes your sub-circuits are four consecutive numbers, so only specify the first number here.</t>
        </r>
      </text>
    </comment>
    <comment ref="B18" authorId="0" shapeId="0" xr:uid="{495E645C-EC0E-459D-976D-BC96F47E9B92}">
      <text>
        <r>
          <rPr>
            <sz val="9"/>
            <color indexed="81"/>
            <rFont val="Tahoma"/>
            <family val="2"/>
          </rPr>
          <t>Your assigned channels can be found in the description of the OLT pin in the backbone file.
This spreadsheet assumes your channels are four consecutive numbers.</t>
        </r>
      </text>
    </comment>
    <comment ref="B23" authorId="0" shapeId="0" xr:uid="{1F02E8A5-99FF-4A5E-9B0C-2E34749C565E}">
      <text>
        <r>
          <rPr>
            <sz val="9"/>
            <color indexed="81"/>
            <rFont val="Tahoma"/>
            <family val="2"/>
          </rPr>
          <t>If you don't have a headend (yet), use 01.101.01.01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B4" authorId="0" shapeId="0" xr:uid="{19A8C248-0016-4FBC-8EF7-A920E2F18032}">
      <text>
        <r>
          <rPr>
            <sz val="9"/>
            <color indexed="81"/>
            <rFont val="Tahoma"/>
            <family val="2"/>
          </rPr>
          <t>When starting a new "branch" from a different Dist/Splice can, set this dropdown to that can's name.
To start from the OLT, leave this cell blank.</t>
        </r>
      </text>
    </comment>
    <comment ref="E13" authorId="0" shapeId="0" xr:uid="{8B21410A-E859-4FD1-BBE1-B647738E7BA2}">
      <text>
        <r>
          <rPr>
            <sz val="9"/>
            <color indexed="81"/>
            <rFont val="Tahoma"/>
            <family val="2"/>
          </rPr>
          <t>Since this sheet doesn't store "history", these buttons can't be used twice in a row.</t>
        </r>
      </text>
    </comment>
    <comment ref="F14" authorId="0" shapeId="0" xr:uid="{B1B08A0D-254F-4061-B5D1-476C9A9711A5}">
      <text>
        <r>
          <rPr>
            <sz val="9"/>
            <color indexed="81"/>
            <rFont val="Tahoma"/>
            <family val="2"/>
          </rPr>
          <t>Returns to the previous Dist/split can, used when there are many "split cans with 1 OTE" in a row</t>
        </r>
      </text>
    </comment>
    <comment ref="F16" authorId="0" shapeId="0" xr:uid="{EEEE7543-D733-45D7-9397-CEC5332470C2}">
      <text>
        <r>
          <rPr>
            <sz val="9"/>
            <color indexed="81"/>
            <rFont val="Tahoma"/>
            <family val="2"/>
          </rPr>
          <t>Removes the last-placed equipment, moves back to the previous equipment.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C2" authorId="0" shapeId="0" xr:uid="{15575E3D-5BA1-45E6-A521-8E06A0757E7B}">
      <text>
        <r>
          <rPr>
            <sz val="9"/>
            <color indexed="81"/>
            <rFont val="Tahoma"/>
            <family val="2"/>
          </rPr>
          <t xml:space="preserve">The "Select File" buttons will copy the path for each file to this column.
</t>
        </r>
        <r>
          <rPr>
            <b/>
            <sz val="9"/>
            <color indexed="81"/>
            <rFont val="Tahoma"/>
            <family val="2"/>
          </rPr>
          <t>If you move or re-name any of these files, you will need to re-select them to avoid errors.</t>
        </r>
      </text>
    </comment>
    <comment ref="E2" authorId="0" shapeId="0" xr:uid="{35DA7EE2-C828-4B6F-BDE7-9BF1505E94C1}">
      <text>
        <r>
          <rPr>
            <sz val="9"/>
            <color indexed="81"/>
            <rFont val="Tahoma"/>
            <family val="2"/>
          </rPr>
          <t>Address or coordinates of each enclosure</t>
        </r>
      </text>
    </comment>
    <comment ref="A3" authorId="0" shapeId="0" xr:uid="{31BECD58-3997-40C1-BA6F-689A106FCF5C}">
      <text>
        <r>
          <rPr>
            <sz val="9"/>
            <color indexed="81"/>
            <rFont val="Tahoma"/>
            <family val="2"/>
          </rPr>
          <t>Select an empty MOP template for best results. In the future this sheet will check the template to make sure it's the same version that's expected by this sheet.</t>
        </r>
      </text>
    </comment>
    <comment ref="A4" authorId="0" shapeId="0" xr:uid="{7B6B9498-59A3-43CA-A01B-4640BEC92558}">
      <text>
        <r>
          <rPr>
            <sz val="9"/>
            <color indexed="81"/>
            <rFont val="Tahoma"/>
            <family val="2"/>
          </rPr>
          <t xml:space="preserve">Find the fiber connected to </t>
        </r>
        <r>
          <rPr>
            <b/>
            <sz val="9"/>
            <color indexed="81"/>
            <rFont val="Tahoma"/>
            <family val="2"/>
          </rPr>
          <t>Out-1</t>
        </r>
        <r>
          <rPr>
            <sz val="9"/>
            <color indexed="81"/>
            <rFont val="Tahoma"/>
            <family val="2"/>
          </rPr>
          <t xml:space="preserve"> of the first 1x2 in the OLT. Run a trace report of that fiber and select it here.</t>
        </r>
      </text>
    </comment>
    <comment ref="A5" authorId="0" shapeId="0" xr:uid="{5592FD96-104B-4DD0-9B48-5DEAFC56F4F1}">
      <text>
        <r>
          <rPr>
            <sz val="9"/>
            <color indexed="81"/>
            <rFont val="Tahoma"/>
            <family val="2"/>
          </rPr>
          <t xml:space="preserve">Same as FWD trace, but use the fiber connected to </t>
        </r>
        <r>
          <rPr>
            <b/>
            <sz val="9"/>
            <color indexed="81"/>
            <rFont val="Tahoma"/>
            <family val="2"/>
          </rPr>
          <t>Out-2</t>
        </r>
        <r>
          <rPr>
            <sz val="9"/>
            <color indexed="81"/>
            <rFont val="Tahoma"/>
            <family val="2"/>
          </rPr>
          <t xml:space="preserve"> of the first 1x2.</t>
        </r>
      </text>
    </comment>
    <comment ref="A6" authorId="0" shapeId="0" xr:uid="{A20790CF-A3C2-4A1A-986E-D3D3F420EC70}">
      <text>
        <r>
          <rPr>
            <sz val="9"/>
            <color indexed="81"/>
            <rFont val="Tahoma"/>
            <family val="2"/>
          </rPr>
          <t>Any rows left blank will not be included in the MOP. Don't leave blank rows between selections.</t>
        </r>
      </text>
    </comment>
    <comment ref="B28" authorId="0" shapeId="0" xr:uid="{C4E7FF16-2CF4-4EF2-9108-4C249877D9A6}">
      <text>
        <r>
          <rPr>
            <sz val="9"/>
            <color indexed="81"/>
            <rFont val="Tahoma"/>
            <family val="2"/>
          </rPr>
          <t>* This button will make a new document in your Downloads folder. If a document with the same name is already there, you will get a "permission denied" error.
* Close any open MOP workbooks before using this button.
* Make sure all documents you want to import look correct before selecting them, in particular the FWD and RTN trace (make sure splice count isn't 0)
* To get proper FWD and RTN traces: merge workspace, create new TEMPORARY workspace, delete 1x2s at OLT, take trace reports</t>
        </r>
      </text>
    </comment>
    <comment ref="B34" authorId="0" shapeId="0" xr:uid="{A68C41B5-0E9E-4D99-BC7A-26D8022EB2D8}">
      <text>
        <r>
          <rPr>
            <sz val="9"/>
            <color indexed="81"/>
            <rFont val="Tahoma"/>
            <family val="2"/>
          </rPr>
          <t xml:space="preserve">This button does not do </t>
        </r>
        <r>
          <rPr>
            <i/>
            <sz val="9"/>
            <color indexed="81"/>
            <rFont val="Tahoma"/>
            <family val="2"/>
          </rPr>
          <t>everything</t>
        </r>
        <r>
          <rPr>
            <sz val="9"/>
            <color indexed="81"/>
            <rFont val="Tahoma"/>
            <family val="2"/>
          </rPr>
          <t xml:space="preserve"> on the MOP. It also makes a few assumptions that may not fit every project. Double-check the whole document to make sure everything looks correct. You will also need to do the following manually:
* Add the number of EDFAs to the link loss calc
* Add pictures to each splice tab
* If you didn't place addresses in the Data Entry tab or in the column above, the MOP will use coordinates instead (if available). Double-check these locations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A3" authorId="0" shapeId="0" xr:uid="{5B604144-F8CA-4BA8-A9E7-102DBD62014D}">
      <text>
        <r>
          <rPr>
            <sz val="9"/>
            <color indexed="81"/>
            <rFont val="Tahoma"/>
            <family val="2"/>
          </rPr>
          <t>Make a new KMZ report, delete ALL folders except for Fiber and Hybrid, then save as KML</t>
        </r>
      </text>
    </comment>
    <comment ref="B11" authorId="0" shapeId="0" xr:uid="{56418F10-7FF8-4AA3-A421-1AAF645D9DCE}">
      <text>
        <r>
          <rPr>
            <sz val="9"/>
            <color indexed="81"/>
            <rFont val="Tahoma"/>
            <family val="2"/>
          </rPr>
          <t>Select company from dropdown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<sst xmlns="http://schemas.openxmlformats.org/spreadsheetml/2006/main" count="604" uniqueCount="406">
  <si>
    <t>PRISM ID</t>
  </si>
  <si>
    <t>HUB NAME</t>
  </si>
  <si>
    <t>MARKET</t>
  </si>
  <si>
    <t>REGION</t>
  </si>
  <si>
    <t>JOB NAME</t>
  </si>
  <si>
    <t>PROJECT DETAILS</t>
  </si>
  <si>
    <t>Author</t>
  </si>
  <si>
    <t>Description</t>
  </si>
  <si>
    <t>Alex McTeague</t>
  </si>
  <si>
    <t>Date (YYYY-MM-DD)</t>
  </si>
  <si>
    <t>Initial work on Data Entry tab</t>
  </si>
  <si>
    <t>SIGN OUT SHEET</t>
  </si>
  <si>
    <t>SUB-CIRCUIT #</t>
  </si>
  <si>
    <t>OLT NAME</t>
  </si>
  <si>
    <t>MAG. REGION</t>
  </si>
  <si>
    <t>OLT</t>
  </si>
  <si>
    <t>CANS</t>
  </si>
  <si>
    <t>Initial work on Routing tab</t>
  </si>
  <si>
    <t>Alex Mcteague</t>
  </si>
  <si>
    <t>INPUT</t>
  </si>
  <si>
    <t>OUTPUT</t>
  </si>
  <si>
    <t>MISC</t>
  </si>
  <si>
    <t>MARKET ABBR.</t>
  </si>
  <si>
    <t>HUB ID</t>
  </si>
  <si>
    <t>CLUSTER</t>
  </si>
  <si>
    <t>Market Area</t>
  </si>
  <si>
    <t>Region</t>
  </si>
  <si>
    <t>MA Abbreviations</t>
  </si>
  <si>
    <t>North West</t>
  </si>
  <si>
    <t>SNV</t>
  </si>
  <si>
    <t>Pacific Northwest</t>
  </si>
  <si>
    <t>PNW</t>
  </si>
  <si>
    <t>Mountain States</t>
  </si>
  <si>
    <t>MTS</t>
  </si>
  <si>
    <t>Socal North</t>
  </si>
  <si>
    <t>West</t>
  </si>
  <si>
    <t>SCN</t>
  </si>
  <si>
    <t>Socal Central</t>
  </si>
  <si>
    <t>SCC</t>
  </si>
  <si>
    <t>Socal South</t>
  </si>
  <si>
    <t>SCS</t>
  </si>
  <si>
    <t>Hawaii</t>
  </si>
  <si>
    <t>HAW</t>
  </si>
  <si>
    <t>Central States</t>
  </si>
  <si>
    <t>Central</t>
  </si>
  <si>
    <t>CNS</t>
  </si>
  <si>
    <t>KC-Lincoln</t>
  </si>
  <si>
    <t>KCL</t>
  </si>
  <si>
    <t>Minnesota</t>
  </si>
  <si>
    <t>MIN</t>
  </si>
  <si>
    <t>Wisconsin</t>
  </si>
  <si>
    <t>WIS</t>
  </si>
  <si>
    <t>North Texas</t>
  </si>
  <si>
    <t>Texas</t>
  </si>
  <si>
    <t>NTX</t>
  </si>
  <si>
    <t>Central Texas</t>
  </si>
  <si>
    <t>CTX</t>
  </si>
  <si>
    <t>South Texas</t>
  </si>
  <si>
    <t>STX</t>
  </si>
  <si>
    <t>Northern Ohio</t>
  </si>
  <si>
    <t>Great Lakes</t>
  </si>
  <si>
    <t>NOH</t>
  </si>
  <si>
    <t>Michigan</t>
  </si>
  <si>
    <t>MIC</t>
  </si>
  <si>
    <t>Midwest South</t>
  </si>
  <si>
    <t>Southern Ohio</t>
  </si>
  <si>
    <t>MWS</t>
  </si>
  <si>
    <t>Midwest Central</t>
  </si>
  <si>
    <t>MWC</t>
  </si>
  <si>
    <t>Kentucky</t>
  </si>
  <si>
    <t>KEN</t>
  </si>
  <si>
    <t>Greenville, SC/Georgia</t>
  </si>
  <si>
    <t>South</t>
  </si>
  <si>
    <t>GSC</t>
  </si>
  <si>
    <t>TN-LA-AL</t>
  </si>
  <si>
    <t>TLA</t>
  </si>
  <si>
    <t>TN/LA/AL</t>
  </si>
  <si>
    <t>Northern New England</t>
  </si>
  <si>
    <t>North East</t>
  </si>
  <si>
    <t>NNE</t>
  </si>
  <si>
    <t>Southern New England</t>
  </si>
  <si>
    <t>SNE</t>
  </si>
  <si>
    <t>Western NY</t>
  </si>
  <si>
    <t>WNY</t>
  </si>
  <si>
    <t>Central NY</t>
  </si>
  <si>
    <t>CNY</t>
  </si>
  <si>
    <t>Eastern NY</t>
  </si>
  <si>
    <t>ENY</t>
  </si>
  <si>
    <t>South Manhattan</t>
  </si>
  <si>
    <t>NYC</t>
  </si>
  <si>
    <t>SMH</t>
  </si>
  <si>
    <t>Brooklyn Queens</t>
  </si>
  <si>
    <t>BKQ</t>
  </si>
  <si>
    <t>North Manhattan/Staten Island/Bergen</t>
  </si>
  <si>
    <t>NMH</t>
  </si>
  <si>
    <t>Western North Carolina</t>
  </si>
  <si>
    <t>Carolina</t>
  </si>
  <si>
    <t>WNC</t>
  </si>
  <si>
    <t>Eastern North Carolina</t>
  </si>
  <si>
    <t>ENC</t>
  </si>
  <si>
    <t>South Carolina</t>
  </si>
  <si>
    <t>SCA</t>
  </si>
  <si>
    <t>East Florida</t>
  </si>
  <si>
    <t>Florida</t>
  </si>
  <si>
    <t>EFL</t>
  </si>
  <si>
    <t>East Central Florida</t>
  </si>
  <si>
    <t>ECF</t>
  </si>
  <si>
    <t>West Central Florida</t>
  </si>
  <si>
    <t>WCF</t>
  </si>
  <si>
    <t>West Florida</t>
  </si>
  <si>
    <t>WFL</t>
  </si>
  <si>
    <t>Sierra Nevada</t>
  </si>
  <si>
    <t>SHEATH NAME</t>
  </si>
  <si>
    <t>PREFIX</t>
  </si>
  <si>
    <t>Finished rudimentary sheath naming tool in Routing tab</t>
  </si>
  <si>
    <t>Last Can</t>
  </si>
  <si>
    <t>FTTX_TAIL_A_FTTX_CG_024CT_LS_2</t>
  </si>
  <si>
    <t>FTTX_CO_A_02_MH_HMST</t>
  </si>
  <si>
    <t>FTTX_CL_U_02_SMST</t>
  </si>
  <si>
    <t>FTTX_DIST_A_FTTX_CG_048CT_LS_48</t>
  </si>
  <si>
    <t>FTTX_CO_A_02_OTE</t>
  </si>
  <si>
    <t>Added "return to previous" button for sheath naming tool</t>
  </si>
  <si>
    <t>Version Number</t>
  </si>
  <si>
    <t>0.0.0</t>
  </si>
  <si>
    <t>0.0.1</t>
  </si>
  <si>
    <t>0.0.2</t>
  </si>
  <si>
    <t>0.0.3</t>
  </si>
  <si>
    <t>0.0.4</t>
  </si>
  <si>
    <t>CURRENT EQUIPMENT</t>
  </si>
  <si>
    <t>Added "go to next" button for sheath naming tool</t>
  </si>
  <si>
    <t>0.0.5</t>
  </si>
  <si>
    <t>DELIVERABLE NAMES</t>
  </si>
  <si>
    <t>BEFORE PRINT</t>
  </si>
  <si>
    <t>AFTER PRINT</t>
  </si>
  <si>
    <t>OVERVIEW PRINT</t>
  </si>
  <si>
    <t>SPLICE REPORT</t>
  </si>
  <si>
    <t>MOP</t>
  </si>
  <si>
    <t>HAF</t>
  </si>
  <si>
    <t>BOMS</t>
  </si>
  <si>
    <t>OVERALL BOM</t>
  </si>
  <si>
    <t>KMZ</t>
  </si>
  <si>
    <t>PON CALC</t>
  </si>
  <si>
    <t>GRID PRINT</t>
  </si>
  <si>
    <t>OLT ADDRESS</t>
  </si>
  <si>
    <t>OLT COORDS</t>
  </si>
  <si>
    <t>CIRCUITS</t>
  </si>
  <si>
    <t>SUBCIRCUIT #1</t>
  </si>
  <si>
    <t>SUBCIRCUIT #2</t>
  </si>
  <si>
    <t>SUBCIRCUIT #3</t>
  </si>
  <si>
    <t>SUBCIRCUIT #4</t>
  </si>
  <si>
    <t>FWD CIRCUIT</t>
  </si>
  <si>
    <t>RTN CIRCUIT</t>
  </si>
  <si>
    <t>PORT FWD</t>
  </si>
  <si>
    <t>PORT RTN</t>
  </si>
  <si>
    <t>HUB.ROW.RACK.RU</t>
  </si>
  <si>
    <t>Initial work on MOP editing tool</t>
  </si>
  <si>
    <t>HUB CLLI CODE</t>
  </si>
  <si>
    <t>CHANNEL</t>
  </si>
  <si>
    <t>WAVELENGTH</t>
  </si>
  <si>
    <t>1565.50</t>
  </si>
  <si>
    <t>1537.40</t>
  </si>
  <si>
    <t>1531.90</t>
  </si>
  <si>
    <t>0.0.6</t>
  </si>
  <si>
    <t>Initial work on HAF editing tool</t>
  </si>
  <si>
    <t>0.0.7</t>
  </si>
  <si>
    <t>Initial work on BOM editing tool</t>
  </si>
  <si>
    <t>TRUNK IDS</t>
  </si>
  <si>
    <t>FULL JOB NAME</t>
  </si>
  <si>
    <t>ADDRESS COUNT</t>
  </si>
  <si>
    <t>WORKSPACE NAME</t>
  </si>
  <si>
    <t>AERIAL FOOTAGE</t>
  </si>
  <si>
    <t>AERIAL OVERLASH</t>
  </si>
  <si>
    <t>UG FOOTAGE</t>
  </si>
  <si>
    <t>UG OCCUPIED</t>
  </si>
  <si>
    <t>AE REWORK EXISTING</t>
  </si>
  <si>
    <t>UG REWORK EXISTING</t>
  </si>
  <si>
    <t>AE REMOVED</t>
  </si>
  <si>
    <t>ADD NEW NODE</t>
  </si>
  <si>
    <t>EST HH PASSED AERIAL</t>
  </si>
  <si>
    <t>EST HH PASSED UG</t>
  </si>
  <si>
    <t>TIE POINT</t>
  </si>
  <si>
    <t>WAVELENGTH #1</t>
  </si>
  <si>
    <t>WAVELENGTH #2</t>
  </si>
  <si>
    <t>WAVELENGTH #3</t>
  </si>
  <si>
    <t>WAVELENGTH #4</t>
  </si>
  <si>
    <t>MERGE TICKET</t>
  </si>
  <si>
    <t>NO</t>
  </si>
  <si>
    <t>Common models:</t>
  </si>
  <si>
    <t>MST PORT CT:</t>
  </si>
  <si>
    <t>WIP Tools</t>
  </si>
  <si>
    <t>Read Note</t>
  </si>
  <si>
    <t>FTTX_CO_450B66_SPL_DIST</t>
  </si>
  <si>
    <t>FTTX_CO_450B66_SPL_SPLIT</t>
  </si>
  <si>
    <t>FTTX_TRUNK_A_FTTX_CG_048CT_LS_48</t>
  </si>
  <si>
    <t>FTTX_CO_450B66_SPL_TRUNK</t>
  </si>
  <si>
    <t>Filepath</t>
  </si>
  <si>
    <t>FWD Trace</t>
  </si>
  <si>
    <t>RTN Trace</t>
  </si>
  <si>
    <t>Splice 1</t>
  </si>
  <si>
    <t>Splice 2</t>
  </si>
  <si>
    <t>Splice 3</t>
  </si>
  <si>
    <t>Splice 4</t>
  </si>
  <si>
    <t>Splice 5</t>
  </si>
  <si>
    <t>Splice 6</t>
  </si>
  <si>
    <t>Splice 7</t>
  </si>
  <si>
    <t>Splice 8</t>
  </si>
  <si>
    <t>Splice 9</t>
  </si>
  <si>
    <t>Splice 10</t>
  </si>
  <si>
    <t>Splice 11</t>
  </si>
  <si>
    <t>Splice 12</t>
  </si>
  <si>
    <t>Splice 13</t>
  </si>
  <si>
    <t>Splice 14</t>
  </si>
  <si>
    <t>Splice 15</t>
  </si>
  <si>
    <t>Splice 16</t>
  </si>
  <si>
    <t>Splice 17</t>
  </si>
  <si>
    <t>Splice 18</t>
  </si>
  <si>
    <t>Splice 19</t>
  </si>
  <si>
    <t>Splice 20</t>
  </si>
  <si>
    <t>MOP Template</t>
  </si>
  <si>
    <t>SPLICE 1</t>
  </si>
  <si>
    <t>TRUNK PREFIX</t>
  </si>
  <si>
    <t>1.0.0</t>
  </si>
  <si>
    <t>Finished polished version of Naming Tool</t>
  </si>
  <si>
    <t>2.0.0</t>
  </si>
  <si>
    <t>2.1.0</t>
  </si>
  <si>
    <t>Modules to Include:</t>
  </si>
  <si>
    <t>Greenville SC-Georgia</t>
  </si>
  <si>
    <t>UPGRADES</t>
  </si>
  <si>
    <t>CHANNELS &amp; WAVES</t>
  </si>
  <si>
    <t>WAVELENGTHS</t>
  </si>
  <si>
    <t>MAGELLAN WORKSPACE</t>
  </si>
  <si>
    <t>Address</t>
  </si>
  <si>
    <t>North Manhattan-Staten Island-Bergen</t>
  </si>
  <si>
    <t>Hover for Tips</t>
  </si>
  <si>
    <t>BOMs</t>
  </si>
  <si>
    <t>HEADEND DIST (FT)</t>
  </si>
  <si>
    <t>Hover for Next Steps</t>
  </si>
  <si>
    <t>SHEATH CT:</t>
  </si>
  <si>
    <t>Latitude</t>
  </si>
  <si>
    <t>Longitude</t>
  </si>
  <si>
    <t>Node Validation</t>
  </si>
  <si>
    <t>Step 1</t>
  </si>
  <si>
    <t>Tap on Node Portal from the ellipses at the top right of the MQMS record.</t>
  </si>
  <si>
    <t>Step 2</t>
  </si>
  <si>
    <t>From this screen you will see any edits that have been made on this record through the Node Portal. To edit/check if the information is correct, tap on ADD/EDIT.</t>
  </si>
  <si>
    <t>Step 3</t>
  </si>
  <si>
    <t>The REGION/MARKET should be default to the correct Region/Market, but you will need to find the HUB you are getting plugged into. Once the information has been selected, tap Search.</t>
  </si>
  <si>
    <t>Step 4</t>
  </si>
  <si>
    <t>From this screen scroll down to the bottom.</t>
  </si>
  <si>
    <t>Step 5</t>
  </si>
  <si>
    <t>Now that you have scrolled to the bottom, tap the cell under NAME. Then type in the OLT you are designing. Afterwards, tap the check mark to the left of it to search it.</t>
  </si>
  <si>
    <t>Step 6</t>
  </si>
  <si>
    <t>Step 7</t>
  </si>
  <si>
    <t>While on this screen, this is where most of the edits/verifications will be made. The top 2 rows are usually set in stone and shouldn’t have to be changed. The verification/edits start on CONFIG. This is where you select how many PON Groups are being used.</t>
  </si>
  <si>
    <t xml:space="preserve">Next will be check HAS POLYGON and SPATIALLY CORRECT. They should both be YES. </t>
  </si>
  <si>
    <t>Then the ORIGIN should be set to LTWC-V8I. Which should normally be set to this by default since we do not currently have an option for Magellan.</t>
  </si>
  <si>
    <t>VERIFIED should be set to VERIFIED.</t>
  </si>
  <si>
    <t>STATUS will be set to ACTIVE.</t>
  </si>
  <si>
    <t>And second to last, LOCATION, this should be set to AERIAL NODE PLACEMENT if setup on a pole or UNDERGROUND NODE PLACEMENT if setup on a PED (or UG structure).</t>
  </si>
  <si>
    <t>Lastly, select the pin on the right of NEAREST ADDRESS. On the next screen you should be able to place a pin on a location based off whatever address you input.</t>
  </si>
  <si>
    <t>Step 8</t>
  </si>
  <si>
    <t>Once every step has been done above, you may tap on SUBMIT at the top right.</t>
  </si>
  <si>
    <t>Step 9</t>
  </si>
  <si>
    <t>You should be back on this screen at this point and you may tap the X at the top right.</t>
  </si>
  <si>
    <t>Step 10</t>
  </si>
  <si>
    <t>Once everything has been completed, you will see a new EDIT on this screen below and that means you are done with Node Validation.</t>
  </si>
  <si>
    <t>If this is the correct OLT, then tap on the name of it</t>
  </si>
  <si>
    <t>https://www.mrexcel.com/board/threads/google-earth-determine-which-points-are-inside-a-polygon-using-coordinates.828554/</t>
  </si>
  <si>
    <r>
      <t>chrism216</t>
    </r>
    <r>
      <rPr>
        <sz val="11"/>
        <color theme="1"/>
        <rFont val="Calibri"/>
        <family val="2"/>
        <scheme val="minor"/>
      </rPr>
      <t xml:space="preserve"> (Mr. Excel user)</t>
    </r>
  </si>
  <si>
    <t xml:space="preserve">Made the HAF CBG-finder possible with his "Point In Polygon" resource: </t>
  </si>
  <si>
    <r>
      <t xml:space="preserve">Daryna Pohorilets </t>
    </r>
    <r>
      <rPr>
        <sz val="11"/>
        <color theme="1"/>
        <rFont val="Calibri"/>
        <family val="2"/>
        <scheme val="minor"/>
      </rPr>
      <t>(Rainbow Employee)</t>
    </r>
  </si>
  <si>
    <t>Created PIT_Nodename, which was an inspiration for the creation of this spreadsheet.</t>
  </si>
  <si>
    <r>
      <t xml:space="preserve">Brandon Trapp </t>
    </r>
    <r>
      <rPr>
        <sz val="11"/>
        <color theme="1"/>
        <rFont val="Calibri"/>
        <family val="2"/>
        <scheme val="minor"/>
      </rPr>
      <t>(Rainbow Employee)</t>
    </r>
  </si>
  <si>
    <r>
      <t xml:space="preserve">The "Data Entry" page of this spreadsheet is </t>
    </r>
    <r>
      <rPr>
        <i/>
        <sz val="11"/>
        <color theme="1"/>
        <rFont val="Calibri"/>
        <family val="2"/>
        <scheme val="minor"/>
      </rPr>
      <t xml:space="preserve">very </t>
    </r>
    <r>
      <rPr>
        <sz val="11"/>
        <color theme="1"/>
        <rFont val="Calibri"/>
        <family val="2"/>
        <scheme val="minor"/>
      </rPr>
      <t>close to Daryna's work.</t>
    </r>
  </si>
  <si>
    <t>Results</t>
  </si>
  <si>
    <t>QC</t>
  </si>
  <si>
    <t>Class</t>
  </si>
  <si>
    <t>Name</t>
  </si>
  <si>
    <t>Model</t>
  </si>
  <si>
    <t>Length</t>
  </si>
  <si>
    <t>Fiber KML</t>
  </si>
  <si>
    <t>Company:</t>
  </si>
  <si>
    <t>emmanuel.best@charter.com</t>
  </si>
  <si>
    <t>TO:</t>
  </si>
  <si>
    <t>CC:</t>
  </si>
  <si>
    <t>STATE ABBR.</t>
  </si>
  <si>
    <t>Subject</t>
  </si>
  <si>
    <t>CCI</t>
  </si>
  <si>
    <t>Hyperlink:</t>
  </si>
  <si>
    <t>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t>
  </si>
  <si>
    <t>In House</t>
  </si>
  <si>
    <t>Designer;Designer Sup;</t>
  </si>
  <si>
    <t>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t>
  </si>
  <si>
    <t>Your Team Lead Email:</t>
  </si>
  <si>
    <t>Your Manager Email:</t>
  </si>
  <si>
    <t>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lonnie.sicat@charter.com;</t>
  </si>
  <si>
    <t>TechServ</t>
  </si>
  <si>
    <t>APEX</t>
  </si>
  <si>
    <t>granganathan@apexgrp.us;pshinde@apexgrp.us;ApexRDOF.DL@aei.apexadvancedtech.com;</t>
  </si>
  <si>
    <t>TS.RDOF.MGMT@techservltd.net;</t>
  </si>
  <si>
    <t>RDOFInternalQC@ccisystems.com;</t>
  </si>
  <si>
    <t>GTS</t>
  </si>
  <si>
    <t>smadhlom@gts-yes.com;</t>
  </si>
  <si>
    <t>Ashly.DeVoe@espcflorida.com;</t>
  </si>
  <si>
    <t>ESPC</t>
  </si>
  <si>
    <t>Coordinates</t>
  </si>
  <si>
    <t>FIRST CHANNEL</t>
  </si>
  <si>
    <t>Overall BOM Template</t>
  </si>
  <si>
    <t>TODO:</t>
  </si>
  <si>
    <t>Move VBA DATA tab to BOMs tab, reformat to reference external BOMs file</t>
  </si>
  <si>
    <t>Remake XimerMQMS tab to handle PRISM and MQMS instead, and fix broken references</t>
  </si>
  <si>
    <t>Remove usages of endxldown, in favor of other methods less prone to breaking</t>
  </si>
  <si>
    <t>Reconsider copying totals to design column in BOMs</t>
  </si>
  <si>
    <t>Add handling for both RDOF and SG PIDs</t>
  </si>
  <si>
    <t>S. GRANT PRISM ID</t>
  </si>
  <si>
    <t>MQMS Route Module</t>
  </si>
  <si>
    <t>Aerial</t>
  </si>
  <si>
    <t>UG</t>
  </si>
  <si>
    <t>MQMS Fiber Module</t>
  </si>
  <si>
    <t>NA</t>
  </si>
  <si>
    <t>Aerial Footage</t>
  </si>
  <si>
    <t>Aerial Overlash</t>
  </si>
  <si>
    <t>UG Footage</t>
  </si>
  <si>
    <t>UG Occupied</t>
  </si>
  <si>
    <t>AE Rework Existing</t>
  </si>
  <si>
    <t>MQMS Package Prep Module</t>
  </si>
  <si>
    <t>Prism User Fields</t>
  </si>
  <si>
    <t>Designer</t>
  </si>
  <si>
    <t>Your name</t>
  </si>
  <si>
    <t>Strand Footages</t>
  </si>
  <si>
    <t>Hours</t>
  </si>
  <si>
    <t>Design Fiber</t>
  </si>
  <si>
    <t>UG Rework Existing</t>
  </si>
  <si>
    <t>AE Removed</t>
  </si>
  <si>
    <t>Coax Design Details</t>
  </si>
  <si>
    <t>Hub</t>
  </si>
  <si>
    <t>Node</t>
  </si>
  <si>
    <t>Fiber Design Circuit Details</t>
  </si>
  <si>
    <t>Primary Hub</t>
  </si>
  <si>
    <t>Hub Name</t>
  </si>
  <si>
    <t>Hub CLLI Code</t>
  </si>
  <si>
    <t>Construction Job Fiber Types</t>
  </si>
  <si>
    <t>Estimated Fiber Distance (km)</t>
  </si>
  <si>
    <t>Floor/Row/Rack/RU/Slot/Port</t>
  </si>
  <si>
    <t>Sheath ID</t>
  </si>
  <si>
    <t>Fiber Assigned</t>
  </si>
  <si>
    <t>Wavelength</t>
  </si>
  <si>
    <t>EPON Type:</t>
  </si>
  <si>
    <t>EPON Service Group ID:</t>
  </si>
  <si>
    <t>New Epon Service Group?</t>
  </si>
  <si>
    <t>Push to QC Module</t>
  </si>
  <si>
    <t>Round to next .25</t>
  </si>
  <si>
    <t>New Node</t>
  </si>
  <si>
    <t>No (blank checkbox)</t>
  </si>
  <si>
    <t>Power Supply</t>
  </si>
  <si>
    <t>"New Cabinet and Mod", if adding new PS</t>
  </si>
  <si>
    <t>DWDM</t>
  </si>
  <si>
    <t>EPON</t>
  </si>
  <si>
    <t>UPLOAD ATTACHMENTS</t>
  </si>
  <si>
    <t>EDIT NODE PORTAL</t>
  </si>
  <si>
    <t>Click "Design Ready for QC"</t>
  </si>
  <si>
    <t>Distributive</t>
  </si>
  <si>
    <t>Yes (filled checkbox)</t>
  </si>
  <si>
    <t>dataopshfc@charter.com</t>
  </si>
  <si>
    <t>Subject:</t>
  </si>
  <si>
    <t>Body:</t>
  </si>
  <si>
    <t>STRAND FOOTAGE</t>
  </si>
  <si>
    <t>Signature:</t>
  </si>
  <si>
    <t>Alex McTeague | Designer I | 10172 Linn Station Rd| Louisville, KY. 40223</t>
  </si>
  <si>
    <t>PREVIOUS EQUIPMENT</t>
  </si>
  <si>
    <t>Last Tap</t>
  </si>
  <si>
    <t>TAPS</t>
  </si>
  <si>
    <t>Carolinas</t>
  </si>
  <si>
    <t>Eastern NC</t>
  </si>
  <si>
    <t>Western NC</t>
  </si>
  <si>
    <t>Kansas City-Lincoln</t>
  </si>
  <si>
    <t>Northwest</t>
  </si>
  <si>
    <t>Northeast</t>
  </si>
  <si>
    <t>Brooklyn-Queens</t>
  </si>
  <si>
    <t>N Manhattan Staten Island</t>
  </si>
  <si>
    <t>So Cal North</t>
  </si>
  <si>
    <t>So Cal Central</t>
  </si>
  <si>
    <t>So Cal South</t>
  </si>
  <si>
    <t>HAF / CBG</t>
  </si>
  <si>
    <t xml:space="preserve"> </t>
  </si>
  <si>
    <t>Polygon KMZ</t>
  </si>
  <si>
    <r>
      <t xml:space="preserve">Alex McTeague </t>
    </r>
    <r>
      <rPr>
        <sz val="11"/>
        <color theme="1"/>
        <rFont val="Calibri"/>
        <family val="2"/>
        <scheme val="minor"/>
      </rPr>
      <t>(Rainbow Employee)</t>
    </r>
  </si>
  <si>
    <t>Creator and maintainer of this spreadsheet. Feel free to message on Webex if you have any issues or questions! :)</t>
  </si>
  <si>
    <t>Brandon created his own process to greatly simplify labelling addresses as CBG or Synergy in the HAF. This involved moving address pins into folders, exporting these folders as a KML, and using a function to match KML data to coordinates in the HAF. This general process became the basis of the HAF CBG-finder tool in this spreadsheet (though the functions themselves were not used).</t>
  </si>
  <si>
    <t>DL-RDOF-SG-MQMS-Assignments@charter.com</t>
  </si>
  <si>
    <t>old email:</t>
  </si>
  <si>
    <t>Please update design per QC notes uploaded to the internal files of MQMS</t>
  </si>
  <si>
    <t>HAF Address</t>
  </si>
  <si>
    <t>Finished rough working version of MOP tool (unreleased)</t>
  </si>
  <si>
    <t>1.1.0</t>
  </si>
  <si>
    <t>Finished polished version of MOP tool (unreleased)</t>
  </si>
  <si>
    <t>1.2.0</t>
  </si>
  <si>
    <t>Updated Format HAF button to include Installation Type</t>
  </si>
  <si>
    <t>Finished polished version of CBG tool (arbitrarily decided to start using changelog again, there are many changes missing between the previous date and this one)</t>
  </si>
  <si>
    <t>2.1.1</t>
  </si>
  <si>
    <t>Updated HAF sorting to sort street type after street name</t>
  </si>
  <si>
    <t>jan.m.ison@charter.com</t>
  </si>
  <si>
    <t>2.1.2</t>
  </si>
  <si>
    <t>Updated HAF formatter to include slash/space option for Pole/Port column</t>
  </si>
  <si>
    <t>Port/Pole Divider:</t>
  </si>
  <si>
    <t>Slash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</si>
</sst>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00"/>
    <numFmt numFmtId="166" formatCode="000"/>
    <numFmt numFmtId="167" formatCode="_-* #,##0.00_-;\-* #,##0.00_-;_-* &quot;-&quot;??_-;_-@_-"/>
  </numFmts>
  <fonts count="24">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sz val="11"/>
      <color rgb="FF000000"/>
      <name val="Calibri"/>
      <family val="2"/>
    </font>
    <font>
      <b/>
      <sz val="11"/>
      <color rgb="FF3F3F3F"/>
      <name val="Calibri"/>
      <family val="2"/>
      <scheme val="minor"/>
    </font>
    <font>
      <b/>
      <sz val="24"/>
      <color theme="1"/>
      <name val="Calibri"/>
      <family val="2"/>
      <scheme val="minor"/>
    </font>
    <font>
      <b/>
      <sz val="24"/>
      <color rgb="FF3F3F3F"/>
      <name val="Calibri"/>
      <family val="2"/>
      <scheme val="minor"/>
    </font>
    <font>
      <sz val="11"/>
      <color rgb="FF3F3F3F"/>
      <name val="Calibri"/>
      <family val="2"/>
      <scheme val="minor"/>
    </font>
    <font>
      <sz val="8"/>
      <name val="Calibri"/>
      <family val="2"/>
      <scheme val="minor"/>
    </font>
    <font>
      <sz val="11"/>
      <name val="Calibri"/>
      <family val="2"/>
      <scheme val="minor"/>
    </font>
    <font>
      <b/>
      <sz val="9"/>
      <color indexed="81"/>
      <name val="Tahoma"/>
      <family val="2"/>
    </font>
    <font>
      <sz val="11"/>
      <color rgb="FFFF0000"/>
      <name val="Calibri"/>
      <family val="2"/>
      <scheme val="minor"/>
    </font>
    <font>
      <b/>
      <sz val="16"/>
      <color theme="1"/>
      <name val="Calibri"/>
      <family val="2"/>
      <scheme val="minor"/>
    </font>
    <font>
      <u/>
      <sz val="11"/>
      <color theme="1"/>
      <name val="Calibri"/>
      <family val="2"/>
      <scheme val="minor"/>
    </font>
    <font>
      <sz val="8"/>
      <color rgb="FF000000"/>
      <name val="Segoe UI"/>
      <family val="2"/>
    </font>
    <font>
      <i/>
      <sz val="9"/>
      <color indexed="81"/>
      <name val="Tahoma"/>
      <family val="2"/>
    </font>
    <font>
      <u/>
      <sz val="11"/>
      <color theme="10"/>
      <name val="Calibri"/>
      <family val="2"/>
      <scheme val="minor"/>
    </font>
    <font>
      <sz val="16"/>
      <color rgb="FF2E74B5"/>
      <name val="Calibri Light"/>
      <family val="2"/>
    </font>
    <font>
      <sz val="13"/>
      <color rgb="FF2E74B5"/>
      <name val="Calibri Light"/>
      <family val="2"/>
    </font>
    <font>
      <i/>
      <sz val="11"/>
      <color theme="1"/>
      <name val="Calibri"/>
      <family val="2"/>
      <scheme val="minor"/>
    </font>
    <font>
      <sz val="10"/>
      <color theme="1"/>
      <name val="Inherit"/>
    </font>
    <font>
      <b/>
      <sz val="18"/>
      <color theme="1"/>
      <name val="Calibri"/>
      <family val="2"/>
      <scheme val="minor"/>
    </font>
    <font>
      <b/>
      <sz val="14"/>
      <color theme="1"/>
      <name val="Calibri"/>
      <family val="2"/>
      <scheme val="minor"/>
    </font>
  </fonts>
  <fills count="9">
    <fill>
      <patternFill patternType="none"/>
    </fill>
    <fill>
      <patternFill patternType="gray125"/>
    </fill>
    <fill>
      <patternFill patternType="solid">
        <fgColor theme="7" tint="0.79998168889431442"/>
        <bgColor indexed="65"/>
      </patternFill>
    </fill>
    <fill>
      <patternFill patternType="solid">
        <fgColor theme="7" tint="0.39994506668294322"/>
        <bgColor indexed="64"/>
      </patternFill>
    </fill>
    <fill>
      <patternFill patternType="solid">
        <fgColor theme="0" tint="-0.249977111117893"/>
        <bgColor indexed="64"/>
      </patternFill>
    </fill>
    <fill>
      <patternFill patternType="solid">
        <fgColor rgb="FFF2F2F2"/>
      </patternFill>
    </fill>
    <fill>
      <patternFill patternType="solid">
        <fgColor theme="6" tint="0.39997558519241921"/>
        <bgColor indexed="65"/>
      </patternFill>
    </fill>
    <fill>
      <patternFill patternType="solid">
        <fgColor theme="6" tint="0.79998168889431442"/>
        <bgColor indexed="65"/>
      </patternFill>
    </fill>
    <fill>
      <patternFill patternType="solid">
        <fgColor rgb="FFFFFF00"/>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thin">
        <color auto="1"/>
      </left>
      <right/>
      <top/>
      <bottom/>
      <diagonal/>
    </border>
    <border>
      <left/>
      <right/>
      <top style="thin">
        <color indexed="64"/>
      </top>
      <bottom style="medium">
        <color indexed="64"/>
      </bottom>
      <diagonal/>
    </border>
    <border>
      <left/>
      <right style="thin">
        <color auto="1"/>
      </right>
      <top style="thin">
        <color auto="1"/>
      </top>
      <bottom style="thin">
        <color auto="1"/>
      </bottom>
      <diagonal/>
    </border>
    <border>
      <left style="thin">
        <color indexed="64"/>
      </left>
      <right style="thin">
        <color indexed="64"/>
      </right>
      <top/>
      <bottom/>
      <diagonal/>
    </border>
    <border>
      <left/>
      <right style="thin">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s>
  <cellStyleXfs count="9">
    <xf numFmtId="0" fontId="0" fillId="0" borderId="0"/>
    <xf numFmtId="0" fontId="2" fillId="3" borderId="1"/>
    <xf numFmtId="0" fontId="1" fillId="2" borderId="1" applyAlignment="0">
      <protection locked="0"/>
    </xf>
    <xf numFmtId="0" fontId="5" fillId="5" borderId="2" applyNumberFormat="0" applyAlignment="0" applyProtection="0"/>
    <xf numFmtId="0" fontId="1" fillId="6" borderId="0" applyNumberFormat="0" applyBorder="0" applyAlignment="0" applyProtection="0"/>
    <xf numFmtId="0" fontId="1" fillId="7" borderId="0" applyNumberFormat="0" applyBorder="0" applyAlignment="0" applyProtection="0"/>
    <xf numFmtId="0" fontId="4" fillId="0" borderId="0" applyBorder="0"/>
    <xf numFmtId="167" fontId="1" fillId="0" borderId="0" applyFont="0" applyFill="0" applyBorder="0" applyAlignment="0" applyProtection="0"/>
    <xf numFmtId="0" fontId="17" fillId="0" borderId="0" applyNumberFormat="0" applyFill="0" applyBorder="0" applyAlignment="0" applyProtection="0"/>
  </cellStyleXfs>
  <cellXfs count="76">
    <xf numFmtId="0" fontId="0" fillId="0" borderId="0" xfId="0"/>
    <xf numFmtId="0" fontId="2" fillId="4" borderId="1" xfId="0" applyFont="1" applyFill="1" applyBorder="1" applyAlignment="1">
      <alignment horizontal="center" vertical="center"/>
    </xf>
    <xf numFmtId="0" fontId="0" fillId="0" borderId="1" xfId="0" applyBorder="1"/>
    <xf numFmtId="164" fontId="0" fillId="0" borderId="1" xfId="0" applyNumberFormat="1" applyBorder="1" applyAlignment="1">
      <alignment horizontal="left"/>
    </xf>
    <xf numFmtId="0" fontId="1" fillId="2" borderId="1" xfId="2">
      <protection locked="0"/>
    </xf>
    <xf numFmtId="165" fontId="1" fillId="2" borderId="1" xfId="2" applyNumberFormat="1">
      <protection locked="0"/>
    </xf>
    <xf numFmtId="0" fontId="0" fillId="0" borderId="0" xfId="0" applyAlignment="1">
      <alignment horizontal="center"/>
    </xf>
    <xf numFmtId="0" fontId="0" fillId="0" borderId="3" xfId="0" applyBorder="1"/>
    <xf numFmtId="0" fontId="2" fillId="3" borderId="1" xfId="1"/>
    <xf numFmtId="0" fontId="2" fillId="6" borderId="1" xfId="4" applyFont="1" applyBorder="1" applyAlignment="1"/>
    <xf numFmtId="0" fontId="8" fillId="5" borderId="2" xfId="3" applyFont="1" applyAlignment="1"/>
    <xf numFmtId="0" fontId="2" fillId="0" borderId="0" xfId="0" applyFont="1"/>
    <xf numFmtId="0" fontId="0" fillId="0" borderId="0" xfId="0" applyAlignment="1">
      <alignment horizontal="left"/>
    </xf>
    <xf numFmtId="0" fontId="2" fillId="6" borderId="1" xfId="4" applyFont="1" applyBorder="1"/>
    <xf numFmtId="0" fontId="1" fillId="7" borderId="1" xfId="5" applyBorder="1"/>
    <xf numFmtId="0" fontId="2" fillId="4" borderId="0" xfId="0" applyFont="1" applyFill="1" applyAlignment="1">
      <alignment horizontal="left" wrapText="1"/>
    </xf>
    <xf numFmtId="0" fontId="10" fillId="0" borderId="0" xfId="0" applyFont="1" applyAlignment="1">
      <alignment horizontal="left"/>
    </xf>
    <xf numFmtId="49" fontId="10" fillId="0" borderId="0" xfId="0" applyNumberFormat="1" applyFont="1" applyAlignment="1">
      <alignment horizontal="left"/>
    </xf>
    <xf numFmtId="0" fontId="2" fillId="0" borderId="0" xfId="0" applyFont="1" applyAlignment="1">
      <alignment horizontal="center"/>
    </xf>
    <xf numFmtId="0" fontId="2" fillId="0" borderId="0" xfId="0" applyFont="1" applyAlignment="1">
      <alignment horizontal="left"/>
    </xf>
    <xf numFmtId="0" fontId="2" fillId="0" borderId="4" xfId="0" applyFont="1" applyBorder="1" applyAlignment="1">
      <alignment horizontal="center"/>
    </xf>
    <xf numFmtId="0" fontId="0" fillId="0" borderId="4" xfId="0" applyBorder="1"/>
    <xf numFmtId="0" fontId="0" fillId="0" borderId="0" xfId="0" applyAlignment="1">
      <alignment horizontal="right"/>
    </xf>
    <xf numFmtId="0" fontId="0" fillId="0" borderId="0" xfId="0" applyAlignment="1">
      <alignment wrapText="1"/>
    </xf>
    <xf numFmtId="0" fontId="0" fillId="0" borderId="0" xfId="0" applyAlignment="1">
      <alignment horizontal="center" vertical="center"/>
    </xf>
    <xf numFmtId="0" fontId="12" fillId="0" borderId="0" xfId="0" applyFont="1"/>
    <xf numFmtId="0" fontId="14" fillId="0" borderId="0" xfId="0" applyFont="1"/>
    <xf numFmtId="0" fontId="2" fillId="8" borderId="0" xfId="0" applyFont="1" applyFill="1"/>
    <xf numFmtId="0" fontId="0" fillId="2" borderId="1" xfId="2" applyFont="1">
      <protection locked="0"/>
    </xf>
    <xf numFmtId="0" fontId="6" fillId="0" borderId="6" xfId="1" applyFont="1" applyFill="1" applyBorder="1" applyAlignment="1">
      <alignment vertical="center"/>
    </xf>
    <xf numFmtId="0" fontId="0" fillId="0" borderId="6" xfId="0" applyBorder="1"/>
    <xf numFmtId="0" fontId="2" fillId="0" borderId="0" xfId="0" applyFont="1" applyAlignment="1">
      <alignment horizontal="left" wrapText="1"/>
    </xf>
    <xf numFmtId="0" fontId="13" fillId="0" borderId="6" xfId="0" applyFont="1" applyBorder="1"/>
    <xf numFmtId="0" fontId="13" fillId="0" borderId="0" xfId="0" applyFont="1"/>
    <xf numFmtId="0" fontId="0" fillId="0" borderId="0" xfId="0" applyAlignment="1">
      <alignment vertical="center"/>
    </xf>
    <xf numFmtId="0" fontId="18" fillId="0" borderId="0" xfId="0" applyFont="1" applyAlignment="1">
      <alignment vertical="center"/>
    </xf>
    <xf numFmtId="0" fontId="19" fillId="0" borderId="0" xfId="0" applyFont="1" applyAlignment="1">
      <alignment vertical="center"/>
    </xf>
    <xf numFmtId="0" fontId="19" fillId="8" borderId="0" xfId="0" applyFont="1" applyFill="1" applyAlignment="1">
      <alignment vertical="center"/>
    </xf>
    <xf numFmtId="0" fontId="0" fillId="8" borderId="0" xfId="0" applyFill="1"/>
    <xf numFmtId="0" fontId="2" fillId="0" borderId="0" xfId="0" applyFont="1" applyAlignment="1">
      <alignment vertical="top" wrapText="1"/>
    </xf>
    <xf numFmtId="0" fontId="0" fillId="0" borderId="0" xfId="0" applyAlignment="1">
      <alignment vertical="top" wrapText="1"/>
    </xf>
    <xf numFmtId="0" fontId="17" fillId="0" borderId="0" xfId="8" applyAlignment="1">
      <alignment vertical="top" wrapText="1"/>
    </xf>
    <xf numFmtId="1" fontId="2" fillId="0" borderId="0" xfId="0" applyNumberFormat="1" applyFont="1" applyAlignment="1">
      <alignment horizontal="center" vertical="center"/>
    </xf>
    <xf numFmtId="0" fontId="2" fillId="0" borderId="6" xfId="0" applyFont="1" applyBorder="1" applyAlignment="1">
      <alignment horizontal="center" vertical="center"/>
    </xf>
    <xf numFmtId="0" fontId="2" fillId="0" borderId="0" xfId="0" applyFont="1" applyAlignment="1">
      <alignment horizontal="center" vertical="center"/>
    </xf>
    <xf numFmtId="0" fontId="17" fillId="0" borderId="0" xfId="8"/>
    <xf numFmtId="0" fontId="0" fillId="0" borderId="0" xfId="0" applyFill="1"/>
    <xf numFmtId="49" fontId="0" fillId="2" borderId="1" xfId="2" applyNumberFormat="1" applyFont="1">
      <protection locked="0"/>
    </xf>
    <xf numFmtId="0" fontId="21" fillId="0" borderId="0" xfId="0" applyFont="1" applyAlignment="1">
      <alignment horizontal="left" vertical="center"/>
    </xf>
    <xf numFmtId="0" fontId="0" fillId="0" borderId="0" xfId="0" applyFill="1" applyAlignment="1">
      <alignment wrapText="1"/>
    </xf>
    <xf numFmtId="0" fontId="17" fillId="0" borderId="0" xfId="8" applyFill="1" applyAlignment="1">
      <alignment wrapText="1"/>
    </xf>
    <xf numFmtId="0" fontId="13" fillId="0" borderId="0" xfId="0" applyFont="1" applyAlignment="1"/>
    <xf numFmtId="0" fontId="22" fillId="0" borderId="0" xfId="0" applyFont="1"/>
    <xf numFmtId="0" fontId="23" fillId="0" borderId="0" xfId="0" applyFont="1"/>
    <xf numFmtId="0" fontId="17" fillId="0" borderId="0" xfId="8" applyAlignment="1">
      <alignment vertical="center"/>
    </xf>
    <xf numFmtId="1" fontId="2" fillId="0" borderId="6" xfId="0" applyNumberFormat="1" applyFont="1" applyBorder="1" applyAlignment="1">
      <alignment horizontal="center" vertical="center"/>
    </xf>
    <xf numFmtId="1" fontId="0" fillId="0" borderId="0" xfId="0" applyNumberFormat="1"/>
    <xf numFmtId="0" fontId="17" fillId="0" borderId="0" xfId="8" applyFill="1"/>
    <xf numFmtId="0" fontId="2" fillId="3" borderId="10" xfId="1" applyBorder="1"/>
    <xf numFmtId="0" fontId="0" fillId="2" borderId="10" xfId="2" applyFont="1" applyBorder="1">
      <protection locked="0"/>
    </xf>
    <xf numFmtId="166" fontId="1" fillId="2" borderId="10" xfId="2" applyNumberFormat="1" applyBorder="1">
      <protection locked="0"/>
    </xf>
    <xf numFmtId="0" fontId="2" fillId="6" borderId="8" xfId="4" applyFont="1" applyBorder="1" applyAlignment="1">
      <alignment horizontal="center"/>
    </xf>
    <xf numFmtId="0" fontId="2" fillId="6" borderId="9" xfId="4" applyFont="1" applyBorder="1" applyAlignment="1">
      <alignment horizontal="center"/>
    </xf>
    <xf numFmtId="0" fontId="2" fillId="6" borderId="5" xfId="4" applyFont="1" applyBorder="1" applyAlignment="1">
      <alignment horizontal="center"/>
    </xf>
    <xf numFmtId="0" fontId="7" fillId="4" borderId="0" xfId="3" applyFont="1" applyFill="1" applyBorder="1" applyAlignment="1">
      <alignment horizontal="center" vertical="center"/>
    </xf>
    <xf numFmtId="0" fontId="2" fillId="6" borderId="1" xfId="4" applyFont="1" applyBorder="1" applyAlignment="1">
      <alignment horizontal="center"/>
    </xf>
    <xf numFmtId="0" fontId="6" fillId="3" borderId="3" xfId="1" applyFont="1" applyBorder="1" applyAlignment="1">
      <alignment horizontal="center" vertical="center"/>
    </xf>
    <xf numFmtId="0" fontId="6" fillId="3" borderId="0" xfId="1" applyFont="1" applyBorder="1" applyAlignment="1">
      <alignment horizontal="center" vertical="center"/>
    </xf>
    <xf numFmtId="0" fontId="2" fillId="3" borderId="8" xfId="1" applyBorder="1" applyAlignment="1">
      <alignment horizontal="center"/>
    </xf>
    <xf numFmtId="0" fontId="2" fillId="3" borderId="9" xfId="1" applyBorder="1" applyAlignment="1">
      <alignment horizontal="center"/>
    </xf>
    <xf numFmtId="0" fontId="2" fillId="3" borderId="5" xfId="1" applyBorder="1" applyAlignment="1">
      <alignment horizontal="center"/>
    </xf>
    <xf numFmtId="0" fontId="13" fillId="0" borderId="0" xfId="0" applyFont="1" applyAlignment="1">
      <alignment horizontal="center"/>
    </xf>
    <xf numFmtId="0" fontId="13" fillId="0" borderId="3" xfId="0" applyFont="1" applyBorder="1" applyAlignment="1">
      <alignment horizontal="center"/>
    </xf>
    <xf numFmtId="1" fontId="13" fillId="0" borderId="0" xfId="0" applyNumberFormat="1" applyFont="1" applyAlignment="1">
      <alignment horizontal="center" vertical="center"/>
    </xf>
    <xf numFmtId="0" fontId="13" fillId="0" borderId="0" xfId="0" applyFont="1" applyAlignment="1">
      <alignment horizontal="center" vertical="center"/>
    </xf>
    <xf numFmtId="0" fontId="13" fillId="0" borderId="7" xfId="0" applyFont="1" applyBorder="1" applyAlignment="1">
      <alignment horizontal="center" vertical="center"/>
    </xf>
  </cellXfs>
  <cellStyles count="9">
    <cellStyle name="20% - Accent3" xfId="5" builtinId="38"/>
    <cellStyle name="60% - Accent3" xfId="4" builtinId="40"/>
    <cellStyle name="Comma 2" xfId="7" xr:uid="{E338C782-F380-4C87-AA8D-786238610FE2}"/>
    <cellStyle name="Fillable Cell" xfId="2" xr:uid="{42A3DBFA-DD03-47A0-A74B-39906C766C95}"/>
    <cellStyle name="Fillable Cell Header" xfId="1" xr:uid="{65396085-EB79-4746-8DDB-16C58BFC2EC6}"/>
    <cellStyle name="Hyperlink" xfId="8" builtinId="8"/>
    <cellStyle name="Normal" xfId="0" builtinId="0"/>
    <cellStyle name="Normal 2" xfId="6" xr:uid="{37A79808-6EF9-40EE-8C06-8330C5D1756F}"/>
    <cellStyle name="Output" xfId="3"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1143000</xdr:colOff>
          <xdr:row>4</xdr:row>
          <xdr:rowOff>0</xdr:rowOff>
        </xdr:to>
        <xdr:sp macro="" textlink="">
          <xdr:nvSpPr>
            <xdr:cNvPr id="20481" name="FILE_CREATION"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File Creation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1143000</xdr:colOff>
          <xdr:row>5</xdr:row>
          <xdr:rowOff>0</xdr:rowOff>
        </xdr:to>
        <xdr:sp macro="" textlink="">
          <xdr:nvSpPr>
            <xdr:cNvPr id="20482" name="NAMING_TOOL"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Naming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1143000</xdr:colOff>
          <xdr:row>6</xdr:row>
          <xdr:rowOff>0</xdr:rowOff>
        </xdr:to>
        <xdr:sp macro="" textlink="">
          <xdr:nvSpPr>
            <xdr:cNvPr id="20483" name="MOP_TOOL"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MOP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1143000</xdr:colOff>
          <xdr:row>7</xdr:row>
          <xdr:rowOff>0</xdr:rowOff>
        </xdr:to>
        <xdr:sp macro="" textlink="">
          <xdr:nvSpPr>
            <xdr:cNvPr id="20485" name="BOM_TOOL" hidden="1">
              <a:extLst>
                <a:ext uri="{63B3BB69-23CF-44E3-9099-C40C66FF867C}">
                  <a14:compatExt spid="_x0000_s20485"/>
                </a:ext>
                <a:ext uri="{FF2B5EF4-FFF2-40B4-BE49-F238E27FC236}">
                  <a16:creationId xmlns:a16="http://schemas.microsoft.com/office/drawing/2014/main" id="{00000000-0008-0000-00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BOM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1143000</xdr:colOff>
          <xdr:row>8</xdr:row>
          <xdr:rowOff>0</xdr:rowOff>
        </xdr:to>
        <xdr:sp macro="" textlink="">
          <xdr:nvSpPr>
            <xdr:cNvPr id="20488" name="HAF_TOOL" hidden="1">
              <a:extLst>
                <a:ext uri="{63B3BB69-23CF-44E3-9099-C40C66FF867C}">
                  <a14:compatExt spid="_x0000_s20488"/>
                </a:ext>
                <a:ext uri="{FF2B5EF4-FFF2-40B4-BE49-F238E27FC236}">
                  <a16:creationId xmlns:a16="http://schemas.microsoft.com/office/drawing/2014/main" id="{00000000-0008-0000-00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HAF Tool</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2</xdr:row>
          <xdr:rowOff>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000-00000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1</xdr:col>
          <xdr:colOff>1143000</xdr:colOff>
          <xdr:row>12</xdr:row>
          <xdr:rowOff>0</xdr:rowOff>
        </xdr:to>
        <xdr:sp macro="" textlink="">
          <xdr:nvSpPr>
            <xdr:cNvPr id="20490" name="EXPERIMENTAL" hidden="1">
              <a:extLst>
                <a:ext uri="{63B3BB69-23CF-44E3-9099-C40C66FF867C}">
                  <a14:compatExt spid="_x0000_s20490"/>
                </a:ext>
                <a:ext uri="{FF2B5EF4-FFF2-40B4-BE49-F238E27FC236}">
                  <a16:creationId xmlns:a16="http://schemas.microsoft.com/office/drawing/2014/main" id="{00000000-0008-0000-00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Experimental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1143000</xdr:colOff>
          <xdr:row>9</xdr:row>
          <xdr:rowOff>0</xdr:rowOff>
        </xdr:to>
        <xdr:sp macro="" textlink="">
          <xdr:nvSpPr>
            <xdr:cNvPr id="20493" name="QC_TOOL" hidden="1">
              <a:extLst>
                <a:ext uri="{63B3BB69-23CF-44E3-9099-C40C66FF867C}">
                  <a14:compatExt spid="_x0000_s20493"/>
                </a:ext>
                <a:ext uri="{FF2B5EF4-FFF2-40B4-BE49-F238E27FC236}">
                  <a16:creationId xmlns:a16="http://schemas.microsoft.com/office/drawing/2014/main" id="{00000000-0008-0000-00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QC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1143000</xdr:colOff>
          <xdr:row>10</xdr:row>
          <xdr:rowOff>0</xdr:rowOff>
        </xdr:to>
        <xdr:sp macro="" textlink="">
          <xdr:nvSpPr>
            <xdr:cNvPr id="20494" name="WEB_TOOL" hidden="1">
              <a:extLst>
                <a:ext uri="{63B3BB69-23CF-44E3-9099-C40C66FF867C}">
                  <a14:compatExt spid="_x0000_s20494"/>
                </a:ext>
                <a:ext uri="{FF2B5EF4-FFF2-40B4-BE49-F238E27FC236}">
                  <a16:creationId xmlns:a16="http://schemas.microsoft.com/office/drawing/2014/main" id="{00000000-0008-0000-00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MQMS-PRISM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1143000</xdr:colOff>
          <xdr:row>11</xdr:row>
          <xdr:rowOff>0</xdr:rowOff>
        </xdr:to>
        <xdr:sp macro="" textlink="">
          <xdr:nvSpPr>
            <xdr:cNvPr id="20496" name="EMAIL_TOOL" hidden="1">
              <a:extLst>
                <a:ext uri="{63B3BB69-23CF-44E3-9099-C40C66FF867C}">
                  <a14:compatExt spid="_x0000_s20496"/>
                </a:ext>
                <a:ext uri="{FF2B5EF4-FFF2-40B4-BE49-F238E27FC236}">
                  <a16:creationId xmlns:a16="http://schemas.microsoft.com/office/drawing/2014/main" id="{00000000-0008-0000-00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Email Tool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4</xdr:col>
      <xdr:colOff>1</xdr:colOff>
      <xdr:row>9</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1"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0</xdr:row>
      <xdr:rowOff>0</xdr:rowOff>
    </xdr:from>
    <xdr:to>
      <xdr:col>8</xdr:col>
      <xdr:colOff>0</xdr:colOff>
      <xdr:row>9</xdr:row>
      <xdr:rowOff>0</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0</xdr:row>
      <xdr:rowOff>0</xdr:rowOff>
    </xdr:from>
    <xdr:to>
      <xdr:col>12</xdr:col>
      <xdr:colOff>0</xdr:colOff>
      <xdr:row>9</xdr:row>
      <xdr:rowOff>0</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0</xdr:row>
      <xdr:rowOff>0</xdr:rowOff>
    </xdr:from>
    <xdr:to>
      <xdr:col>16</xdr:col>
      <xdr:colOff>0</xdr:colOff>
      <xdr:row>9</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9</xdr:row>
      <xdr:rowOff>0</xdr:rowOff>
    </xdr:from>
    <xdr:to>
      <xdr:col>4</xdr:col>
      <xdr:colOff>0</xdr:colOff>
      <xdr:row>18</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9</xdr:row>
      <xdr:rowOff>0</xdr:rowOff>
    </xdr:from>
    <xdr:to>
      <xdr:col>8</xdr:col>
      <xdr:colOff>0</xdr:colOff>
      <xdr:row>18</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9</xdr:row>
      <xdr:rowOff>0</xdr:rowOff>
    </xdr:from>
    <xdr:to>
      <xdr:col>12</xdr:col>
      <xdr:colOff>0</xdr:colOff>
      <xdr:row>18</xdr:row>
      <xdr:rowOff>0</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9</xdr:row>
      <xdr:rowOff>0</xdr:rowOff>
    </xdr:from>
    <xdr:to>
      <xdr:col>16</xdr:col>
      <xdr:colOff>0</xdr:colOff>
      <xdr:row>18</xdr:row>
      <xdr:rowOff>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18</xdr:row>
      <xdr:rowOff>0</xdr:rowOff>
    </xdr:from>
    <xdr:to>
      <xdr:col>4</xdr:col>
      <xdr:colOff>0</xdr:colOff>
      <xdr:row>27</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18</xdr:row>
      <xdr:rowOff>0</xdr:rowOff>
    </xdr:from>
    <xdr:to>
      <xdr:col>8</xdr:col>
      <xdr:colOff>0</xdr:colOff>
      <xdr:row>27</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18</xdr:row>
      <xdr:rowOff>0</xdr:rowOff>
    </xdr:from>
    <xdr:to>
      <xdr:col>12</xdr:col>
      <xdr:colOff>0</xdr:colOff>
      <xdr:row>27</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18</xdr:row>
      <xdr:rowOff>0</xdr:rowOff>
    </xdr:from>
    <xdr:to>
      <xdr:col>16</xdr:col>
      <xdr:colOff>0</xdr:colOff>
      <xdr:row>27</xdr:row>
      <xdr:rowOff>0</xdr:rowOff>
    </xdr:to>
    <xdr:pic>
      <xdr:nvPicPr>
        <xdr:cNvPr id="18" name="Picture 17">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27</xdr:row>
      <xdr:rowOff>0</xdr:rowOff>
    </xdr:from>
    <xdr:to>
      <xdr:col>4</xdr:col>
      <xdr:colOff>0</xdr:colOff>
      <xdr:row>36</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27</xdr:row>
      <xdr:rowOff>0</xdr:rowOff>
    </xdr:from>
    <xdr:to>
      <xdr:col>8</xdr:col>
      <xdr:colOff>0</xdr:colOff>
      <xdr:row>36</xdr:row>
      <xdr:rowOff>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27</xdr:row>
      <xdr:rowOff>0</xdr:rowOff>
    </xdr:from>
    <xdr:to>
      <xdr:col>12</xdr:col>
      <xdr:colOff>0</xdr:colOff>
      <xdr:row>36</xdr:row>
      <xdr:rowOff>0</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27</xdr:row>
      <xdr:rowOff>0</xdr:rowOff>
    </xdr:from>
    <xdr:to>
      <xdr:col>16</xdr:col>
      <xdr:colOff>0</xdr:colOff>
      <xdr:row>36</xdr:row>
      <xdr:rowOff>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36</xdr:row>
      <xdr:rowOff>0</xdr:rowOff>
    </xdr:from>
    <xdr:to>
      <xdr:col>4</xdr:col>
      <xdr:colOff>0</xdr:colOff>
      <xdr:row>45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36</xdr:row>
      <xdr:rowOff>0</xdr:rowOff>
    </xdr:from>
    <xdr:to>
      <xdr:col>8</xdr:col>
      <xdr:colOff>0</xdr:colOff>
      <xdr:row>45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36</xdr:row>
      <xdr:rowOff>0</xdr:rowOff>
    </xdr:from>
    <xdr:to>
      <xdr:col>12</xdr:col>
      <xdr:colOff>0</xdr:colOff>
      <xdr:row>45</xdr:row>
      <xdr:rowOff>0</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36</xdr:row>
      <xdr:rowOff>0</xdr:rowOff>
    </xdr:from>
    <xdr:to>
      <xdr:col>16</xdr:col>
      <xdr:colOff>0</xdr:colOff>
      <xdr:row>45</xdr:row>
      <xdr:rowOff>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0</xdr:colOff>
          <xdr:row>12</xdr:row>
          <xdr:rowOff>0</xdr:rowOff>
        </xdr:from>
        <xdr:to>
          <xdr:col>10</xdr:col>
          <xdr:colOff>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10</xdr:col>
          <xdr:colOff>0</xdr:colOff>
          <xdr:row>29</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Folder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200-0000B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182880</xdr:colOff>
          <xdr:row>13</xdr:row>
          <xdr:rowOff>0</xdr:rowOff>
        </xdr:to>
        <xdr:sp macro="" textlink="">
          <xdr:nvSpPr>
            <xdr:cNvPr id="1233" name="Check Box 209" hidden="1">
              <a:extLst>
                <a:ext uri="{63B3BB69-23CF-44E3-9099-C40C66FF867C}">
                  <a14:compatExt spid="_x0000_s1233"/>
                </a:ext>
                <a:ext uri="{FF2B5EF4-FFF2-40B4-BE49-F238E27FC236}">
                  <a16:creationId xmlns:a16="http://schemas.microsoft.com/office/drawing/2014/main" id="{00000000-0008-0000-02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182880</xdr:colOff>
          <xdr:row>14</xdr:row>
          <xdr:rowOff>0</xdr:rowOff>
        </xdr:to>
        <xdr:sp macro="" textlink="">
          <xdr:nvSpPr>
            <xdr:cNvPr id="1234" name="Check Box 210" hidden="1">
              <a:extLst>
                <a:ext uri="{63B3BB69-23CF-44E3-9099-C40C66FF867C}">
                  <a14:compatExt spid="_x0000_s1234"/>
                </a:ext>
                <a:ext uri="{FF2B5EF4-FFF2-40B4-BE49-F238E27FC236}">
                  <a16:creationId xmlns:a16="http://schemas.microsoft.com/office/drawing/2014/main" id="{00000000-0008-0000-02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xdr:row>
          <xdr:rowOff>0</xdr:rowOff>
        </xdr:from>
        <xdr:to>
          <xdr:col>8</xdr:col>
          <xdr:colOff>182880</xdr:colOff>
          <xdr:row>15</xdr:row>
          <xdr:rowOff>0</xdr:rowOff>
        </xdr:to>
        <xdr:sp macro="" textlink="">
          <xdr:nvSpPr>
            <xdr:cNvPr id="1235" name="Check Box 211" hidden="1">
              <a:extLst>
                <a:ext uri="{63B3BB69-23CF-44E3-9099-C40C66FF867C}">
                  <a14:compatExt spid="_x0000_s1235"/>
                </a:ext>
                <a:ext uri="{FF2B5EF4-FFF2-40B4-BE49-F238E27FC236}">
                  <a16:creationId xmlns:a16="http://schemas.microsoft.com/office/drawing/2014/main" id="{00000000-0008-0000-02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8</xdr:col>
          <xdr:colOff>182880</xdr:colOff>
          <xdr:row>16</xdr:row>
          <xdr:rowOff>0</xdr:rowOff>
        </xdr:to>
        <xdr:sp macro="" textlink="">
          <xdr:nvSpPr>
            <xdr:cNvPr id="1236" name="Check Box 212" hidden="1">
              <a:extLst>
                <a:ext uri="{63B3BB69-23CF-44E3-9099-C40C66FF867C}">
                  <a14:compatExt spid="_x0000_s1236"/>
                </a:ext>
                <a:ext uri="{FF2B5EF4-FFF2-40B4-BE49-F238E27FC236}">
                  <a16:creationId xmlns:a16="http://schemas.microsoft.com/office/drawing/2014/main" id="{00000000-0008-0000-02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8</xdr:col>
          <xdr:colOff>182880</xdr:colOff>
          <xdr:row>17</xdr:row>
          <xdr:rowOff>0</xdr:rowOff>
        </xdr:to>
        <xdr:sp macro="" textlink="">
          <xdr:nvSpPr>
            <xdr:cNvPr id="1237" name="Check Box 213" hidden="1">
              <a:extLst>
                <a:ext uri="{63B3BB69-23CF-44E3-9099-C40C66FF867C}">
                  <a14:compatExt spid="_x0000_s1237"/>
                </a:ext>
                <a:ext uri="{FF2B5EF4-FFF2-40B4-BE49-F238E27FC236}">
                  <a16:creationId xmlns:a16="http://schemas.microsoft.com/office/drawing/2014/main" id="{00000000-0008-0000-02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8</xdr:col>
          <xdr:colOff>182880</xdr:colOff>
          <xdr:row>18</xdr:row>
          <xdr:rowOff>0</xdr:rowOff>
        </xdr:to>
        <xdr:sp macro="" textlink="">
          <xdr:nvSpPr>
            <xdr:cNvPr id="1238" name="Check Box 214" hidden="1">
              <a:extLst>
                <a:ext uri="{63B3BB69-23CF-44E3-9099-C40C66FF867C}">
                  <a14:compatExt spid="_x0000_s1238"/>
                </a:ext>
                <a:ext uri="{FF2B5EF4-FFF2-40B4-BE49-F238E27FC236}">
                  <a16:creationId xmlns:a16="http://schemas.microsoft.com/office/drawing/2014/main" id="{00000000-0008-0000-02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8</xdr:col>
          <xdr:colOff>182880</xdr:colOff>
          <xdr:row>19</xdr:row>
          <xdr:rowOff>0</xdr:rowOff>
        </xdr:to>
        <xdr:sp macro="" textlink="">
          <xdr:nvSpPr>
            <xdr:cNvPr id="1239" name="Check Box 215" hidden="1">
              <a:extLst>
                <a:ext uri="{63B3BB69-23CF-44E3-9099-C40C66FF867C}">
                  <a14:compatExt spid="_x0000_s1239"/>
                </a:ext>
                <a:ext uri="{FF2B5EF4-FFF2-40B4-BE49-F238E27FC236}">
                  <a16:creationId xmlns:a16="http://schemas.microsoft.com/office/drawing/2014/main" id="{00000000-0008-0000-02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8</xdr:col>
          <xdr:colOff>182880</xdr:colOff>
          <xdr:row>20</xdr:row>
          <xdr:rowOff>0</xdr:rowOff>
        </xdr:to>
        <xdr:sp macro="" textlink="">
          <xdr:nvSpPr>
            <xdr:cNvPr id="1240" name="Check Box 216" hidden="1">
              <a:extLst>
                <a:ext uri="{63B3BB69-23CF-44E3-9099-C40C66FF867C}">
                  <a14:compatExt spid="_x0000_s1240"/>
                </a:ext>
                <a:ext uri="{FF2B5EF4-FFF2-40B4-BE49-F238E27FC236}">
                  <a16:creationId xmlns:a16="http://schemas.microsoft.com/office/drawing/2014/main" id="{00000000-0008-0000-0200-0000D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8</xdr:col>
          <xdr:colOff>182880</xdr:colOff>
          <xdr:row>21</xdr:row>
          <xdr:rowOff>0</xdr:rowOff>
        </xdr:to>
        <xdr:sp macro="" textlink="">
          <xdr:nvSpPr>
            <xdr:cNvPr id="1241" name="Check Box 217" hidden="1">
              <a:extLst>
                <a:ext uri="{63B3BB69-23CF-44E3-9099-C40C66FF867C}">
                  <a14:compatExt spid="_x0000_s1241"/>
                </a:ext>
                <a:ext uri="{FF2B5EF4-FFF2-40B4-BE49-F238E27FC236}">
                  <a16:creationId xmlns:a16="http://schemas.microsoft.com/office/drawing/2014/main" id="{00000000-0008-0000-0200-0000D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8</xdr:col>
          <xdr:colOff>182880</xdr:colOff>
          <xdr:row>22</xdr:row>
          <xdr:rowOff>0</xdr:rowOff>
        </xdr:to>
        <xdr:sp macro="" textlink="">
          <xdr:nvSpPr>
            <xdr:cNvPr id="1242" name="Check Box 218" hidden="1">
              <a:extLst>
                <a:ext uri="{63B3BB69-23CF-44E3-9099-C40C66FF867C}">
                  <a14:compatExt spid="_x0000_s1242"/>
                </a:ext>
                <a:ext uri="{FF2B5EF4-FFF2-40B4-BE49-F238E27FC236}">
                  <a16:creationId xmlns:a16="http://schemas.microsoft.com/office/drawing/2014/main" id="{00000000-0008-0000-02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8</xdr:col>
          <xdr:colOff>182880</xdr:colOff>
          <xdr:row>23</xdr:row>
          <xdr:rowOff>0</xdr:rowOff>
        </xdr:to>
        <xdr:sp macro="" textlink="">
          <xdr:nvSpPr>
            <xdr:cNvPr id="1243" name="Check Box 219" hidden="1">
              <a:extLst>
                <a:ext uri="{63B3BB69-23CF-44E3-9099-C40C66FF867C}">
                  <a14:compatExt spid="_x0000_s1243"/>
                </a:ext>
                <a:ext uri="{FF2B5EF4-FFF2-40B4-BE49-F238E27FC236}">
                  <a16:creationId xmlns:a16="http://schemas.microsoft.com/office/drawing/2014/main" id="{00000000-0008-0000-02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0</xdr:colOff>
          <xdr:row>5</xdr:row>
          <xdr:rowOff>0</xdr:rowOff>
        </xdr:to>
        <xdr:sp macro="" textlink="">
          <xdr:nvSpPr>
            <xdr:cNvPr id="1268" name="Button 244" hidden="1">
              <a:extLst>
                <a:ext uri="{63B3BB69-23CF-44E3-9099-C40C66FF867C}">
                  <a14:compatExt spid="_x0000_s1268"/>
                </a:ext>
                <a:ext uri="{FF2B5EF4-FFF2-40B4-BE49-F238E27FC236}">
                  <a16:creationId xmlns:a16="http://schemas.microsoft.com/office/drawing/2014/main" id="{00000000-0008-0000-0200-0000F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0</xdr:colOff>
          <xdr:row>6</xdr:row>
          <xdr:rowOff>0</xdr:rowOff>
        </xdr:to>
        <xdr:sp macro="" textlink="">
          <xdr:nvSpPr>
            <xdr:cNvPr id="1269" name="Button 245" hidden="1">
              <a:extLst>
                <a:ext uri="{63B3BB69-23CF-44E3-9099-C40C66FF867C}">
                  <a14:compatExt spid="_x0000_s1269"/>
                </a:ext>
                <a:ext uri="{FF2B5EF4-FFF2-40B4-BE49-F238E27FC236}">
                  <a16:creationId xmlns:a16="http://schemas.microsoft.com/office/drawing/2014/main" id="{00000000-0008-0000-0200-0000F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4</xdr:col>
          <xdr:colOff>0</xdr:colOff>
          <xdr:row>7</xdr:row>
          <xdr:rowOff>0</xdr:rowOff>
        </xdr:to>
        <xdr:sp macro="" textlink="">
          <xdr:nvSpPr>
            <xdr:cNvPr id="1270" name="Button 246" hidden="1">
              <a:extLst>
                <a:ext uri="{63B3BB69-23CF-44E3-9099-C40C66FF867C}">
                  <a14:compatExt spid="_x0000_s1270"/>
                </a:ext>
                <a:ext uri="{FF2B5EF4-FFF2-40B4-BE49-F238E27FC236}">
                  <a16:creationId xmlns:a16="http://schemas.microsoft.com/office/drawing/2014/main" id="{00000000-0008-0000-0200-0000F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1271" name="Button 247" hidden="1">
              <a:extLst>
                <a:ext uri="{63B3BB69-23CF-44E3-9099-C40C66FF867C}">
                  <a14:compatExt spid="_x0000_s1271"/>
                </a:ext>
                <a:ext uri="{FF2B5EF4-FFF2-40B4-BE49-F238E27FC236}">
                  <a16:creationId xmlns:a16="http://schemas.microsoft.com/office/drawing/2014/main" id="{00000000-0008-0000-0200-0000F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4</xdr:col>
          <xdr:colOff>0</xdr:colOff>
          <xdr:row>9</xdr:row>
          <xdr:rowOff>0</xdr:rowOff>
        </xdr:to>
        <xdr:sp macro="" textlink="">
          <xdr:nvSpPr>
            <xdr:cNvPr id="1272" name="Button 248" hidden="1">
              <a:extLst>
                <a:ext uri="{63B3BB69-23CF-44E3-9099-C40C66FF867C}">
                  <a14:compatExt spid="_x0000_s1272"/>
                </a:ext>
                <a:ext uri="{FF2B5EF4-FFF2-40B4-BE49-F238E27FC236}">
                  <a16:creationId xmlns:a16="http://schemas.microsoft.com/office/drawing/2014/main" id="{00000000-0008-0000-0200-0000F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4</xdr:col>
          <xdr:colOff>0</xdr:colOff>
          <xdr:row>10</xdr:row>
          <xdr:rowOff>0</xdr:rowOff>
        </xdr:to>
        <xdr:sp macro="" textlink="">
          <xdr:nvSpPr>
            <xdr:cNvPr id="1273" name="Button 249" hidden="1">
              <a:extLst>
                <a:ext uri="{63B3BB69-23CF-44E3-9099-C40C66FF867C}">
                  <a14:compatExt spid="_x0000_s1273"/>
                </a:ext>
                <a:ext uri="{FF2B5EF4-FFF2-40B4-BE49-F238E27FC236}">
                  <a16:creationId xmlns:a16="http://schemas.microsoft.com/office/drawing/2014/main" id="{00000000-0008-0000-0200-0000F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274" name="Button 250" hidden="1">
              <a:extLst>
                <a:ext uri="{63B3BB69-23CF-44E3-9099-C40C66FF867C}">
                  <a14:compatExt spid="_x0000_s1274"/>
                </a:ext>
                <a:ext uri="{FF2B5EF4-FFF2-40B4-BE49-F238E27FC236}">
                  <a16:creationId xmlns:a16="http://schemas.microsoft.com/office/drawing/2014/main" id="{00000000-0008-0000-0200-0000F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275" name="Button 251" hidden="1">
              <a:extLst>
                <a:ext uri="{63B3BB69-23CF-44E3-9099-C40C66FF867C}">
                  <a14:compatExt spid="_x0000_s1275"/>
                </a:ext>
                <a:ext uri="{FF2B5EF4-FFF2-40B4-BE49-F238E27FC236}">
                  <a16:creationId xmlns:a16="http://schemas.microsoft.com/office/drawing/2014/main" id="{00000000-0008-0000-0200-0000F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276" name="Button 252" hidden="1">
              <a:extLst>
                <a:ext uri="{63B3BB69-23CF-44E3-9099-C40C66FF867C}">
                  <a14:compatExt spid="_x0000_s1276"/>
                </a:ext>
                <a:ext uri="{FF2B5EF4-FFF2-40B4-BE49-F238E27FC236}">
                  <a16:creationId xmlns:a16="http://schemas.microsoft.com/office/drawing/2014/main" id="{00000000-0008-0000-0200-0000F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277" name="Button 253" hidden="1">
              <a:extLst>
                <a:ext uri="{63B3BB69-23CF-44E3-9099-C40C66FF867C}">
                  <a14:compatExt spid="_x0000_s1277"/>
                </a:ext>
                <a:ext uri="{FF2B5EF4-FFF2-40B4-BE49-F238E27FC236}">
                  <a16:creationId xmlns:a16="http://schemas.microsoft.com/office/drawing/2014/main" id="{00000000-0008-0000-0200-0000F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200-0000F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200-0000F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200-00000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200-00000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200-00000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200-00000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0</xdr:colOff>
          <xdr:row>24</xdr:row>
          <xdr:rowOff>0</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200-00000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0</xdr:colOff>
          <xdr:row>25</xdr:row>
          <xdr:rowOff>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200-00000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0</xdr:rowOff>
        </xdr:from>
        <xdr:to>
          <xdr:col>4</xdr:col>
          <xdr:colOff>0</xdr:colOff>
          <xdr:row>26</xdr:row>
          <xdr:rowOff>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200-00000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0</xdr:rowOff>
        </xdr:from>
        <xdr:to>
          <xdr:col>4</xdr:col>
          <xdr:colOff>0</xdr:colOff>
          <xdr:row>27</xdr:row>
          <xdr:rowOff>0</xdr:rowOff>
        </xdr:to>
        <xdr:sp macro="" textlink="">
          <xdr:nvSpPr>
            <xdr:cNvPr id="1292" name="Button 268" hidden="1">
              <a:extLst>
                <a:ext uri="{63B3BB69-23CF-44E3-9099-C40C66FF867C}">
                  <a14:compatExt spid="_x0000_s1292"/>
                </a:ext>
                <a:ext uri="{FF2B5EF4-FFF2-40B4-BE49-F238E27FC236}">
                  <a16:creationId xmlns:a16="http://schemas.microsoft.com/office/drawing/2014/main" id="{00000000-0008-0000-0200-00000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0</xdr:rowOff>
        </xdr:from>
        <xdr:to>
          <xdr:col>4</xdr:col>
          <xdr:colOff>0</xdr:colOff>
          <xdr:row>28</xdr:row>
          <xdr:rowOff>0</xdr:rowOff>
        </xdr:to>
        <xdr:sp macro="" textlink="">
          <xdr:nvSpPr>
            <xdr:cNvPr id="1293" name="Button 269" hidden="1">
              <a:extLst>
                <a:ext uri="{63B3BB69-23CF-44E3-9099-C40C66FF867C}">
                  <a14:compatExt spid="_x0000_s1293"/>
                </a:ext>
                <a:ext uri="{FF2B5EF4-FFF2-40B4-BE49-F238E27FC236}">
                  <a16:creationId xmlns:a16="http://schemas.microsoft.com/office/drawing/2014/main" id="{00000000-0008-0000-0200-00000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0</xdr:rowOff>
        </xdr:from>
        <xdr:to>
          <xdr:col>4</xdr:col>
          <xdr:colOff>0</xdr:colOff>
          <xdr:row>29</xdr:row>
          <xdr:rowOff>0</xdr:rowOff>
        </xdr:to>
        <xdr:sp macro="" textlink="">
          <xdr:nvSpPr>
            <xdr:cNvPr id="1294" name="Button 270" hidden="1">
              <a:extLst>
                <a:ext uri="{63B3BB69-23CF-44E3-9099-C40C66FF867C}">
                  <a14:compatExt spid="_x0000_s1294"/>
                </a:ext>
                <a:ext uri="{FF2B5EF4-FFF2-40B4-BE49-F238E27FC236}">
                  <a16:creationId xmlns:a16="http://schemas.microsoft.com/office/drawing/2014/main" id="{00000000-0008-0000-0200-00000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0</xdr:rowOff>
        </xdr:from>
        <xdr:to>
          <xdr:col>6</xdr:col>
          <xdr:colOff>0</xdr:colOff>
          <xdr:row>5</xdr:row>
          <xdr:rowOff>0</xdr:rowOff>
        </xdr:to>
        <xdr:sp macro="" textlink="">
          <xdr:nvSpPr>
            <xdr:cNvPr id="1295" name="Button 271" hidden="1">
              <a:extLst>
                <a:ext uri="{63B3BB69-23CF-44E3-9099-C40C66FF867C}">
                  <a14:compatExt spid="_x0000_s1295"/>
                </a:ext>
                <a:ext uri="{FF2B5EF4-FFF2-40B4-BE49-F238E27FC236}">
                  <a16:creationId xmlns:a16="http://schemas.microsoft.com/office/drawing/2014/main" id="{00000000-0008-0000-0200-00000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0</xdr:colOff>
          <xdr:row>6</xdr:row>
          <xdr:rowOff>0</xdr:rowOff>
        </xdr:to>
        <xdr:sp macro="" textlink="">
          <xdr:nvSpPr>
            <xdr:cNvPr id="1296" name="Button 272" hidden="1">
              <a:extLst>
                <a:ext uri="{63B3BB69-23CF-44E3-9099-C40C66FF867C}">
                  <a14:compatExt spid="_x0000_s1296"/>
                </a:ext>
                <a:ext uri="{FF2B5EF4-FFF2-40B4-BE49-F238E27FC236}">
                  <a16:creationId xmlns:a16="http://schemas.microsoft.com/office/drawing/2014/main" id="{00000000-0008-0000-0200-00001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6</xdr:row>
          <xdr:rowOff>0</xdr:rowOff>
        </xdr:from>
        <xdr:to>
          <xdr:col>6</xdr:col>
          <xdr:colOff>0</xdr:colOff>
          <xdr:row>7</xdr:row>
          <xdr:rowOff>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200-00001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200-00001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6</xdr:col>
          <xdr:colOff>0</xdr:colOff>
          <xdr:row>9</xdr:row>
          <xdr:rowOff>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200-00001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6</xdr:col>
          <xdr:colOff>0</xdr:colOff>
          <xdr:row>10</xdr:row>
          <xdr:rowOff>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200-00001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0</xdr:rowOff>
        </xdr:from>
        <xdr:to>
          <xdr:col>6</xdr:col>
          <xdr:colOff>0</xdr:colOff>
          <xdr:row>13</xdr:row>
          <xdr:rowOff>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200-00001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6</xdr:col>
          <xdr:colOff>0</xdr:colOff>
          <xdr:row>14</xdr:row>
          <xdr:rowOff>0</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200-00001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0</xdr:rowOff>
        </xdr:from>
        <xdr:to>
          <xdr:col>6</xdr:col>
          <xdr:colOff>0</xdr:colOff>
          <xdr:row>15</xdr:row>
          <xdr:rowOff>0</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200-00001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6</xdr:col>
          <xdr:colOff>0</xdr:colOff>
          <xdr:row>16</xdr:row>
          <xdr:rowOff>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200-00001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0</xdr:colOff>
          <xdr:row>17</xdr:row>
          <xdr:rowOff>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200-00001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0</xdr:colOff>
          <xdr:row>18</xdr:row>
          <xdr:rowOff>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200-00001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0</xdr:colOff>
          <xdr:row>19</xdr:row>
          <xdr:rowOff>0</xdr:rowOff>
        </xdr:to>
        <xdr:sp macro="" textlink="">
          <xdr:nvSpPr>
            <xdr:cNvPr id="1308" name="Button 284" hidden="1">
              <a:extLst>
                <a:ext uri="{63B3BB69-23CF-44E3-9099-C40C66FF867C}">
                  <a14:compatExt spid="_x0000_s1308"/>
                </a:ext>
                <a:ext uri="{FF2B5EF4-FFF2-40B4-BE49-F238E27FC236}">
                  <a16:creationId xmlns:a16="http://schemas.microsoft.com/office/drawing/2014/main" id="{00000000-0008-0000-0200-00001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0</xdr:colOff>
          <xdr:row>20</xdr:row>
          <xdr:rowOff>0</xdr:rowOff>
        </xdr:to>
        <xdr:sp macro="" textlink="">
          <xdr:nvSpPr>
            <xdr:cNvPr id="1309" name="Button 285" hidden="1">
              <a:extLst>
                <a:ext uri="{63B3BB69-23CF-44E3-9099-C40C66FF867C}">
                  <a14:compatExt spid="_x0000_s1309"/>
                </a:ext>
                <a:ext uri="{FF2B5EF4-FFF2-40B4-BE49-F238E27FC236}">
                  <a16:creationId xmlns:a16="http://schemas.microsoft.com/office/drawing/2014/main" id="{00000000-0008-0000-0200-00001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0</xdr:colOff>
          <xdr:row>21</xdr:row>
          <xdr:rowOff>0</xdr:rowOff>
        </xdr:to>
        <xdr:sp macro="" textlink="">
          <xdr:nvSpPr>
            <xdr:cNvPr id="1310" name="Button 286" hidden="1">
              <a:extLst>
                <a:ext uri="{63B3BB69-23CF-44E3-9099-C40C66FF867C}">
                  <a14:compatExt spid="_x0000_s1310"/>
                </a:ext>
                <a:ext uri="{FF2B5EF4-FFF2-40B4-BE49-F238E27FC236}">
                  <a16:creationId xmlns:a16="http://schemas.microsoft.com/office/drawing/2014/main" id="{00000000-0008-0000-0200-00001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0</xdr:colOff>
          <xdr:row>22</xdr:row>
          <xdr:rowOff>0</xdr:rowOff>
        </xdr:to>
        <xdr:sp macro="" textlink="">
          <xdr:nvSpPr>
            <xdr:cNvPr id="1311" name="Button 287" hidden="1">
              <a:extLst>
                <a:ext uri="{63B3BB69-23CF-44E3-9099-C40C66FF867C}">
                  <a14:compatExt spid="_x0000_s1311"/>
                </a:ext>
                <a:ext uri="{FF2B5EF4-FFF2-40B4-BE49-F238E27FC236}">
                  <a16:creationId xmlns:a16="http://schemas.microsoft.com/office/drawing/2014/main" id="{00000000-0008-0000-0200-00001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0</xdr:colOff>
          <xdr:row>23</xdr:row>
          <xdr:rowOff>0</xdr:rowOff>
        </xdr:to>
        <xdr:sp macro="" textlink="">
          <xdr:nvSpPr>
            <xdr:cNvPr id="1312" name="Button 288" hidden="1">
              <a:extLst>
                <a:ext uri="{63B3BB69-23CF-44E3-9099-C40C66FF867C}">
                  <a14:compatExt spid="_x0000_s1312"/>
                </a:ext>
                <a:ext uri="{FF2B5EF4-FFF2-40B4-BE49-F238E27FC236}">
                  <a16:creationId xmlns:a16="http://schemas.microsoft.com/office/drawing/2014/main" id="{00000000-0008-0000-0200-00002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6</xdr:col>
          <xdr:colOff>0</xdr:colOff>
          <xdr:row>26</xdr:row>
          <xdr:rowOff>0</xdr:rowOff>
        </xdr:to>
        <xdr:sp macro="" textlink="">
          <xdr:nvSpPr>
            <xdr:cNvPr id="1313" name="Button 289" hidden="1">
              <a:extLst>
                <a:ext uri="{63B3BB69-23CF-44E3-9099-C40C66FF867C}">
                  <a14:compatExt spid="_x0000_s1313"/>
                </a:ext>
                <a:ext uri="{FF2B5EF4-FFF2-40B4-BE49-F238E27FC236}">
                  <a16:creationId xmlns:a16="http://schemas.microsoft.com/office/drawing/2014/main" id="{00000000-0008-0000-0200-00002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6</xdr:col>
          <xdr:colOff>0</xdr:colOff>
          <xdr:row>27</xdr:row>
          <xdr:rowOff>0</xdr:rowOff>
        </xdr:to>
        <xdr:sp macro="" textlink="">
          <xdr:nvSpPr>
            <xdr:cNvPr id="1314" name="Button 290" hidden="1">
              <a:extLst>
                <a:ext uri="{63B3BB69-23CF-44E3-9099-C40C66FF867C}">
                  <a14:compatExt spid="_x0000_s1314"/>
                </a:ext>
                <a:ext uri="{FF2B5EF4-FFF2-40B4-BE49-F238E27FC236}">
                  <a16:creationId xmlns:a16="http://schemas.microsoft.com/office/drawing/2014/main" id="{00000000-0008-0000-0200-00002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6</xdr:col>
          <xdr:colOff>0</xdr:colOff>
          <xdr:row>28</xdr:row>
          <xdr:rowOff>0</xdr:rowOff>
        </xdr:to>
        <xdr:sp macro="" textlink="">
          <xdr:nvSpPr>
            <xdr:cNvPr id="1317" name="Button 293" hidden="1">
              <a:extLst>
                <a:ext uri="{63B3BB69-23CF-44E3-9099-C40C66FF867C}">
                  <a14:compatExt spid="_x0000_s1317"/>
                </a:ext>
                <a:ext uri="{FF2B5EF4-FFF2-40B4-BE49-F238E27FC236}">
                  <a16:creationId xmlns:a16="http://schemas.microsoft.com/office/drawing/2014/main" id="{00000000-0008-0000-0200-00002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28</xdr:row>
          <xdr:rowOff>0</xdr:rowOff>
        </xdr:from>
        <xdr:to>
          <xdr:col>6</xdr:col>
          <xdr:colOff>0</xdr:colOff>
          <xdr:row>29</xdr:row>
          <xdr:rowOff>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200-00002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6</xdr:col>
          <xdr:colOff>0</xdr:colOff>
          <xdr:row>30</xdr:row>
          <xdr:rowOff>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200-00002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6</xdr:col>
          <xdr:colOff>0</xdr:colOff>
          <xdr:row>31</xdr:row>
          <xdr:rowOff>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200-00002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6</xdr:col>
          <xdr:colOff>0</xdr:colOff>
          <xdr:row>32</xdr:row>
          <xdr:rowOff>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200-00002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32</xdr:row>
          <xdr:rowOff>0</xdr:rowOff>
        </xdr:from>
        <xdr:to>
          <xdr:col>6</xdr:col>
          <xdr:colOff>0</xdr:colOff>
          <xdr:row>33</xdr:row>
          <xdr:rowOff>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200-00002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33</xdr:row>
          <xdr:rowOff>0</xdr:rowOff>
        </xdr:from>
        <xdr:to>
          <xdr:col>6</xdr:col>
          <xdr:colOff>0</xdr:colOff>
          <xdr:row>34</xdr:row>
          <xdr:rowOff>0</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200-00002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6</xdr:col>
          <xdr:colOff>0</xdr:colOff>
          <xdr:row>35</xdr:row>
          <xdr:rowOff>0</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200-00002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5</xdr:col>
          <xdr:colOff>0</xdr:colOff>
          <xdr:row>4</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DIST CAN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7</xdr:row>
          <xdr:rowOff>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300-00002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6</xdr:col>
          <xdr:colOff>0</xdr:colOff>
          <xdr:row>4</xdr:row>
          <xdr:rowOff>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300-00002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SPLIT CAN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0</xdr:rowOff>
        </xdr:from>
        <xdr:to>
          <xdr:col>6</xdr:col>
          <xdr:colOff>0</xdr:colOff>
          <xdr:row>7</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3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13</xdr:row>
          <xdr:rowOff>0</xdr:rowOff>
        </xdr:from>
        <xdr:to>
          <xdr:col>5</xdr:col>
          <xdr:colOff>0</xdr:colOff>
          <xdr:row>15</xdr:row>
          <xdr:rowOff>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Return to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15</xdr:row>
          <xdr:rowOff>0</xdr:rowOff>
        </xdr:from>
        <xdr:to>
          <xdr:col>5</xdr:col>
          <xdr:colOff>0</xdr:colOff>
          <xdr:row>17</xdr:row>
          <xdr:rowOff>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300-00002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0</xdr:colOff>
          <xdr:row>2</xdr:row>
          <xdr:rowOff>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300-00003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3</xdr:row>
          <xdr:rowOff>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300-00003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4</xdr:col>
          <xdr:colOff>0</xdr:colOff>
          <xdr:row>6</xdr:row>
          <xdr:rowOff>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300-00003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 Current Equipment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0</xdr:rowOff>
        </xdr:from>
        <xdr:to>
          <xdr:col>4</xdr:col>
          <xdr:colOff>0</xdr:colOff>
          <xdr:row>9</xdr:row>
          <xdr:rowOff>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 Sheath Name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32</xdr:row>
          <xdr:rowOff>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400-00003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MOP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7239" name="Button 71" hidden="1">
              <a:extLst>
                <a:ext uri="{63B3BB69-23CF-44E3-9099-C40C66FF867C}">
                  <a14:compatExt spid="_x0000_s7239"/>
                </a:ext>
                <a:ext uri="{FF2B5EF4-FFF2-40B4-BE49-F238E27FC236}">
                  <a16:creationId xmlns:a16="http://schemas.microsoft.com/office/drawing/2014/main" id="{00000000-0008-0000-0400-00004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400-00004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241" name="Button 73" hidden="1">
              <a:extLst>
                <a:ext uri="{63B3BB69-23CF-44E3-9099-C40C66FF867C}">
                  <a14:compatExt spid="_x0000_s7241"/>
                </a:ext>
                <a:ext uri="{FF2B5EF4-FFF2-40B4-BE49-F238E27FC236}">
                  <a16:creationId xmlns:a16="http://schemas.microsoft.com/office/drawing/2014/main" id="{00000000-0008-0000-0400-000049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7242" name="Button 74" hidden="1">
              <a:extLst>
                <a:ext uri="{63B3BB69-23CF-44E3-9099-C40C66FF867C}">
                  <a14:compatExt spid="_x0000_s7242"/>
                </a:ext>
                <a:ext uri="{FF2B5EF4-FFF2-40B4-BE49-F238E27FC236}">
                  <a16:creationId xmlns:a16="http://schemas.microsoft.com/office/drawing/2014/main" id="{00000000-0008-0000-0400-00004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0</xdr:rowOff>
        </xdr:to>
        <xdr:sp macro="" textlink="">
          <xdr:nvSpPr>
            <xdr:cNvPr id="7243" name="Button 75" hidden="1">
              <a:extLst>
                <a:ext uri="{63B3BB69-23CF-44E3-9099-C40C66FF867C}">
                  <a14:compatExt spid="_x0000_s7243"/>
                </a:ext>
                <a:ext uri="{FF2B5EF4-FFF2-40B4-BE49-F238E27FC236}">
                  <a16:creationId xmlns:a16="http://schemas.microsoft.com/office/drawing/2014/main" id="{00000000-0008-0000-0400-00004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0</xdr:colOff>
          <xdr:row>9</xdr:row>
          <xdr:rowOff>0</xdr:rowOff>
        </xdr:to>
        <xdr:sp macro="" textlink="">
          <xdr:nvSpPr>
            <xdr:cNvPr id="7244" name="Button 76" hidden="1">
              <a:extLst>
                <a:ext uri="{63B3BB69-23CF-44E3-9099-C40C66FF867C}">
                  <a14:compatExt spid="_x0000_s7244"/>
                </a:ext>
                <a:ext uri="{FF2B5EF4-FFF2-40B4-BE49-F238E27FC236}">
                  <a16:creationId xmlns:a16="http://schemas.microsoft.com/office/drawing/2014/main" id="{00000000-0008-0000-0400-00004C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0</xdr:colOff>
          <xdr:row>10</xdr:row>
          <xdr:rowOff>0</xdr:rowOff>
        </xdr:to>
        <xdr:sp macro="" textlink="">
          <xdr:nvSpPr>
            <xdr:cNvPr id="7245" name="Button 77" hidden="1">
              <a:extLst>
                <a:ext uri="{63B3BB69-23CF-44E3-9099-C40C66FF867C}">
                  <a14:compatExt spid="_x0000_s7245"/>
                </a:ext>
                <a:ext uri="{FF2B5EF4-FFF2-40B4-BE49-F238E27FC236}">
                  <a16:creationId xmlns:a16="http://schemas.microsoft.com/office/drawing/2014/main" id="{00000000-0008-0000-0400-00004D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7246" name="Button 78" hidden="1">
              <a:extLst>
                <a:ext uri="{63B3BB69-23CF-44E3-9099-C40C66FF867C}">
                  <a14:compatExt spid="_x0000_s7246"/>
                </a:ext>
                <a:ext uri="{FF2B5EF4-FFF2-40B4-BE49-F238E27FC236}">
                  <a16:creationId xmlns:a16="http://schemas.microsoft.com/office/drawing/2014/main" id="{00000000-0008-0000-0400-00004E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0</xdr:colOff>
          <xdr:row>12</xdr:row>
          <xdr:rowOff>0</xdr:rowOff>
        </xdr:to>
        <xdr:sp macro="" textlink="">
          <xdr:nvSpPr>
            <xdr:cNvPr id="7247" name="Button 79" hidden="1">
              <a:extLst>
                <a:ext uri="{63B3BB69-23CF-44E3-9099-C40C66FF867C}">
                  <a14:compatExt spid="_x0000_s7247"/>
                </a:ext>
                <a:ext uri="{FF2B5EF4-FFF2-40B4-BE49-F238E27FC236}">
                  <a16:creationId xmlns:a16="http://schemas.microsoft.com/office/drawing/2014/main" id="{00000000-0008-0000-0400-00004F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0</xdr:colOff>
          <xdr:row>13</xdr:row>
          <xdr:rowOff>0</xdr:rowOff>
        </xdr:to>
        <xdr:sp macro="" textlink="">
          <xdr:nvSpPr>
            <xdr:cNvPr id="7248" name="Button 80" hidden="1">
              <a:extLst>
                <a:ext uri="{63B3BB69-23CF-44E3-9099-C40C66FF867C}">
                  <a14:compatExt spid="_x0000_s7248"/>
                </a:ext>
                <a:ext uri="{FF2B5EF4-FFF2-40B4-BE49-F238E27FC236}">
                  <a16:creationId xmlns:a16="http://schemas.microsoft.com/office/drawing/2014/main" id="{00000000-0008-0000-0400-000050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0</xdr:colOff>
          <xdr:row>14</xdr:row>
          <xdr:rowOff>0</xdr:rowOff>
        </xdr:to>
        <xdr:sp macro="" textlink="">
          <xdr:nvSpPr>
            <xdr:cNvPr id="7249" name="Button 81" hidden="1">
              <a:extLst>
                <a:ext uri="{63B3BB69-23CF-44E3-9099-C40C66FF867C}">
                  <a14:compatExt spid="_x0000_s7249"/>
                </a:ext>
                <a:ext uri="{FF2B5EF4-FFF2-40B4-BE49-F238E27FC236}">
                  <a16:creationId xmlns:a16="http://schemas.microsoft.com/office/drawing/2014/main" id="{00000000-0008-0000-0400-00005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0</xdr:colOff>
          <xdr:row>15</xdr:row>
          <xdr:rowOff>0</xdr:rowOff>
        </xdr:to>
        <xdr:sp macro="" textlink="">
          <xdr:nvSpPr>
            <xdr:cNvPr id="7250" name="Button 82" hidden="1">
              <a:extLst>
                <a:ext uri="{63B3BB69-23CF-44E3-9099-C40C66FF867C}">
                  <a14:compatExt spid="_x0000_s7250"/>
                </a:ext>
                <a:ext uri="{FF2B5EF4-FFF2-40B4-BE49-F238E27FC236}">
                  <a16:creationId xmlns:a16="http://schemas.microsoft.com/office/drawing/2014/main" id="{00000000-0008-0000-0400-00005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0</xdr:colOff>
          <xdr:row>16</xdr:row>
          <xdr:rowOff>0</xdr:rowOff>
        </xdr:to>
        <xdr:sp macro="" textlink="">
          <xdr:nvSpPr>
            <xdr:cNvPr id="7251" name="Button 83" hidden="1">
              <a:extLst>
                <a:ext uri="{63B3BB69-23CF-44E3-9099-C40C66FF867C}">
                  <a14:compatExt spid="_x0000_s7251"/>
                </a:ext>
                <a:ext uri="{FF2B5EF4-FFF2-40B4-BE49-F238E27FC236}">
                  <a16:creationId xmlns:a16="http://schemas.microsoft.com/office/drawing/2014/main" id="{00000000-0008-0000-0400-00005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0</xdr:colOff>
          <xdr:row>17</xdr:row>
          <xdr:rowOff>0</xdr:rowOff>
        </xdr:to>
        <xdr:sp macro="" textlink="">
          <xdr:nvSpPr>
            <xdr:cNvPr id="7252" name="Button 84" hidden="1">
              <a:extLst>
                <a:ext uri="{63B3BB69-23CF-44E3-9099-C40C66FF867C}">
                  <a14:compatExt spid="_x0000_s7252"/>
                </a:ext>
                <a:ext uri="{FF2B5EF4-FFF2-40B4-BE49-F238E27FC236}">
                  <a16:creationId xmlns:a16="http://schemas.microsoft.com/office/drawing/2014/main" id="{00000000-0008-0000-0400-00005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0</xdr:colOff>
          <xdr:row>18</xdr:row>
          <xdr:rowOff>0</xdr:rowOff>
        </xdr:to>
        <xdr:sp macro="" textlink="">
          <xdr:nvSpPr>
            <xdr:cNvPr id="7253" name="Button 85" hidden="1">
              <a:extLst>
                <a:ext uri="{63B3BB69-23CF-44E3-9099-C40C66FF867C}">
                  <a14:compatExt spid="_x0000_s7253"/>
                </a:ext>
                <a:ext uri="{FF2B5EF4-FFF2-40B4-BE49-F238E27FC236}">
                  <a16:creationId xmlns:a16="http://schemas.microsoft.com/office/drawing/2014/main" id="{00000000-0008-0000-0400-00005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0</xdr:colOff>
          <xdr:row>19</xdr:row>
          <xdr:rowOff>0</xdr:rowOff>
        </xdr:to>
        <xdr:sp macro="" textlink="">
          <xdr:nvSpPr>
            <xdr:cNvPr id="7254" name="Button 86" hidden="1">
              <a:extLst>
                <a:ext uri="{63B3BB69-23CF-44E3-9099-C40C66FF867C}">
                  <a14:compatExt spid="_x0000_s7254"/>
                </a:ext>
                <a:ext uri="{FF2B5EF4-FFF2-40B4-BE49-F238E27FC236}">
                  <a16:creationId xmlns:a16="http://schemas.microsoft.com/office/drawing/2014/main" id="{00000000-0008-0000-0400-00005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0</xdr:colOff>
          <xdr:row>20</xdr:row>
          <xdr:rowOff>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400-00005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0</xdr:colOff>
          <xdr:row>21</xdr:row>
          <xdr:rowOff>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400-00005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0</xdr:colOff>
          <xdr:row>22</xdr:row>
          <xdr:rowOff>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400-000059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0</xdr:colOff>
          <xdr:row>23</xdr:row>
          <xdr:rowOff>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400-00005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24</xdr:row>
          <xdr:rowOff>0</xdr:rowOff>
        </xdr:to>
        <xdr:sp macro="" textlink="">
          <xdr:nvSpPr>
            <xdr:cNvPr id="7259" name="Button 91" hidden="1">
              <a:extLst>
                <a:ext uri="{63B3BB69-23CF-44E3-9099-C40C66FF867C}">
                  <a14:compatExt spid="_x0000_s7259"/>
                </a:ext>
                <a:ext uri="{FF2B5EF4-FFF2-40B4-BE49-F238E27FC236}">
                  <a16:creationId xmlns:a16="http://schemas.microsoft.com/office/drawing/2014/main" id="{00000000-0008-0000-0400-00005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0</xdr:colOff>
          <xdr:row>25</xdr:row>
          <xdr:rowOff>0</xdr:rowOff>
        </xdr:to>
        <xdr:sp macro="" textlink="">
          <xdr:nvSpPr>
            <xdr:cNvPr id="7261" name="Button 93" hidden="1">
              <a:extLst>
                <a:ext uri="{63B3BB69-23CF-44E3-9099-C40C66FF867C}">
                  <a14:compatExt spid="_x0000_s7261"/>
                </a:ext>
                <a:ext uri="{FF2B5EF4-FFF2-40B4-BE49-F238E27FC236}">
                  <a16:creationId xmlns:a16="http://schemas.microsoft.com/office/drawing/2014/main" id="{00000000-0008-0000-0400-00005D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3</xdr:col>
          <xdr:colOff>0</xdr:colOff>
          <xdr:row>8</xdr:row>
          <xdr:rowOff>0</xdr:rowOff>
        </xdr:to>
        <xdr:sp macro="" textlink="">
          <xdr:nvSpPr>
            <xdr:cNvPr id="37902" name="Button 14" hidden="1">
              <a:extLst>
                <a:ext uri="{63B3BB69-23CF-44E3-9099-C40C66FF867C}">
                  <a14:compatExt spid="_x0000_s37902"/>
                </a:ext>
                <a:ext uri="{FF2B5EF4-FFF2-40B4-BE49-F238E27FC236}">
                  <a16:creationId xmlns:a16="http://schemas.microsoft.com/office/drawing/2014/main" id="{00000000-0008-0000-0500-00000E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Format BOMs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11</xdr:row>
          <xdr:rowOff>0</xdr:rowOff>
        </xdr:to>
        <xdr:sp macro="" textlink="">
          <xdr:nvSpPr>
            <xdr:cNvPr id="37927" name="Button 39" hidden="1">
              <a:extLst>
                <a:ext uri="{63B3BB69-23CF-44E3-9099-C40C66FF867C}">
                  <a14:compatExt spid="_x0000_s37927"/>
                </a:ext>
                <a:ext uri="{FF2B5EF4-FFF2-40B4-BE49-F238E27FC236}">
                  <a16:creationId xmlns:a16="http://schemas.microsoft.com/office/drawing/2014/main" id="{00000000-0008-0000-0500-000027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Overall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37928" name="Button 40" hidden="1">
              <a:extLst>
                <a:ext uri="{63B3BB69-23CF-44E3-9099-C40C66FF867C}">
                  <a14:compatExt spid="_x0000_s37928"/>
                </a:ext>
                <a:ext uri="{FF2B5EF4-FFF2-40B4-BE49-F238E27FC236}">
                  <a16:creationId xmlns:a16="http://schemas.microsoft.com/office/drawing/2014/main" id="{00000000-0008-0000-0500-00002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37929" name="Button 41" hidden="1">
              <a:extLst>
                <a:ext uri="{63B3BB69-23CF-44E3-9099-C40C66FF867C}">
                  <a14:compatExt spid="_x0000_s37929"/>
                </a:ext>
                <a:ext uri="{FF2B5EF4-FFF2-40B4-BE49-F238E27FC236}">
                  <a16:creationId xmlns:a16="http://schemas.microsoft.com/office/drawing/2014/main" id="{00000000-0008-0000-0500-000029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12</xdr:row>
          <xdr:rowOff>0</xdr:rowOff>
        </xdr:from>
        <xdr:to>
          <xdr:col>3</xdr:col>
          <xdr:colOff>0</xdr:colOff>
          <xdr:row>15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6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 CBG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16</xdr:row>
          <xdr:rowOff>0</xdr:rowOff>
        </xdr:from>
        <xdr:to>
          <xdr:col>3</xdr:col>
          <xdr:colOff>0</xdr:colOff>
          <xdr:row>19</xdr:row>
          <xdr:rowOff>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600-000005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CBG RESULTS TO HAF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600-000006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600-000007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8</xdr:row>
          <xdr:rowOff>0</xdr:rowOff>
        </xdr:from>
        <xdr:to>
          <xdr:col>3</xdr:col>
          <xdr:colOff>0</xdr:colOff>
          <xdr:row>11</xdr:row>
          <xdr:rowOff>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600-000008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FORMAT HAF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20</xdr:row>
          <xdr:rowOff>0</xdr:rowOff>
        </xdr:from>
        <xdr:to>
          <xdr:col>3</xdr:col>
          <xdr:colOff>0</xdr:colOff>
          <xdr:row>23</xdr:row>
          <xdr:rowOff>0</xdr:rowOff>
        </xdr:to>
        <xdr:sp macro="" textlink="">
          <xdr:nvSpPr>
            <xdr:cNvPr id="38921" name="Button 9" hidden="1">
              <a:extLst>
                <a:ext uri="{63B3BB69-23CF-44E3-9099-C40C66FF867C}">
                  <a14:compatExt spid="_x0000_s38921"/>
                </a:ext>
                <a:ext uri="{FF2B5EF4-FFF2-40B4-BE49-F238E27FC236}">
                  <a16:creationId xmlns:a16="http://schemas.microsoft.com/office/drawing/2014/main" id="{00000000-0008-0000-0600-000009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SPLIT HAF (RDOF/SG,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7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xdr:twoCellAnchor editAs="absolute">
    <xdr:from>
      <xdr:col>0</xdr:col>
      <xdr:colOff>0</xdr:colOff>
      <xdr:row>4</xdr:row>
      <xdr:rowOff>0</xdr:rowOff>
    </xdr:from>
    <xdr:to>
      <xdr:col>1</xdr:col>
      <xdr:colOff>335280</xdr:colOff>
      <xdr:row>6</xdr:row>
      <xdr:rowOff>0</xdr:rowOff>
    </xdr:to>
    <xdr:sp macro="[0]!ImportKMLEnclosures" textlink="">
      <xdr:nvSpPr>
        <xdr:cNvPr id="2" name="Rectangle 1">
          <a:extLst>
            <a:ext uri="{FF2B5EF4-FFF2-40B4-BE49-F238E27FC236}">
              <a16:creationId xmlns:a16="http://schemas.microsoft.com/office/drawing/2014/main" id="{00000000-0008-0000-0700-000002000000}"/>
            </a:ext>
          </a:extLst>
        </xdr:cNvPr>
        <xdr:cNvSpPr/>
      </xdr:nvSpPr>
      <xdr:spPr>
        <a:xfrm>
          <a:off x="0" y="815340"/>
          <a:ext cx="1249680" cy="365760"/>
        </a:xfrm>
        <a:prstGeom prst="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Get KML Data</a:t>
          </a:r>
        </a:p>
      </xdr:txBody>
    </xdr:sp>
    <xdr:clientData/>
  </xdr:twoCellAnchor>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0</xdr:colOff>
          <xdr:row>29</xdr:row>
          <xdr:rowOff>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7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Draft New Email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11</xdr:row>
          <xdr:rowOff>0</xdr:rowOff>
        </xdr:from>
        <xdr:to>
          <xdr:col>1</xdr:col>
          <xdr:colOff>0</xdr:colOff>
          <xdr:row>13</xdr:row>
          <xdr:rowOff>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8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Draft New Email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2</xdr:row>
          <xdr:rowOff>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900-000001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BOM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0</xdr:colOff>
          <xdr:row>2</xdr:row>
          <xdr:rowOff>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900-000002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MOP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3</xdr:row>
      <xdr:rowOff>1</xdr:rowOff>
    </xdr:from>
    <xdr:to>
      <xdr:col>8</xdr:col>
      <xdr:colOff>155116</xdr:colOff>
      <xdr:row>17</xdr:row>
      <xdr:rowOff>1</xdr:rowOff>
    </xdr:to>
    <xdr:pic>
      <xdr:nvPicPr>
        <xdr:cNvPr id="102" name="Picture 101">
          <a:extLst>
            <a:ext uri="{FF2B5EF4-FFF2-40B4-BE49-F238E27FC236}">
              <a16:creationId xmlns:a16="http://schemas.microsoft.com/office/drawing/2014/main" id="{00000000-0008-0000-0A00-000066000000}"/>
            </a:ext>
          </a:extLst>
        </xdr:cNvPr>
        <xdr:cNvPicPr>
          <a:picLocks noChangeAspect="1"/>
        </xdr:cNvPicPr>
      </xdr:nvPicPr>
      <xdr:blipFill>
        <a:blip xmlns:r="http://schemas.openxmlformats.org/officeDocument/2006/relationships" r:embed="rId1"/>
        <a:stretch>
          <a:fillRect/>
        </a:stretch>
      </xdr:blipFill>
      <xdr:spPr>
        <a:xfrm>
          <a:off x="0" y="670561"/>
          <a:ext cx="5031916" cy="2560320"/>
        </a:xfrm>
        <a:prstGeom prst="rect">
          <a:avLst/>
        </a:prstGeom>
      </xdr:spPr>
    </xdr:pic>
    <xdr:clientData/>
  </xdr:twoCellAnchor>
  <xdr:twoCellAnchor editAs="oneCell">
    <xdr:from>
      <xdr:col>0</xdr:col>
      <xdr:colOff>0</xdr:colOff>
      <xdr:row>20</xdr:row>
      <xdr:rowOff>1</xdr:rowOff>
    </xdr:from>
    <xdr:to>
      <xdr:col>11</xdr:col>
      <xdr:colOff>152400</xdr:colOff>
      <xdr:row>25</xdr:row>
      <xdr:rowOff>1</xdr:rowOff>
    </xdr:to>
    <xdr:pic>
      <xdr:nvPicPr>
        <xdr:cNvPr id="103" name="Picture 102">
          <a:extLst>
            <a:ext uri="{FF2B5EF4-FFF2-40B4-BE49-F238E27FC236}">
              <a16:creationId xmlns:a16="http://schemas.microsoft.com/office/drawing/2014/main" id="{00000000-0008-0000-0A00-000067000000}"/>
            </a:ext>
          </a:extLst>
        </xdr:cNvPr>
        <xdr:cNvPicPr>
          <a:picLocks noChangeAspect="1"/>
        </xdr:cNvPicPr>
      </xdr:nvPicPr>
      <xdr:blipFill>
        <a:blip xmlns:r="http://schemas.openxmlformats.org/officeDocument/2006/relationships" r:embed="rId2"/>
        <a:stretch>
          <a:fillRect/>
        </a:stretch>
      </xdr:blipFill>
      <xdr:spPr>
        <a:xfrm>
          <a:off x="0" y="3817621"/>
          <a:ext cx="6858000" cy="914400"/>
        </a:xfrm>
        <a:prstGeom prst="rect">
          <a:avLst/>
        </a:prstGeom>
      </xdr:spPr>
    </xdr:pic>
    <xdr:clientData/>
  </xdr:twoCellAnchor>
  <xdr:twoCellAnchor editAs="oneCell">
    <xdr:from>
      <xdr:col>0</xdr:col>
      <xdr:colOff>0</xdr:colOff>
      <xdr:row>28</xdr:row>
      <xdr:rowOff>0</xdr:rowOff>
    </xdr:from>
    <xdr:to>
      <xdr:col>9</xdr:col>
      <xdr:colOff>380842</xdr:colOff>
      <xdr:row>32</xdr:row>
      <xdr:rowOff>0</xdr:rowOff>
    </xdr:to>
    <xdr:pic>
      <xdr:nvPicPr>
        <xdr:cNvPr id="104" name="Picture 103">
          <a:extLst>
            <a:ext uri="{FF2B5EF4-FFF2-40B4-BE49-F238E27FC236}">
              <a16:creationId xmlns:a16="http://schemas.microsoft.com/office/drawing/2014/main" id="{00000000-0008-0000-0A00-000068000000}"/>
            </a:ext>
          </a:extLst>
        </xdr:cNvPr>
        <xdr:cNvPicPr>
          <a:picLocks noChangeAspect="1"/>
        </xdr:cNvPicPr>
      </xdr:nvPicPr>
      <xdr:blipFill>
        <a:blip xmlns:r="http://schemas.openxmlformats.org/officeDocument/2006/relationships" r:embed="rId3"/>
        <a:stretch>
          <a:fillRect/>
        </a:stretch>
      </xdr:blipFill>
      <xdr:spPr>
        <a:xfrm>
          <a:off x="0" y="5318760"/>
          <a:ext cx="5867242" cy="731520"/>
        </a:xfrm>
        <a:prstGeom prst="rect">
          <a:avLst/>
        </a:prstGeom>
      </xdr:spPr>
    </xdr:pic>
    <xdr:clientData/>
  </xdr:twoCellAnchor>
  <xdr:twoCellAnchor editAs="oneCell">
    <xdr:from>
      <xdr:col>0</xdr:col>
      <xdr:colOff>0</xdr:colOff>
      <xdr:row>35</xdr:row>
      <xdr:rowOff>0</xdr:rowOff>
    </xdr:from>
    <xdr:to>
      <xdr:col>9</xdr:col>
      <xdr:colOff>306347</xdr:colOff>
      <xdr:row>51</xdr:row>
      <xdr:rowOff>0</xdr:rowOff>
    </xdr:to>
    <xdr:pic>
      <xdr:nvPicPr>
        <xdr:cNvPr id="105" name="Picture 104">
          <a:extLst>
            <a:ext uri="{FF2B5EF4-FFF2-40B4-BE49-F238E27FC236}">
              <a16:creationId xmlns:a16="http://schemas.microsoft.com/office/drawing/2014/main" id="{00000000-0008-0000-0A00-000069000000}"/>
            </a:ext>
          </a:extLst>
        </xdr:cNvPr>
        <xdr:cNvPicPr>
          <a:picLocks noChangeAspect="1"/>
        </xdr:cNvPicPr>
      </xdr:nvPicPr>
      <xdr:blipFill>
        <a:blip xmlns:r="http://schemas.openxmlformats.org/officeDocument/2006/relationships" r:embed="rId4"/>
        <a:stretch>
          <a:fillRect/>
        </a:stretch>
      </xdr:blipFill>
      <xdr:spPr>
        <a:xfrm>
          <a:off x="0" y="6637020"/>
          <a:ext cx="5792747" cy="2926080"/>
        </a:xfrm>
        <a:prstGeom prst="rect">
          <a:avLst/>
        </a:prstGeom>
      </xdr:spPr>
    </xdr:pic>
    <xdr:clientData/>
  </xdr:twoCellAnchor>
  <xdr:twoCellAnchor editAs="oneCell">
    <xdr:from>
      <xdr:col>0</xdr:col>
      <xdr:colOff>0</xdr:colOff>
      <xdr:row>54</xdr:row>
      <xdr:rowOff>0</xdr:rowOff>
    </xdr:from>
    <xdr:to>
      <xdr:col>12</xdr:col>
      <xdr:colOff>76775</xdr:colOff>
      <xdr:row>65</xdr:row>
      <xdr:rowOff>0</xdr:rowOff>
    </xdr:to>
    <xdr:pic>
      <xdr:nvPicPr>
        <xdr:cNvPr id="106" name="Picture 105">
          <a:extLst>
            <a:ext uri="{FF2B5EF4-FFF2-40B4-BE49-F238E27FC236}">
              <a16:creationId xmlns:a16="http://schemas.microsoft.com/office/drawing/2014/main" id="{00000000-0008-0000-0A00-00006A000000}"/>
            </a:ext>
          </a:extLst>
        </xdr:cNvPr>
        <xdr:cNvPicPr>
          <a:picLocks noChangeAspect="1"/>
        </xdr:cNvPicPr>
      </xdr:nvPicPr>
      <xdr:blipFill>
        <a:blip xmlns:r="http://schemas.openxmlformats.org/officeDocument/2006/relationships" r:embed="rId5"/>
        <a:stretch>
          <a:fillRect/>
        </a:stretch>
      </xdr:blipFill>
      <xdr:spPr>
        <a:xfrm>
          <a:off x="0" y="10149840"/>
          <a:ext cx="7391975" cy="2011680"/>
        </a:xfrm>
        <a:prstGeom prst="rect">
          <a:avLst/>
        </a:prstGeom>
      </xdr:spPr>
    </xdr:pic>
    <xdr:clientData/>
  </xdr:twoCellAnchor>
  <xdr:twoCellAnchor editAs="oneCell">
    <xdr:from>
      <xdr:col>0</xdr:col>
      <xdr:colOff>0</xdr:colOff>
      <xdr:row>68</xdr:row>
      <xdr:rowOff>1</xdr:rowOff>
    </xdr:from>
    <xdr:to>
      <xdr:col>10</xdr:col>
      <xdr:colOff>452285</xdr:colOff>
      <xdr:row>78</xdr:row>
      <xdr:rowOff>1</xdr:rowOff>
    </xdr:to>
    <xdr:pic>
      <xdr:nvPicPr>
        <xdr:cNvPr id="107" name="Picture 106">
          <a:extLst>
            <a:ext uri="{FF2B5EF4-FFF2-40B4-BE49-F238E27FC236}">
              <a16:creationId xmlns:a16="http://schemas.microsoft.com/office/drawing/2014/main" id="{00000000-0008-0000-0A00-00006B000000}"/>
            </a:ext>
          </a:extLst>
        </xdr:cNvPr>
        <xdr:cNvPicPr>
          <a:picLocks noChangeAspect="1"/>
        </xdr:cNvPicPr>
      </xdr:nvPicPr>
      <xdr:blipFill>
        <a:blip xmlns:r="http://schemas.openxmlformats.org/officeDocument/2006/relationships" r:embed="rId6"/>
        <a:stretch>
          <a:fillRect/>
        </a:stretch>
      </xdr:blipFill>
      <xdr:spPr>
        <a:xfrm>
          <a:off x="0" y="12748261"/>
          <a:ext cx="6548285" cy="1828800"/>
        </a:xfrm>
        <a:prstGeom prst="rect">
          <a:avLst/>
        </a:prstGeom>
      </xdr:spPr>
    </xdr:pic>
    <xdr:clientData/>
  </xdr:twoCellAnchor>
  <xdr:twoCellAnchor editAs="oneCell">
    <xdr:from>
      <xdr:col>0</xdr:col>
      <xdr:colOff>0</xdr:colOff>
      <xdr:row>81</xdr:row>
      <xdr:rowOff>0</xdr:rowOff>
    </xdr:from>
    <xdr:to>
      <xdr:col>12</xdr:col>
      <xdr:colOff>201720</xdr:colOff>
      <xdr:row>102</xdr:row>
      <xdr:rowOff>0</xdr:rowOff>
    </xdr:to>
    <xdr:pic>
      <xdr:nvPicPr>
        <xdr:cNvPr id="108" name="Picture 107">
          <a:extLst>
            <a:ext uri="{FF2B5EF4-FFF2-40B4-BE49-F238E27FC236}">
              <a16:creationId xmlns:a16="http://schemas.microsoft.com/office/drawing/2014/main" id="{00000000-0008-0000-0A00-00006C000000}"/>
            </a:ext>
          </a:extLst>
        </xdr:cNvPr>
        <xdr:cNvPicPr>
          <a:picLocks noChangeAspect="1"/>
        </xdr:cNvPicPr>
      </xdr:nvPicPr>
      <xdr:blipFill>
        <a:blip xmlns:r="http://schemas.openxmlformats.org/officeDocument/2006/relationships" r:embed="rId7"/>
        <a:stretch>
          <a:fillRect/>
        </a:stretch>
      </xdr:blipFill>
      <xdr:spPr>
        <a:xfrm>
          <a:off x="0" y="15163800"/>
          <a:ext cx="7516920" cy="3840480"/>
        </a:xfrm>
        <a:prstGeom prst="rect">
          <a:avLst/>
        </a:prstGeom>
      </xdr:spPr>
    </xdr:pic>
    <xdr:clientData/>
  </xdr:twoCellAnchor>
  <xdr:twoCellAnchor editAs="oneCell">
    <xdr:from>
      <xdr:col>0</xdr:col>
      <xdr:colOff>0</xdr:colOff>
      <xdr:row>104</xdr:row>
      <xdr:rowOff>0</xdr:rowOff>
    </xdr:from>
    <xdr:to>
      <xdr:col>12</xdr:col>
      <xdr:colOff>220288</xdr:colOff>
      <xdr:row>125</xdr:row>
      <xdr:rowOff>0</xdr:rowOff>
    </xdr:to>
    <xdr:pic>
      <xdr:nvPicPr>
        <xdr:cNvPr id="109" name="Picture 108">
          <a:extLst>
            <a:ext uri="{FF2B5EF4-FFF2-40B4-BE49-F238E27FC236}">
              <a16:creationId xmlns:a16="http://schemas.microsoft.com/office/drawing/2014/main" id="{00000000-0008-0000-0A00-00006D000000}"/>
            </a:ext>
          </a:extLst>
        </xdr:cNvPr>
        <xdr:cNvPicPr>
          <a:picLocks noChangeAspect="1"/>
        </xdr:cNvPicPr>
      </xdr:nvPicPr>
      <xdr:blipFill>
        <a:blip xmlns:r="http://schemas.openxmlformats.org/officeDocument/2006/relationships" r:embed="rId8"/>
        <a:stretch>
          <a:fillRect/>
        </a:stretch>
      </xdr:blipFill>
      <xdr:spPr>
        <a:xfrm>
          <a:off x="0" y="19370040"/>
          <a:ext cx="7535488" cy="3840480"/>
        </a:xfrm>
        <a:prstGeom prst="rect">
          <a:avLst/>
        </a:prstGeom>
      </xdr:spPr>
    </xdr:pic>
    <xdr:clientData/>
  </xdr:twoCellAnchor>
  <xdr:twoCellAnchor editAs="oneCell">
    <xdr:from>
      <xdr:col>0</xdr:col>
      <xdr:colOff>0</xdr:colOff>
      <xdr:row>127</xdr:row>
      <xdr:rowOff>0</xdr:rowOff>
    </xdr:from>
    <xdr:to>
      <xdr:col>11</xdr:col>
      <xdr:colOff>488917</xdr:colOff>
      <xdr:row>147</xdr:row>
      <xdr:rowOff>0</xdr:rowOff>
    </xdr:to>
    <xdr:pic>
      <xdr:nvPicPr>
        <xdr:cNvPr id="110" name="Picture 109">
          <a:extLst>
            <a:ext uri="{FF2B5EF4-FFF2-40B4-BE49-F238E27FC236}">
              <a16:creationId xmlns:a16="http://schemas.microsoft.com/office/drawing/2014/main" id="{00000000-0008-0000-0A00-00006E000000}"/>
            </a:ext>
          </a:extLst>
        </xdr:cNvPr>
        <xdr:cNvPicPr>
          <a:picLocks noChangeAspect="1"/>
        </xdr:cNvPicPr>
      </xdr:nvPicPr>
      <xdr:blipFill>
        <a:blip xmlns:r="http://schemas.openxmlformats.org/officeDocument/2006/relationships" r:embed="rId9"/>
        <a:stretch>
          <a:fillRect/>
        </a:stretch>
      </xdr:blipFill>
      <xdr:spPr>
        <a:xfrm>
          <a:off x="0" y="23576280"/>
          <a:ext cx="7194517" cy="3657600"/>
        </a:xfrm>
        <a:prstGeom prst="rect">
          <a:avLst/>
        </a:prstGeom>
      </xdr:spPr>
    </xdr:pic>
    <xdr:clientData/>
  </xdr:twoCellAnchor>
  <xdr:twoCellAnchor editAs="oneCell">
    <xdr:from>
      <xdr:col>0</xdr:col>
      <xdr:colOff>0</xdr:colOff>
      <xdr:row>149</xdr:row>
      <xdr:rowOff>1</xdr:rowOff>
    </xdr:from>
    <xdr:to>
      <xdr:col>11</xdr:col>
      <xdr:colOff>452977</xdr:colOff>
      <xdr:row>169</xdr:row>
      <xdr:rowOff>1</xdr:rowOff>
    </xdr:to>
    <xdr:pic>
      <xdr:nvPicPr>
        <xdr:cNvPr id="111" name="Picture 110">
          <a:extLst>
            <a:ext uri="{FF2B5EF4-FFF2-40B4-BE49-F238E27FC236}">
              <a16:creationId xmlns:a16="http://schemas.microsoft.com/office/drawing/2014/main" id="{00000000-0008-0000-0A00-00006F000000}"/>
            </a:ext>
          </a:extLst>
        </xdr:cNvPr>
        <xdr:cNvPicPr>
          <a:picLocks noChangeAspect="1"/>
        </xdr:cNvPicPr>
      </xdr:nvPicPr>
      <xdr:blipFill>
        <a:blip xmlns:r="http://schemas.openxmlformats.org/officeDocument/2006/relationships" r:embed="rId10"/>
        <a:stretch>
          <a:fillRect/>
        </a:stretch>
      </xdr:blipFill>
      <xdr:spPr>
        <a:xfrm>
          <a:off x="0" y="27599641"/>
          <a:ext cx="7158577" cy="3657600"/>
        </a:xfrm>
        <a:prstGeom prst="rect">
          <a:avLst/>
        </a:prstGeom>
      </xdr:spPr>
    </xdr:pic>
    <xdr:clientData/>
  </xdr:twoCellAnchor>
  <xdr:twoCellAnchor editAs="oneCell">
    <xdr:from>
      <xdr:col>0</xdr:col>
      <xdr:colOff>0</xdr:colOff>
      <xdr:row>171</xdr:row>
      <xdr:rowOff>0</xdr:rowOff>
    </xdr:from>
    <xdr:to>
      <xdr:col>11</xdr:col>
      <xdr:colOff>489224</xdr:colOff>
      <xdr:row>191</xdr:row>
      <xdr:rowOff>0</xdr:rowOff>
    </xdr:to>
    <xdr:pic>
      <xdr:nvPicPr>
        <xdr:cNvPr id="112" name="Picture 111">
          <a:extLst>
            <a:ext uri="{FF2B5EF4-FFF2-40B4-BE49-F238E27FC236}">
              <a16:creationId xmlns:a16="http://schemas.microsoft.com/office/drawing/2014/main" id="{00000000-0008-0000-0A00-000070000000}"/>
            </a:ext>
          </a:extLst>
        </xdr:cNvPr>
        <xdr:cNvPicPr>
          <a:picLocks noChangeAspect="1"/>
        </xdr:cNvPicPr>
      </xdr:nvPicPr>
      <xdr:blipFill>
        <a:blip xmlns:r="http://schemas.openxmlformats.org/officeDocument/2006/relationships" r:embed="rId11"/>
        <a:stretch>
          <a:fillRect/>
        </a:stretch>
      </xdr:blipFill>
      <xdr:spPr>
        <a:xfrm>
          <a:off x="0" y="31623000"/>
          <a:ext cx="7194824" cy="3657600"/>
        </a:xfrm>
        <a:prstGeom prst="rect">
          <a:avLst/>
        </a:prstGeom>
      </xdr:spPr>
    </xdr:pic>
    <xdr:clientData/>
  </xdr:twoCellAnchor>
  <xdr:twoCellAnchor editAs="oneCell">
    <xdr:from>
      <xdr:col>0</xdr:col>
      <xdr:colOff>0</xdr:colOff>
      <xdr:row>193</xdr:row>
      <xdr:rowOff>0</xdr:rowOff>
    </xdr:from>
    <xdr:to>
      <xdr:col>11</xdr:col>
      <xdr:colOff>443764</xdr:colOff>
      <xdr:row>213</xdr:row>
      <xdr:rowOff>0</xdr:rowOff>
    </xdr:to>
    <xdr:pic>
      <xdr:nvPicPr>
        <xdr:cNvPr id="113" name="Picture 112">
          <a:extLst>
            <a:ext uri="{FF2B5EF4-FFF2-40B4-BE49-F238E27FC236}">
              <a16:creationId xmlns:a16="http://schemas.microsoft.com/office/drawing/2014/main" id="{00000000-0008-0000-0A00-000071000000}"/>
            </a:ext>
          </a:extLst>
        </xdr:cNvPr>
        <xdr:cNvPicPr>
          <a:picLocks noChangeAspect="1"/>
        </xdr:cNvPicPr>
      </xdr:nvPicPr>
      <xdr:blipFill>
        <a:blip xmlns:r="http://schemas.openxmlformats.org/officeDocument/2006/relationships" r:embed="rId12"/>
        <a:stretch>
          <a:fillRect/>
        </a:stretch>
      </xdr:blipFill>
      <xdr:spPr>
        <a:xfrm>
          <a:off x="0" y="35646360"/>
          <a:ext cx="7149364" cy="3657600"/>
        </a:xfrm>
        <a:prstGeom prst="rect">
          <a:avLst/>
        </a:prstGeom>
      </xdr:spPr>
    </xdr:pic>
    <xdr:clientData/>
  </xdr:twoCellAnchor>
  <xdr:twoCellAnchor editAs="oneCell">
    <xdr:from>
      <xdr:col>0</xdr:col>
      <xdr:colOff>0</xdr:colOff>
      <xdr:row>215</xdr:row>
      <xdr:rowOff>0</xdr:rowOff>
    </xdr:from>
    <xdr:to>
      <xdr:col>11</xdr:col>
      <xdr:colOff>489224</xdr:colOff>
      <xdr:row>235</xdr:row>
      <xdr:rowOff>0</xdr:rowOff>
    </xdr:to>
    <xdr:pic>
      <xdr:nvPicPr>
        <xdr:cNvPr id="114" name="Picture 113">
          <a:extLst>
            <a:ext uri="{FF2B5EF4-FFF2-40B4-BE49-F238E27FC236}">
              <a16:creationId xmlns:a16="http://schemas.microsoft.com/office/drawing/2014/main" id="{00000000-0008-0000-0A00-000072000000}"/>
            </a:ext>
          </a:extLst>
        </xdr:cNvPr>
        <xdr:cNvPicPr>
          <a:picLocks noChangeAspect="1"/>
        </xdr:cNvPicPr>
      </xdr:nvPicPr>
      <xdr:blipFill>
        <a:blip xmlns:r="http://schemas.openxmlformats.org/officeDocument/2006/relationships" r:embed="rId13"/>
        <a:stretch>
          <a:fillRect/>
        </a:stretch>
      </xdr:blipFill>
      <xdr:spPr>
        <a:xfrm>
          <a:off x="0" y="39669720"/>
          <a:ext cx="7194824" cy="3657600"/>
        </a:xfrm>
        <a:prstGeom prst="rect">
          <a:avLst/>
        </a:prstGeom>
      </xdr:spPr>
    </xdr:pic>
    <xdr:clientData/>
  </xdr:twoCellAnchor>
  <xdr:twoCellAnchor editAs="oneCell">
    <xdr:from>
      <xdr:col>0</xdr:col>
      <xdr:colOff>0</xdr:colOff>
      <xdr:row>238</xdr:row>
      <xdr:rowOff>1</xdr:rowOff>
    </xdr:from>
    <xdr:to>
      <xdr:col>11</xdr:col>
      <xdr:colOff>452977</xdr:colOff>
      <xdr:row>258</xdr:row>
      <xdr:rowOff>1</xdr:rowOff>
    </xdr:to>
    <xdr:pic>
      <xdr:nvPicPr>
        <xdr:cNvPr id="115" name="Picture 114">
          <a:extLst>
            <a:ext uri="{FF2B5EF4-FFF2-40B4-BE49-F238E27FC236}">
              <a16:creationId xmlns:a16="http://schemas.microsoft.com/office/drawing/2014/main" id="{00000000-0008-0000-0A00-000073000000}"/>
            </a:ext>
          </a:extLst>
        </xdr:cNvPr>
        <xdr:cNvPicPr>
          <a:picLocks noChangeAspect="1"/>
        </xdr:cNvPicPr>
      </xdr:nvPicPr>
      <xdr:blipFill>
        <a:blip xmlns:r="http://schemas.openxmlformats.org/officeDocument/2006/relationships" r:embed="rId14"/>
        <a:stretch>
          <a:fillRect/>
        </a:stretch>
      </xdr:blipFill>
      <xdr:spPr>
        <a:xfrm>
          <a:off x="0" y="43914061"/>
          <a:ext cx="7158577" cy="3657600"/>
        </a:xfrm>
        <a:prstGeom prst="rect">
          <a:avLst/>
        </a:prstGeom>
      </xdr:spPr>
    </xdr:pic>
    <xdr:clientData/>
  </xdr:twoCellAnchor>
  <xdr:twoCellAnchor editAs="oneCell">
    <xdr:from>
      <xdr:col>0</xdr:col>
      <xdr:colOff>0</xdr:colOff>
      <xdr:row>261</xdr:row>
      <xdr:rowOff>0</xdr:rowOff>
    </xdr:from>
    <xdr:to>
      <xdr:col>12</xdr:col>
      <xdr:colOff>287384</xdr:colOff>
      <xdr:row>282</xdr:row>
      <xdr:rowOff>0</xdr:rowOff>
    </xdr:to>
    <xdr:pic>
      <xdr:nvPicPr>
        <xdr:cNvPr id="116" name="Picture 115">
          <a:extLst>
            <a:ext uri="{FF2B5EF4-FFF2-40B4-BE49-F238E27FC236}">
              <a16:creationId xmlns:a16="http://schemas.microsoft.com/office/drawing/2014/main" id="{00000000-0008-0000-0A00-000074000000}"/>
            </a:ext>
          </a:extLst>
        </xdr:cNvPr>
        <xdr:cNvPicPr>
          <a:picLocks noChangeAspect="1"/>
        </xdr:cNvPicPr>
      </xdr:nvPicPr>
      <xdr:blipFill>
        <a:blip xmlns:r="http://schemas.openxmlformats.org/officeDocument/2006/relationships" r:embed="rId15"/>
        <a:stretch>
          <a:fillRect/>
        </a:stretch>
      </xdr:blipFill>
      <xdr:spPr>
        <a:xfrm>
          <a:off x="0" y="48158400"/>
          <a:ext cx="7602584" cy="3840480"/>
        </a:xfrm>
        <a:prstGeom prst="rect">
          <a:avLst/>
        </a:prstGeom>
      </xdr:spPr>
    </xdr:pic>
    <xdr:clientData/>
  </xdr:twoCellAnchor>
  <xdr:twoCellAnchor editAs="oneCell">
    <xdr:from>
      <xdr:col>0</xdr:col>
      <xdr:colOff>0</xdr:colOff>
      <xdr:row>285</xdr:row>
      <xdr:rowOff>0</xdr:rowOff>
    </xdr:from>
    <xdr:to>
      <xdr:col>10</xdr:col>
      <xdr:colOff>74215</xdr:colOff>
      <xdr:row>289</xdr:row>
      <xdr:rowOff>0</xdr:rowOff>
    </xdr:to>
    <xdr:pic>
      <xdr:nvPicPr>
        <xdr:cNvPr id="117" name="Picture 116">
          <a:extLst>
            <a:ext uri="{FF2B5EF4-FFF2-40B4-BE49-F238E27FC236}">
              <a16:creationId xmlns:a16="http://schemas.microsoft.com/office/drawing/2014/main" id="{00000000-0008-0000-0A00-000075000000}"/>
            </a:ext>
          </a:extLst>
        </xdr:cNvPr>
        <xdr:cNvPicPr>
          <a:picLocks noChangeAspect="1"/>
        </xdr:cNvPicPr>
      </xdr:nvPicPr>
      <xdr:blipFill>
        <a:blip xmlns:r="http://schemas.openxmlformats.org/officeDocument/2006/relationships" r:embed="rId16"/>
        <a:stretch>
          <a:fillRect/>
        </a:stretch>
      </xdr:blipFill>
      <xdr:spPr>
        <a:xfrm>
          <a:off x="0" y="52585620"/>
          <a:ext cx="6170215" cy="73152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505831</xdr:colOff>
      <xdr:row>28</xdr:row>
      <xdr:rowOff>14052</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0" y="0"/>
          <a:ext cx="7211431" cy="5134692"/>
        </a:xfrm>
        <a:prstGeom prst="rect">
          <a:avLst/>
        </a:prstGeom>
      </xdr:spPr>
    </xdr:pic>
    <xdr:clientData/>
  </xdr:twoCellAnchor>
  <xdr:twoCellAnchor editAs="oneCell">
    <xdr:from>
      <xdr:col>0</xdr:col>
      <xdr:colOff>0</xdr:colOff>
      <xdr:row>28</xdr:row>
      <xdr:rowOff>0</xdr:rowOff>
    </xdr:from>
    <xdr:to>
      <xdr:col>12</xdr:col>
      <xdr:colOff>134390</xdr:colOff>
      <xdr:row>65</xdr:row>
      <xdr:rowOff>25713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0" y="5120640"/>
          <a:ext cx="7449590" cy="6792273"/>
        </a:xfrm>
        <a:prstGeom prst="rect">
          <a:avLst/>
        </a:prstGeom>
      </xdr:spPr>
    </xdr:pic>
    <xdr:clientData/>
  </xdr:twoCellAnchor>
  <xdr:twoCellAnchor editAs="oneCell">
    <xdr:from>
      <xdr:col>0</xdr:col>
      <xdr:colOff>0</xdr:colOff>
      <xdr:row>65</xdr:row>
      <xdr:rowOff>0</xdr:rowOff>
    </xdr:from>
    <xdr:to>
      <xdr:col>11</xdr:col>
      <xdr:colOff>572516</xdr:colOff>
      <xdr:row>80</xdr:row>
      <xdr:rowOff>114699</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0" y="11887200"/>
          <a:ext cx="7278116" cy="2857899"/>
        </a:xfrm>
        <a:prstGeom prst="rect">
          <a:avLst/>
        </a:prstGeom>
      </xdr:spPr>
    </xdr:pic>
    <xdr:clientData/>
  </xdr:twoCellAnchor>
  <xdr:twoCellAnchor editAs="oneCell">
    <xdr:from>
      <xdr:col>0</xdr:col>
      <xdr:colOff>0</xdr:colOff>
      <xdr:row>81</xdr:row>
      <xdr:rowOff>0</xdr:rowOff>
    </xdr:from>
    <xdr:to>
      <xdr:col>12</xdr:col>
      <xdr:colOff>229653</xdr:colOff>
      <xdr:row>127</xdr:row>
      <xdr:rowOff>170743</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4"/>
        <a:stretch>
          <a:fillRect/>
        </a:stretch>
      </xdr:blipFill>
      <xdr:spPr>
        <a:xfrm>
          <a:off x="0" y="14813280"/>
          <a:ext cx="7544853" cy="8583223"/>
        </a:xfrm>
        <a:prstGeom prst="rect">
          <a:avLst/>
        </a:prstGeom>
      </xdr:spPr>
    </xdr:pic>
    <xdr:clientData/>
  </xdr:twoCellAnchor>
  <xdr:twoCellAnchor editAs="oneCell">
    <xdr:from>
      <xdr:col>0</xdr:col>
      <xdr:colOff>0</xdr:colOff>
      <xdr:row>128</xdr:row>
      <xdr:rowOff>0</xdr:rowOff>
    </xdr:from>
    <xdr:to>
      <xdr:col>12</xdr:col>
      <xdr:colOff>353495</xdr:colOff>
      <xdr:row>144</xdr:row>
      <xdr:rowOff>65187</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5"/>
        <a:stretch>
          <a:fillRect/>
        </a:stretch>
      </xdr:blipFill>
      <xdr:spPr>
        <a:xfrm>
          <a:off x="0" y="23408640"/>
          <a:ext cx="7668695" cy="2991267"/>
        </a:xfrm>
        <a:prstGeom prst="rect">
          <a:avLst/>
        </a:prstGeom>
      </xdr:spPr>
    </xdr:pic>
    <xdr:clientData/>
  </xdr:twoCellAnchor>
  <xdr:twoCellAnchor editAs="oneCell">
    <xdr:from>
      <xdr:col>0</xdr:col>
      <xdr:colOff>0</xdr:colOff>
      <xdr:row>145</xdr:row>
      <xdr:rowOff>0</xdr:rowOff>
    </xdr:from>
    <xdr:to>
      <xdr:col>12</xdr:col>
      <xdr:colOff>296337</xdr:colOff>
      <xdr:row>184</xdr:row>
      <xdr:rowOff>2901</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6"/>
        <a:stretch>
          <a:fillRect/>
        </a:stretch>
      </xdr:blipFill>
      <xdr:spPr>
        <a:xfrm>
          <a:off x="0" y="26517600"/>
          <a:ext cx="7611537" cy="713522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35.xml"/><Relationship Id="rId21" Type="http://schemas.openxmlformats.org/officeDocument/2006/relationships/ctrlProp" Target="../ctrlProps/ctrlProp30.xml"/><Relationship Id="rId34" Type="http://schemas.openxmlformats.org/officeDocument/2006/relationships/ctrlProp" Target="../ctrlProps/ctrlProp43.xml"/><Relationship Id="rId42" Type="http://schemas.openxmlformats.org/officeDocument/2006/relationships/ctrlProp" Target="../ctrlProps/ctrlProp51.xml"/><Relationship Id="rId47" Type="http://schemas.openxmlformats.org/officeDocument/2006/relationships/ctrlProp" Target="../ctrlProps/ctrlProp56.xml"/><Relationship Id="rId50" Type="http://schemas.openxmlformats.org/officeDocument/2006/relationships/ctrlProp" Target="../ctrlProps/ctrlProp59.xml"/><Relationship Id="rId55" Type="http://schemas.openxmlformats.org/officeDocument/2006/relationships/ctrlProp" Target="../ctrlProps/ctrlProp64.xml"/><Relationship Id="rId63" Type="http://schemas.openxmlformats.org/officeDocument/2006/relationships/ctrlProp" Target="../ctrlProps/ctrlProp72.xml"/><Relationship Id="rId7" Type="http://schemas.openxmlformats.org/officeDocument/2006/relationships/ctrlProp" Target="../ctrlProps/ctrlProp16.xml"/><Relationship Id="rId2" Type="http://schemas.openxmlformats.org/officeDocument/2006/relationships/drawing" Target="../drawings/drawing3.xml"/><Relationship Id="rId16" Type="http://schemas.openxmlformats.org/officeDocument/2006/relationships/ctrlProp" Target="../ctrlProps/ctrlProp25.xml"/><Relationship Id="rId29" Type="http://schemas.openxmlformats.org/officeDocument/2006/relationships/ctrlProp" Target="../ctrlProps/ctrlProp38.xml"/><Relationship Id="rId11" Type="http://schemas.openxmlformats.org/officeDocument/2006/relationships/ctrlProp" Target="../ctrlProps/ctrlProp20.xml"/><Relationship Id="rId24" Type="http://schemas.openxmlformats.org/officeDocument/2006/relationships/ctrlProp" Target="../ctrlProps/ctrlProp33.xml"/><Relationship Id="rId32" Type="http://schemas.openxmlformats.org/officeDocument/2006/relationships/ctrlProp" Target="../ctrlProps/ctrlProp41.xml"/><Relationship Id="rId37" Type="http://schemas.openxmlformats.org/officeDocument/2006/relationships/ctrlProp" Target="../ctrlProps/ctrlProp46.xml"/><Relationship Id="rId40" Type="http://schemas.openxmlformats.org/officeDocument/2006/relationships/ctrlProp" Target="../ctrlProps/ctrlProp49.xml"/><Relationship Id="rId45" Type="http://schemas.openxmlformats.org/officeDocument/2006/relationships/ctrlProp" Target="../ctrlProps/ctrlProp54.xml"/><Relationship Id="rId53" Type="http://schemas.openxmlformats.org/officeDocument/2006/relationships/ctrlProp" Target="../ctrlProps/ctrlProp62.xml"/><Relationship Id="rId58" Type="http://schemas.openxmlformats.org/officeDocument/2006/relationships/ctrlProp" Target="../ctrlProps/ctrlProp67.xml"/><Relationship Id="rId66" Type="http://schemas.openxmlformats.org/officeDocument/2006/relationships/comments" Target="../comments1.xml"/><Relationship Id="rId5" Type="http://schemas.openxmlformats.org/officeDocument/2006/relationships/ctrlProp" Target="../ctrlProps/ctrlProp14.xml"/><Relationship Id="rId61" Type="http://schemas.openxmlformats.org/officeDocument/2006/relationships/ctrlProp" Target="../ctrlProps/ctrlProp70.xml"/><Relationship Id="rId19" Type="http://schemas.openxmlformats.org/officeDocument/2006/relationships/ctrlProp" Target="../ctrlProps/ctrlProp28.xml"/><Relationship Id="rId14" Type="http://schemas.openxmlformats.org/officeDocument/2006/relationships/ctrlProp" Target="../ctrlProps/ctrlProp23.xml"/><Relationship Id="rId22" Type="http://schemas.openxmlformats.org/officeDocument/2006/relationships/ctrlProp" Target="../ctrlProps/ctrlProp31.xml"/><Relationship Id="rId27" Type="http://schemas.openxmlformats.org/officeDocument/2006/relationships/ctrlProp" Target="../ctrlProps/ctrlProp36.xml"/><Relationship Id="rId30" Type="http://schemas.openxmlformats.org/officeDocument/2006/relationships/ctrlProp" Target="../ctrlProps/ctrlProp39.xml"/><Relationship Id="rId35" Type="http://schemas.openxmlformats.org/officeDocument/2006/relationships/ctrlProp" Target="../ctrlProps/ctrlProp44.xml"/><Relationship Id="rId43" Type="http://schemas.openxmlformats.org/officeDocument/2006/relationships/ctrlProp" Target="../ctrlProps/ctrlProp52.xml"/><Relationship Id="rId48" Type="http://schemas.openxmlformats.org/officeDocument/2006/relationships/ctrlProp" Target="../ctrlProps/ctrlProp57.xml"/><Relationship Id="rId56" Type="http://schemas.openxmlformats.org/officeDocument/2006/relationships/ctrlProp" Target="../ctrlProps/ctrlProp65.xml"/><Relationship Id="rId64" Type="http://schemas.openxmlformats.org/officeDocument/2006/relationships/ctrlProp" Target="../ctrlProps/ctrlProp73.xml"/><Relationship Id="rId8" Type="http://schemas.openxmlformats.org/officeDocument/2006/relationships/ctrlProp" Target="../ctrlProps/ctrlProp17.xml"/><Relationship Id="rId51" Type="http://schemas.openxmlformats.org/officeDocument/2006/relationships/ctrlProp" Target="../ctrlProps/ctrlProp60.xml"/><Relationship Id="rId3" Type="http://schemas.openxmlformats.org/officeDocument/2006/relationships/vmlDrawing" Target="../drawings/vmlDrawing3.vml"/><Relationship Id="rId12" Type="http://schemas.openxmlformats.org/officeDocument/2006/relationships/ctrlProp" Target="../ctrlProps/ctrlProp21.xml"/><Relationship Id="rId17" Type="http://schemas.openxmlformats.org/officeDocument/2006/relationships/ctrlProp" Target="../ctrlProps/ctrlProp26.xml"/><Relationship Id="rId25" Type="http://schemas.openxmlformats.org/officeDocument/2006/relationships/ctrlProp" Target="../ctrlProps/ctrlProp34.xml"/><Relationship Id="rId33" Type="http://schemas.openxmlformats.org/officeDocument/2006/relationships/ctrlProp" Target="../ctrlProps/ctrlProp42.xml"/><Relationship Id="rId38" Type="http://schemas.openxmlformats.org/officeDocument/2006/relationships/ctrlProp" Target="../ctrlProps/ctrlProp47.xml"/><Relationship Id="rId46" Type="http://schemas.openxmlformats.org/officeDocument/2006/relationships/ctrlProp" Target="../ctrlProps/ctrlProp55.xml"/><Relationship Id="rId59" Type="http://schemas.openxmlformats.org/officeDocument/2006/relationships/ctrlProp" Target="../ctrlProps/ctrlProp68.xml"/><Relationship Id="rId20" Type="http://schemas.openxmlformats.org/officeDocument/2006/relationships/ctrlProp" Target="../ctrlProps/ctrlProp29.xml"/><Relationship Id="rId41" Type="http://schemas.openxmlformats.org/officeDocument/2006/relationships/ctrlProp" Target="../ctrlProps/ctrlProp50.xml"/><Relationship Id="rId54" Type="http://schemas.openxmlformats.org/officeDocument/2006/relationships/ctrlProp" Target="../ctrlProps/ctrlProp63.xml"/><Relationship Id="rId62" Type="http://schemas.openxmlformats.org/officeDocument/2006/relationships/ctrlProp" Target="../ctrlProps/ctrlProp71.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15" Type="http://schemas.openxmlformats.org/officeDocument/2006/relationships/ctrlProp" Target="../ctrlProps/ctrlProp24.xml"/><Relationship Id="rId23" Type="http://schemas.openxmlformats.org/officeDocument/2006/relationships/ctrlProp" Target="../ctrlProps/ctrlProp32.xml"/><Relationship Id="rId28" Type="http://schemas.openxmlformats.org/officeDocument/2006/relationships/ctrlProp" Target="../ctrlProps/ctrlProp37.xml"/><Relationship Id="rId36" Type="http://schemas.openxmlformats.org/officeDocument/2006/relationships/ctrlProp" Target="../ctrlProps/ctrlProp45.xml"/><Relationship Id="rId49" Type="http://schemas.openxmlformats.org/officeDocument/2006/relationships/ctrlProp" Target="../ctrlProps/ctrlProp58.xml"/><Relationship Id="rId57" Type="http://schemas.openxmlformats.org/officeDocument/2006/relationships/ctrlProp" Target="../ctrlProps/ctrlProp66.xml"/><Relationship Id="rId10" Type="http://schemas.openxmlformats.org/officeDocument/2006/relationships/ctrlProp" Target="../ctrlProps/ctrlProp19.xml"/><Relationship Id="rId31" Type="http://schemas.openxmlformats.org/officeDocument/2006/relationships/ctrlProp" Target="../ctrlProps/ctrlProp40.xml"/><Relationship Id="rId44" Type="http://schemas.openxmlformats.org/officeDocument/2006/relationships/ctrlProp" Target="../ctrlProps/ctrlProp53.xml"/><Relationship Id="rId52" Type="http://schemas.openxmlformats.org/officeDocument/2006/relationships/ctrlProp" Target="../ctrlProps/ctrlProp61.xml"/><Relationship Id="rId60" Type="http://schemas.openxmlformats.org/officeDocument/2006/relationships/ctrlProp" Target="../ctrlProps/ctrlProp69.xml"/><Relationship Id="rId65" Type="http://schemas.openxmlformats.org/officeDocument/2006/relationships/ctrlProp" Target="../ctrlProps/ctrlProp74.xml"/><Relationship Id="rId4" Type="http://schemas.openxmlformats.org/officeDocument/2006/relationships/ctrlProp" Target="../ctrlProps/ctrlProp13.xml"/><Relationship Id="rId9" Type="http://schemas.openxmlformats.org/officeDocument/2006/relationships/ctrlProp" Target="../ctrlProps/ctrlProp18.xml"/><Relationship Id="rId13" Type="http://schemas.openxmlformats.org/officeDocument/2006/relationships/ctrlProp" Target="../ctrlProps/ctrlProp22.xml"/><Relationship Id="rId18" Type="http://schemas.openxmlformats.org/officeDocument/2006/relationships/ctrlProp" Target="../ctrlProps/ctrlProp27.xml"/><Relationship Id="rId39" Type="http://schemas.openxmlformats.org/officeDocument/2006/relationships/ctrlProp" Target="../ctrlProps/ctrlProp4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3" Type="http://schemas.openxmlformats.org/officeDocument/2006/relationships/vmlDrawing" Target="../drawings/vmlDrawing4.vml"/><Relationship Id="rId7" Type="http://schemas.openxmlformats.org/officeDocument/2006/relationships/ctrlProp" Target="../ctrlProps/ctrlProp78.xml"/><Relationship Id="rId12" Type="http://schemas.openxmlformats.org/officeDocument/2006/relationships/ctrlProp" Target="../ctrlProps/ctrlProp8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18" Type="http://schemas.openxmlformats.org/officeDocument/2006/relationships/ctrlProp" Target="../ctrlProps/ctrlProp100.xml"/><Relationship Id="rId26" Type="http://schemas.openxmlformats.org/officeDocument/2006/relationships/ctrlProp" Target="../ctrlProps/ctrlProp108.xml"/><Relationship Id="rId3" Type="http://schemas.openxmlformats.org/officeDocument/2006/relationships/ctrlProp" Target="../ctrlProps/ctrlProp85.xml"/><Relationship Id="rId21" Type="http://schemas.openxmlformats.org/officeDocument/2006/relationships/ctrlProp" Target="../ctrlProps/ctrlProp103.xml"/><Relationship Id="rId7" Type="http://schemas.openxmlformats.org/officeDocument/2006/relationships/ctrlProp" Target="../ctrlProps/ctrlProp89.xml"/><Relationship Id="rId12" Type="http://schemas.openxmlformats.org/officeDocument/2006/relationships/ctrlProp" Target="../ctrlProps/ctrlProp94.xml"/><Relationship Id="rId17" Type="http://schemas.openxmlformats.org/officeDocument/2006/relationships/ctrlProp" Target="../ctrlProps/ctrlProp99.xml"/><Relationship Id="rId25" Type="http://schemas.openxmlformats.org/officeDocument/2006/relationships/ctrlProp" Target="../ctrlProps/ctrlProp107.xml"/><Relationship Id="rId2" Type="http://schemas.openxmlformats.org/officeDocument/2006/relationships/vmlDrawing" Target="../drawings/vmlDrawing5.vml"/><Relationship Id="rId16" Type="http://schemas.openxmlformats.org/officeDocument/2006/relationships/ctrlProp" Target="../ctrlProps/ctrlProp98.xml"/><Relationship Id="rId20" Type="http://schemas.openxmlformats.org/officeDocument/2006/relationships/ctrlProp" Target="../ctrlProps/ctrlProp102.xml"/><Relationship Id="rId1" Type="http://schemas.openxmlformats.org/officeDocument/2006/relationships/drawing" Target="../drawings/drawing5.xml"/><Relationship Id="rId6" Type="http://schemas.openxmlformats.org/officeDocument/2006/relationships/ctrlProp" Target="../ctrlProps/ctrlProp88.xml"/><Relationship Id="rId11" Type="http://schemas.openxmlformats.org/officeDocument/2006/relationships/ctrlProp" Target="../ctrlProps/ctrlProp93.xml"/><Relationship Id="rId24" Type="http://schemas.openxmlformats.org/officeDocument/2006/relationships/ctrlProp" Target="../ctrlProps/ctrlProp106.xml"/><Relationship Id="rId5" Type="http://schemas.openxmlformats.org/officeDocument/2006/relationships/ctrlProp" Target="../ctrlProps/ctrlProp87.xml"/><Relationship Id="rId15" Type="http://schemas.openxmlformats.org/officeDocument/2006/relationships/ctrlProp" Target="../ctrlProps/ctrlProp97.xml"/><Relationship Id="rId23" Type="http://schemas.openxmlformats.org/officeDocument/2006/relationships/ctrlProp" Target="../ctrlProps/ctrlProp105.xml"/><Relationship Id="rId10" Type="http://schemas.openxmlformats.org/officeDocument/2006/relationships/ctrlProp" Target="../ctrlProps/ctrlProp92.xml"/><Relationship Id="rId19" Type="http://schemas.openxmlformats.org/officeDocument/2006/relationships/ctrlProp" Target="../ctrlProps/ctrlProp101.xml"/><Relationship Id="rId4" Type="http://schemas.openxmlformats.org/officeDocument/2006/relationships/ctrlProp" Target="../ctrlProps/ctrlProp86.xml"/><Relationship Id="rId9" Type="http://schemas.openxmlformats.org/officeDocument/2006/relationships/ctrlProp" Target="../ctrlProps/ctrlProp91.xml"/><Relationship Id="rId14" Type="http://schemas.openxmlformats.org/officeDocument/2006/relationships/ctrlProp" Target="../ctrlProps/ctrlProp96.xml"/><Relationship Id="rId22" Type="http://schemas.openxmlformats.org/officeDocument/2006/relationships/ctrlProp" Target="../ctrlProps/ctrlProp104.xml"/><Relationship Id="rId27"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9.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ctrlProp" Target="../ctrlProps/ctrlProp113.xml"/><Relationship Id="rId7" Type="http://schemas.openxmlformats.org/officeDocument/2006/relationships/ctrlProp" Target="../ctrlProps/ctrlProp11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comments" Target="../comments4.xml"/><Relationship Id="rId2" Type="http://schemas.openxmlformats.org/officeDocument/2006/relationships/hyperlink" Target="mailto: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 TargetMode="External"/><Relationship Id="rId1" Type="http://schemas.openxmlformats.org/officeDocument/2006/relationships/hyperlink" Target="mailto:jan.m.ison@charter.com" TargetMode="External"/><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hyperlink" Target="mailto:DL-RDOF-SG-MQMS-Assignments@charter.com" TargetMode="External"/><Relationship Id="rId1" Type="http://schemas.openxmlformats.org/officeDocument/2006/relationships/hyperlink" Target="mailto:dataopshfc@charter.com" TargetMode="External"/><Relationship Id="rId5" Type="http://schemas.openxmlformats.org/officeDocument/2006/relationships/ctrlProp" Target="../ctrlProps/ctrlProp121.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5.bin"/><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hyperlink" Target="https://www.mrexcel.com/board/threads/google-earth-determine-which-points-are-inside-a-polygon-using-coordinates.82855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5DFFF-2BCB-411D-BC4D-2D4CEE077A1F}">
  <sheetPr codeName="Sheet17"/>
  <dimension ref="A4:A20"/>
  <sheetViews>
    <sheetView tabSelected="1" zoomScale="150" zoomScaleNormal="150" workbookViewId="0">
      <selection activeCell="F6" sqref="F6"/>
    </sheetView>
  </sheetViews>
  <sheetFormatPr defaultRowHeight="14.4"/>
  <cols>
    <col min="1" max="1" width="17.33203125" bestFit="1" customWidth="1"/>
    <col min="2" max="2" width="18.33203125" customWidth="1"/>
  </cols>
  <sheetData>
    <row r="4" spans="1:1">
      <c r="A4" t="s">
        <v>225</v>
      </c>
    </row>
    <row r="15" spans="1:1">
      <c r="A15" t="s">
        <v>308</v>
      </c>
    </row>
    <row r="16" spans="1:1">
      <c r="A16" t="s">
        <v>309</v>
      </c>
    </row>
    <row r="17" spans="1:1">
      <c r="A17" t="s">
        <v>310</v>
      </c>
    </row>
    <row r="18" spans="1:1">
      <c r="A18" t="s">
        <v>311</v>
      </c>
    </row>
    <row r="19" spans="1:1">
      <c r="A19" t="s">
        <v>312</v>
      </c>
    </row>
    <row r="20" spans="1:1">
      <c r="A20" t="s">
        <v>313</v>
      </c>
    </row>
  </sheetData>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FILE_CREATION">
              <controlPr defaultSize="0" autoFill="0" autoLine="0" autoPict="0">
                <anchor moveWithCells="1">
                  <from>
                    <xdr:col>1</xdr:col>
                    <xdr:colOff>0</xdr:colOff>
                    <xdr:row>3</xdr:row>
                    <xdr:rowOff>0</xdr:rowOff>
                  </from>
                  <to>
                    <xdr:col>1</xdr:col>
                    <xdr:colOff>1143000</xdr:colOff>
                    <xdr:row>4</xdr:row>
                    <xdr:rowOff>0</xdr:rowOff>
                  </to>
                </anchor>
              </controlPr>
            </control>
          </mc:Choice>
        </mc:AlternateContent>
        <mc:AlternateContent xmlns:mc="http://schemas.openxmlformats.org/markup-compatibility/2006">
          <mc:Choice Requires="x14">
            <control shapeId="20482" r:id="rId5" name="NAMING_TOOL">
              <controlPr defaultSize="0" autoFill="0" autoLine="0" autoPict="0">
                <anchor moveWithCells="1">
                  <from>
                    <xdr:col>1</xdr:col>
                    <xdr:colOff>0</xdr:colOff>
                    <xdr:row>4</xdr:row>
                    <xdr:rowOff>0</xdr:rowOff>
                  </from>
                  <to>
                    <xdr:col>1</xdr:col>
                    <xdr:colOff>1143000</xdr:colOff>
                    <xdr:row>5</xdr:row>
                    <xdr:rowOff>0</xdr:rowOff>
                  </to>
                </anchor>
              </controlPr>
            </control>
          </mc:Choice>
        </mc:AlternateContent>
        <mc:AlternateContent xmlns:mc="http://schemas.openxmlformats.org/markup-compatibility/2006">
          <mc:Choice Requires="x14">
            <control shapeId="20483" r:id="rId6" name="MOP_TOOL">
              <controlPr defaultSize="0" autoFill="0" autoLine="0" autoPict="0">
                <anchor moveWithCells="1">
                  <from>
                    <xdr:col>1</xdr:col>
                    <xdr:colOff>0</xdr:colOff>
                    <xdr:row>5</xdr:row>
                    <xdr:rowOff>0</xdr:rowOff>
                  </from>
                  <to>
                    <xdr:col>1</xdr:col>
                    <xdr:colOff>1143000</xdr:colOff>
                    <xdr:row>6</xdr:row>
                    <xdr:rowOff>0</xdr:rowOff>
                  </to>
                </anchor>
              </controlPr>
            </control>
          </mc:Choice>
        </mc:AlternateContent>
        <mc:AlternateContent xmlns:mc="http://schemas.openxmlformats.org/markup-compatibility/2006">
          <mc:Choice Requires="x14">
            <control shapeId="20485" r:id="rId7" name="BOM_TOOL">
              <controlPr defaultSize="0" autoFill="0" autoLine="0" autoPict="0">
                <anchor moveWithCells="1">
                  <from>
                    <xdr:col>1</xdr:col>
                    <xdr:colOff>0</xdr:colOff>
                    <xdr:row>6</xdr:row>
                    <xdr:rowOff>0</xdr:rowOff>
                  </from>
                  <to>
                    <xdr:col>1</xdr:col>
                    <xdr:colOff>1143000</xdr:colOff>
                    <xdr:row>7</xdr:row>
                    <xdr:rowOff>0</xdr:rowOff>
                  </to>
                </anchor>
              </controlPr>
            </control>
          </mc:Choice>
        </mc:AlternateContent>
        <mc:AlternateContent xmlns:mc="http://schemas.openxmlformats.org/markup-compatibility/2006">
          <mc:Choice Requires="x14">
            <control shapeId="20488" r:id="rId8" name="HAF_TOOL">
              <controlPr defaultSize="0" autoFill="0" autoLine="0" autoPict="0">
                <anchor moveWithCells="1">
                  <from>
                    <xdr:col>1</xdr:col>
                    <xdr:colOff>0</xdr:colOff>
                    <xdr:row>7</xdr:row>
                    <xdr:rowOff>0</xdr:rowOff>
                  </from>
                  <to>
                    <xdr:col>1</xdr:col>
                    <xdr:colOff>1143000</xdr:colOff>
                    <xdr:row>8</xdr:row>
                    <xdr:rowOff>0</xdr:rowOff>
                  </to>
                </anchor>
              </controlPr>
            </control>
          </mc:Choice>
        </mc:AlternateContent>
        <mc:AlternateContent xmlns:mc="http://schemas.openxmlformats.org/markup-compatibility/2006">
          <mc:Choice Requires="x14">
            <control shapeId="20489" r:id="rId9" name="Button 9">
              <controlPr defaultSize="0" print="0" autoFill="0" autoPict="0" macro="[0]!CreateNewVersion">
                <anchor moveWithCells="1" sizeWithCells="1">
                  <from>
                    <xdr:col>0</xdr:col>
                    <xdr:colOff>0</xdr:colOff>
                    <xdr:row>0</xdr:row>
                    <xdr:rowOff>0</xdr:rowOff>
                  </from>
                  <to>
                    <xdr:col>2</xdr:col>
                    <xdr:colOff>0</xdr:colOff>
                    <xdr:row>2</xdr:row>
                    <xdr:rowOff>0</xdr:rowOff>
                  </to>
                </anchor>
              </controlPr>
            </control>
          </mc:Choice>
        </mc:AlternateContent>
        <mc:AlternateContent xmlns:mc="http://schemas.openxmlformats.org/markup-compatibility/2006">
          <mc:Choice Requires="x14">
            <control shapeId="20490" r:id="rId10" name="EXPERIMENTAL">
              <controlPr defaultSize="0" autoFill="0" autoLine="0" autoPict="0">
                <anchor moveWithCells="1">
                  <from>
                    <xdr:col>1</xdr:col>
                    <xdr:colOff>0</xdr:colOff>
                    <xdr:row>11</xdr:row>
                    <xdr:rowOff>0</xdr:rowOff>
                  </from>
                  <to>
                    <xdr:col>1</xdr:col>
                    <xdr:colOff>1143000</xdr:colOff>
                    <xdr:row>12</xdr:row>
                    <xdr:rowOff>0</xdr:rowOff>
                  </to>
                </anchor>
              </controlPr>
            </control>
          </mc:Choice>
        </mc:AlternateContent>
        <mc:AlternateContent xmlns:mc="http://schemas.openxmlformats.org/markup-compatibility/2006">
          <mc:Choice Requires="x14">
            <control shapeId="20493" r:id="rId11" name="QC_TOOL">
              <controlPr defaultSize="0" autoFill="0" autoLine="0" autoPict="0">
                <anchor moveWithCells="1">
                  <from>
                    <xdr:col>1</xdr:col>
                    <xdr:colOff>0</xdr:colOff>
                    <xdr:row>8</xdr:row>
                    <xdr:rowOff>0</xdr:rowOff>
                  </from>
                  <to>
                    <xdr:col>1</xdr:col>
                    <xdr:colOff>1143000</xdr:colOff>
                    <xdr:row>9</xdr:row>
                    <xdr:rowOff>0</xdr:rowOff>
                  </to>
                </anchor>
              </controlPr>
            </control>
          </mc:Choice>
        </mc:AlternateContent>
        <mc:AlternateContent xmlns:mc="http://schemas.openxmlformats.org/markup-compatibility/2006">
          <mc:Choice Requires="x14">
            <control shapeId="20494" r:id="rId12" name="WEB_TOOL">
              <controlPr defaultSize="0" autoFill="0" autoLine="0" autoPict="0">
                <anchor moveWithCells="1">
                  <from>
                    <xdr:col>1</xdr:col>
                    <xdr:colOff>0</xdr:colOff>
                    <xdr:row>9</xdr:row>
                    <xdr:rowOff>0</xdr:rowOff>
                  </from>
                  <to>
                    <xdr:col>1</xdr:col>
                    <xdr:colOff>1143000</xdr:colOff>
                    <xdr:row>10</xdr:row>
                    <xdr:rowOff>0</xdr:rowOff>
                  </to>
                </anchor>
              </controlPr>
            </control>
          </mc:Choice>
        </mc:AlternateContent>
        <mc:AlternateContent xmlns:mc="http://schemas.openxmlformats.org/markup-compatibility/2006">
          <mc:Choice Requires="x14">
            <control shapeId="20496" r:id="rId13" name="EMAIL_TOOL">
              <controlPr defaultSize="0" autoFill="0" autoLine="0" autoPict="0">
                <anchor moveWithCells="1">
                  <from>
                    <xdr:col>1</xdr:col>
                    <xdr:colOff>0</xdr:colOff>
                    <xdr:row>10</xdr:row>
                    <xdr:rowOff>0</xdr:rowOff>
                  </from>
                  <to>
                    <xdr:col>1</xdr:col>
                    <xdr:colOff>1143000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E08D-CC4E-43C3-AF79-A1ECEF346AAB}">
  <sheetPr codeName="Sheet16"/>
  <dimension ref="A1"/>
  <sheetViews>
    <sheetView workbookViewId="0">
      <selection activeCell="G63" sqref="G63"/>
    </sheetView>
  </sheetViews>
  <sheetFormatPr defaultRowHeight="14.4"/>
  <sheetData/>
  <sheetProtection sheet="1" objects="1" scenarios="1" selectLockedCells="1" selectUnlockedCells="1"/>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reateShark">
                <anchor moveWithCells="1" sizeWithCells="1">
                  <from>
                    <xdr:col>5</xdr:col>
                    <xdr:colOff>0</xdr:colOff>
                    <xdr:row>12</xdr:row>
                    <xdr:rowOff>0</xdr:rowOff>
                  </from>
                  <to>
                    <xdr:col>10</xdr:col>
                    <xdr:colOff>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CreateSharkFolder">
                <anchor moveWithCells="1" sizeWithCells="1">
                  <from>
                    <xdr:col>5</xdr:col>
                    <xdr:colOff>0</xdr:colOff>
                    <xdr:row>24</xdr:row>
                    <xdr:rowOff>0</xdr:rowOff>
                  </from>
                  <to>
                    <xdr:col>10</xdr:col>
                    <xdr:colOff>0</xdr:colOff>
                    <xdr:row>29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J35"/>
  <sheetViews>
    <sheetView zoomScale="115" zoomScaleNormal="115" workbookViewId="0">
      <selection activeCell="C4" sqref="C4"/>
    </sheetView>
  </sheetViews>
  <sheetFormatPr defaultRowHeight="14.4"/>
  <cols>
    <col min="1" max="1" width="1.33203125" customWidth="1"/>
    <col min="2" max="2" width="18" style="7" bestFit="1" customWidth="1"/>
    <col min="3" max="3" width="28" customWidth="1"/>
    <col min="4" max="4" width="10" customWidth="1"/>
    <col min="5" max="5" width="1.33203125" style="30" customWidth="1"/>
    <col min="6" max="6" width="10" customWidth="1"/>
    <col min="7" max="7" width="22.88671875" bestFit="1" customWidth="1"/>
    <col min="8" max="8" width="22.21875" bestFit="1" customWidth="1"/>
    <col min="9" max="9" width="3.109375" customWidth="1"/>
    <col min="10" max="10" width="9.109375" style="7"/>
  </cols>
  <sheetData>
    <row r="1" spans="2:9" ht="31.2">
      <c r="B1" s="66" t="s">
        <v>19</v>
      </c>
      <c r="C1" s="67"/>
      <c r="D1" s="67"/>
      <c r="E1" s="29"/>
      <c r="F1" s="64" t="s">
        <v>20</v>
      </c>
      <c r="G1" s="64"/>
      <c r="H1" s="64"/>
      <c r="I1" s="64"/>
    </row>
    <row r="3" spans="2:9">
      <c r="B3" s="68" t="s">
        <v>5</v>
      </c>
      <c r="C3" s="69"/>
      <c r="D3" s="70"/>
      <c r="F3" s="65" t="s">
        <v>21</v>
      </c>
      <c r="G3" s="65"/>
      <c r="H3" s="65"/>
    </row>
    <row r="4" spans="2:9">
      <c r="B4" s="58" t="s">
        <v>4</v>
      </c>
      <c r="C4" s="59"/>
      <c r="G4" s="10" t="str">
        <f>LEFT(OLT, 2)</f>
        <v/>
      </c>
      <c r="H4" s="9" t="s">
        <v>23</v>
      </c>
    </row>
    <row r="5" spans="2:9">
      <c r="B5" s="8" t="s">
        <v>0</v>
      </c>
      <c r="C5" s="47"/>
      <c r="G5" s="10" t="e">
        <f>LEFT(RIGHT(OLT, LEN(OLT) - 2), LEN(OLT) - 3)</f>
        <v>#VALUE!</v>
      </c>
      <c r="H5" s="9" t="s">
        <v>24</v>
      </c>
    </row>
    <row r="6" spans="2:9">
      <c r="B6" s="8" t="s">
        <v>314</v>
      </c>
      <c r="C6" s="47"/>
      <c r="G6" s="10" t="e">
        <f>VLOOKUP(MARKET, 'Market Abbreviations'!A2:C60,3,FALSE)</f>
        <v>#N/A</v>
      </c>
      <c r="H6" s="9" t="s">
        <v>22</v>
      </c>
    </row>
    <row r="7" spans="2:9">
      <c r="B7" s="8" t="s">
        <v>13</v>
      </c>
      <c r="C7" s="28"/>
      <c r="G7" s="10" t="str">
        <f>PID &amp; " / " &amp; JOB_NAME</f>
        <v xml:space="preserve"> / </v>
      </c>
      <c r="H7" s="9" t="s">
        <v>167</v>
      </c>
    </row>
    <row r="8" spans="2:9">
      <c r="B8" s="8" t="s">
        <v>1</v>
      </c>
      <c r="C8" s="28"/>
      <c r="G8" s="10" t="e">
        <f>"CH"&amp;CHANNEL&amp;"("&amp;WAVE_1ST&amp;")/"&amp;"CH"&amp;(CHANNEL+1)&amp;"("&amp;WAVE_2ND&amp;")"&amp;"CH"&amp;(CHANNEL+2)&amp;"("&amp;WAVE_3RD&amp;")/"&amp;"CH"&amp;(CHANNEL+3)&amp;"("&amp;WAVE_4TH&amp;")"</f>
        <v>#N/A</v>
      </c>
      <c r="H8" s="9" t="s">
        <v>228</v>
      </c>
    </row>
    <row r="9" spans="2:9">
      <c r="B9" s="8" t="s">
        <v>156</v>
      </c>
      <c r="C9" s="28"/>
      <c r="G9" s="10" t="e">
        <f>WAVE_1ST&amp;"/"&amp;WAVE_2ND&amp;"/"&amp;WAVE_3RD&amp;"/"&amp;WAVE_4TH</f>
        <v>#N/A</v>
      </c>
      <c r="H9" s="9" t="s">
        <v>229</v>
      </c>
    </row>
    <row r="10" spans="2:9">
      <c r="B10" s="8" t="s">
        <v>2</v>
      </c>
      <c r="C10" s="28"/>
      <c r="G10" s="10" t="str">
        <f>"CHR_" &amp; PID &amp; "_##"</f>
        <v>CHR__##</v>
      </c>
      <c r="H10" s="9" t="s">
        <v>230</v>
      </c>
    </row>
    <row r="11" spans="2:9">
      <c r="B11" s="8" t="s">
        <v>3</v>
      </c>
      <c r="C11" s="28"/>
    </row>
    <row r="12" spans="2:9">
      <c r="B12" s="8" t="s">
        <v>14</v>
      </c>
      <c r="C12" s="28"/>
      <c r="F12" s="65" t="s">
        <v>131</v>
      </c>
      <c r="G12" s="65"/>
      <c r="H12" s="65"/>
    </row>
    <row r="13" spans="2:9">
      <c r="B13" s="8" t="s">
        <v>285</v>
      </c>
      <c r="C13" s="28"/>
      <c r="G13" s="14" t="str">
        <f xml:space="preserve"> CONCATENATE(PID,"_",OLT,"_BEFORE_FIBER")</f>
        <v>__BEFORE_FIBER</v>
      </c>
      <c r="H13" s="13" t="s">
        <v>132</v>
      </c>
    </row>
    <row r="14" spans="2:9">
      <c r="G14" s="14" t="str">
        <f xml:space="preserve"> CONCATENATE(PID,"_",OLT,"_AFTER_FIBER")</f>
        <v>__AFTER_FIBER</v>
      </c>
      <c r="H14" s="13" t="s">
        <v>133</v>
      </c>
    </row>
    <row r="15" spans="2:9">
      <c r="B15" s="68" t="s">
        <v>11</v>
      </c>
      <c r="C15" s="69"/>
      <c r="D15" s="70"/>
      <c r="G15" s="14" t="str">
        <f xml:space="preserve"> CONCATENATE(PID,"_",OLT,"_OVERVIEW_FIBER")</f>
        <v>__OVERVIEW_FIBER</v>
      </c>
      <c r="H15" s="13" t="s">
        <v>134</v>
      </c>
    </row>
    <row r="16" spans="2:9">
      <c r="B16" s="58" t="s">
        <v>166</v>
      </c>
      <c r="C16" s="60"/>
      <c r="G16" s="14" t="str">
        <f xml:space="preserve"> CONCATENATE(PID,"_",OLT,"_GRID_FIBER")</f>
        <v>__GRID_FIBER</v>
      </c>
      <c r="H16" s="13" t="s">
        <v>142</v>
      </c>
    </row>
    <row r="17" spans="2:8">
      <c r="B17" s="8" t="s">
        <v>12</v>
      </c>
      <c r="C17" s="5"/>
      <c r="G17" s="14" t="str">
        <f xml:space="preserve"> CONCATENATE(PID,"_",OLT,"_BOM REPORTS_FIBER")</f>
        <v>__BOM REPORTS_FIBER</v>
      </c>
      <c r="H17" s="13" t="s">
        <v>138</v>
      </c>
    </row>
    <row r="18" spans="2:8">
      <c r="B18" s="8" t="s">
        <v>306</v>
      </c>
      <c r="C18" s="4"/>
      <c r="G18" s="14" t="str">
        <f xml:space="preserve"> CONCATENATE(PID,"_",OLT,"_OVERALL BOM_FIBER")</f>
        <v>__OVERALL BOM_FIBER</v>
      </c>
      <c r="H18" s="13" t="s">
        <v>139</v>
      </c>
    </row>
    <row r="19" spans="2:8">
      <c r="G19" s="14" t="str">
        <f xml:space="preserve"> CONCATENATE(PID,"_",OLT,"_KMZ_FIBER")</f>
        <v>__KMZ_FIBER</v>
      </c>
      <c r="H19" s="13" t="s">
        <v>140</v>
      </c>
    </row>
    <row r="20" spans="2:8">
      <c r="B20" s="8" t="s">
        <v>168</v>
      </c>
      <c r="C20" s="4"/>
      <c r="G20" s="14" t="str">
        <f xml:space="preserve"> CONCATENATE(PID,"_",OLT,"_HAF_FIBER")</f>
        <v>__HAF_FIBER</v>
      </c>
      <c r="H20" s="13" t="s">
        <v>137</v>
      </c>
    </row>
    <row r="21" spans="2:8">
      <c r="B21" s="8" t="s">
        <v>143</v>
      </c>
      <c r="C21" s="4"/>
      <c r="G21" s="14" t="str">
        <f xml:space="preserve"> CONCATENATE(PID,"_",OLT,"_PON CALC_FIBER")</f>
        <v>__PON CALC_FIBER</v>
      </c>
      <c r="H21" s="13" t="s">
        <v>141</v>
      </c>
    </row>
    <row r="22" spans="2:8">
      <c r="B22" s="8" t="s">
        <v>144</v>
      </c>
      <c r="C22" s="4"/>
      <c r="G22" s="14" t="str">
        <f xml:space="preserve"> CONCATENATE(PID,"_",OLT,"_MOP_FIBER")</f>
        <v>__MOP_FIBER</v>
      </c>
      <c r="H22" s="13" t="s">
        <v>136</v>
      </c>
    </row>
    <row r="23" spans="2:8">
      <c r="B23" s="8" t="s">
        <v>154</v>
      </c>
      <c r="C23" s="28"/>
      <c r="G23" s="14" t="str">
        <f xml:space="preserve"> CONCATENATE(PID,"_",OLT,"_SPLICE REPORT_FIBER")</f>
        <v>__SPLICE REPORT_FIBER</v>
      </c>
      <c r="H23" s="13" t="s">
        <v>135</v>
      </c>
    </row>
    <row r="24" spans="2:8">
      <c r="B24" s="8" t="s">
        <v>152</v>
      </c>
      <c r="C24" s="4"/>
    </row>
    <row r="25" spans="2:8">
      <c r="B25" s="8" t="s">
        <v>153</v>
      </c>
      <c r="C25" s="4"/>
      <c r="F25" s="61" t="s">
        <v>145</v>
      </c>
      <c r="G25" s="62"/>
      <c r="H25" s="63"/>
    </row>
    <row r="26" spans="2:8">
      <c r="B26" s="8" t="s">
        <v>235</v>
      </c>
      <c r="C26" s="4"/>
      <c r="G26" s="14" t="str">
        <f xml:space="preserve"> _xlfn.CONCAT("RDOF-",OLT,"_FWD")</f>
        <v>RDOF-_FWD</v>
      </c>
      <c r="H26" s="13" t="s">
        <v>150</v>
      </c>
    </row>
    <row r="27" spans="2:8">
      <c r="B27" s="8" t="s">
        <v>180</v>
      </c>
      <c r="C27" s="4"/>
      <c r="G27" s="14" t="str">
        <f xml:space="preserve"> _xlfn.CONCAT("RDOF-",OLT,"_RTN")</f>
        <v>RDOF-_RTN</v>
      </c>
      <c r="H27" s="13" t="s">
        <v>151</v>
      </c>
    </row>
    <row r="28" spans="2:8">
      <c r="B28" s="8" t="s">
        <v>227</v>
      </c>
      <c r="C28" s="28"/>
      <c r="G28" s="14" t="str">
        <f xml:space="preserve"> _xlfn.CONCAT("PON_",CLLI,"_",TEXT(SUB_CIRCUIT,"0000;;@"))</f>
        <v>PON__0000</v>
      </c>
      <c r="H28" s="13" t="s">
        <v>146</v>
      </c>
    </row>
    <row r="29" spans="2:8">
      <c r="B29" s="8" t="s">
        <v>366</v>
      </c>
      <c r="C29" s="28"/>
      <c r="G29" s="14" t="str">
        <f xml:space="preserve"> _xlfn.CONCAT("PON_",CLLI,"_",TEXT(SUB_CIRCUIT + 1,"0000;;@"))</f>
        <v>PON__0001</v>
      </c>
      <c r="H29" s="13" t="s">
        <v>147</v>
      </c>
    </row>
    <row r="30" spans="2:8">
      <c r="G30" s="14" t="str">
        <f xml:space="preserve"> _xlfn.CONCAT("PON_",CLLI,"_",TEXT(SUB_CIRCUIT + 2,"0000;;@"))</f>
        <v>PON__0002</v>
      </c>
      <c r="H30" s="13" t="s">
        <v>148</v>
      </c>
    </row>
    <row r="31" spans="2:8">
      <c r="G31" s="14" t="str">
        <f xml:space="preserve"> _xlfn.CONCAT("PON_",CLLI,"_",TEXT(SUB_CIRCUIT + 3,"0000;;@"))</f>
        <v>PON__0003</v>
      </c>
      <c r="H31" s="13" t="s">
        <v>149</v>
      </c>
    </row>
    <row r="32" spans="2:8">
      <c r="G32" s="14" t="e">
        <f>VLOOKUP(CHANNEL,'ITU CHANNELS'!A2:B60,2,FALSE)</f>
        <v>#N/A</v>
      </c>
      <c r="H32" s="13" t="s">
        <v>181</v>
      </c>
    </row>
    <row r="33" spans="7:8">
      <c r="G33" s="14" t="e">
        <f>VLOOKUP(CHANNEL+1,'ITU CHANNELS'!A2:B60,2,FALSE)</f>
        <v>#N/A</v>
      </c>
      <c r="H33" s="13" t="s">
        <v>182</v>
      </c>
    </row>
    <row r="34" spans="7:8">
      <c r="G34" s="14" t="e">
        <f>VLOOKUP(CHANNEL+2,'ITU CHANNELS'!A2:B60,2,FALSE)</f>
        <v>#N/A</v>
      </c>
      <c r="H34" s="13" t="s">
        <v>183</v>
      </c>
    </row>
    <row r="35" spans="7:8">
      <c r="G35" s="14" t="e">
        <f>VLOOKUP(CHANNEL+3,'ITU CHANNELS'!A2:B60,2,FALSE)</f>
        <v>#N/A</v>
      </c>
      <c r="H35" s="13" t="s">
        <v>184</v>
      </c>
    </row>
  </sheetData>
  <mergeCells count="7">
    <mergeCell ref="F25:H25"/>
    <mergeCell ref="F1:I1"/>
    <mergeCell ref="F3:H3"/>
    <mergeCell ref="F12:H12"/>
    <mergeCell ref="B1:D1"/>
    <mergeCell ref="B15:D15"/>
    <mergeCell ref="B3:D3"/>
  </mergeCells>
  <phoneticPr fontId="9"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Button_CopyToClipboard &quot;L&quot;'">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202" r:id="rId5" name="Button 178">
              <controlPr defaultSize="0" print="0" autoFill="0" autoPict="0" macro="[0]!'Button_CopyToClipboard &quot;R&quot;'">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1233" r:id="rId6" name="Check Box 209">
              <controlPr defaultSize="0" autoFill="0" autoLine="0" autoPict="0">
                <anchor moveWithCells="1">
                  <from>
                    <xdr:col>8</xdr:col>
                    <xdr:colOff>0</xdr:colOff>
                    <xdr:row>12</xdr:row>
                    <xdr:rowOff>0</xdr:rowOff>
                  </from>
                  <to>
                    <xdr:col>8</xdr:col>
                    <xdr:colOff>182880</xdr:colOff>
                    <xdr:row>13</xdr:row>
                    <xdr:rowOff>0</xdr:rowOff>
                  </to>
                </anchor>
              </controlPr>
            </control>
          </mc:Choice>
        </mc:AlternateContent>
        <mc:AlternateContent xmlns:mc="http://schemas.openxmlformats.org/markup-compatibility/2006">
          <mc:Choice Requires="x14">
            <control shapeId="1234" r:id="rId7" name="Check Box 210">
              <controlPr defaultSize="0" autoFill="0" autoLine="0" autoPict="0">
                <anchor moveWithCells="1">
                  <from>
                    <xdr:col>8</xdr:col>
                    <xdr:colOff>0</xdr:colOff>
                    <xdr:row>13</xdr:row>
                    <xdr:rowOff>0</xdr:rowOff>
                  </from>
                  <to>
                    <xdr:col>8</xdr:col>
                    <xdr:colOff>182880</xdr:colOff>
                    <xdr:row>14</xdr:row>
                    <xdr:rowOff>0</xdr:rowOff>
                  </to>
                </anchor>
              </controlPr>
            </control>
          </mc:Choice>
        </mc:AlternateContent>
        <mc:AlternateContent xmlns:mc="http://schemas.openxmlformats.org/markup-compatibility/2006">
          <mc:Choice Requires="x14">
            <control shapeId="1235" r:id="rId8" name="Check Box 211">
              <controlPr defaultSize="0" autoFill="0" autoLine="0" autoPict="0">
                <anchor moveWithCells="1">
                  <from>
                    <xdr:col>8</xdr:col>
                    <xdr:colOff>0</xdr:colOff>
                    <xdr:row>14</xdr:row>
                    <xdr:rowOff>0</xdr:rowOff>
                  </from>
                  <to>
                    <xdr:col>8</xdr:col>
                    <xdr:colOff>182880</xdr:colOff>
                    <xdr:row>15</xdr:row>
                    <xdr:rowOff>0</xdr:rowOff>
                  </to>
                </anchor>
              </controlPr>
            </control>
          </mc:Choice>
        </mc:AlternateContent>
        <mc:AlternateContent xmlns:mc="http://schemas.openxmlformats.org/markup-compatibility/2006">
          <mc:Choice Requires="x14">
            <control shapeId="1236" r:id="rId9" name="Check Box 212">
              <controlPr defaultSize="0" autoFill="0" autoLine="0" autoPict="0">
                <anchor moveWithCells="1">
                  <from>
                    <xdr:col>8</xdr:col>
                    <xdr:colOff>0</xdr:colOff>
                    <xdr:row>15</xdr:row>
                    <xdr:rowOff>0</xdr:rowOff>
                  </from>
                  <to>
                    <xdr:col>8</xdr:col>
                    <xdr:colOff>182880</xdr:colOff>
                    <xdr:row>16</xdr:row>
                    <xdr:rowOff>0</xdr:rowOff>
                  </to>
                </anchor>
              </controlPr>
            </control>
          </mc:Choice>
        </mc:AlternateContent>
        <mc:AlternateContent xmlns:mc="http://schemas.openxmlformats.org/markup-compatibility/2006">
          <mc:Choice Requires="x14">
            <control shapeId="1237" r:id="rId10" name="Check Box 213">
              <controlPr defaultSize="0" autoFill="0" autoLine="0" autoPict="0">
                <anchor moveWithCells="1">
                  <from>
                    <xdr:col>8</xdr:col>
                    <xdr:colOff>0</xdr:colOff>
                    <xdr:row>16</xdr:row>
                    <xdr:rowOff>0</xdr:rowOff>
                  </from>
                  <to>
                    <xdr:col>8</xdr:col>
                    <xdr:colOff>182880</xdr:colOff>
                    <xdr:row>17</xdr:row>
                    <xdr:rowOff>0</xdr:rowOff>
                  </to>
                </anchor>
              </controlPr>
            </control>
          </mc:Choice>
        </mc:AlternateContent>
        <mc:AlternateContent xmlns:mc="http://schemas.openxmlformats.org/markup-compatibility/2006">
          <mc:Choice Requires="x14">
            <control shapeId="1238" r:id="rId11" name="Check Box 214">
              <controlPr defaultSize="0" autoFill="0" autoLine="0" autoPict="0">
                <anchor moveWithCells="1">
                  <from>
                    <xdr:col>8</xdr:col>
                    <xdr:colOff>0</xdr:colOff>
                    <xdr:row>17</xdr:row>
                    <xdr:rowOff>0</xdr:rowOff>
                  </from>
                  <to>
                    <xdr:col>8</xdr:col>
                    <xdr:colOff>182880</xdr:colOff>
                    <xdr:row>18</xdr:row>
                    <xdr:rowOff>0</xdr:rowOff>
                  </to>
                </anchor>
              </controlPr>
            </control>
          </mc:Choice>
        </mc:AlternateContent>
        <mc:AlternateContent xmlns:mc="http://schemas.openxmlformats.org/markup-compatibility/2006">
          <mc:Choice Requires="x14">
            <control shapeId="1239" r:id="rId12" name="Check Box 215">
              <controlPr defaultSize="0" autoFill="0" autoLine="0" autoPict="0">
                <anchor moveWithCells="1">
                  <from>
                    <xdr:col>8</xdr:col>
                    <xdr:colOff>0</xdr:colOff>
                    <xdr:row>18</xdr:row>
                    <xdr:rowOff>0</xdr:rowOff>
                  </from>
                  <to>
                    <xdr:col>8</xdr:col>
                    <xdr:colOff>182880</xdr:colOff>
                    <xdr:row>19</xdr:row>
                    <xdr:rowOff>0</xdr:rowOff>
                  </to>
                </anchor>
              </controlPr>
            </control>
          </mc:Choice>
        </mc:AlternateContent>
        <mc:AlternateContent xmlns:mc="http://schemas.openxmlformats.org/markup-compatibility/2006">
          <mc:Choice Requires="x14">
            <control shapeId="1240" r:id="rId13" name="Check Box 216">
              <controlPr defaultSize="0" autoFill="0" autoLine="0" autoPict="0">
                <anchor moveWithCells="1">
                  <from>
                    <xdr:col>8</xdr:col>
                    <xdr:colOff>0</xdr:colOff>
                    <xdr:row>19</xdr:row>
                    <xdr:rowOff>0</xdr:rowOff>
                  </from>
                  <to>
                    <xdr:col>8</xdr:col>
                    <xdr:colOff>182880</xdr:colOff>
                    <xdr:row>20</xdr:row>
                    <xdr:rowOff>0</xdr:rowOff>
                  </to>
                </anchor>
              </controlPr>
            </control>
          </mc:Choice>
        </mc:AlternateContent>
        <mc:AlternateContent xmlns:mc="http://schemas.openxmlformats.org/markup-compatibility/2006">
          <mc:Choice Requires="x14">
            <control shapeId="1241" r:id="rId14" name="Check Box 217">
              <controlPr defaultSize="0" autoFill="0" autoLine="0" autoPict="0">
                <anchor moveWithCells="1">
                  <from>
                    <xdr:col>8</xdr:col>
                    <xdr:colOff>0</xdr:colOff>
                    <xdr:row>20</xdr:row>
                    <xdr:rowOff>0</xdr:rowOff>
                  </from>
                  <to>
                    <xdr:col>8</xdr:col>
                    <xdr:colOff>182880</xdr:colOff>
                    <xdr:row>21</xdr:row>
                    <xdr:rowOff>0</xdr:rowOff>
                  </to>
                </anchor>
              </controlPr>
            </control>
          </mc:Choice>
        </mc:AlternateContent>
        <mc:AlternateContent xmlns:mc="http://schemas.openxmlformats.org/markup-compatibility/2006">
          <mc:Choice Requires="x14">
            <control shapeId="1242" r:id="rId15" name="Check Box 218">
              <controlPr defaultSize="0" autoFill="0" autoLine="0" autoPict="0">
                <anchor moveWithCells="1">
                  <from>
                    <xdr:col>8</xdr:col>
                    <xdr:colOff>0</xdr:colOff>
                    <xdr:row>21</xdr:row>
                    <xdr:rowOff>0</xdr:rowOff>
                  </from>
                  <to>
                    <xdr:col>8</xdr:col>
                    <xdr:colOff>182880</xdr:colOff>
                    <xdr:row>22</xdr:row>
                    <xdr:rowOff>0</xdr:rowOff>
                  </to>
                </anchor>
              </controlPr>
            </control>
          </mc:Choice>
        </mc:AlternateContent>
        <mc:AlternateContent xmlns:mc="http://schemas.openxmlformats.org/markup-compatibility/2006">
          <mc:Choice Requires="x14">
            <control shapeId="1243" r:id="rId16" name="Check Box 219">
              <controlPr defaultSize="0" autoFill="0" autoLine="0" autoPict="0">
                <anchor moveWithCells="1">
                  <from>
                    <xdr:col>8</xdr:col>
                    <xdr:colOff>0</xdr:colOff>
                    <xdr:row>22</xdr:row>
                    <xdr:rowOff>0</xdr:rowOff>
                  </from>
                  <to>
                    <xdr:col>8</xdr:col>
                    <xdr:colOff>182880</xdr:colOff>
                    <xdr:row>23</xdr:row>
                    <xdr:rowOff>0</xdr:rowOff>
                  </to>
                </anchor>
              </controlPr>
            </control>
          </mc:Choice>
        </mc:AlternateContent>
        <mc:AlternateContent xmlns:mc="http://schemas.openxmlformats.org/markup-compatibility/2006">
          <mc:Choice Requires="x14">
            <control shapeId="1268" r:id="rId17" name="Button 244">
              <controlPr defaultSize="0" print="0" autoFill="0" autoPict="0" macro="[0]!'Button_CopyToClipboard &quot;L&quot;'">
                <anchor moveWithCells="1" sizeWithCells="1">
                  <from>
                    <xdr:col>3</xdr:col>
                    <xdr:colOff>0</xdr:colOff>
                    <xdr:row>4</xdr:row>
                    <xdr:rowOff>0</xdr:rowOff>
                  </from>
                  <to>
                    <xdr:col>4</xdr:col>
                    <xdr:colOff>0</xdr:colOff>
                    <xdr:row>5</xdr:row>
                    <xdr:rowOff>0</xdr:rowOff>
                  </to>
                </anchor>
              </controlPr>
            </control>
          </mc:Choice>
        </mc:AlternateContent>
        <mc:AlternateContent xmlns:mc="http://schemas.openxmlformats.org/markup-compatibility/2006">
          <mc:Choice Requires="x14">
            <control shapeId="1269" r:id="rId18" name="Button 245">
              <controlPr defaultSize="0" print="0" autoFill="0" autoPict="0" macro="[0]!'Button_CopyToClipboard &quot;L&quot;'">
                <anchor moveWithCells="1" sizeWithCells="1">
                  <from>
                    <xdr:col>3</xdr:col>
                    <xdr:colOff>0</xdr:colOff>
                    <xdr:row>5</xdr:row>
                    <xdr:rowOff>0</xdr:rowOff>
                  </from>
                  <to>
                    <xdr:col>4</xdr:col>
                    <xdr:colOff>0</xdr:colOff>
                    <xdr:row>6</xdr:row>
                    <xdr:rowOff>0</xdr:rowOff>
                  </to>
                </anchor>
              </controlPr>
            </control>
          </mc:Choice>
        </mc:AlternateContent>
        <mc:AlternateContent xmlns:mc="http://schemas.openxmlformats.org/markup-compatibility/2006">
          <mc:Choice Requires="x14">
            <control shapeId="1270" r:id="rId19" name="Button 246">
              <controlPr defaultSize="0" print="0" autoFill="0" autoPict="0" macro="[0]!'Button_CopyToClipboard &quot;L&quot;'">
                <anchor moveWithCells="1" sizeWithCells="1">
                  <from>
                    <xdr:col>3</xdr:col>
                    <xdr:colOff>0</xdr:colOff>
                    <xdr:row>6</xdr:row>
                    <xdr:rowOff>0</xdr:rowOff>
                  </from>
                  <to>
                    <xdr:col>4</xdr:col>
                    <xdr:colOff>0</xdr:colOff>
                    <xdr:row>7</xdr:row>
                    <xdr:rowOff>0</xdr:rowOff>
                  </to>
                </anchor>
              </controlPr>
            </control>
          </mc:Choice>
        </mc:AlternateContent>
        <mc:AlternateContent xmlns:mc="http://schemas.openxmlformats.org/markup-compatibility/2006">
          <mc:Choice Requires="x14">
            <control shapeId="1271" r:id="rId20" name="Button 247">
              <controlPr defaultSize="0" print="0" autoFill="0" autoPict="0" macro="[0]!'Button_CopyToClipboard &quot;L&quot;'">
                <anchor moveWithCells="1" siz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1272" r:id="rId21" name="Button 248">
              <controlPr defaultSize="0" print="0" autoFill="0" autoPict="0" macro="[0]!'Button_CopyToClipboard &quot;L&quot;'">
                <anchor moveWithCells="1" sizeWithCells="1">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1273" r:id="rId22" name="Button 249">
              <controlPr defaultSize="0" print="0" autoFill="0" autoPict="0" macro="[0]!'Button_CopyToClipboard &quot;L&quot;'">
                <anchor moveWithCells="1" sizeWithCells="1">
                  <from>
                    <xdr:col>3</xdr:col>
                    <xdr:colOff>0</xdr:colOff>
                    <xdr:row>9</xdr:row>
                    <xdr:rowOff>0</xdr:rowOff>
                  </from>
                  <to>
                    <xdr:col>4</xdr:col>
                    <xdr:colOff>0</xdr:colOff>
                    <xdr:row>10</xdr:row>
                    <xdr:rowOff>0</xdr:rowOff>
                  </to>
                </anchor>
              </controlPr>
            </control>
          </mc:Choice>
        </mc:AlternateContent>
        <mc:AlternateContent xmlns:mc="http://schemas.openxmlformats.org/markup-compatibility/2006">
          <mc:Choice Requires="x14">
            <control shapeId="1274" r:id="rId23" name="Button 250">
              <controlPr defaultSize="0" print="0" autoFill="0" autoPict="0" macro="[0]!'Button_CopyToClipboard &quot;L&quot;'">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275" r:id="rId24" name="Button 251">
              <controlPr defaultSize="0" print="0" autoFill="0" autoPict="0" macro="[0]!'Button_CopyToClipboard &quot;L&quot;'">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276" r:id="rId25" name="Button 252">
              <controlPr defaultSize="0" print="0" autoFill="0" autoPict="0" macro="[0]!'Button_CopyToClipboard &quot;L&quot;'">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277" r:id="rId26" name="Button 253">
              <controlPr defaultSize="0" print="0" autoFill="0" autoPict="0" macro="[0]!'Button_CopyToClipboard &quot;L&quot;'">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278" r:id="rId27" name="Button 254">
              <controlPr defaultSize="0" print="0" autoFill="0" autoPict="0" macro="[0]!'Button_CopyToClipboard &quot;L&quot;'">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279" r:id="rId28" name="Button 255">
              <controlPr defaultSize="0" print="0" autoFill="0" autoPict="0" macro="[0]!'Button_CopyToClipboard &quot;L&quot;'">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280" r:id="rId29" name="Button 256">
              <controlPr defaultSize="0" print="0" autoFill="0" autoPict="0" macro="[0]!'Button_CopyToClipboard &quot;L&quot;'">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281" r:id="rId30" name="Button 257">
              <controlPr defaultSize="0" print="0" autoFill="0" autoPict="0" macro="[0]!'Button_CopyToClipboard &quot;L&quot;'">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282" r:id="rId31" name="Button 258">
              <controlPr defaultSize="0" print="0" autoFill="0" autoPict="0" macro="[0]!'Button_CopyToClipboard &quot;L&quot;'">
                <anchor moveWithCells="1" sizeWithCells="1">
                  <from>
                    <xdr:col>3</xdr:col>
                    <xdr:colOff>0</xdr:colOff>
                    <xdr:row>21</xdr:row>
                    <xdr:rowOff>0</xdr:rowOff>
                  </from>
                  <to>
                    <xdr:col>4</xdr:col>
                    <xdr:colOff>0</xdr:colOff>
                    <xdr:row>22</xdr:row>
                    <xdr:rowOff>0</xdr:rowOff>
                  </to>
                </anchor>
              </controlPr>
            </control>
          </mc:Choice>
        </mc:AlternateContent>
        <mc:AlternateContent xmlns:mc="http://schemas.openxmlformats.org/markup-compatibility/2006">
          <mc:Choice Requires="x14">
            <control shapeId="1283" r:id="rId32" name="Button 259">
              <controlPr defaultSize="0" print="0" autoFill="0" autoPict="0" macro="[0]!'Button_CopyToClipboard &quot;L&quot;'">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284" r:id="rId33" name="Button 260">
              <controlPr defaultSize="0" print="0" autoFill="0" autoPict="0" macro="[0]!'Button_CopyToClipboard &quot;L&quot;'">
                <anchor moveWithCells="1" siz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1286" r:id="rId34" name="Button 262">
              <controlPr defaultSize="0" print="0" autoFill="0" autoPict="0" macro="[0]!'Button_CopyToClipboard &quot;L&quot;'">
                <anchor moveWithCells="1" sizeWithCells="1">
                  <from>
                    <xdr:col>3</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287" r:id="rId35" name="Button 263">
              <controlPr defaultSize="0" print="0" autoFill="0" autoPict="0" macro="[0]!'Button_CopyToClipboard &quot;L&quot;'">
                <anchor moveWithCells="1" sizeWithCells="1">
                  <from>
                    <xdr:col>3</xdr:col>
                    <xdr:colOff>0</xdr:colOff>
                    <xdr:row>25</xdr:row>
                    <xdr:rowOff>0</xdr:rowOff>
                  </from>
                  <to>
                    <xdr:col>4</xdr:col>
                    <xdr:colOff>0</xdr:colOff>
                    <xdr:row>26</xdr:row>
                    <xdr:rowOff>0</xdr:rowOff>
                  </to>
                </anchor>
              </controlPr>
            </control>
          </mc:Choice>
        </mc:AlternateContent>
        <mc:AlternateContent xmlns:mc="http://schemas.openxmlformats.org/markup-compatibility/2006">
          <mc:Choice Requires="x14">
            <control shapeId="1292" r:id="rId36" name="Button 268">
              <controlPr defaultSize="0" print="0" autoFill="0" autoPict="0" macro="[0]!'Button_CopyToClipboard &quot;L&quot;'">
                <anchor moveWithCells="1" sizeWithCells="1">
                  <from>
                    <xdr:col>3</xdr:col>
                    <xdr:colOff>0</xdr:colOff>
                    <xdr:row>26</xdr:row>
                    <xdr:rowOff>0</xdr:rowOff>
                  </from>
                  <to>
                    <xdr:col>4</xdr:col>
                    <xdr:colOff>0</xdr:colOff>
                    <xdr:row>27</xdr:row>
                    <xdr:rowOff>0</xdr:rowOff>
                  </to>
                </anchor>
              </controlPr>
            </control>
          </mc:Choice>
        </mc:AlternateContent>
        <mc:AlternateContent xmlns:mc="http://schemas.openxmlformats.org/markup-compatibility/2006">
          <mc:Choice Requires="x14">
            <control shapeId="1293" r:id="rId37" name="Button 269">
              <controlPr defaultSize="0" print="0" autoFill="0" autoPict="0" macro="[0]!'Button_CopyToClipboard &quot;L&quot;'">
                <anchor moveWithCells="1" sizeWithCells="1">
                  <from>
                    <xdr:col>3</xdr:col>
                    <xdr:colOff>0</xdr:colOff>
                    <xdr:row>27</xdr:row>
                    <xdr:rowOff>0</xdr:rowOff>
                  </from>
                  <to>
                    <xdr:col>4</xdr:col>
                    <xdr:colOff>0</xdr:colOff>
                    <xdr:row>28</xdr:row>
                    <xdr:rowOff>0</xdr:rowOff>
                  </to>
                </anchor>
              </controlPr>
            </control>
          </mc:Choice>
        </mc:AlternateContent>
        <mc:AlternateContent xmlns:mc="http://schemas.openxmlformats.org/markup-compatibility/2006">
          <mc:Choice Requires="x14">
            <control shapeId="1294" r:id="rId38" name="Button 270">
              <controlPr defaultSize="0" print="0" autoFill="0" autoPict="0" macro="[0]!'Button_CopyToClipboard &quot;L&quot;'">
                <anchor moveWithCells="1" sizeWithCells="1">
                  <from>
                    <xdr:col>3</xdr:col>
                    <xdr:colOff>0</xdr:colOff>
                    <xdr:row>28</xdr:row>
                    <xdr:rowOff>0</xdr:rowOff>
                  </from>
                  <to>
                    <xdr:col>4</xdr:col>
                    <xdr:colOff>0</xdr:colOff>
                    <xdr:row>29</xdr:row>
                    <xdr:rowOff>0</xdr:rowOff>
                  </to>
                </anchor>
              </controlPr>
            </control>
          </mc:Choice>
        </mc:AlternateContent>
        <mc:AlternateContent xmlns:mc="http://schemas.openxmlformats.org/markup-compatibility/2006">
          <mc:Choice Requires="x14">
            <control shapeId="1295" r:id="rId39" name="Button 271">
              <controlPr defaultSize="0" print="0" autoFill="0" autoPict="0" macro="[0]!'Button_CopyToClipboard &quot;R&quot;'">
                <anchor moveWithCells="1" sizeWithCells="1">
                  <from>
                    <xdr:col>5</xdr:col>
                    <xdr:colOff>0</xdr:colOff>
                    <xdr:row>4</xdr:row>
                    <xdr:rowOff>0</xdr:rowOff>
                  </from>
                  <to>
                    <xdr:col>6</xdr:col>
                    <xdr:colOff>0</xdr:colOff>
                    <xdr:row>5</xdr:row>
                    <xdr:rowOff>0</xdr:rowOff>
                  </to>
                </anchor>
              </controlPr>
            </control>
          </mc:Choice>
        </mc:AlternateContent>
        <mc:AlternateContent xmlns:mc="http://schemas.openxmlformats.org/markup-compatibility/2006">
          <mc:Choice Requires="x14">
            <control shapeId="1296" r:id="rId40" name="Button 272">
              <controlPr defaultSize="0" print="0" autoFill="0" autoPict="0" macro="[0]!'Button_CopyToClipboard &quot;R&quot;'">
                <anchor moveWithCells="1" siz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1298" r:id="rId41" name="Button 274">
              <controlPr defaultSize="0" print="0" autoFill="0" autoPict="0" macro="[0]!'Button_CopyToClipboard &quot;R&quot;'">
                <anchor moveWithCells="1" sizeWithCells="1">
                  <from>
                    <xdr:col>5</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1299" r:id="rId42" name="Button 275">
              <controlPr defaultSize="0" print="0" autoFill="0" autoPict="0" macro="[0]!'Button_CopyToClipboard &quot;R&quot;'">
                <anchor moveWithCells="1" siz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1300" r:id="rId43" name="Button 276">
              <controlPr defaultSize="0" print="0" autoFill="0" autoPict="0" macro="[0]!'Button_CopyToClipboard &quot;R&quot;'">
                <anchor moveWithCells="1" siz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1301" r:id="rId44" name="Button 277">
              <controlPr defaultSize="0" print="0" autoFill="0" autoPict="0" macro="[0]!'Button_CopyToClipboard &quot;R&quot;'">
                <anchor moveWithCells="1" sizeWithCells="1">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1302" r:id="rId45" name="Button 278">
              <controlPr defaultSize="0" print="0" autoFill="0" autoPict="0" macro="[0]!'Button_CopyToClipboard &quot;R&quot;'">
                <anchor moveWithCells="1" sizeWithCells="1">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1303" r:id="rId46" name="Button 279">
              <controlPr defaultSize="0" print="0" autoFill="0" autoPict="0" macro="[0]!'Button_CopyToClipboard &quot;R&quot;'">
                <anchor moveWithCells="1" siz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1304" r:id="rId47" name="Button 280">
              <controlPr defaultSize="0" print="0" autoFill="0" autoPict="0" macro="[0]!'Button_CopyToClipboard &quot;R&quot;'">
                <anchor moveWithCells="1" sizeWithCells="1">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1305" r:id="rId48" name="Button 281">
              <controlPr defaultSize="0" print="0" autoFill="0" autoPict="0" macro="[0]!'Button_CopyToClipboard &quot;R&quot;'">
                <anchor moveWithCells="1" sizeWithCells="1">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1306" r:id="rId49" name="Button 282">
              <controlPr defaultSize="0" print="0" autoFill="0" autoPict="0" macro="[0]!'Button_CopyToClipboard &quot;R&quot;'">
                <anchor moveWithCells="1" siz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07" r:id="rId50" name="Button 283">
              <controlPr defaultSize="0" print="0" autoFill="0" autoPict="0" macro="[0]!'Button_CopyToClipboard &quot;R&quot;'">
                <anchor moveWithCells="1" siz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08" r:id="rId51" name="Button 284">
              <controlPr defaultSize="0" print="0" autoFill="0" autoPict="0" macro="[0]!'Button_CopyToClipboard &quot;R&quot;'">
                <anchor moveWithCells="1" sizeWithCells="1">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1309" r:id="rId52" name="Button 285">
              <controlPr defaultSize="0" print="0" autoFill="0" autoPict="0" macro="[0]!'Button_CopyToClipboard &quot;R&quot;'">
                <anchor moveWithCells="1" siz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1310" r:id="rId53" name="Button 286">
              <controlPr defaultSize="0" print="0" autoFill="0" autoPict="0" macro="[0]!'Button_CopyToClipboard &quot;R&quot;'">
                <anchor moveWithCells="1" siz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1311" r:id="rId54" name="Button 287">
              <controlPr defaultSize="0" print="0" autoFill="0" autoPict="0" macro="[0]!'Button_CopyToClipboard &quot;R&quot;'">
                <anchor moveWithCells="1" siz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1312" r:id="rId55" name="Button 288">
              <controlPr defaultSize="0" print="0" autoFill="0" autoPict="0" macro="[0]!'Button_CopyToClipboard &quot;R&quot;'">
                <anchor moveWithCells="1" siz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1313" r:id="rId56" name="Button 289">
              <controlPr defaultSize="0" print="0" autoFill="0" autoPict="0" macro="[0]!'Button_CopyToClipboard &quot;R&quot;'">
                <anchor moveWithCells="1" siz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1314" r:id="rId57" name="Button 290">
              <controlPr defaultSize="0" print="0" autoFill="0" autoPict="0" macro="[0]!'Button_CopyToClipboard &quot;R&quot;'">
                <anchor moveWithCells="1" sizeWithCells="1">
                  <from>
                    <xdr:col>5</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1317" r:id="rId58" name="Button 293">
              <controlPr defaultSize="0" print="0" autoFill="0" autoPict="0" macro="[0]!'Button_CopyToClipboard &quot;R&quot;'">
                <anchor moveWithCells="1" siz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1318" r:id="rId59" name="Button 294">
              <controlPr defaultSize="0" print="0" autoFill="0" autoPict="0" macro="[0]!'Button_CopyToClipboard &quot;R&quot;'">
                <anchor moveWithCells="1" siz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1319" r:id="rId60" name="Button 295">
              <controlPr defaultSize="0" print="0" autoFill="0" autoPict="0" macro="[0]!'Button_CopyToClipboard &quot;R&quot;'">
                <anchor moveWithCells="1" siz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1320" r:id="rId61" name="Button 296">
              <controlPr defaultSize="0" print="0" autoFill="0" autoPict="0" macro="[0]!'Button_CopyToClipboard &quot;R&quot;'">
                <anchor moveWithCells="1" siz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1321" r:id="rId62" name="Button 297">
              <controlPr defaultSize="0" print="0" autoFill="0" autoPict="0" macro="[0]!'Button_CopyToClipboard &quot;R&quot;'">
                <anchor moveWithCells="1" siz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1322" r:id="rId63" name="Button 298">
              <controlPr defaultSize="0" print="0" autoFill="0" autoPict="0" macro="[0]!'Button_CopyToClipboard &quot;R&quot;'">
                <anchor moveWithCells="1" sizeWithCells="1">
                  <from>
                    <xdr:col>5</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1323" r:id="rId64" name="Button 299">
              <controlPr defaultSize="0" print="0" autoFill="0" autoPict="0" macro="[0]!'Button_CopyToClipboard &quot;R&quot;'">
                <anchor moveWithCells="1" sizeWithCells="1">
                  <from>
                    <xdr:col>5</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1324" r:id="rId65" name="Button 300">
              <controlPr defaultSize="0" print="0" autoFill="0" autoPict="0" macro="[0]!'Button_CopyToClipboard &quot;R&quot;'">
                <anchor moveWithCells="1" sizeWithCells="1">
                  <from>
                    <xdr:col>5</xdr:col>
                    <xdr:colOff>0</xdr:colOff>
                    <xdr:row>34</xdr:row>
                    <xdr:rowOff>0</xdr:rowOff>
                  </from>
                  <to>
                    <xdr:col>6</xdr:col>
                    <xdr:colOff>0</xdr:colOff>
                    <xdr:row>35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C291-8F47-473F-8C5F-5290AFBA7F60}">
  <sheetPr codeName="Sheet4"/>
  <dimension ref="A1:H21"/>
  <sheetViews>
    <sheetView zoomScale="115" zoomScaleNormal="115" workbookViewId="0">
      <pane ySplit="20" topLeftCell="A21" activePane="bottomLeft" state="frozen"/>
      <selection pane="bottomLeft" activeCell="B4" sqref="B4"/>
    </sheetView>
  </sheetViews>
  <sheetFormatPr defaultRowHeight="14.4"/>
  <cols>
    <col min="1" max="1" width="20.5546875" customWidth="1"/>
    <col min="2" max="2" width="25.44140625" bestFit="1" customWidth="1"/>
    <col min="3" max="3" width="13.88671875" customWidth="1"/>
    <col min="4" max="4" width="8.88671875" customWidth="1"/>
    <col min="5" max="6" width="20.77734375" customWidth="1"/>
    <col min="7" max="7" width="9.88671875" customWidth="1"/>
    <col min="9" max="9" width="24.6640625" customWidth="1"/>
  </cols>
  <sheetData>
    <row r="1" spans="1:8" s="6" customFormat="1">
      <c r="A1" s="19" t="s">
        <v>220</v>
      </c>
      <c r="B1" s="12" t="e">
        <f xml:space="preserve"> MARKET_ABBR &amp; HUB_ID &amp; "T###"</f>
        <v>#N/A</v>
      </c>
    </row>
    <row r="2" spans="1:8">
      <c r="A2" s="19" t="s">
        <v>113</v>
      </c>
      <c r="B2" s="12" t="e">
        <f xml:space="preserve"> MARKET_ABBR &amp; HUB_ID &amp; CLUSTER</f>
        <v>#N/A</v>
      </c>
      <c r="C2" s="6"/>
    </row>
    <row r="3" spans="1:8">
      <c r="A3" s="11" t="s">
        <v>369</v>
      </c>
    </row>
    <row r="4" spans="1:8">
      <c r="A4" s="11" t="s">
        <v>128</v>
      </c>
    </row>
    <row r="7" spans="1:8">
      <c r="A7" s="11" t="s">
        <v>112</v>
      </c>
    </row>
    <row r="8" spans="1:8">
      <c r="E8" s="22" t="s">
        <v>188</v>
      </c>
      <c r="F8" s="12">
        <v>2</v>
      </c>
    </row>
    <row r="9" spans="1:8">
      <c r="E9" s="22" t="s">
        <v>237</v>
      </c>
      <c r="F9" s="12">
        <v>48</v>
      </c>
    </row>
    <row r="11" spans="1:8">
      <c r="A11" s="11" t="s">
        <v>115</v>
      </c>
      <c r="B11" t="str" cm="1">
        <f t="array" ref="B11">LOOKUP(2,1/(B:B&lt;&gt;""),B:B)</f>
        <v>CANS</v>
      </c>
    </row>
    <row r="12" spans="1:8">
      <c r="A12" s="11" t="s">
        <v>370</v>
      </c>
      <c r="B12" t="str" cm="1">
        <f t="array" ref="B12">LOOKUP(2,1/(C:C&lt;&gt;""),C:C)</f>
        <v>TAPS</v>
      </c>
    </row>
    <row r="13" spans="1:8">
      <c r="E13" s="18" t="s">
        <v>189</v>
      </c>
    </row>
    <row r="14" spans="1:8" ht="14.4" customHeight="1">
      <c r="A14" s="11" t="s">
        <v>187</v>
      </c>
      <c r="F14" s="23" t="s">
        <v>190</v>
      </c>
      <c r="G14" s="23"/>
      <c r="H14" s="23"/>
    </row>
    <row r="15" spans="1:8">
      <c r="A15" t="s">
        <v>119</v>
      </c>
      <c r="B15" t="s">
        <v>120</v>
      </c>
      <c r="C15" t="s">
        <v>191</v>
      </c>
      <c r="F15" s="23"/>
      <c r="G15" s="23"/>
      <c r="H15" s="23"/>
    </row>
    <row r="16" spans="1:8">
      <c r="A16" t="s">
        <v>116</v>
      </c>
      <c r="B16" t="s">
        <v>117</v>
      </c>
      <c r="C16" t="s">
        <v>192</v>
      </c>
      <c r="F16" s="23" t="s">
        <v>190</v>
      </c>
    </row>
    <row r="17" spans="1:3">
      <c r="A17" t="s">
        <v>193</v>
      </c>
      <c r="B17" t="s">
        <v>118</v>
      </c>
      <c r="C17" t="s">
        <v>194</v>
      </c>
    </row>
    <row r="20" spans="1:3" s="21" customFormat="1" ht="15" thickBot="1">
      <c r="A20" s="20" t="s">
        <v>15</v>
      </c>
      <c r="B20" s="20" t="s">
        <v>16</v>
      </c>
      <c r="C20" s="20" t="s">
        <v>371</v>
      </c>
    </row>
    <row r="21" spans="1:3">
      <c r="A21">
        <f>OLT</f>
        <v>0</v>
      </c>
    </row>
  </sheetData>
  <phoneticPr fontId="9" type="noConversion"/>
  <dataValidations count="3">
    <dataValidation type="list" allowBlank="1" showInputMessage="1" showErrorMessage="1" sqref="B4" xr:uid="{9B81249F-227A-4D23-B810-3A80CCBC7E01}">
      <formula1>$B$21:$B$1000</formula1>
    </dataValidation>
    <dataValidation type="list" allowBlank="1" showInputMessage="1" showErrorMessage="1" sqref="F8" xr:uid="{087C0985-14ED-4DAB-95BD-FBE4E3D34F30}">
      <formula1>"2, 4, 6, 8, 12"</formula1>
    </dataValidation>
    <dataValidation type="list" allowBlank="1" showInputMessage="1" showErrorMessage="1" sqref="F9" xr:uid="{540B877D-CCE1-4FE6-980A-6A20464A1458}">
      <formula1>"2, 12, 24, 36, 48, 72, 96, 144, 288"</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ddDistCan">
                <anchor moveWithCells="1" sizeWithCells="1">
                  <from>
                    <xdr:col>4</xdr:col>
                    <xdr:colOff>0</xdr:colOff>
                    <xdr:row>1</xdr:row>
                    <xdr:rowOff>0</xdr:rowOff>
                  </from>
                  <to>
                    <xdr:col>5</xdr:col>
                    <xdr:colOff>0</xdr:colOff>
                    <xdr:row>4</xdr:row>
                    <xdr:rowOff>0</xdr:rowOff>
                  </to>
                </anchor>
              </controlPr>
            </control>
          </mc:Choice>
        </mc:AlternateContent>
        <mc:AlternateContent xmlns:mc="http://schemas.openxmlformats.org/markup-compatibility/2006">
          <mc:Choice Requires="x14">
            <control shapeId="2081" r:id="rId5" name="Button 33">
              <controlPr defaultSize="0" print="0" autoFill="0" autoPict="0" macro="[0]!AddOTE">
                <anchor moveWithCells="1" sizeWithCells="1">
                  <from>
                    <xdr:col>4</xdr:col>
                    <xdr:colOff>0</xdr:colOff>
                    <xdr:row>4</xdr:row>
                    <xdr:rowOff>0</xdr:rowOff>
                  </from>
                  <to>
                    <xdr:col>5</xdr:col>
                    <xdr:colOff>0</xdr:colOff>
                    <xdr:row>7</xdr:row>
                    <xdr:rowOff>0</xdr:rowOff>
                  </to>
                </anchor>
              </controlPr>
            </control>
          </mc:Choice>
        </mc:AlternateContent>
        <mc:AlternateContent xmlns:mc="http://schemas.openxmlformats.org/markup-compatibility/2006">
          <mc:Choice Requires="x14">
            <control shapeId="2082" r:id="rId6" name="Button 34">
              <controlPr defaultSize="0" print="0" autoFill="0" autoPict="0" macro="[0]!AddSplitCan">
                <anchor moveWithCells="1" sizeWithCells="1">
                  <from>
                    <xdr:col>5</xdr:col>
                    <xdr:colOff>0</xdr:colOff>
                    <xdr:row>1</xdr:row>
                    <xdr:rowOff>0</xdr:rowOff>
                  </from>
                  <to>
                    <xdr:col>6</xdr:col>
                    <xdr:colOff>0</xdr:colOff>
                    <xdr:row>4</xdr:row>
                    <xdr:rowOff>0</xdr:rowOff>
                  </to>
                </anchor>
              </controlPr>
            </control>
          </mc:Choice>
        </mc:AlternateContent>
        <mc:AlternateContent xmlns:mc="http://schemas.openxmlformats.org/markup-compatibility/2006">
          <mc:Choice Requires="x14">
            <control shapeId="2083" r:id="rId7" name="Button 35">
              <controlPr defaultSize="0" print="0" autoFill="0" autoPict="0" macro="[0]!AddMST">
                <anchor moveWithCells="1" sizeWithCells="1">
                  <from>
                    <xdr:col>5</xdr:col>
                    <xdr:colOff>0</xdr:colOff>
                    <xdr:row>4</xdr:row>
                    <xdr:rowOff>0</xdr:rowOff>
                  </from>
                  <to>
                    <xdr:col>6</xdr:col>
                    <xdr:colOff>0</xdr:colOff>
                    <xdr:row>7</xdr:row>
                    <xdr:rowOff>0</xdr:rowOff>
                  </to>
                </anchor>
              </controlPr>
            </control>
          </mc:Choice>
        </mc:AlternateContent>
        <mc:AlternateContent xmlns:mc="http://schemas.openxmlformats.org/markup-compatibility/2006">
          <mc:Choice Requires="x14">
            <control shapeId="2090" r:id="rId8" name="Button 42">
              <controlPr defaultSize="0" print="0" autoFill="0" autoPict="0" macro="[0]!Button19_Click">
                <anchor moveWithCells="1" sizeWithCells="1">
                  <from>
                    <xdr:col>4</xdr:col>
                    <xdr:colOff>0</xdr:colOff>
                    <xdr:row>13</xdr:row>
                    <xdr:rowOff>0</xdr:rowOff>
                  </from>
                  <to>
                    <xdr:col>5</xdr:col>
                    <xdr:colOff>0</xdr:colOff>
                    <xdr:row>15</xdr:row>
                    <xdr:rowOff>0</xdr:rowOff>
                  </to>
                </anchor>
              </controlPr>
            </control>
          </mc:Choice>
        </mc:AlternateContent>
        <mc:AlternateContent xmlns:mc="http://schemas.openxmlformats.org/markup-compatibility/2006">
          <mc:Choice Requires="x14">
            <control shapeId="2095" r:id="rId9" name="Button 47">
              <controlPr defaultSize="0" print="0" autoFill="0" autoPict="0" macro="[0]!Button47_Click">
                <anchor moveWithCells="1" sizeWithCells="1">
                  <from>
                    <xdr:col>4</xdr:col>
                    <xdr:colOff>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2102" r:id="rId10" name="Button 54">
              <controlPr defaultSize="0" print="0" autoFill="0" autoPict="0" macro="[0]!'Button_CopyToClipboard &quot;L&quot;'">
                <anchor moveWithCells="1" sizeWithCells="1">
                  <from>
                    <xdr:col>2</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103" r:id="rId11" name="Button 55">
              <controlPr defaultSize="0" print="0" autoFill="0" autoPict="0" macro="[0]!'Button_CopyToClipboard &quot;L&quot;'">
                <anchor moveWithCells="1" siz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2104" r:id="rId12" name="Button 56">
              <controlPr defaultSize="0" print="0" autoFill="0" autoPict="0" macro="[0]!'Button_CopyToClipboard &quot;L&quot;'">
                <anchor moveWithCells="1" sizeWithCells="1">
                  <from>
                    <xdr:col>2</xdr:col>
                    <xdr:colOff>0</xdr:colOff>
                    <xdr:row>3</xdr:row>
                    <xdr:rowOff>0</xdr:rowOff>
                  </from>
                  <to>
                    <xdr:col>4</xdr:col>
                    <xdr:colOff>0</xdr:colOff>
                    <xdr:row>6</xdr:row>
                    <xdr:rowOff>0</xdr:rowOff>
                  </to>
                </anchor>
              </controlPr>
            </control>
          </mc:Choice>
        </mc:AlternateContent>
        <mc:AlternateContent xmlns:mc="http://schemas.openxmlformats.org/markup-compatibility/2006">
          <mc:Choice Requires="x14">
            <control shapeId="2106" r:id="rId13" name="Button 58">
              <controlPr defaultSize="0" print="0" autoFill="0" autoPict="0" macro="[0]!'Button_CopyToClipboard &quot;L&quot;'">
                <anchor moveWithCells="1" sizeWithCells="1">
                  <from>
                    <xdr:col>2</xdr:col>
                    <xdr:colOff>0</xdr:colOff>
                    <xdr:row>6</xdr:row>
                    <xdr:rowOff>0</xdr:rowOff>
                  </from>
                  <to>
                    <xdr:col>4</xdr:col>
                    <xdr:colOff>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CFD57-DA94-4112-B464-593B73153A7B}">
  <sheetPr codeName="Sheet7"/>
  <dimension ref="A1:F34"/>
  <sheetViews>
    <sheetView zoomScaleNormal="100" workbookViewId="0">
      <selection sqref="A1:C1"/>
    </sheetView>
  </sheetViews>
  <sheetFormatPr defaultRowHeight="14.4"/>
  <cols>
    <col min="1" max="1" width="13.21875" bestFit="1" customWidth="1"/>
    <col min="2" max="2" width="12.6640625" bestFit="1" customWidth="1"/>
    <col min="3" max="4" width="27.88671875" customWidth="1"/>
    <col min="5" max="5" width="45.109375" customWidth="1"/>
    <col min="6" max="6" width="1.77734375" style="30" customWidth="1"/>
  </cols>
  <sheetData>
    <row r="1" spans="1:6" s="33" customFormat="1" ht="21">
      <c r="A1" s="71" t="s">
        <v>136</v>
      </c>
      <c r="B1" s="71"/>
      <c r="C1" s="71"/>
      <c r="D1" s="51"/>
      <c r="E1" s="51"/>
      <c r="F1" s="32"/>
    </row>
    <row r="2" spans="1:6">
      <c r="C2" s="24" t="s">
        <v>195</v>
      </c>
      <c r="D2" s="24" t="s">
        <v>277</v>
      </c>
      <c r="E2" s="6" t="s">
        <v>231</v>
      </c>
    </row>
    <row r="3" spans="1:6">
      <c r="A3" t="s">
        <v>218</v>
      </c>
      <c r="F3" s="30" t="str">
        <f>""</f>
        <v/>
      </c>
    </row>
    <row r="4" spans="1:6">
      <c r="A4" t="s">
        <v>196</v>
      </c>
      <c r="F4" s="30" t="str">
        <f>""</f>
        <v/>
      </c>
    </row>
    <row r="5" spans="1:6">
      <c r="A5" t="s">
        <v>197</v>
      </c>
      <c r="F5" s="30" t="str">
        <f>""</f>
        <v/>
      </c>
    </row>
    <row r="6" spans="1:6">
      <c r="A6" t="s">
        <v>198</v>
      </c>
      <c r="F6" s="30" t="str">
        <f>""</f>
        <v/>
      </c>
    </row>
    <row r="7" spans="1:6">
      <c r="A7" t="s">
        <v>199</v>
      </c>
      <c r="F7" s="30" t="str">
        <f>""</f>
        <v/>
      </c>
    </row>
    <row r="8" spans="1:6">
      <c r="A8" t="s">
        <v>200</v>
      </c>
      <c r="F8" s="30" t="str">
        <f>""</f>
        <v/>
      </c>
    </row>
    <row r="9" spans="1:6">
      <c r="A9" t="s">
        <v>201</v>
      </c>
      <c r="F9" s="30" t="str">
        <f>""</f>
        <v/>
      </c>
    </row>
    <row r="10" spans="1:6">
      <c r="A10" t="s">
        <v>202</v>
      </c>
      <c r="F10" s="30" t="str">
        <f>""</f>
        <v/>
      </c>
    </row>
    <row r="11" spans="1:6">
      <c r="A11" t="s">
        <v>203</v>
      </c>
      <c r="F11" s="30" t="str">
        <f>""</f>
        <v/>
      </c>
    </row>
    <row r="12" spans="1:6">
      <c r="A12" t="s">
        <v>204</v>
      </c>
      <c r="F12" s="30" t="str">
        <f>""</f>
        <v/>
      </c>
    </row>
    <row r="13" spans="1:6">
      <c r="A13" t="s">
        <v>205</v>
      </c>
      <c r="F13" s="30" t="str">
        <f>""</f>
        <v/>
      </c>
    </row>
    <row r="14" spans="1:6">
      <c r="A14" t="s">
        <v>206</v>
      </c>
      <c r="F14" s="30" t="str">
        <f>""</f>
        <v/>
      </c>
    </row>
    <row r="15" spans="1:6">
      <c r="A15" t="s">
        <v>207</v>
      </c>
      <c r="F15" s="30" t="str">
        <f>""</f>
        <v/>
      </c>
    </row>
    <row r="16" spans="1:6">
      <c r="A16" t="s">
        <v>208</v>
      </c>
      <c r="F16" s="30" t="str">
        <f>""</f>
        <v/>
      </c>
    </row>
    <row r="17" spans="1:6">
      <c r="A17" t="s">
        <v>209</v>
      </c>
      <c r="F17" s="30" t="str">
        <f>""</f>
        <v/>
      </c>
    </row>
    <row r="18" spans="1:6">
      <c r="A18" t="s">
        <v>210</v>
      </c>
      <c r="F18" s="30" t="str">
        <f>""</f>
        <v/>
      </c>
    </row>
    <row r="19" spans="1:6">
      <c r="A19" t="s">
        <v>211</v>
      </c>
      <c r="F19" s="30" t="str">
        <f>""</f>
        <v/>
      </c>
    </row>
    <row r="20" spans="1:6">
      <c r="A20" t="s">
        <v>212</v>
      </c>
      <c r="F20" s="30" t="str">
        <f>""</f>
        <v/>
      </c>
    </row>
    <row r="21" spans="1:6">
      <c r="A21" t="s">
        <v>213</v>
      </c>
      <c r="F21" s="30" t="str">
        <f>""</f>
        <v/>
      </c>
    </row>
    <row r="22" spans="1:6">
      <c r="A22" t="s">
        <v>214</v>
      </c>
      <c r="F22" s="30" t="str">
        <f>""</f>
        <v/>
      </c>
    </row>
    <row r="23" spans="1:6">
      <c r="A23" t="s">
        <v>215</v>
      </c>
      <c r="F23" s="30" t="str">
        <f>""</f>
        <v/>
      </c>
    </row>
    <row r="24" spans="1:6">
      <c r="A24" t="s">
        <v>216</v>
      </c>
      <c r="F24" s="30" t="str">
        <f>""</f>
        <v/>
      </c>
    </row>
    <row r="25" spans="1:6">
      <c r="A25" t="s">
        <v>217</v>
      </c>
      <c r="F25" s="30" t="str">
        <f>""</f>
        <v/>
      </c>
    </row>
    <row r="26" spans="1:6">
      <c r="F26" s="30" t="str">
        <f>""</f>
        <v/>
      </c>
    </row>
    <row r="28" spans="1:6">
      <c r="B28" s="11" t="s">
        <v>233</v>
      </c>
    </row>
    <row r="34" spans="2:2">
      <c r="B34" s="11" t="s">
        <v>236</v>
      </c>
    </row>
  </sheetData>
  <mergeCells count="1">
    <mergeCell ref="A1:C1"/>
  </mergeCells>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Button_SelectPathRight">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7222" r:id="rId4" name="Button 54">
              <controlPr defaultSize="0" print="0" autoFill="0" autoPict="0" macro="[0]!CreateMOP">
                <anchor moveWithCells="1" sizeWithCells="1">
                  <from>
                    <xdr:col>1</xdr:col>
                    <xdr:colOff>0</xdr:colOff>
                    <xdr:row>29</xdr:row>
                    <xdr:rowOff>0</xdr:rowOff>
                  </from>
                  <to>
                    <xdr:col>3</xdr:col>
                    <xdr:colOff>0</xdr:colOff>
                    <xdr:row>32</xdr:row>
                    <xdr:rowOff>0</xdr:rowOff>
                  </to>
                </anchor>
              </controlPr>
            </control>
          </mc:Choice>
        </mc:AlternateContent>
        <mc:AlternateContent xmlns:mc="http://schemas.openxmlformats.org/markup-compatibility/2006">
          <mc:Choice Requires="x14">
            <control shapeId="7239" r:id="rId5" name="Button 71">
              <controlPr defaultSize="0" print="0" autoFill="0" autoPict="0" macro="[0]!Button_SelectPathRight">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7240" r:id="rId6" name="Button 72">
              <controlPr defaultSize="0" print="0" autoFill="0" autoPict="0" macro="[0]!Button_SelectPathRight">
                <anchor moveWithCells="1" sizeWithCells="1">
                  <from>
                    <xdr:col>1</xdr:col>
                    <xdr:colOff>0</xdr:colOff>
                    <xdr:row>4</xdr:row>
                    <xdr:rowOff>0</xdr:rowOff>
                  </from>
                  <to>
                    <xdr:col>2</xdr:col>
                    <xdr:colOff>0</xdr:colOff>
                    <xdr:row>5</xdr:row>
                    <xdr:rowOff>0</xdr:rowOff>
                  </to>
                </anchor>
              </controlPr>
            </control>
          </mc:Choice>
        </mc:AlternateContent>
        <mc:AlternateContent xmlns:mc="http://schemas.openxmlformats.org/markup-compatibility/2006">
          <mc:Choice Requires="x14">
            <control shapeId="7241" r:id="rId7" name="Button 73">
              <controlPr defaultSize="0" print="0" autoFill="0" autoPict="0" macro="[0]!Button_SelectPathRight">
                <anchor moveWithCells="1" sizeWithCells="1">
                  <from>
                    <xdr:col>1</xdr:col>
                    <xdr:colOff>0</xdr:colOff>
                    <xdr:row>5</xdr:row>
                    <xdr:rowOff>0</xdr:rowOff>
                  </from>
                  <to>
                    <xdr:col>2</xdr:col>
                    <xdr:colOff>0</xdr:colOff>
                    <xdr:row>6</xdr:row>
                    <xdr:rowOff>0</xdr:rowOff>
                  </to>
                </anchor>
              </controlPr>
            </control>
          </mc:Choice>
        </mc:AlternateContent>
        <mc:AlternateContent xmlns:mc="http://schemas.openxmlformats.org/markup-compatibility/2006">
          <mc:Choice Requires="x14">
            <control shapeId="7242" r:id="rId8" name="Button 74">
              <controlPr defaultSize="0" print="0" autoFill="0" autoPict="0" macro="[0]!Button_SelectPathRight">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7243" r:id="rId9" name="Button 75">
              <controlPr defaultSize="0" print="0" autoFill="0" autoPict="0" macro="[0]!Button_SelectPathRight">
                <anchor moveWithCells="1" siz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7244" r:id="rId10" name="Button 76">
              <controlPr defaultSize="0" print="0" autoFill="0" autoPict="0" macro="[0]!Button_SelectPathRight">
                <anchor moveWithCells="1" siz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7245" r:id="rId11" name="Button 77">
              <controlPr defaultSize="0" print="0" autoFill="0" autoPict="0" macro="[0]!Button_SelectPathRight">
                <anchor moveWithCells="1" siz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7246" r:id="rId12" name="Button 78">
              <controlPr defaultSize="0" print="0" autoFill="0" autoPict="0" macro="[0]!Button_SelectPathRight">
                <anchor moveWithCells="1" siz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7247" r:id="rId13" name="Button 79">
              <controlPr defaultSize="0" print="0" autoFill="0" autoPict="0" macro="[0]!Button_SelectPathRight">
                <anchor moveWithCells="1" siz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7248" r:id="rId14" name="Button 80">
              <controlPr defaultSize="0" print="0" autoFill="0" autoPict="0" macro="[0]!Button_SelectPathRight">
                <anchor moveWithCells="1" siz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7249" r:id="rId15" name="Button 81">
              <controlPr defaultSize="0" print="0" autoFill="0" autoPict="0" macro="[0]!Button_SelectPathRight">
                <anchor moveWithCells="1" siz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7250" r:id="rId16" name="Button 82">
              <controlPr defaultSize="0" print="0" autoFill="0" autoPict="0" macro="[0]!Button_SelectPathRight">
                <anchor moveWithCells="1" sizeWithCells="1">
                  <from>
                    <xdr:col>1</xdr:col>
                    <xdr:colOff>0</xdr:colOff>
                    <xdr:row>14</xdr:row>
                    <xdr:rowOff>0</xdr:rowOff>
                  </from>
                  <to>
                    <xdr:col>2</xdr:col>
                    <xdr:colOff>0</xdr:colOff>
                    <xdr:row>15</xdr:row>
                    <xdr:rowOff>0</xdr:rowOff>
                  </to>
                </anchor>
              </controlPr>
            </control>
          </mc:Choice>
        </mc:AlternateContent>
        <mc:AlternateContent xmlns:mc="http://schemas.openxmlformats.org/markup-compatibility/2006">
          <mc:Choice Requires="x14">
            <control shapeId="7251" r:id="rId17" name="Button 83">
              <controlPr defaultSize="0" print="0" autoFill="0" autoPict="0" macro="[0]!Button_SelectPathRight">
                <anchor moveWithCells="1" sizeWithCells="1">
                  <from>
                    <xdr:col>1</xdr:col>
                    <xdr:colOff>0</xdr:colOff>
                    <xdr:row>15</xdr:row>
                    <xdr:rowOff>0</xdr:rowOff>
                  </from>
                  <to>
                    <xdr:col>2</xdr:col>
                    <xdr:colOff>0</xdr:colOff>
                    <xdr:row>16</xdr:row>
                    <xdr:rowOff>0</xdr:rowOff>
                  </to>
                </anchor>
              </controlPr>
            </control>
          </mc:Choice>
        </mc:AlternateContent>
        <mc:AlternateContent xmlns:mc="http://schemas.openxmlformats.org/markup-compatibility/2006">
          <mc:Choice Requires="x14">
            <control shapeId="7252" r:id="rId18" name="Button 84">
              <controlPr defaultSize="0" print="0" autoFill="0" autoPict="0" macro="[0]!Button_SelectPathRight">
                <anchor moveWithCells="1" sizeWithCells="1">
                  <from>
                    <xdr:col>1</xdr:col>
                    <xdr:colOff>0</xdr:colOff>
                    <xdr:row>16</xdr:row>
                    <xdr:rowOff>0</xdr:rowOff>
                  </from>
                  <to>
                    <xdr:col>2</xdr:col>
                    <xdr:colOff>0</xdr:colOff>
                    <xdr:row>17</xdr:row>
                    <xdr:rowOff>0</xdr:rowOff>
                  </to>
                </anchor>
              </controlPr>
            </control>
          </mc:Choice>
        </mc:AlternateContent>
        <mc:AlternateContent xmlns:mc="http://schemas.openxmlformats.org/markup-compatibility/2006">
          <mc:Choice Requires="x14">
            <control shapeId="7253" r:id="rId19" name="Button 85">
              <controlPr defaultSize="0" print="0" autoFill="0" autoPict="0" macro="[0]!Button_SelectPathRight">
                <anchor moveWithCells="1" sizeWithCells="1">
                  <from>
                    <xdr:col>1</xdr:col>
                    <xdr:colOff>0</xdr:colOff>
                    <xdr:row>17</xdr:row>
                    <xdr:rowOff>0</xdr:rowOff>
                  </from>
                  <to>
                    <xdr:col>2</xdr:col>
                    <xdr:colOff>0</xdr:colOff>
                    <xdr:row>18</xdr:row>
                    <xdr:rowOff>0</xdr:rowOff>
                  </to>
                </anchor>
              </controlPr>
            </control>
          </mc:Choice>
        </mc:AlternateContent>
        <mc:AlternateContent xmlns:mc="http://schemas.openxmlformats.org/markup-compatibility/2006">
          <mc:Choice Requires="x14">
            <control shapeId="7254" r:id="rId20" name="Button 86">
              <controlPr defaultSize="0" print="0" autoFill="0" autoPict="0" macro="[0]!Button_SelectPathRight">
                <anchor moveWithCells="1" sizeWithCells="1">
                  <from>
                    <xdr:col>1</xdr:col>
                    <xdr:colOff>0</xdr:colOff>
                    <xdr:row>18</xdr:row>
                    <xdr:rowOff>0</xdr:rowOff>
                  </from>
                  <to>
                    <xdr:col>2</xdr:col>
                    <xdr:colOff>0</xdr:colOff>
                    <xdr:row>19</xdr:row>
                    <xdr:rowOff>0</xdr:rowOff>
                  </to>
                </anchor>
              </controlPr>
            </control>
          </mc:Choice>
        </mc:AlternateContent>
        <mc:AlternateContent xmlns:mc="http://schemas.openxmlformats.org/markup-compatibility/2006">
          <mc:Choice Requires="x14">
            <control shapeId="7255" r:id="rId21" name="Button 87">
              <controlPr defaultSize="0" print="0" autoFill="0" autoPict="0" macro="[0]!Button_SelectPathRight">
                <anchor moveWithCells="1" sizeWithCells="1">
                  <from>
                    <xdr:col>1</xdr:col>
                    <xdr:colOff>0</xdr:colOff>
                    <xdr:row>19</xdr:row>
                    <xdr:rowOff>0</xdr:rowOff>
                  </from>
                  <to>
                    <xdr:col>2</xdr:col>
                    <xdr:colOff>0</xdr:colOff>
                    <xdr:row>20</xdr:row>
                    <xdr:rowOff>0</xdr:rowOff>
                  </to>
                </anchor>
              </controlPr>
            </control>
          </mc:Choice>
        </mc:AlternateContent>
        <mc:AlternateContent xmlns:mc="http://schemas.openxmlformats.org/markup-compatibility/2006">
          <mc:Choice Requires="x14">
            <control shapeId="7256" r:id="rId22" name="Button 88">
              <controlPr defaultSize="0" print="0" autoFill="0" autoPict="0" macro="[0]!Button_SelectPathRight">
                <anchor moveWithCells="1" sizeWithCells="1">
                  <from>
                    <xdr:col>1</xdr:col>
                    <xdr:colOff>0</xdr:colOff>
                    <xdr:row>20</xdr:row>
                    <xdr:rowOff>0</xdr:rowOff>
                  </from>
                  <to>
                    <xdr:col>2</xdr:col>
                    <xdr:colOff>0</xdr:colOff>
                    <xdr:row>21</xdr:row>
                    <xdr:rowOff>0</xdr:rowOff>
                  </to>
                </anchor>
              </controlPr>
            </control>
          </mc:Choice>
        </mc:AlternateContent>
        <mc:AlternateContent xmlns:mc="http://schemas.openxmlformats.org/markup-compatibility/2006">
          <mc:Choice Requires="x14">
            <control shapeId="7257" r:id="rId23" name="Button 89">
              <controlPr defaultSize="0" print="0" autoFill="0" autoPict="0" macro="[0]!Button_SelectPathRight">
                <anchor moveWithCells="1" sizeWithCells="1">
                  <from>
                    <xdr:col>1</xdr:col>
                    <xdr:colOff>0</xdr:colOff>
                    <xdr:row>21</xdr:row>
                    <xdr:rowOff>0</xdr:rowOff>
                  </from>
                  <to>
                    <xdr:col>2</xdr:col>
                    <xdr:colOff>0</xdr:colOff>
                    <xdr:row>22</xdr:row>
                    <xdr:rowOff>0</xdr:rowOff>
                  </to>
                </anchor>
              </controlPr>
            </control>
          </mc:Choice>
        </mc:AlternateContent>
        <mc:AlternateContent xmlns:mc="http://schemas.openxmlformats.org/markup-compatibility/2006">
          <mc:Choice Requires="x14">
            <control shapeId="7258" r:id="rId24" name="Button 90">
              <controlPr defaultSize="0" print="0" autoFill="0" autoPict="0" macro="[0]!Button_SelectPathRight">
                <anchor moveWithCells="1" siz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7259" r:id="rId25" name="Button 91">
              <controlPr defaultSize="0" print="0" autoFill="0" autoPict="0" macro="[0]!Button_SelectPathRight">
                <anchor moveWithCells="1" sizeWithCells="1">
                  <from>
                    <xdr:col>1</xdr:col>
                    <xdr:colOff>0</xdr:colOff>
                    <xdr:row>23</xdr:row>
                    <xdr:rowOff>0</xdr:rowOff>
                  </from>
                  <to>
                    <xdr:col>2</xdr:col>
                    <xdr:colOff>0</xdr:colOff>
                    <xdr:row>24</xdr:row>
                    <xdr:rowOff>0</xdr:rowOff>
                  </to>
                </anchor>
              </controlPr>
            </control>
          </mc:Choice>
        </mc:AlternateContent>
        <mc:AlternateContent xmlns:mc="http://schemas.openxmlformats.org/markup-compatibility/2006">
          <mc:Choice Requires="x14">
            <control shapeId="7261" r:id="rId26" name="Button 93">
              <controlPr defaultSize="0" print="0" autoFill="0" autoPict="0" macro="[0]!Button_SelectPathRight">
                <anchor moveWithCells="1" sizeWithCells="1">
                  <from>
                    <xdr:col>1</xdr:col>
                    <xdr:colOff>0</xdr:colOff>
                    <xdr:row>24</xdr:row>
                    <xdr:rowOff>0</xdr:rowOff>
                  </from>
                  <to>
                    <xdr:col>2</xdr:col>
                    <xdr:colOff>0</xdr:colOff>
                    <xdr:row>25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D5D67-909C-460F-9AE0-99014CDCBDD0}">
  <sheetPr codeName="Sheet18"/>
  <dimension ref="A1:D5"/>
  <sheetViews>
    <sheetView workbookViewId="0">
      <selection sqref="A1:D1"/>
    </sheetView>
  </sheetViews>
  <sheetFormatPr defaultRowHeight="14.4"/>
  <cols>
    <col min="1" max="1" width="19.6640625" bestFit="1" customWidth="1"/>
    <col min="2" max="2" width="12.44140625" customWidth="1"/>
  </cols>
  <sheetData>
    <row r="1" spans="1:4" ht="21">
      <c r="A1" s="72" t="s">
        <v>234</v>
      </c>
      <c r="B1" s="71"/>
      <c r="C1" s="71"/>
      <c r="D1" s="71"/>
    </row>
    <row r="3" spans="1:4">
      <c r="C3" t="s">
        <v>195</v>
      </c>
    </row>
    <row r="4" spans="1:4">
      <c r="A4" t="s">
        <v>307</v>
      </c>
    </row>
    <row r="5" spans="1:4">
      <c r="A5" t="s">
        <v>234</v>
      </c>
    </row>
  </sheetData>
  <mergeCells count="1">
    <mergeCell ref="A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902" r:id="rId3" name="Button 14">
              <controlPr defaultSize="0" print="0" autoFill="0" autoPict="0" macro="[0]!FormatAllBOMs">
                <anchor moveWithCells="1" sizeWithCells="1">
                  <from>
                    <xdr:col>1</xdr:col>
                    <xdr:colOff>0</xdr:colOff>
                    <xdr:row>6</xdr:row>
                    <xdr:rowOff>0</xdr:rowOff>
                  </from>
                  <to>
                    <xdr:col>3</xdr:col>
                    <xdr:colOff>0</xdr:colOff>
                    <xdr:row>8</xdr:row>
                    <xdr:rowOff>0</xdr:rowOff>
                  </to>
                </anchor>
              </controlPr>
            </control>
          </mc:Choice>
        </mc:AlternateContent>
        <mc:AlternateContent xmlns:mc="http://schemas.openxmlformats.org/markup-compatibility/2006">
          <mc:Choice Requires="x14">
            <control shapeId="37927" r:id="rId4" name="Button 39">
              <controlPr defaultSize="0" print="0" autoFill="0" autoPict="0" macro="[0]!CreateOverallBOM">
                <anchor moveWithCells="1" sizeWithCells="1">
                  <from>
                    <xdr:col>1</xdr:col>
                    <xdr:colOff>0</xdr:colOff>
                    <xdr:row>9</xdr:row>
                    <xdr:rowOff>0</xdr:rowOff>
                  </from>
                  <to>
                    <xdr:col>3</xdr:col>
                    <xdr:colOff>0</xdr:colOff>
                    <xdr:row>11</xdr:row>
                    <xdr:rowOff>0</xdr:rowOff>
                  </to>
                </anchor>
              </controlPr>
            </control>
          </mc:Choice>
        </mc:AlternateContent>
        <mc:AlternateContent xmlns:mc="http://schemas.openxmlformats.org/markup-compatibility/2006">
          <mc:Choice Requires="x14">
            <control shapeId="37928" r:id="rId5" name="Button 40">
              <controlPr defaultSize="0" print="0" autoFill="0" autoPict="0" macro="[0]!Button_SelectPathRight">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37929" r:id="rId6" name="Button 41">
              <controlPr defaultSize="0" print="0" autoFill="0" autoPict="0" macro="[0]!Button_SelectPathRight">
                <anchor moveWithCells="1" sizeWithCells="1">
                  <from>
                    <xdr:col>1</xdr:col>
                    <xdr:colOff>0</xdr:colOff>
                    <xdr:row>4</xdr:row>
                    <xdr:rowOff>0</xdr:rowOff>
                  </from>
                  <to>
                    <xdr:col>2</xdr:col>
                    <xdr:colOff>0</xdr:colOff>
                    <xdr:row>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A60AD-6442-4C0B-AA35-419486D1A372}">
  <sheetPr codeName="Sheet19"/>
  <dimension ref="A1:I7"/>
  <sheetViews>
    <sheetView workbookViewId="0">
      <selection sqref="A1:D1"/>
    </sheetView>
  </sheetViews>
  <sheetFormatPr defaultRowHeight="14.4"/>
  <cols>
    <col min="1" max="1" width="15.5546875" customWidth="1"/>
    <col min="2" max="2" width="11.5546875" customWidth="1"/>
    <col min="3" max="3" width="15.5546875" customWidth="1"/>
    <col min="4" max="4" width="9.44140625" customWidth="1"/>
    <col min="5" max="5" width="1.77734375" style="30" customWidth="1"/>
    <col min="6" max="6" width="22.109375" style="56" bestFit="1" customWidth="1"/>
    <col min="7" max="7" width="10.21875" bestFit="1" customWidth="1"/>
    <col min="8" max="8" width="9.5546875" bestFit="1" customWidth="1"/>
    <col min="9" max="9" width="8.5546875" bestFit="1" customWidth="1"/>
  </cols>
  <sheetData>
    <row r="1" spans="1:9" s="42" customFormat="1" ht="21">
      <c r="A1" s="73" t="s">
        <v>383</v>
      </c>
      <c r="B1" s="73"/>
      <c r="C1" s="73"/>
      <c r="D1" s="73"/>
      <c r="E1" s="55"/>
      <c r="F1" s="42" t="s">
        <v>392</v>
      </c>
      <c r="G1" s="42" t="s">
        <v>239</v>
      </c>
      <c r="H1" s="42" t="s">
        <v>238</v>
      </c>
      <c r="I1" s="42" t="s">
        <v>274</v>
      </c>
    </row>
    <row r="3" spans="1:9">
      <c r="C3" s="6" t="s">
        <v>195</v>
      </c>
    </row>
    <row r="4" spans="1:9">
      <c r="A4" t="s">
        <v>137</v>
      </c>
      <c r="C4" s="6"/>
      <c r="E4" s="30" t="s">
        <v>384</v>
      </c>
    </row>
    <row r="5" spans="1:9">
      <c r="A5" t="s">
        <v>385</v>
      </c>
      <c r="E5" s="30" t="s">
        <v>384</v>
      </c>
    </row>
    <row r="7" spans="1:9">
      <c r="A7" t="s">
        <v>404</v>
      </c>
      <c r="B7" t="s">
        <v>405</v>
      </c>
    </row>
  </sheetData>
  <mergeCells count="1">
    <mergeCell ref="A1:D1"/>
  </mergeCells>
  <dataValidations count="1">
    <dataValidation type="list" allowBlank="1" showInputMessage="1" showErrorMessage="1" sqref="B7" xr:uid="{0952FDFE-A669-4C63-9767-0011667486C9}">
      <formula1>"Slash, Space"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6" r:id="rId3" name="Button 4">
              <controlPr defaultSize="0" print="0" autoFill="0" autoPict="0" macro="[0]!analyze">
                <anchor>
                  <from>
                    <xdr:col>0</xdr:col>
                    <xdr:colOff>0</xdr:colOff>
                    <xdr:row>12</xdr:row>
                    <xdr:rowOff>0</xdr:rowOff>
                  </from>
                  <to>
                    <xdr:col>3</xdr:col>
                    <xdr:colOff>0</xdr:colOff>
                    <xdr:row>15</xdr:row>
                    <xdr:rowOff>0</xdr:rowOff>
                  </to>
                </anchor>
              </controlPr>
            </control>
          </mc:Choice>
        </mc:AlternateContent>
        <mc:AlternateContent xmlns:mc="http://schemas.openxmlformats.org/markup-compatibility/2006">
          <mc:Choice Requires="x14">
            <control shapeId="38917" r:id="rId4" name="Button 5">
              <controlPr defaultSize="0" print="0" autoFill="0" autoPict="0" macro="[0]!ExportCBG">
                <anchor>
                  <from>
                    <xdr:col>0</xdr:col>
                    <xdr:colOff>0</xdr:colOff>
                    <xdr:row>16</xdr:row>
                    <xdr:rowOff>0</xdr:rowOff>
                  </from>
                  <to>
                    <xdr:col>3</xdr:col>
                    <xdr:colOff>0</xdr:colOff>
                    <xdr:row>19</xdr:row>
                    <xdr:rowOff>0</xdr:rowOff>
                  </to>
                </anchor>
              </controlPr>
            </control>
          </mc:Choice>
        </mc:AlternateContent>
        <mc:AlternateContent xmlns:mc="http://schemas.openxmlformats.org/markup-compatibility/2006">
          <mc:Choice Requires="x14">
            <control shapeId="38918" r:id="rId5" name="Button 6">
              <controlPr defaultSize="0" print="0" autoFill="0" autoPict="0" macro="[0]!Button_SelectPathRight">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38919" r:id="rId6" name="Button 7">
              <controlPr defaultSize="0" print="0" autoFill="0" autoPict="0" macro="[0]!Button_SelectPathRight">
                <anchor moveWithCells="1" sizeWithCells="1">
                  <from>
                    <xdr:col>1</xdr:col>
                    <xdr:colOff>0</xdr:colOff>
                    <xdr:row>4</xdr:row>
                    <xdr:rowOff>0</xdr:rowOff>
                  </from>
                  <to>
                    <xdr:col>2</xdr:col>
                    <xdr:colOff>0</xdr:colOff>
                    <xdr:row>5</xdr:row>
                    <xdr:rowOff>0</xdr:rowOff>
                  </to>
                </anchor>
              </controlPr>
            </control>
          </mc:Choice>
        </mc:AlternateContent>
        <mc:AlternateContent xmlns:mc="http://schemas.openxmlformats.org/markup-compatibility/2006">
          <mc:Choice Requires="x14">
            <control shapeId="38920" r:id="rId7" name="Button 8">
              <controlPr defaultSize="0" print="0" autoFill="0" autoPict="0" macro="[0]!FormatHAF">
                <anchor>
                  <from>
                    <xdr:col>0</xdr:col>
                    <xdr:colOff>0</xdr:colOff>
                    <xdr:row>8</xdr:row>
                    <xdr:rowOff>0</xdr:rowOff>
                  </from>
                  <to>
                    <xdr:col>3</xdr:col>
                    <xdr:colOff>0</xdr:colOff>
                    <xdr:row>11</xdr:row>
                    <xdr:rowOff>0</xdr:rowOff>
                  </to>
                </anchor>
              </controlPr>
            </control>
          </mc:Choice>
        </mc:AlternateContent>
        <mc:AlternateContent xmlns:mc="http://schemas.openxmlformats.org/markup-compatibility/2006">
          <mc:Choice Requires="x14">
            <control shapeId="38921" r:id="rId8" name="Button 9">
              <controlPr defaultSize="0" print="0" autoFill="0" autoPict="0" macro="[0]!SplitHAF">
                <anchor>
                  <from>
                    <xdr:col>0</xdr:col>
                    <xdr:colOff>0</xdr:colOff>
                    <xdr:row>20</xdr:row>
                    <xdr:rowOff>0</xdr:rowOff>
                  </from>
                  <to>
                    <xdr:col>3</xdr:col>
                    <xdr:colOff>0</xdr:colOff>
                    <xdr:row>23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9E3AD-5B45-4E7F-BCD6-93E665195E51}">
  <sheetPr codeName="Sheet2"/>
  <dimension ref="A1:J33"/>
  <sheetViews>
    <sheetView workbookViewId="0">
      <selection sqref="A1:D1"/>
    </sheetView>
  </sheetViews>
  <sheetFormatPr defaultRowHeight="14.4"/>
  <cols>
    <col min="1" max="1" width="13.33203125" customWidth="1"/>
    <col min="2" max="2" width="21.21875" customWidth="1"/>
    <col min="3" max="3" width="31.5546875" customWidth="1"/>
    <col min="5" max="5" width="1.77734375" style="30" customWidth="1"/>
    <col min="6" max="6" width="15.109375" customWidth="1"/>
    <col min="7" max="7" width="41.5546875" customWidth="1"/>
    <col min="8" max="8" width="37.88671875" customWidth="1"/>
    <col min="10" max="10" width="21" customWidth="1"/>
  </cols>
  <sheetData>
    <row r="1" spans="1:10" s="44" customFormat="1" ht="21">
      <c r="A1" s="74" t="s">
        <v>275</v>
      </c>
      <c r="B1" s="74"/>
      <c r="C1" s="74"/>
      <c r="D1" s="75"/>
      <c r="E1" s="43"/>
      <c r="F1" s="44" t="s">
        <v>276</v>
      </c>
      <c r="G1" s="44" t="s">
        <v>277</v>
      </c>
      <c r="H1" s="44" t="s">
        <v>278</v>
      </c>
      <c r="I1" s="44" t="s">
        <v>279</v>
      </c>
      <c r="J1" s="44" t="s">
        <v>305</v>
      </c>
    </row>
    <row r="2" spans="1:10">
      <c r="C2" t="s">
        <v>195</v>
      </c>
    </row>
    <row r="3" spans="1:10">
      <c r="A3" t="s">
        <v>280</v>
      </c>
    </row>
    <row r="9" spans="1:10">
      <c r="B9" t="s">
        <v>293</v>
      </c>
      <c r="C9" s="46" t="s">
        <v>282</v>
      </c>
    </row>
    <row r="10" spans="1:10">
      <c r="B10" t="s">
        <v>294</v>
      </c>
      <c r="C10" s="57" t="s">
        <v>401</v>
      </c>
    </row>
    <row r="11" spans="1:10">
      <c r="B11" t="s">
        <v>281</v>
      </c>
      <c r="C11" t="s">
        <v>297</v>
      </c>
    </row>
    <row r="12" spans="1:10">
      <c r="C12" s="45"/>
    </row>
    <row r="13" spans="1:10">
      <c r="B13" t="s">
        <v>283</v>
      </c>
      <c r="C13" t="str">
        <f>VLOOKUP(C11,A18:C23,2,FALSE)</f>
        <v>granganathan@apexgrp.us;pshinde@apexgrp.us;ApexRDOF.DL@aei.apexadvancedtech.com;</v>
      </c>
    </row>
    <row r="14" spans="1:10" ht="15.6" customHeight="1">
      <c r="B14" t="s">
        <v>284</v>
      </c>
      <c r="C14" s="50" t="str">
        <f>VLOOKUP(C11,A18:C23,3,FALSE)</f>
        <v>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lonnie.sicat@charter.com;</v>
      </c>
    </row>
    <row r="15" spans="1:10">
      <c r="B15" t="s">
        <v>286</v>
      </c>
      <c r="C15" t="str">
        <f>"QC Submittal: "&amp;PID&amp;"-"&amp;OLT&amp;"-"&amp;STATE</f>
        <v>QC Submittal: --</v>
      </c>
    </row>
    <row r="16" spans="1:10" ht="14.4" customHeight="1"/>
    <row r="17" spans="1:3" ht="14.4" customHeight="1"/>
    <row r="18" spans="1:3" ht="14.4" customHeight="1">
      <c r="A18" t="s">
        <v>290</v>
      </c>
      <c r="B18" t="s">
        <v>291</v>
      </c>
      <c r="C18" s="50" t="s">
        <v>292</v>
      </c>
    </row>
    <row r="19" spans="1:3" ht="14.4" customHeight="1">
      <c r="A19" s="48" t="s">
        <v>287</v>
      </c>
      <c r="B19" s="46" t="s">
        <v>300</v>
      </c>
      <c r="C19" s="49" t="s">
        <v>289</v>
      </c>
    </row>
    <row r="20" spans="1:3" ht="14.4" customHeight="1">
      <c r="A20" t="s">
        <v>296</v>
      </c>
      <c r="B20" s="46" t="s">
        <v>299</v>
      </c>
      <c r="C20" s="49" t="s">
        <v>295</v>
      </c>
    </row>
    <row r="21" spans="1:3" ht="14.4" customHeight="1">
      <c r="A21" t="s">
        <v>297</v>
      </c>
      <c r="B21" s="46" t="s">
        <v>298</v>
      </c>
      <c r="C21" s="49" t="s">
        <v>295</v>
      </c>
    </row>
    <row r="22" spans="1:3" ht="14.4" customHeight="1">
      <c r="A22" t="s">
        <v>301</v>
      </c>
      <c r="B22" s="46" t="s">
        <v>302</v>
      </c>
      <c r="C22" s="49" t="s">
        <v>289</v>
      </c>
    </row>
    <row r="23" spans="1:3" ht="14.4" customHeight="1">
      <c r="A23" t="s">
        <v>304</v>
      </c>
      <c r="B23" s="46" t="s">
        <v>303</v>
      </c>
      <c r="C23" s="49" t="s">
        <v>289</v>
      </c>
    </row>
    <row r="26" spans="1:3" ht="14.4" customHeight="1">
      <c r="B26" t="s">
        <v>288</v>
      </c>
      <c r="C26" s="23" t="str">
        <f>"mailto:" &amp; C13 &amp; "?cc=" &amp; C14 &amp; C9 &amp; ";" &amp; C10 &amp; "&amp;subject=" &amp; Email_Reject_Subject</f>
        <v>mailto:granganathan@apexgrp.us;pshinde@apexgrp.us;ApexRDOF.DL@aei.apexadvancedtech.com;?cc=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lonnie.sicat@charter.com;emmanuel.best@charter.com;jan.m.ison@charter.com&amp;subject=QC Submittal: --</v>
      </c>
    </row>
    <row r="33" spans="1:1">
      <c r="A33" t="s">
        <v>391</v>
      </c>
    </row>
  </sheetData>
  <sortState xmlns:xlrd2="http://schemas.microsoft.com/office/spreadsheetml/2017/richdata2" ref="F3:I1048576">
    <sortCondition ref="F1"/>
    <sortCondition ref="G1"/>
  </sortState>
  <mergeCells count="1">
    <mergeCell ref="A1:D1"/>
  </mergeCells>
  <dataValidations count="1">
    <dataValidation type="list" allowBlank="1" showInputMessage="1" showErrorMessage="1" sqref="C11" xr:uid="{3E5FEA1A-D4AC-4BE0-8BBA-CD290EF2B587}">
      <formula1>$A$18:$A$23</formula1>
    </dataValidation>
  </dataValidations>
  <hyperlinks>
    <hyperlink ref="C10" r:id="rId1" xr:uid="{FF2B4E7D-E055-4C63-A18B-516FCB8288DB}"/>
    <hyperlink ref="C18" r:id="rId2" display="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 xr:uid="{DA7FB797-5971-44F2-B937-04FB70D393A5}"/>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0417" r:id="rId5" name="Button 1">
              <controlPr defaultSize="0" print="0" autoFill="0" autoPict="0" macro="[0]!Button_SelectPathRight">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60419" r:id="rId6" name="Button 3">
              <controlPr defaultSize="0" print="0" autoFill="0" autoPict="0" macro="[0]!Draft_Reject_Email">
                <anchor moveWithCells="1" sizeWithCells="1">
                  <from>
                    <xdr:col>1</xdr:col>
                    <xdr:colOff>0</xdr:colOff>
                    <xdr:row>27</xdr:row>
                    <xdr:rowOff>0</xdr:rowOff>
                  </from>
                  <to>
                    <xdr:col>2</xdr:col>
                    <xdr:colOff>0</xdr:colOff>
                    <xdr:row>29</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82A16-95F1-40AA-81B2-E21C70562C4F}">
  <sheetPr codeName="Sheet10"/>
  <dimension ref="A1:E8"/>
  <sheetViews>
    <sheetView workbookViewId="0">
      <selection activeCell="B8" sqref="B8"/>
    </sheetView>
  </sheetViews>
  <sheetFormatPr defaultRowHeight="14.4"/>
  <cols>
    <col min="1" max="1" width="19.77734375" bestFit="1" customWidth="1"/>
    <col min="2" max="2" width="25.77734375" bestFit="1" customWidth="1"/>
  </cols>
  <sheetData>
    <row r="1" spans="1:5">
      <c r="A1" t="s">
        <v>390</v>
      </c>
      <c r="B1" s="45" t="s">
        <v>363</v>
      </c>
    </row>
    <row r="3" spans="1:5">
      <c r="A3" t="s">
        <v>293</v>
      </c>
      <c r="B3" s="46" t="s">
        <v>282</v>
      </c>
    </row>
    <row r="4" spans="1:5">
      <c r="A4" t="s">
        <v>283</v>
      </c>
      <c r="B4" s="54" t="s">
        <v>389</v>
      </c>
    </row>
    <row r="5" spans="1:5">
      <c r="A5" t="s">
        <v>364</v>
      </c>
      <c r="B5" t="str">
        <f>"Project Details Totals – "&amp;PID</f>
        <v xml:space="preserve">Project Details Totals – </v>
      </c>
    </row>
    <row r="6" spans="1:5" ht="86.4">
      <c r="A6" t="s">
        <v>365</v>
      </c>
      <c r="B6" s="23" t="str">
        <f>"Please update the Project Details for "&amp;PID&amp;":%0D%0ATotal Footage: "&amp;'Data Entry'!C29&amp;"%0D%0ATotal Passings: "&amp;PASSINGS&amp;"%0D%0A%0D%0AThanks,%0D%0A"&amp;D6</f>
        <v>Please update the Project Details for :%0D%0ATotal Footage: %0D%0ATotal Passings: %0D%0A%0D%0AThanks,%0D%0A</v>
      </c>
      <c r="E6" s="45"/>
    </row>
    <row r="7" spans="1:5" ht="43.2">
      <c r="A7" t="s">
        <v>367</v>
      </c>
      <c r="B7" s="23" t="s">
        <v>368</v>
      </c>
    </row>
    <row r="8" spans="1:5">
      <c r="A8" t="s">
        <v>288</v>
      </c>
      <c r="B8" t="str">
        <f>"mailto:" &amp; B4 &amp; "?cc=" &amp; B3 &amp; "&amp;subject=" &amp; B5 &amp;"&amp;body=" &amp; B6 &amp; B7</f>
        <v>mailto:DL-RDOF-SG-MQMS-Assignments@charter.com?cc=emmanuel.best@charter.com&amp;subject=Project Details Totals – &amp;body=Please update the Project Details for :%0D%0ATotal Footage: %0D%0ATotal Passings: %0D%0A%0D%0AThanks,%0D%0AAlex McTeague | Designer I | 10172 Linn Station Rd| Louisville, KY. 40223</v>
      </c>
    </row>
  </sheetData>
  <hyperlinks>
    <hyperlink ref="B1" r:id="rId1" xr:uid="{465D96C4-B6A7-4E9D-B6E6-B5DCD6CCECE5}"/>
    <hyperlink ref="B4" r:id="rId2" xr:uid="{D236A8BF-C470-4D0F-8BA7-732877F8A7FA}"/>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3" r:id="rId5" name="Button 1">
              <controlPr defaultSize="0" print="0" autoFill="0" autoPict="0" macro="[0]!Draft_Details_Email">
                <anchor moveWithCells="1" sizeWithCells="1">
                  <from>
                    <xdr:col>0</xdr:col>
                    <xdr:colOff>0</xdr:colOff>
                    <xdr:row>11</xdr:row>
                    <xdr:rowOff>0</xdr:rowOff>
                  </from>
                  <to>
                    <xdr:col>1</xdr:col>
                    <xdr:colOff>0</xdr:colOff>
                    <xdr:row>13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094D6-9090-4C3F-A263-E02DEF6F5C5C}">
  <sheetPr codeName="Sheet15"/>
  <dimension ref="A4:D64"/>
  <sheetViews>
    <sheetView zoomScale="85" zoomScaleNormal="85" workbookViewId="0">
      <selection activeCell="A4" sqref="A4"/>
    </sheetView>
  </sheetViews>
  <sheetFormatPr defaultRowHeight="14.4"/>
  <cols>
    <col min="1" max="1" width="37.21875" customWidth="1"/>
    <col min="2" max="4" width="37.33203125" customWidth="1"/>
  </cols>
  <sheetData>
    <row r="4" spans="1:4" ht="23.4">
      <c r="A4" s="52" t="s">
        <v>315</v>
      </c>
    </row>
    <row r="5" spans="1:4">
      <c r="A5" s="11" t="s">
        <v>316</v>
      </c>
      <c r="B5" s="11" t="s">
        <v>317</v>
      </c>
    </row>
    <row r="8" spans="1:4" ht="23.4">
      <c r="A8" s="52" t="s">
        <v>318</v>
      </c>
    </row>
    <row r="9" spans="1:4">
      <c r="A9" s="11" t="s">
        <v>169</v>
      </c>
      <c r="B9" s="11" t="s">
        <v>185</v>
      </c>
      <c r="C9" s="11" t="s">
        <v>170</v>
      </c>
      <c r="D9" s="11" t="s">
        <v>171</v>
      </c>
    </row>
    <row r="10" spans="1:4">
      <c r="A10" t="str">
        <f>'Data Entry'!G10</f>
        <v>CHR__##</v>
      </c>
      <c r="B10" t="s">
        <v>319</v>
      </c>
      <c r="D10">
        <v>0</v>
      </c>
    </row>
    <row r="11" spans="1:4">
      <c r="A11" s="11" t="s">
        <v>172</v>
      </c>
      <c r="B11" s="11" t="s">
        <v>173</v>
      </c>
      <c r="C11" s="11" t="s">
        <v>174</v>
      </c>
      <c r="D11" s="11" t="s">
        <v>175</v>
      </c>
    </row>
    <row r="12" spans="1:4">
      <c r="B12">
        <v>0</v>
      </c>
      <c r="C12">
        <v>0</v>
      </c>
      <c r="D12">
        <v>0</v>
      </c>
    </row>
    <row r="13" spans="1:4">
      <c r="A13" s="11" t="s">
        <v>176</v>
      </c>
      <c r="B13" s="11" t="s">
        <v>177</v>
      </c>
      <c r="C13" s="11" t="s">
        <v>178</v>
      </c>
      <c r="D13" s="11" t="s">
        <v>179</v>
      </c>
    </row>
    <row r="14" spans="1:4">
      <c r="A14">
        <v>0</v>
      </c>
      <c r="B14" t="s">
        <v>186</v>
      </c>
    </row>
    <row r="17" spans="1:4" ht="23.4">
      <c r="A17" s="52" t="s">
        <v>325</v>
      </c>
    </row>
    <row r="18" spans="1:4">
      <c r="A18" s="27" t="s">
        <v>358</v>
      </c>
    </row>
    <row r="19" spans="1:4">
      <c r="A19" s="27" t="s">
        <v>359</v>
      </c>
    </row>
    <row r="20" spans="1:4">
      <c r="A20" s="27" t="s">
        <v>350</v>
      </c>
    </row>
    <row r="23" spans="1:4" ht="23.4">
      <c r="A23" s="52" t="s">
        <v>326</v>
      </c>
    </row>
    <row r="24" spans="1:4">
      <c r="A24" s="11" t="s">
        <v>327</v>
      </c>
      <c r="B24" t="s">
        <v>328</v>
      </c>
    </row>
    <row r="26" spans="1:4" ht="18">
      <c r="A26" s="53" t="s">
        <v>329</v>
      </c>
    </row>
    <row r="27" spans="1:4">
      <c r="A27" s="11" t="s">
        <v>316</v>
      </c>
      <c r="B27">
        <f>MQMS_AerialStrand</f>
        <v>0</v>
      </c>
    </row>
    <row r="28" spans="1:4">
      <c r="A28" s="11" t="s">
        <v>317</v>
      </c>
      <c r="B28">
        <f>MQMS_UGStrand</f>
        <v>0</v>
      </c>
      <c r="C28" s="11" t="s">
        <v>354</v>
      </c>
      <c r="D28" t="s">
        <v>355</v>
      </c>
    </row>
    <row r="29" spans="1:4">
      <c r="A29" s="11" t="s">
        <v>330</v>
      </c>
      <c r="B29" t="s">
        <v>351</v>
      </c>
      <c r="C29" s="11" t="s">
        <v>352</v>
      </c>
      <c r="D29" t="s">
        <v>353</v>
      </c>
    </row>
    <row r="31" spans="1:4" ht="18">
      <c r="B31" s="53" t="s">
        <v>331</v>
      </c>
    </row>
    <row r="32" spans="1:4">
      <c r="A32" s="11" t="s">
        <v>320</v>
      </c>
      <c r="B32">
        <f>MQMS_AerialFiber</f>
        <v>0</v>
      </c>
    </row>
    <row r="33" spans="1:2">
      <c r="A33" s="11" t="s">
        <v>321</v>
      </c>
      <c r="B33">
        <v>0</v>
      </c>
    </row>
    <row r="35" spans="1:2">
      <c r="A35" s="11" t="s">
        <v>322</v>
      </c>
      <c r="B35">
        <f>MQMS_UGFiber</f>
        <v>0</v>
      </c>
    </row>
    <row r="38" spans="1:2">
      <c r="A38" s="11" t="s">
        <v>323</v>
      </c>
      <c r="B38">
        <v>0</v>
      </c>
    </row>
    <row r="39" spans="1:2">
      <c r="A39" s="11" t="s">
        <v>324</v>
      </c>
      <c r="B39">
        <v>0</v>
      </c>
    </row>
    <row r="40" spans="1:2">
      <c r="A40" s="11" t="s">
        <v>332</v>
      </c>
      <c r="B40">
        <v>0</v>
      </c>
    </row>
    <row r="41" spans="1:2">
      <c r="A41" s="11" t="s">
        <v>333</v>
      </c>
      <c r="B41">
        <v>0</v>
      </c>
    </row>
    <row r="43" spans="1:2" ht="18">
      <c r="A43" s="53" t="s">
        <v>334</v>
      </c>
    </row>
    <row r="44" spans="1:2">
      <c r="A44" s="11" t="s">
        <v>335</v>
      </c>
      <c r="B44">
        <f>HUB</f>
        <v>0</v>
      </c>
    </row>
    <row r="45" spans="1:2">
      <c r="A45" s="11" t="s">
        <v>336</v>
      </c>
      <c r="B45" t="str">
        <f>OLT&amp;"-"&amp;OLT</f>
        <v>-</v>
      </c>
    </row>
    <row r="46" spans="1:2">
      <c r="A46" s="11"/>
    </row>
    <row r="47" spans="1:2" ht="18">
      <c r="A47" s="53" t="s">
        <v>337</v>
      </c>
    </row>
    <row r="48" spans="1:2">
      <c r="B48" s="11" t="s">
        <v>338</v>
      </c>
    </row>
    <row r="49" spans="1:2">
      <c r="A49" s="11" t="s">
        <v>339</v>
      </c>
      <c r="B49">
        <f>HUB</f>
        <v>0</v>
      </c>
    </row>
    <row r="50" spans="1:2">
      <c r="A50" s="11" t="s">
        <v>340</v>
      </c>
      <c r="B50">
        <f>CLLI</f>
        <v>0</v>
      </c>
    </row>
    <row r="51" spans="1:2">
      <c r="A51" s="11" t="s">
        <v>341</v>
      </c>
      <c r="B51" t="s">
        <v>356</v>
      </c>
    </row>
    <row r="52" spans="1:2">
      <c r="A52" s="11" t="s">
        <v>342</v>
      </c>
      <c r="B52">
        <f>ROUND(HEADEND_DIST*0.0003048,2)</f>
        <v>0</v>
      </c>
    </row>
    <row r="53" spans="1:2">
      <c r="A53" s="11" t="s">
        <v>343</v>
      </c>
      <c r="B53" t="str">
        <f>HUB_ROW_RACK_RU&amp;".B"&amp;'Data Entry'!C24&amp;"/B"&amp;'Data Entry'!C25</f>
        <v>.B/B</v>
      </c>
    </row>
    <row r="54" spans="1:2">
      <c r="A54" s="11" t="s">
        <v>344</v>
      </c>
    </row>
    <row r="55" spans="1:2">
      <c r="A55" s="11" t="s">
        <v>345</v>
      </c>
    </row>
    <row r="56" spans="1:2">
      <c r="A56" s="11" t="s">
        <v>346</v>
      </c>
      <c r="B56" t="e">
        <f>WAVE_1ST</f>
        <v>#N/A</v>
      </c>
    </row>
    <row r="58" spans="1:2" ht="18">
      <c r="A58" s="53" t="s">
        <v>357</v>
      </c>
    </row>
    <row r="59" spans="1:2">
      <c r="A59" s="11" t="s">
        <v>347</v>
      </c>
      <c r="B59" t="s">
        <v>361</v>
      </c>
    </row>
    <row r="60" spans="1:2">
      <c r="A60" s="11" t="s">
        <v>348</v>
      </c>
      <c r="B60" t="str">
        <f>'Data Entry'!G28&amp;"-"&amp;TEXT(SUB_CIRCUIT + 3,"0000;;@")</f>
        <v>PON__0000-0003</v>
      </c>
    </row>
    <row r="61" spans="1:2">
      <c r="A61" s="11" t="s">
        <v>349</v>
      </c>
      <c r="B61" t="s">
        <v>362</v>
      </c>
    </row>
    <row r="64" spans="1:2">
      <c r="A64" s="27" t="s">
        <v>360</v>
      </c>
    </row>
  </sheetData>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Import_BOM_For_Prism">
                <anchor moveWithCells="1" sizeWithCells="1">
                  <from>
                    <xdr:col>0</xdr:col>
                    <xdr:colOff>0</xdr:colOff>
                    <xdr:row>0</xdr:row>
                    <xdr:rowOff>0</xdr:rowOff>
                  </from>
                  <to>
                    <xdr:col>1</xdr:col>
                    <xdr:colOff>0</xdr:colOff>
                    <xdr:row>2</xdr:row>
                    <xdr:rowOff>0</xdr:rowOff>
                  </to>
                </anchor>
              </controlPr>
            </control>
          </mc:Choice>
        </mc:AlternateContent>
        <mc:AlternateContent xmlns:mc="http://schemas.openxmlformats.org/markup-compatibility/2006">
          <mc:Choice Requires="x14">
            <control shapeId="62466" r:id="rId5" name="Button 2">
              <controlPr defaultSize="0" print="0" autoFill="0" autoPict="0" macro="[0]!Import_MOP_For_Prism">
                <anchor moveWithCells="1" sizeWithCells="1">
                  <from>
                    <xdr:col>1</xdr:col>
                    <xdr:colOff>0</xdr:colOff>
                    <xdr:row>0</xdr:row>
                    <xdr:rowOff>0</xdr:rowOff>
                  </from>
                  <to>
                    <xdr:col>2</xdr:col>
                    <xdr:colOff>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6BD71-3658-4304-8610-8875D04DC46D}">
  <sheetPr codeName="Sheet20"/>
  <dimension ref="A1:A285"/>
  <sheetViews>
    <sheetView workbookViewId="0"/>
  </sheetViews>
  <sheetFormatPr defaultRowHeight="14.4"/>
  <sheetData>
    <row r="1" spans="1:1" ht="21">
      <c r="A1" s="35" t="s">
        <v>240</v>
      </c>
    </row>
    <row r="2" spans="1:1" ht="17.399999999999999">
      <c r="A2" s="36" t="s">
        <v>241</v>
      </c>
    </row>
    <row r="3" spans="1:1">
      <c r="A3" s="34" t="s">
        <v>242</v>
      </c>
    </row>
    <row r="19" spans="1:1" ht="17.399999999999999">
      <c r="A19" s="36" t="s">
        <v>243</v>
      </c>
    </row>
    <row r="20" spans="1:1">
      <c r="A20" s="34" t="s">
        <v>244</v>
      </c>
    </row>
    <row r="27" spans="1:1" ht="17.399999999999999">
      <c r="A27" s="36" t="s">
        <v>245</v>
      </c>
    </row>
    <row r="28" spans="1:1">
      <c r="A28" s="34" t="s">
        <v>246</v>
      </c>
    </row>
    <row r="34" spans="1:1" ht="17.399999999999999">
      <c r="A34" s="36" t="s">
        <v>247</v>
      </c>
    </row>
    <row r="35" spans="1:1">
      <c r="A35" s="34" t="s">
        <v>248</v>
      </c>
    </row>
    <row r="53" spans="1:1" ht="17.399999999999999">
      <c r="A53" s="36" t="s">
        <v>249</v>
      </c>
    </row>
    <row r="54" spans="1:1">
      <c r="A54" s="34" t="s">
        <v>250</v>
      </c>
    </row>
    <row r="67" spans="1:1" ht="17.399999999999999">
      <c r="A67" s="36" t="s">
        <v>251</v>
      </c>
    </row>
    <row r="68" spans="1:1">
      <c r="A68" t="s">
        <v>266</v>
      </c>
    </row>
    <row r="80" spans="1:1" s="38" customFormat="1" ht="17.399999999999999">
      <c r="A80" s="37" t="s">
        <v>252</v>
      </c>
    </row>
    <row r="81" spans="1:1">
      <c r="A81" s="34" t="s">
        <v>253</v>
      </c>
    </row>
    <row r="104" spans="1:1">
      <c r="A104" s="34" t="s">
        <v>254</v>
      </c>
    </row>
    <row r="127" spans="1:1">
      <c r="A127" s="34" t="s">
        <v>255</v>
      </c>
    </row>
    <row r="149" spans="1:1">
      <c r="A149" s="34" t="s">
        <v>256</v>
      </c>
    </row>
    <row r="171" spans="1:1">
      <c r="A171" s="34" t="s">
        <v>257</v>
      </c>
    </row>
    <row r="193" spans="1:1">
      <c r="A193" s="34" t="s">
        <v>258</v>
      </c>
    </row>
    <row r="215" spans="1:1">
      <c r="A215" s="34" t="s">
        <v>259</v>
      </c>
    </row>
    <row r="237" spans="1:1" ht="17.399999999999999">
      <c r="A237" s="36" t="s">
        <v>260</v>
      </c>
    </row>
    <row r="238" spans="1:1">
      <c r="A238" s="34" t="s">
        <v>261</v>
      </c>
    </row>
    <row r="260" spans="1:1" ht="17.399999999999999">
      <c r="A260" s="36" t="s">
        <v>262</v>
      </c>
    </row>
    <row r="261" spans="1:1">
      <c r="A261" s="34" t="s">
        <v>263</v>
      </c>
    </row>
    <row r="284" spans="1:1" ht="17.399999999999999">
      <c r="A284" s="36" t="s">
        <v>264</v>
      </c>
    </row>
    <row r="285" spans="1:1">
      <c r="A285" s="34" t="s">
        <v>265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2BC62-3F28-423F-9E15-74231DB094BC}">
  <sheetPr codeName="Sheet11"/>
  <dimension ref="A1"/>
  <sheetViews>
    <sheetView workbookViewId="0">
      <selection activeCell="A146" sqref="A146"/>
    </sheetView>
  </sheetViews>
  <sheetFormatPr defaultRowHeight="14.4"/>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A0CD-FA18-4760-858E-BAFA82C19899}">
  <sheetPr codeName="Sheet14">
    <pageSetUpPr fitToPage="1"/>
  </sheetPr>
  <dimension ref="A16:L90"/>
  <sheetViews>
    <sheetView view="pageBreakPreview" zoomScale="70" zoomScaleNormal="100" zoomScaleSheetLayoutView="70" workbookViewId="0"/>
  </sheetViews>
  <sheetFormatPr defaultColWidth="9.109375" defaultRowHeight="14.4"/>
  <cols>
    <col min="1" max="1" width="55" bestFit="1" customWidth="1"/>
    <col min="2" max="2" width="19.5546875" bestFit="1" customWidth="1"/>
    <col min="3" max="3" width="3.88671875" bestFit="1" customWidth="1"/>
    <col min="4" max="4" width="9.33203125" bestFit="1" customWidth="1"/>
    <col min="5" max="5" width="7.44140625" customWidth="1"/>
    <col min="6" max="6" width="5.88671875" bestFit="1" customWidth="1"/>
    <col min="7" max="7" width="19.5546875" bestFit="1" customWidth="1"/>
    <col min="8" max="8" width="3.109375" bestFit="1" customWidth="1"/>
    <col min="9" max="9" width="9.33203125" bestFit="1" customWidth="1"/>
    <col min="10" max="10" width="7.44140625" bestFit="1" customWidth="1"/>
    <col min="11" max="12" width="19.5546875" bestFit="1" customWidth="1"/>
    <col min="13" max="13" width="47.33203125" bestFit="1" customWidth="1"/>
  </cols>
  <sheetData>
    <row r="16" spans="7:7">
      <c r="G16" s="25"/>
    </row>
    <row r="18" spans="1:1">
      <c r="A18" s="26"/>
    </row>
    <row r="40" spans="1:2">
      <c r="A40" s="27" t="s">
        <v>219</v>
      </c>
      <c r="B40" s="11"/>
    </row>
    <row r="50" spans="1:12">
      <c r="A50" s="11"/>
      <c r="B50" s="11"/>
      <c r="C50" s="11"/>
      <c r="D50" s="11"/>
      <c r="E50" s="11"/>
      <c r="F50" s="11"/>
      <c r="G50" s="11"/>
      <c r="H50" s="11"/>
      <c r="I50" s="11"/>
      <c r="J50" s="11"/>
      <c r="K50" s="11"/>
      <c r="L50" s="11"/>
    </row>
    <row r="51" spans="1:12">
      <c r="A51" s="11"/>
      <c r="B51" s="11"/>
      <c r="C51" s="11"/>
      <c r="D51" s="11"/>
      <c r="E51" s="11"/>
      <c r="F51" s="11"/>
      <c r="G51" s="11"/>
      <c r="H51" s="11"/>
      <c r="I51" s="11"/>
      <c r="J51" s="11"/>
      <c r="K51" s="11"/>
      <c r="L51" s="11"/>
    </row>
    <row r="78" spans="1:12">
      <c r="A78" s="11"/>
      <c r="B78" s="11"/>
      <c r="C78" s="11"/>
      <c r="D78" s="11"/>
      <c r="E78" s="11"/>
      <c r="F78" s="11"/>
      <c r="G78" s="11"/>
      <c r="H78" s="11"/>
      <c r="I78" s="11"/>
      <c r="J78" s="11"/>
      <c r="K78" s="11"/>
      <c r="L78" s="11"/>
    </row>
    <row r="79" spans="1:12">
      <c r="A79" s="11"/>
      <c r="B79" s="11"/>
      <c r="C79" s="11"/>
      <c r="D79" s="11"/>
      <c r="E79" s="11"/>
      <c r="F79" s="11"/>
      <c r="G79" s="11"/>
      <c r="H79" s="11"/>
      <c r="I79" s="11"/>
      <c r="J79" s="11"/>
      <c r="K79" s="11"/>
      <c r="L79" s="11"/>
    </row>
    <row r="87" spans="1:12">
      <c r="A87" s="11"/>
      <c r="B87" s="11"/>
      <c r="C87" s="11"/>
      <c r="D87" s="11"/>
      <c r="E87" s="11"/>
      <c r="F87" s="11"/>
      <c r="G87" s="11"/>
      <c r="H87" s="11"/>
      <c r="I87" s="11"/>
      <c r="J87" s="11"/>
      <c r="K87" s="11"/>
      <c r="L87" s="11"/>
    </row>
    <row r="88" spans="1:12">
      <c r="A88" s="11"/>
      <c r="B88" s="11"/>
      <c r="C88" s="11"/>
      <c r="D88" s="11"/>
      <c r="E88" s="11"/>
      <c r="F88" s="11"/>
      <c r="G88" s="11"/>
      <c r="H88" s="11"/>
      <c r="I88" s="11"/>
      <c r="J88" s="11"/>
      <c r="K88" s="11"/>
      <c r="L88" s="11"/>
    </row>
    <row r="89" spans="1:12">
      <c r="A89" s="11"/>
      <c r="B89" s="11"/>
      <c r="C89" s="11"/>
      <c r="D89" s="11"/>
      <c r="E89" s="11"/>
      <c r="F89" s="11"/>
      <c r="G89" s="11"/>
      <c r="H89" s="11"/>
      <c r="I89" s="11"/>
      <c r="J89" s="11"/>
      <c r="K89" s="11"/>
      <c r="L89" s="11"/>
    </row>
    <row r="90" spans="1:12">
      <c r="A90" s="11"/>
      <c r="B90" s="11"/>
      <c r="C90" s="11"/>
      <c r="D90" s="11"/>
      <c r="E90" s="11"/>
      <c r="F90" s="11"/>
      <c r="G90" s="11"/>
      <c r="H90" s="11"/>
      <c r="I90" s="11"/>
      <c r="J90" s="11"/>
      <c r="K90" s="11"/>
      <c r="L90" s="11"/>
    </row>
  </sheetData>
  <pageMargins left="0.7" right="0.7" top="0.75" bottom="0.75" header="0.3" footer="0.3"/>
  <pageSetup scale="42" fitToHeight="0" orientation="landscape" r:id="rId1"/>
  <headerFooter>
    <oddHeader xml:space="preserve">&amp;C
</oddHeader>
  </headerFooter>
  <rowBreaks count="1" manualBreakCount="1">
    <brk id="39" max="19"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D0F48-9F2F-4A68-9801-DD6C77D664A0}">
  <sheetPr codeName="Sheet6"/>
  <dimension ref="A1:F60"/>
  <sheetViews>
    <sheetView workbookViewId="0">
      <selection activeCell="C1" sqref="C1"/>
    </sheetView>
  </sheetViews>
  <sheetFormatPr defaultRowHeight="14.4"/>
  <cols>
    <col min="1" max="1" width="9.44140625" customWidth="1"/>
    <col min="2" max="2" width="13.33203125" customWidth="1"/>
    <col min="3" max="3" width="22" customWidth="1"/>
    <col min="4" max="4" width="33.44140625" bestFit="1" customWidth="1"/>
    <col min="5" max="5" width="12.6640625" bestFit="1" customWidth="1"/>
    <col min="6" max="6" width="16.21875" bestFit="1" customWidth="1"/>
  </cols>
  <sheetData>
    <row r="1" spans="1:6">
      <c r="A1" s="15" t="s">
        <v>157</v>
      </c>
      <c r="B1" s="15" t="s">
        <v>158</v>
      </c>
      <c r="C1" s="31"/>
      <c r="D1" s="11" t="s">
        <v>25</v>
      </c>
      <c r="E1" s="11" t="s">
        <v>26</v>
      </c>
      <c r="F1" s="11" t="s">
        <v>27</v>
      </c>
    </row>
    <row r="2" spans="1:6">
      <c r="A2" s="16">
        <v>14</v>
      </c>
      <c r="B2" s="17">
        <v>1566.31</v>
      </c>
      <c r="C2" s="16"/>
      <c r="D2" t="s">
        <v>111</v>
      </c>
      <c r="E2" t="s">
        <v>28</v>
      </c>
      <c r="F2" t="s">
        <v>29</v>
      </c>
    </row>
    <row r="3" spans="1:6">
      <c r="A3" s="16">
        <v>15</v>
      </c>
      <c r="B3" s="17" t="s">
        <v>159</v>
      </c>
      <c r="C3" s="16"/>
      <c r="D3" t="s">
        <v>30</v>
      </c>
      <c r="E3" t="s">
        <v>28</v>
      </c>
      <c r="F3" t="s">
        <v>31</v>
      </c>
    </row>
    <row r="4" spans="1:6">
      <c r="A4" s="16">
        <v>16</v>
      </c>
      <c r="B4" s="17">
        <v>1564.68</v>
      </c>
      <c r="C4" s="16"/>
      <c r="D4" t="s">
        <v>32</v>
      </c>
      <c r="E4" t="s">
        <v>28</v>
      </c>
      <c r="F4" t="s">
        <v>33</v>
      </c>
    </row>
    <row r="5" spans="1:6">
      <c r="A5" s="16">
        <v>17</v>
      </c>
      <c r="B5" s="17">
        <v>1563.86</v>
      </c>
      <c r="C5" s="16"/>
      <c r="D5" t="s">
        <v>34</v>
      </c>
      <c r="E5" t="s">
        <v>35</v>
      </c>
      <c r="F5" t="s">
        <v>36</v>
      </c>
    </row>
    <row r="6" spans="1:6">
      <c r="A6" s="16">
        <v>18</v>
      </c>
      <c r="B6" s="17">
        <v>1563.05</v>
      </c>
      <c r="C6" s="16"/>
      <c r="D6" t="s">
        <v>37</v>
      </c>
      <c r="E6" t="s">
        <v>35</v>
      </c>
      <c r="F6" t="s">
        <v>38</v>
      </c>
    </row>
    <row r="7" spans="1:6">
      <c r="A7" s="16">
        <v>19</v>
      </c>
      <c r="B7" s="17">
        <v>1562.23</v>
      </c>
      <c r="C7" s="16"/>
      <c r="D7" t="s">
        <v>39</v>
      </c>
      <c r="E7" t="s">
        <v>35</v>
      </c>
      <c r="F7" t="s">
        <v>40</v>
      </c>
    </row>
    <row r="8" spans="1:6">
      <c r="A8" s="16">
        <v>20</v>
      </c>
      <c r="B8" s="17">
        <v>1561.42</v>
      </c>
      <c r="C8" s="16"/>
      <c r="D8" t="s">
        <v>41</v>
      </c>
      <c r="E8" t="s">
        <v>35</v>
      </c>
      <c r="F8" t="s">
        <v>42</v>
      </c>
    </row>
    <row r="9" spans="1:6">
      <c r="A9" s="16">
        <v>21</v>
      </c>
      <c r="B9" s="17">
        <v>1560.61</v>
      </c>
      <c r="C9" s="16"/>
      <c r="D9" t="s">
        <v>43</v>
      </c>
      <c r="E9" t="s">
        <v>44</v>
      </c>
      <c r="F9" t="s">
        <v>45</v>
      </c>
    </row>
    <row r="10" spans="1:6">
      <c r="A10" s="16">
        <v>22</v>
      </c>
      <c r="B10" s="17">
        <v>1559.79</v>
      </c>
      <c r="C10" s="16"/>
      <c r="D10" t="s">
        <v>46</v>
      </c>
      <c r="E10" t="s">
        <v>44</v>
      </c>
      <c r="F10" t="s">
        <v>47</v>
      </c>
    </row>
    <row r="11" spans="1:6">
      <c r="A11" s="16">
        <v>23</v>
      </c>
      <c r="B11" s="17">
        <v>1558.98</v>
      </c>
      <c r="C11" s="16"/>
      <c r="D11" t="s">
        <v>48</v>
      </c>
      <c r="E11" t="s">
        <v>44</v>
      </c>
      <c r="F11" t="s">
        <v>49</v>
      </c>
    </row>
    <row r="12" spans="1:6">
      <c r="A12" s="16">
        <v>24</v>
      </c>
      <c r="B12" s="17">
        <v>1558.17</v>
      </c>
      <c r="C12" s="16"/>
      <c r="D12" t="s">
        <v>50</v>
      </c>
      <c r="E12" t="s">
        <v>44</v>
      </c>
      <c r="F12" t="s">
        <v>51</v>
      </c>
    </row>
    <row r="13" spans="1:6">
      <c r="A13" s="16">
        <v>25</v>
      </c>
      <c r="B13" s="17">
        <v>1557.36</v>
      </c>
      <c r="C13" s="16"/>
      <c r="D13" t="s">
        <v>52</v>
      </c>
      <c r="E13" t="s">
        <v>53</v>
      </c>
      <c r="F13" t="s">
        <v>54</v>
      </c>
    </row>
    <row r="14" spans="1:6">
      <c r="A14" s="16">
        <v>26</v>
      </c>
      <c r="B14" s="17">
        <v>1556.55</v>
      </c>
      <c r="C14" s="16"/>
      <c r="D14" t="s">
        <v>55</v>
      </c>
      <c r="E14" t="s">
        <v>53</v>
      </c>
      <c r="F14" t="s">
        <v>56</v>
      </c>
    </row>
    <row r="15" spans="1:6">
      <c r="A15" s="16">
        <v>27</v>
      </c>
      <c r="B15" s="17">
        <v>1555.75</v>
      </c>
      <c r="C15" s="16"/>
      <c r="D15" t="s">
        <v>57</v>
      </c>
      <c r="E15" t="s">
        <v>53</v>
      </c>
      <c r="F15" t="s">
        <v>58</v>
      </c>
    </row>
    <row r="16" spans="1:6">
      <c r="A16" s="16">
        <v>28</v>
      </c>
      <c r="B16" s="17">
        <v>1554.94</v>
      </c>
      <c r="C16" s="16"/>
      <c r="D16" t="s">
        <v>59</v>
      </c>
      <c r="E16" t="s">
        <v>60</v>
      </c>
      <c r="F16" t="s">
        <v>61</v>
      </c>
    </row>
    <row r="17" spans="1:6">
      <c r="A17" s="16">
        <v>29</v>
      </c>
      <c r="B17" s="17">
        <v>1554.13</v>
      </c>
      <c r="C17" s="16"/>
      <c r="D17" t="s">
        <v>62</v>
      </c>
      <c r="E17" t="s">
        <v>60</v>
      </c>
      <c r="F17" t="s">
        <v>63</v>
      </c>
    </row>
    <row r="18" spans="1:6">
      <c r="A18" s="16">
        <v>30</v>
      </c>
      <c r="B18" s="17">
        <v>1553.33</v>
      </c>
      <c r="C18" s="16"/>
      <c r="D18" t="s">
        <v>64</v>
      </c>
      <c r="E18" t="s">
        <v>65</v>
      </c>
      <c r="F18" t="s">
        <v>66</v>
      </c>
    </row>
    <row r="19" spans="1:6">
      <c r="A19" s="16">
        <v>31</v>
      </c>
      <c r="B19" s="17">
        <v>1552.52</v>
      </c>
      <c r="C19" s="16"/>
      <c r="D19" t="s">
        <v>67</v>
      </c>
      <c r="E19" t="s">
        <v>65</v>
      </c>
      <c r="F19" t="s">
        <v>68</v>
      </c>
    </row>
    <row r="20" spans="1:6">
      <c r="A20" s="16">
        <v>32</v>
      </c>
      <c r="B20" s="17">
        <v>1551.72</v>
      </c>
      <c r="C20" s="16"/>
      <c r="D20" t="s">
        <v>69</v>
      </c>
      <c r="E20" t="s">
        <v>65</v>
      </c>
      <c r="F20" t="s">
        <v>70</v>
      </c>
    </row>
    <row r="21" spans="1:6">
      <c r="A21" s="16">
        <v>33</v>
      </c>
      <c r="B21" s="17">
        <v>1550.92</v>
      </c>
      <c r="C21" s="16"/>
      <c r="D21" t="s">
        <v>226</v>
      </c>
      <c r="E21" t="s">
        <v>72</v>
      </c>
      <c r="F21" t="s">
        <v>73</v>
      </c>
    </row>
    <row r="22" spans="1:6">
      <c r="A22" s="16">
        <v>34</v>
      </c>
      <c r="B22" s="17">
        <v>1550.12</v>
      </c>
      <c r="C22" s="16"/>
      <c r="D22" t="s">
        <v>71</v>
      </c>
      <c r="E22" t="s">
        <v>72</v>
      </c>
      <c r="F22" t="s">
        <v>73</v>
      </c>
    </row>
    <row r="23" spans="1:6">
      <c r="A23" s="16">
        <v>35</v>
      </c>
      <c r="B23" s="17">
        <v>1549.32</v>
      </c>
      <c r="C23" s="16"/>
      <c r="D23" t="s">
        <v>74</v>
      </c>
      <c r="E23" t="s">
        <v>72</v>
      </c>
      <c r="F23" t="s">
        <v>75</v>
      </c>
    </row>
    <row r="24" spans="1:6">
      <c r="A24" s="16">
        <v>36</v>
      </c>
      <c r="B24" s="17">
        <v>1548.51</v>
      </c>
      <c r="C24" s="16"/>
      <c r="D24" t="s">
        <v>76</v>
      </c>
      <c r="E24" t="s">
        <v>72</v>
      </c>
      <c r="F24" t="s">
        <v>75</v>
      </c>
    </row>
    <row r="25" spans="1:6">
      <c r="A25" s="16">
        <v>37</v>
      </c>
      <c r="B25" s="17">
        <v>1547.72</v>
      </c>
      <c r="C25" s="16"/>
      <c r="D25" t="s">
        <v>77</v>
      </c>
      <c r="E25" t="s">
        <v>78</v>
      </c>
      <c r="F25" t="s">
        <v>79</v>
      </c>
    </row>
    <row r="26" spans="1:6">
      <c r="A26" s="16">
        <v>38</v>
      </c>
      <c r="B26" s="17">
        <v>1546.92</v>
      </c>
      <c r="C26" s="16"/>
      <c r="D26" t="s">
        <v>80</v>
      </c>
      <c r="E26" t="s">
        <v>78</v>
      </c>
      <c r="F26" t="s">
        <v>81</v>
      </c>
    </row>
    <row r="27" spans="1:6">
      <c r="A27" s="16">
        <v>39</v>
      </c>
      <c r="B27" s="17">
        <v>1546.12</v>
      </c>
      <c r="C27" s="16"/>
      <c r="D27" t="s">
        <v>82</v>
      </c>
      <c r="E27" t="s">
        <v>78</v>
      </c>
      <c r="F27" t="s">
        <v>83</v>
      </c>
    </row>
    <row r="28" spans="1:6">
      <c r="A28" s="16">
        <v>40</v>
      </c>
      <c r="B28" s="17">
        <v>1545.32</v>
      </c>
      <c r="C28" s="16"/>
      <c r="D28" t="s">
        <v>84</v>
      </c>
      <c r="E28" t="s">
        <v>78</v>
      </c>
      <c r="F28" t="s">
        <v>85</v>
      </c>
    </row>
    <row r="29" spans="1:6">
      <c r="A29" s="16">
        <v>41</v>
      </c>
      <c r="B29" s="17">
        <v>1544.53</v>
      </c>
      <c r="C29" s="16"/>
      <c r="D29" t="s">
        <v>86</v>
      </c>
      <c r="E29" t="s">
        <v>78</v>
      </c>
      <c r="F29" t="s">
        <v>87</v>
      </c>
    </row>
    <row r="30" spans="1:6">
      <c r="A30" s="16">
        <v>42</v>
      </c>
      <c r="B30" s="17">
        <v>1543.73</v>
      </c>
      <c r="C30" s="16"/>
      <c r="D30" t="s">
        <v>88</v>
      </c>
      <c r="E30" t="s">
        <v>89</v>
      </c>
      <c r="F30" t="s">
        <v>90</v>
      </c>
    </row>
    <row r="31" spans="1:6">
      <c r="A31" s="16">
        <v>43</v>
      </c>
      <c r="B31" s="17">
        <v>1542.94</v>
      </c>
      <c r="C31" s="16"/>
      <c r="D31" t="s">
        <v>91</v>
      </c>
      <c r="E31" t="s">
        <v>89</v>
      </c>
      <c r="F31" t="s">
        <v>92</v>
      </c>
    </row>
    <row r="32" spans="1:6">
      <c r="A32" s="16">
        <v>44</v>
      </c>
      <c r="B32" s="17">
        <v>1542.14</v>
      </c>
      <c r="C32" s="16"/>
      <c r="D32" t="s">
        <v>93</v>
      </c>
      <c r="E32" t="s">
        <v>89</v>
      </c>
      <c r="F32" t="s">
        <v>94</v>
      </c>
    </row>
    <row r="33" spans="1:6">
      <c r="A33" s="16">
        <v>45</v>
      </c>
      <c r="B33" s="17">
        <v>1541.35</v>
      </c>
      <c r="C33" s="16"/>
      <c r="D33" t="s">
        <v>95</v>
      </c>
      <c r="E33" t="s">
        <v>96</v>
      </c>
      <c r="F33" t="s">
        <v>97</v>
      </c>
    </row>
    <row r="34" spans="1:6">
      <c r="A34" s="16">
        <v>46</v>
      </c>
      <c r="B34" s="17">
        <v>1540.56</v>
      </c>
      <c r="C34" s="16"/>
      <c r="D34" t="s">
        <v>98</v>
      </c>
      <c r="E34" t="s">
        <v>96</v>
      </c>
      <c r="F34" t="s">
        <v>99</v>
      </c>
    </row>
    <row r="35" spans="1:6">
      <c r="A35" s="16">
        <v>47</v>
      </c>
      <c r="B35" s="17">
        <v>1539.77</v>
      </c>
      <c r="C35" s="16"/>
      <c r="D35" t="s">
        <v>100</v>
      </c>
      <c r="E35" t="s">
        <v>96</v>
      </c>
      <c r="F35" t="s">
        <v>101</v>
      </c>
    </row>
    <row r="36" spans="1:6">
      <c r="A36" s="16">
        <v>48</v>
      </c>
      <c r="B36" s="17">
        <v>1538.98</v>
      </c>
      <c r="C36" s="16"/>
      <c r="D36" t="s">
        <v>102</v>
      </c>
      <c r="E36" t="s">
        <v>103</v>
      </c>
      <c r="F36" t="s">
        <v>104</v>
      </c>
    </row>
    <row r="37" spans="1:6">
      <c r="A37" s="16">
        <v>49</v>
      </c>
      <c r="B37" s="17">
        <v>1538.19</v>
      </c>
      <c r="C37" s="16"/>
      <c r="D37" t="s">
        <v>105</v>
      </c>
      <c r="E37" t="s">
        <v>103</v>
      </c>
      <c r="F37" t="s">
        <v>106</v>
      </c>
    </row>
    <row r="38" spans="1:6">
      <c r="A38" s="16">
        <v>50</v>
      </c>
      <c r="B38" s="17" t="s">
        <v>160</v>
      </c>
      <c r="C38" s="16"/>
      <c r="D38" t="s">
        <v>107</v>
      </c>
      <c r="E38" t="s">
        <v>103</v>
      </c>
      <c r="F38" t="s">
        <v>108</v>
      </c>
    </row>
    <row r="39" spans="1:6">
      <c r="A39" s="16">
        <v>51</v>
      </c>
      <c r="B39" s="17">
        <v>1536.61</v>
      </c>
      <c r="C39" s="16"/>
      <c r="D39" t="s">
        <v>109</v>
      </c>
      <c r="E39" t="s">
        <v>103</v>
      </c>
      <c r="F39" t="s">
        <v>110</v>
      </c>
    </row>
    <row r="40" spans="1:6">
      <c r="A40" s="16">
        <v>52</v>
      </c>
      <c r="B40" s="17">
        <v>1535.82</v>
      </c>
      <c r="C40" s="16"/>
    </row>
    <row r="41" spans="1:6">
      <c r="A41" s="16">
        <v>53</v>
      </c>
      <c r="B41" s="17">
        <v>1535.04</v>
      </c>
      <c r="C41" s="16"/>
    </row>
    <row r="42" spans="1:6">
      <c r="A42" s="16">
        <v>54</v>
      </c>
      <c r="B42" s="17">
        <v>1534.25</v>
      </c>
      <c r="C42" s="16"/>
    </row>
    <row r="43" spans="1:6">
      <c r="A43" s="16">
        <v>55</v>
      </c>
      <c r="B43" s="17">
        <v>1533.47</v>
      </c>
      <c r="C43" s="16"/>
    </row>
    <row r="44" spans="1:6">
      <c r="A44" s="16">
        <v>56</v>
      </c>
      <c r="B44" s="17">
        <v>1532.68</v>
      </c>
      <c r="C44" s="16"/>
    </row>
    <row r="45" spans="1:6">
      <c r="A45" s="16">
        <v>57</v>
      </c>
      <c r="B45" s="17" t="s">
        <v>161</v>
      </c>
      <c r="C45" s="16"/>
    </row>
    <row r="46" spans="1:6">
      <c r="A46" s="16">
        <v>58</v>
      </c>
      <c r="B46" s="17">
        <v>1531.12</v>
      </c>
      <c r="C46" s="16"/>
    </row>
    <row r="47" spans="1:6">
      <c r="A47" s="16">
        <v>59</v>
      </c>
      <c r="B47" s="17">
        <v>1530.33</v>
      </c>
      <c r="C47" s="16"/>
    </row>
    <row r="48" spans="1:6">
      <c r="A48" s="16">
        <v>60</v>
      </c>
      <c r="B48" s="17">
        <v>1529.55</v>
      </c>
      <c r="C48" s="16"/>
    </row>
    <row r="49" spans="1:3">
      <c r="A49" s="16">
        <v>61</v>
      </c>
      <c r="B49" s="17">
        <v>1528.77</v>
      </c>
      <c r="C49" s="16"/>
    </row>
    <row r="50" spans="1:3">
      <c r="A50" s="16">
        <v>62</v>
      </c>
      <c r="B50" s="17">
        <v>1527.99</v>
      </c>
      <c r="C50" s="16"/>
    </row>
    <row r="51" spans="1:3">
      <c r="A51" s="16">
        <v>63</v>
      </c>
      <c r="B51" s="17">
        <v>1527.22</v>
      </c>
      <c r="C51" s="16"/>
    </row>
    <row r="52" spans="1:3">
      <c r="A52" s="16">
        <v>64</v>
      </c>
      <c r="B52" s="17">
        <v>1526.44</v>
      </c>
      <c r="C52" s="16"/>
    </row>
    <row r="53" spans="1:3">
      <c r="A53" s="16">
        <v>65</v>
      </c>
      <c r="B53" s="17">
        <v>1525.66</v>
      </c>
      <c r="C53" s="16"/>
    </row>
    <row r="54" spans="1:3">
      <c r="A54" s="16">
        <v>66</v>
      </c>
      <c r="B54" s="17">
        <v>1524.89</v>
      </c>
      <c r="C54" s="16"/>
    </row>
    <row r="55" spans="1:3">
      <c r="A55" s="16">
        <v>67</v>
      </c>
      <c r="B55" s="17">
        <v>1524.11</v>
      </c>
      <c r="C55" s="16"/>
    </row>
    <row r="56" spans="1:3">
      <c r="A56" s="16">
        <v>68</v>
      </c>
      <c r="B56" s="17">
        <v>1523.34</v>
      </c>
      <c r="C56" s="16"/>
    </row>
    <row r="57" spans="1:3">
      <c r="A57" s="16">
        <v>69</v>
      </c>
      <c r="B57" s="17">
        <v>1522.56</v>
      </c>
      <c r="C57" s="16"/>
    </row>
    <row r="58" spans="1:3">
      <c r="A58" s="16">
        <v>70</v>
      </c>
      <c r="B58" s="17">
        <v>1521.79</v>
      </c>
      <c r="C58" s="16"/>
    </row>
    <row r="59" spans="1:3">
      <c r="A59" s="16">
        <v>71</v>
      </c>
      <c r="B59" s="17">
        <v>1521.02</v>
      </c>
      <c r="C59" s="16"/>
    </row>
    <row r="60" spans="1:3">
      <c r="A60" s="16">
        <v>72</v>
      </c>
      <c r="B60" s="17">
        <v>1520.25</v>
      </c>
      <c r="C60" s="1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E2C46-F482-4186-A2BC-B99AD20F5FB2}">
  <sheetPr codeName="Sheet8"/>
  <dimension ref="A1:B60"/>
  <sheetViews>
    <sheetView workbookViewId="0">
      <selection activeCell="C1" sqref="C1"/>
    </sheetView>
  </sheetViews>
  <sheetFormatPr defaultRowHeight="14.4"/>
  <cols>
    <col min="1" max="1" width="11.6640625" customWidth="1"/>
    <col min="2" max="2" width="13.6640625" customWidth="1"/>
  </cols>
  <sheetData>
    <row r="1" spans="1:2">
      <c r="A1" s="15" t="s">
        <v>157</v>
      </c>
      <c r="B1" s="15" t="s">
        <v>158</v>
      </c>
    </row>
    <row r="2" spans="1:2">
      <c r="A2" s="16">
        <v>14</v>
      </c>
      <c r="B2" s="17">
        <v>1566.31</v>
      </c>
    </row>
    <row r="3" spans="1:2">
      <c r="A3" s="16">
        <v>15</v>
      </c>
      <c r="B3" s="17" t="s">
        <v>159</v>
      </c>
    </row>
    <row r="4" spans="1:2">
      <c r="A4" s="16">
        <v>16</v>
      </c>
      <c r="B4" s="17">
        <v>1564.68</v>
      </c>
    </row>
    <row r="5" spans="1:2">
      <c r="A5" s="16">
        <v>17</v>
      </c>
      <c r="B5" s="17">
        <v>1563.86</v>
      </c>
    </row>
    <row r="6" spans="1:2">
      <c r="A6" s="16">
        <v>18</v>
      </c>
      <c r="B6" s="17">
        <v>1563.05</v>
      </c>
    </row>
    <row r="7" spans="1:2">
      <c r="A7" s="16">
        <v>19</v>
      </c>
      <c r="B7" s="17">
        <v>1562.23</v>
      </c>
    </row>
    <row r="8" spans="1:2">
      <c r="A8" s="16">
        <v>20</v>
      </c>
      <c r="B8" s="17">
        <v>1561.42</v>
      </c>
    </row>
    <row r="9" spans="1:2">
      <c r="A9" s="16">
        <v>21</v>
      </c>
      <c r="B9" s="17">
        <v>1560.61</v>
      </c>
    </row>
    <row r="10" spans="1:2">
      <c r="A10" s="16">
        <v>22</v>
      </c>
      <c r="B10" s="17">
        <v>1559.79</v>
      </c>
    </row>
    <row r="11" spans="1:2">
      <c r="A11" s="16">
        <v>23</v>
      </c>
      <c r="B11" s="17">
        <v>1558.98</v>
      </c>
    </row>
    <row r="12" spans="1:2">
      <c r="A12" s="16">
        <v>24</v>
      </c>
      <c r="B12" s="17">
        <v>1558.17</v>
      </c>
    </row>
    <row r="13" spans="1:2">
      <c r="A13" s="16">
        <v>25</v>
      </c>
      <c r="B13" s="17">
        <v>1557.36</v>
      </c>
    </row>
    <row r="14" spans="1:2">
      <c r="A14" s="16">
        <v>26</v>
      </c>
      <c r="B14" s="17">
        <v>1556.55</v>
      </c>
    </row>
    <row r="15" spans="1:2">
      <c r="A15" s="16">
        <v>27</v>
      </c>
      <c r="B15" s="17">
        <v>1555.75</v>
      </c>
    </row>
    <row r="16" spans="1:2">
      <c r="A16" s="16">
        <v>28</v>
      </c>
      <c r="B16" s="17">
        <v>1554.94</v>
      </c>
    </row>
    <row r="17" spans="1:2">
      <c r="A17" s="16">
        <v>29</v>
      </c>
      <c r="B17" s="17">
        <v>1554.13</v>
      </c>
    </row>
    <row r="18" spans="1:2">
      <c r="A18" s="16">
        <v>30</v>
      </c>
      <c r="B18" s="17">
        <v>1553.33</v>
      </c>
    </row>
    <row r="19" spans="1:2">
      <c r="A19" s="16">
        <v>31</v>
      </c>
      <c r="B19" s="17">
        <v>1552.52</v>
      </c>
    </row>
    <row r="20" spans="1:2">
      <c r="A20" s="16">
        <v>32</v>
      </c>
      <c r="B20" s="17">
        <v>1551.72</v>
      </c>
    </row>
    <row r="21" spans="1:2">
      <c r="A21" s="16">
        <v>33</v>
      </c>
      <c r="B21" s="17">
        <v>1550.92</v>
      </c>
    </row>
    <row r="22" spans="1:2">
      <c r="A22" s="16">
        <v>34</v>
      </c>
      <c r="B22" s="17">
        <v>1550.12</v>
      </c>
    </row>
    <row r="23" spans="1:2">
      <c r="A23" s="16">
        <v>35</v>
      </c>
      <c r="B23" s="17">
        <v>1549.32</v>
      </c>
    </row>
    <row r="24" spans="1:2">
      <c r="A24" s="16">
        <v>36</v>
      </c>
      <c r="B24" s="17">
        <v>1548.51</v>
      </c>
    </row>
    <row r="25" spans="1:2">
      <c r="A25" s="16">
        <v>37</v>
      </c>
      <c r="B25" s="17">
        <v>1547.72</v>
      </c>
    </row>
    <row r="26" spans="1:2">
      <c r="A26" s="16">
        <v>38</v>
      </c>
      <c r="B26" s="17">
        <v>1546.92</v>
      </c>
    </row>
    <row r="27" spans="1:2">
      <c r="A27" s="16">
        <v>39</v>
      </c>
      <c r="B27" s="17">
        <v>1546.12</v>
      </c>
    </row>
    <row r="28" spans="1:2">
      <c r="A28" s="16">
        <v>40</v>
      </c>
      <c r="B28" s="17">
        <v>1545.32</v>
      </c>
    </row>
    <row r="29" spans="1:2">
      <c r="A29" s="16">
        <v>41</v>
      </c>
      <c r="B29" s="17">
        <v>1544.53</v>
      </c>
    </row>
    <row r="30" spans="1:2">
      <c r="A30" s="16">
        <v>42</v>
      </c>
      <c r="B30" s="17">
        <v>1543.73</v>
      </c>
    </row>
    <row r="31" spans="1:2">
      <c r="A31" s="16">
        <v>43</v>
      </c>
      <c r="B31" s="17">
        <v>1542.94</v>
      </c>
    </row>
    <row r="32" spans="1:2">
      <c r="A32" s="16">
        <v>44</v>
      </c>
      <c r="B32" s="17">
        <v>1542.14</v>
      </c>
    </row>
    <row r="33" spans="1:2">
      <c r="A33" s="16">
        <v>45</v>
      </c>
      <c r="B33" s="17">
        <v>1541.35</v>
      </c>
    </row>
    <row r="34" spans="1:2">
      <c r="A34" s="16">
        <v>46</v>
      </c>
      <c r="B34" s="17">
        <v>1540.56</v>
      </c>
    </row>
    <row r="35" spans="1:2">
      <c r="A35" s="16">
        <v>47</v>
      </c>
      <c r="B35" s="17">
        <v>1539.77</v>
      </c>
    </row>
    <row r="36" spans="1:2">
      <c r="A36" s="16">
        <v>48</v>
      </c>
      <c r="B36" s="17">
        <v>1538.98</v>
      </c>
    </row>
    <row r="37" spans="1:2">
      <c r="A37" s="16">
        <v>49</v>
      </c>
      <c r="B37" s="17">
        <v>1538.19</v>
      </c>
    </row>
    <row r="38" spans="1:2">
      <c r="A38" s="16">
        <v>50</v>
      </c>
      <c r="B38" s="17" t="s">
        <v>160</v>
      </c>
    </row>
    <row r="39" spans="1:2">
      <c r="A39" s="16">
        <v>51</v>
      </c>
      <c r="B39" s="17">
        <v>1536.61</v>
      </c>
    </row>
    <row r="40" spans="1:2">
      <c r="A40" s="16">
        <v>52</v>
      </c>
      <c r="B40" s="17">
        <v>1535.82</v>
      </c>
    </row>
    <row r="41" spans="1:2">
      <c r="A41" s="16">
        <v>53</v>
      </c>
      <c r="B41" s="17">
        <v>1535.04</v>
      </c>
    </row>
    <row r="42" spans="1:2">
      <c r="A42" s="16">
        <v>54</v>
      </c>
      <c r="B42" s="17">
        <v>1534.25</v>
      </c>
    </row>
    <row r="43" spans="1:2">
      <c r="A43" s="16">
        <v>55</v>
      </c>
      <c r="B43" s="17">
        <v>1533.47</v>
      </c>
    </row>
    <row r="44" spans="1:2">
      <c r="A44" s="16">
        <v>56</v>
      </c>
      <c r="B44" s="17">
        <v>1532.68</v>
      </c>
    </row>
    <row r="45" spans="1:2">
      <c r="A45" s="16">
        <v>57</v>
      </c>
      <c r="B45" s="17" t="s">
        <v>161</v>
      </c>
    </row>
    <row r="46" spans="1:2">
      <c r="A46" s="16">
        <v>58</v>
      </c>
      <c r="B46" s="17">
        <v>1531.12</v>
      </c>
    </row>
    <row r="47" spans="1:2">
      <c r="A47" s="16">
        <v>59</v>
      </c>
      <c r="B47" s="17">
        <v>1530.33</v>
      </c>
    </row>
    <row r="48" spans="1:2">
      <c r="A48" s="16">
        <v>60</v>
      </c>
      <c r="B48" s="17">
        <v>1529.55</v>
      </c>
    </row>
    <row r="49" spans="1:2">
      <c r="A49" s="16">
        <v>61</v>
      </c>
      <c r="B49" s="17">
        <v>1528.77</v>
      </c>
    </row>
    <row r="50" spans="1:2">
      <c r="A50" s="16">
        <v>62</v>
      </c>
      <c r="B50" s="17">
        <v>1527.99</v>
      </c>
    </row>
    <row r="51" spans="1:2">
      <c r="A51" s="16">
        <v>63</v>
      </c>
      <c r="B51" s="17">
        <v>1527.22</v>
      </c>
    </row>
    <row r="52" spans="1:2">
      <c r="A52" s="16">
        <v>64</v>
      </c>
      <c r="B52" s="17">
        <v>1526.44</v>
      </c>
    </row>
    <row r="53" spans="1:2">
      <c r="A53" s="16">
        <v>65</v>
      </c>
      <c r="B53" s="17">
        <v>1525.66</v>
      </c>
    </row>
    <row r="54" spans="1:2">
      <c r="A54" s="16">
        <v>66</v>
      </c>
      <c r="B54" s="17">
        <v>1524.89</v>
      </c>
    </row>
    <row r="55" spans="1:2">
      <c r="A55" s="16">
        <v>67</v>
      </c>
      <c r="B55" s="17">
        <v>1524.11</v>
      </c>
    </row>
    <row r="56" spans="1:2">
      <c r="A56" s="16">
        <v>68</v>
      </c>
      <c r="B56" s="17">
        <v>1523.34</v>
      </c>
    </row>
    <row r="57" spans="1:2">
      <c r="A57" s="16">
        <v>69</v>
      </c>
      <c r="B57" s="17">
        <v>1522.56</v>
      </c>
    </row>
    <row r="58" spans="1:2">
      <c r="A58" s="16">
        <v>70</v>
      </c>
      <c r="B58" s="17">
        <v>1521.79</v>
      </c>
    </row>
    <row r="59" spans="1:2">
      <c r="A59" s="16">
        <v>71</v>
      </c>
      <c r="B59" s="17">
        <v>1521.02</v>
      </c>
    </row>
    <row r="60" spans="1:2">
      <c r="A60" s="16">
        <v>72</v>
      </c>
      <c r="B60" s="17">
        <v>1520.25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87F40-BAA0-46B2-80B1-0879CE8D1187}">
  <sheetPr codeName="Sheet5"/>
  <dimension ref="A1:C48"/>
  <sheetViews>
    <sheetView workbookViewId="0">
      <selection activeCell="A48" sqref="A48"/>
    </sheetView>
  </sheetViews>
  <sheetFormatPr defaultRowHeight="14.4"/>
  <cols>
    <col min="1" max="1" width="33.44140625" bestFit="1" customWidth="1"/>
    <col min="2" max="2" width="20.33203125" customWidth="1"/>
    <col min="3" max="3" width="15.44140625" bestFit="1" customWidth="1"/>
  </cols>
  <sheetData>
    <row r="1" spans="1:3">
      <c r="A1" s="11" t="s">
        <v>25</v>
      </c>
      <c r="B1" s="11" t="s">
        <v>26</v>
      </c>
      <c r="C1" s="11" t="s">
        <v>27</v>
      </c>
    </row>
    <row r="2" spans="1:3">
      <c r="A2" t="s">
        <v>111</v>
      </c>
      <c r="B2" t="s">
        <v>376</v>
      </c>
      <c r="C2" t="s">
        <v>29</v>
      </c>
    </row>
    <row r="3" spans="1:3">
      <c r="A3" t="s">
        <v>30</v>
      </c>
      <c r="B3" t="s">
        <v>376</v>
      </c>
      <c r="C3" t="s">
        <v>31</v>
      </c>
    </row>
    <row r="4" spans="1:3">
      <c r="A4" t="s">
        <v>32</v>
      </c>
      <c r="B4" t="s">
        <v>376</v>
      </c>
      <c r="C4" t="s">
        <v>33</v>
      </c>
    </row>
    <row r="5" spans="1:3">
      <c r="A5" t="s">
        <v>380</v>
      </c>
      <c r="B5" t="s">
        <v>35</v>
      </c>
      <c r="C5" t="s">
        <v>36</v>
      </c>
    </row>
    <row r="6" spans="1:3">
      <c r="A6" t="s">
        <v>34</v>
      </c>
      <c r="B6" t="s">
        <v>35</v>
      </c>
      <c r="C6" t="s">
        <v>36</v>
      </c>
    </row>
    <row r="7" spans="1:3">
      <c r="A7" t="s">
        <v>381</v>
      </c>
      <c r="B7" t="s">
        <v>35</v>
      </c>
      <c r="C7" t="s">
        <v>38</v>
      </c>
    </row>
    <row r="8" spans="1:3">
      <c r="A8" t="s">
        <v>37</v>
      </c>
      <c r="B8" t="s">
        <v>35</v>
      </c>
      <c r="C8" t="s">
        <v>38</v>
      </c>
    </row>
    <row r="9" spans="1:3">
      <c r="A9" t="s">
        <v>382</v>
      </c>
      <c r="B9" t="s">
        <v>35</v>
      </c>
      <c r="C9" t="s">
        <v>40</v>
      </c>
    </row>
    <row r="10" spans="1:3">
      <c r="A10" t="s">
        <v>39</v>
      </c>
      <c r="B10" t="s">
        <v>35</v>
      </c>
      <c r="C10" t="s">
        <v>40</v>
      </c>
    </row>
    <row r="11" spans="1:3">
      <c r="A11" t="s">
        <v>41</v>
      </c>
      <c r="B11" t="s">
        <v>35</v>
      </c>
      <c r="C11" t="s">
        <v>42</v>
      </c>
    </row>
    <row r="12" spans="1:3">
      <c r="A12" t="s">
        <v>43</v>
      </c>
      <c r="B12" t="s">
        <v>44</v>
      </c>
      <c r="C12" t="s">
        <v>45</v>
      </c>
    </row>
    <row r="13" spans="1:3">
      <c r="A13" t="s">
        <v>375</v>
      </c>
      <c r="B13" t="s">
        <v>44</v>
      </c>
      <c r="C13" t="s">
        <v>47</v>
      </c>
    </row>
    <row r="14" spans="1:3">
      <c r="A14" t="s">
        <v>46</v>
      </c>
      <c r="B14" t="s">
        <v>44</v>
      </c>
      <c r="C14" t="s">
        <v>47</v>
      </c>
    </row>
    <row r="15" spans="1:3">
      <c r="A15" t="s">
        <v>48</v>
      </c>
      <c r="B15" t="s">
        <v>44</v>
      </c>
      <c r="C15" t="s">
        <v>49</v>
      </c>
    </row>
    <row r="16" spans="1:3">
      <c r="A16" t="s">
        <v>50</v>
      </c>
      <c r="B16" t="s">
        <v>44</v>
      </c>
      <c r="C16" t="s">
        <v>51</v>
      </c>
    </row>
    <row r="17" spans="1:3">
      <c r="A17" t="s">
        <v>52</v>
      </c>
      <c r="B17" t="s">
        <v>53</v>
      </c>
      <c r="C17" t="s">
        <v>54</v>
      </c>
    </row>
    <row r="18" spans="1:3">
      <c r="A18" t="s">
        <v>55</v>
      </c>
      <c r="B18" t="s">
        <v>53</v>
      </c>
      <c r="C18" t="s">
        <v>56</v>
      </c>
    </row>
    <row r="19" spans="1:3">
      <c r="A19" t="s">
        <v>57</v>
      </c>
      <c r="B19" t="s">
        <v>53</v>
      </c>
      <c r="C19" t="s">
        <v>58</v>
      </c>
    </row>
    <row r="20" spans="1:3">
      <c r="A20" t="s">
        <v>59</v>
      </c>
      <c r="B20" t="s">
        <v>60</v>
      </c>
      <c r="C20" t="s">
        <v>61</v>
      </c>
    </row>
    <row r="21" spans="1:3">
      <c r="A21" t="s">
        <v>62</v>
      </c>
      <c r="B21" t="s">
        <v>60</v>
      </c>
      <c r="C21" t="s">
        <v>63</v>
      </c>
    </row>
    <row r="22" spans="1:3">
      <c r="A22" t="s">
        <v>64</v>
      </c>
      <c r="B22" t="s">
        <v>65</v>
      </c>
      <c r="C22" t="s">
        <v>66</v>
      </c>
    </row>
    <row r="23" spans="1:3">
      <c r="A23" t="s">
        <v>67</v>
      </c>
      <c r="B23" t="s">
        <v>65</v>
      </c>
      <c r="C23" t="s">
        <v>68</v>
      </c>
    </row>
    <row r="24" spans="1:3">
      <c r="A24" t="s">
        <v>69</v>
      </c>
      <c r="B24" t="s">
        <v>65</v>
      </c>
      <c r="C24" t="s">
        <v>70</v>
      </c>
    </row>
    <row r="25" spans="1:3">
      <c r="A25" t="s">
        <v>226</v>
      </c>
      <c r="B25" t="s">
        <v>72</v>
      </c>
      <c r="C25" t="s">
        <v>73</v>
      </c>
    </row>
    <row r="26" spans="1:3">
      <c r="A26" t="s">
        <v>71</v>
      </c>
      <c r="B26" t="s">
        <v>72</v>
      </c>
      <c r="C26" t="s">
        <v>73</v>
      </c>
    </row>
    <row r="27" spans="1:3">
      <c r="A27" t="s">
        <v>74</v>
      </c>
      <c r="B27" t="s">
        <v>72</v>
      </c>
      <c r="C27" t="s">
        <v>75</v>
      </c>
    </row>
    <row r="28" spans="1:3">
      <c r="A28" t="s">
        <v>76</v>
      </c>
      <c r="B28" t="s">
        <v>72</v>
      </c>
      <c r="C28" t="s">
        <v>75</v>
      </c>
    </row>
    <row r="29" spans="1:3">
      <c r="A29" t="s">
        <v>77</v>
      </c>
      <c r="B29" t="s">
        <v>377</v>
      </c>
      <c r="C29" t="s">
        <v>79</v>
      </c>
    </row>
    <row r="30" spans="1:3">
      <c r="A30" t="s">
        <v>80</v>
      </c>
      <c r="B30" t="s">
        <v>377</v>
      </c>
      <c r="C30" t="s">
        <v>81</v>
      </c>
    </row>
    <row r="31" spans="1:3">
      <c r="A31" t="s">
        <v>82</v>
      </c>
      <c r="B31" t="s">
        <v>377</v>
      </c>
      <c r="C31" t="s">
        <v>83</v>
      </c>
    </row>
    <row r="32" spans="1:3">
      <c r="A32" t="s">
        <v>84</v>
      </c>
      <c r="B32" t="s">
        <v>377</v>
      </c>
      <c r="C32" t="s">
        <v>85</v>
      </c>
    </row>
    <row r="33" spans="1:3">
      <c r="A33" t="s">
        <v>86</v>
      </c>
      <c r="B33" t="s">
        <v>377</v>
      </c>
      <c r="C33" t="s">
        <v>87</v>
      </c>
    </row>
    <row r="34" spans="1:3">
      <c r="A34" t="s">
        <v>88</v>
      </c>
      <c r="B34" t="s">
        <v>89</v>
      </c>
      <c r="C34" t="s">
        <v>90</v>
      </c>
    </row>
    <row r="35" spans="1:3">
      <c r="A35" t="s">
        <v>378</v>
      </c>
      <c r="B35" t="s">
        <v>89</v>
      </c>
      <c r="C35" t="s">
        <v>92</v>
      </c>
    </row>
    <row r="36" spans="1:3">
      <c r="A36" t="s">
        <v>91</v>
      </c>
      <c r="B36" t="s">
        <v>89</v>
      </c>
      <c r="C36" t="s">
        <v>92</v>
      </c>
    </row>
    <row r="37" spans="1:3">
      <c r="A37" t="s">
        <v>379</v>
      </c>
      <c r="B37" t="s">
        <v>89</v>
      </c>
      <c r="C37" t="s">
        <v>94</v>
      </c>
    </row>
    <row r="38" spans="1:3">
      <c r="A38" t="s">
        <v>232</v>
      </c>
      <c r="B38" t="s">
        <v>89</v>
      </c>
      <c r="C38" t="s">
        <v>94</v>
      </c>
    </row>
    <row r="39" spans="1:3">
      <c r="A39" t="s">
        <v>93</v>
      </c>
      <c r="B39" t="s">
        <v>89</v>
      </c>
      <c r="C39" t="s">
        <v>94</v>
      </c>
    </row>
    <row r="40" spans="1:3">
      <c r="A40" t="s">
        <v>374</v>
      </c>
      <c r="B40" t="s">
        <v>372</v>
      </c>
      <c r="C40" t="s">
        <v>97</v>
      </c>
    </row>
    <row r="41" spans="1:3">
      <c r="A41" t="s">
        <v>95</v>
      </c>
      <c r="B41" t="s">
        <v>372</v>
      </c>
      <c r="C41" t="s">
        <v>97</v>
      </c>
    </row>
    <row r="42" spans="1:3">
      <c r="A42" t="s">
        <v>373</v>
      </c>
      <c r="B42" t="s">
        <v>372</v>
      </c>
      <c r="C42" t="s">
        <v>99</v>
      </c>
    </row>
    <row r="43" spans="1:3">
      <c r="A43" t="s">
        <v>98</v>
      </c>
      <c r="B43" t="s">
        <v>372</v>
      </c>
      <c r="C43" t="s">
        <v>99</v>
      </c>
    </row>
    <row r="44" spans="1:3">
      <c r="A44" t="s">
        <v>100</v>
      </c>
      <c r="B44" t="s">
        <v>372</v>
      </c>
      <c r="C44" t="s">
        <v>101</v>
      </c>
    </row>
    <row r="45" spans="1:3">
      <c r="A45" t="s">
        <v>102</v>
      </c>
      <c r="B45" t="s">
        <v>103</v>
      </c>
      <c r="C45" t="s">
        <v>104</v>
      </c>
    </row>
    <row r="46" spans="1:3">
      <c r="A46" t="s">
        <v>105</v>
      </c>
      <c r="B46" t="s">
        <v>103</v>
      </c>
      <c r="C46" t="s">
        <v>106</v>
      </c>
    </row>
    <row r="47" spans="1:3">
      <c r="A47" t="s">
        <v>107</v>
      </c>
      <c r="B47" t="s">
        <v>103</v>
      </c>
      <c r="C47" t="s">
        <v>108</v>
      </c>
    </row>
    <row r="48" spans="1:3">
      <c r="A48" t="s">
        <v>109</v>
      </c>
      <c r="B48" t="s">
        <v>103</v>
      </c>
      <c r="C48" t="s">
        <v>110</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8CA57-EC5D-4A4D-A007-A890E0F4D69E}">
  <sheetPr codeName="Sheet3"/>
  <dimension ref="A1:XFC16"/>
  <sheetViews>
    <sheetView workbookViewId="0">
      <selection activeCell="A17" sqref="A17"/>
    </sheetView>
  </sheetViews>
  <sheetFormatPr defaultColWidth="0" defaultRowHeight="14.4"/>
  <cols>
    <col min="1" max="1" width="19.88671875" style="3" bestFit="1" customWidth="1"/>
    <col min="2" max="2" width="19.88671875" style="3" customWidth="1"/>
    <col min="3" max="3" width="21.88671875" style="2" customWidth="1"/>
    <col min="4" max="4" width="145.33203125" style="2" customWidth="1"/>
    <col min="5" max="5" width="14.6640625" style="2" hidden="1" customWidth="1"/>
    <col min="6" max="16383" width="0" style="2" hidden="1"/>
    <col min="16384" max="16384" width="7.6640625" style="2" hidden="1"/>
  </cols>
  <sheetData>
    <row r="1" spans="1:4">
      <c r="A1" s="1" t="s">
        <v>9</v>
      </c>
      <c r="B1" s="1" t="s">
        <v>122</v>
      </c>
      <c r="C1" s="1" t="s">
        <v>6</v>
      </c>
      <c r="D1" s="1" t="s">
        <v>7</v>
      </c>
    </row>
    <row r="2" spans="1:4">
      <c r="A2" s="3">
        <v>45061</v>
      </c>
      <c r="B2" s="3" t="s">
        <v>123</v>
      </c>
      <c r="C2" s="2" t="s">
        <v>8</v>
      </c>
      <c r="D2" s="2" t="s">
        <v>10</v>
      </c>
    </row>
    <row r="3" spans="1:4">
      <c r="A3" s="3">
        <v>45062</v>
      </c>
      <c r="B3" s="3" t="s">
        <v>124</v>
      </c>
      <c r="C3" s="2" t="s">
        <v>18</v>
      </c>
      <c r="D3" s="2" t="s">
        <v>17</v>
      </c>
    </row>
    <row r="4" spans="1:4">
      <c r="A4" s="3">
        <v>45063</v>
      </c>
      <c r="B4" s="3" t="s">
        <v>125</v>
      </c>
      <c r="C4" s="2" t="s">
        <v>8</v>
      </c>
      <c r="D4" s="2" t="s">
        <v>114</v>
      </c>
    </row>
    <row r="5" spans="1:4">
      <c r="A5" s="3">
        <v>45064</v>
      </c>
      <c r="B5" s="3" t="s">
        <v>126</v>
      </c>
      <c r="C5" s="2" t="s">
        <v>8</v>
      </c>
      <c r="D5" s="2" t="s">
        <v>121</v>
      </c>
    </row>
    <row r="6" spans="1:4">
      <c r="A6" s="3">
        <v>45065</v>
      </c>
      <c r="B6" s="3" t="s">
        <v>127</v>
      </c>
      <c r="C6" s="2" t="s">
        <v>8</v>
      </c>
      <c r="D6" s="2" t="s">
        <v>129</v>
      </c>
    </row>
    <row r="7" spans="1:4">
      <c r="A7" s="3">
        <v>45070</v>
      </c>
      <c r="B7" s="3" t="s">
        <v>130</v>
      </c>
      <c r="C7" s="2" t="s">
        <v>8</v>
      </c>
      <c r="D7" s="2" t="s">
        <v>155</v>
      </c>
    </row>
    <row r="8" spans="1:4">
      <c r="A8" s="3">
        <v>45071</v>
      </c>
      <c r="B8" s="3" t="s">
        <v>162</v>
      </c>
      <c r="C8" s="2" t="s">
        <v>8</v>
      </c>
      <c r="D8" s="2" t="s">
        <v>163</v>
      </c>
    </row>
    <row r="9" spans="1:4">
      <c r="A9" s="3">
        <v>45072</v>
      </c>
      <c r="B9" s="3" t="s">
        <v>164</v>
      </c>
      <c r="C9" s="2" t="s">
        <v>8</v>
      </c>
      <c r="D9" s="2" t="s">
        <v>165</v>
      </c>
    </row>
    <row r="10" spans="1:4">
      <c r="A10" s="3">
        <v>45078</v>
      </c>
      <c r="B10" s="3" t="s">
        <v>221</v>
      </c>
      <c r="C10" s="2" t="s">
        <v>8</v>
      </c>
      <c r="D10" s="2" t="s">
        <v>222</v>
      </c>
    </row>
    <row r="11" spans="1:4">
      <c r="A11" s="3">
        <v>45082</v>
      </c>
      <c r="B11" s="3" t="s">
        <v>394</v>
      </c>
      <c r="C11" s="2" t="s">
        <v>8</v>
      </c>
      <c r="D11" s="2" t="s">
        <v>393</v>
      </c>
    </row>
    <row r="12" spans="1:4">
      <c r="A12" s="3">
        <v>45084</v>
      </c>
      <c r="B12" s="3" t="s">
        <v>396</v>
      </c>
      <c r="C12" s="2" t="s">
        <v>8</v>
      </c>
      <c r="D12" s="2" t="s">
        <v>395</v>
      </c>
    </row>
    <row r="13" spans="1:4">
      <c r="A13" s="3">
        <v>45376</v>
      </c>
      <c r="B13" s="3" t="s">
        <v>223</v>
      </c>
      <c r="C13" s="2" t="s">
        <v>8</v>
      </c>
      <c r="D13" s="2" t="s">
        <v>398</v>
      </c>
    </row>
    <row r="14" spans="1:4">
      <c r="A14" s="3">
        <v>45404</v>
      </c>
      <c r="B14" s="3" t="s">
        <v>224</v>
      </c>
      <c r="C14" s="2" t="s">
        <v>8</v>
      </c>
      <c r="D14" s="2" t="s">
        <v>397</v>
      </c>
    </row>
    <row r="15" spans="1:4">
      <c r="A15" s="3">
        <v>45405</v>
      </c>
      <c r="B15" s="3" t="s">
        <v>399</v>
      </c>
      <c r="C15" s="2" t="s">
        <v>8</v>
      </c>
      <c r="D15" s="2" t="s">
        <v>400</v>
      </c>
    </row>
    <row r="16" spans="1:4">
      <c r="A16" s="3">
        <v>45460</v>
      </c>
      <c r="B16" s="3" t="s">
        <v>402</v>
      </c>
      <c r="C16" s="2" t="s">
        <v>8</v>
      </c>
      <c r="D16" s="2" t="s">
        <v>403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D44D1-51A3-4CB9-8500-4712C77A1111}">
  <sheetPr codeName="Sheet23"/>
  <dimension ref="A1:A13"/>
  <sheetViews>
    <sheetView workbookViewId="0"/>
  </sheetViews>
  <sheetFormatPr defaultRowHeight="14.4"/>
  <cols>
    <col min="1" max="1" width="135" style="40" customWidth="1"/>
  </cols>
  <sheetData>
    <row r="1" spans="1:1">
      <c r="A1" s="39" t="s">
        <v>386</v>
      </c>
    </row>
    <row r="2" spans="1:1">
      <c r="A2" s="40" t="s">
        <v>387</v>
      </c>
    </row>
    <row r="4" spans="1:1">
      <c r="A4" s="39" t="s">
        <v>270</v>
      </c>
    </row>
    <row r="5" spans="1:1">
      <c r="A5" s="40" t="s">
        <v>271</v>
      </c>
    </row>
    <row r="6" spans="1:1">
      <c r="A6" s="40" t="s">
        <v>273</v>
      </c>
    </row>
    <row r="8" spans="1:1">
      <c r="A8" s="39" t="s">
        <v>272</v>
      </c>
    </row>
    <row r="9" spans="1:1" ht="43.2">
      <c r="A9" s="40" t="s">
        <v>388</v>
      </c>
    </row>
    <row r="11" spans="1:1">
      <c r="A11" s="39" t="s">
        <v>268</v>
      </c>
    </row>
    <row r="12" spans="1:1">
      <c r="A12" s="40" t="s">
        <v>269</v>
      </c>
    </row>
    <row r="13" spans="1:1">
      <c r="A13" s="41" t="s">
        <v>267</v>
      </c>
    </row>
  </sheetData>
  <hyperlinks>
    <hyperlink ref="A13" r:id="rId1" xr:uid="{CFA54654-35FF-44E3-82F2-15630988419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58</vt:i4>
      </vt:variant>
    </vt:vector>
  </HeadingPairs>
  <TitlesOfParts>
    <vt:vector size="76" baseType="lpstr">
      <vt:lpstr>Version Management</vt:lpstr>
      <vt:lpstr>Shark Controller</vt:lpstr>
      <vt:lpstr>Data Entry</vt:lpstr>
      <vt:lpstr>Equipment Naming</vt:lpstr>
      <vt:lpstr>MOP</vt:lpstr>
      <vt:lpstr>BOMs</vt:lpstr>
      <vt:lpstr>HAF</vt:lpstr>
      <vt:lpstr>QC</vt:lpstr>
      <vt:lpstr>Email</vt:lpstr>
      <vt:lpstr>MQMS-Prism</vt:lpstr>
      <vt:lpstr>Node Portal</vt:lpstr>
      <vt:lpstr>OLT Power</vt:lpstr>
      <vt:lpstr>Splice Tab Template</vt:lpstr>
      <vt:lpstr>References</vt:lpstr>
      <vt:lpstr>ITU CHANNELS</vt:lpstr>
      <vt:lpstr>Market Abbreviations</vt:lpstr>
      <vt:lpstr>Design Shark Changelog</vt:lpstr>
      <vt:lpstr>Credits</vt:lpstr>
      <vt:lpstr>CHANNEL</vt:lpstr>
      <vt:lpstr>CLLI</vt:lpstr>
      <vt:lpstr>CLUSTER</vt:lpstr>
      <vt:lpstr>COORDINATES</vt:lpstr>
      <vt:lpstr>CORWAVE</vt:lpstr>
      <vt:lpstr>Email_Details_Hyperlink</vt:lpstr>
      <vt:lpstr>Email_Reject_Hyperlink</vt:lpstr>
      <vt:lpstr>Email_Reject_Subject</vt:lpstr>
      <vt:lpstr>FROM_EQUIP</vt:lpstr>
      <vt:lpstr>HEADEND_DIST</vt:lpstr>
      <vt:lpstr>Headend_FiberAssigned</vt:lpstr>
      <vt:lpstr>Headend_Sheath</vt:lpstr>
      <vt:lpstr>HUB</vt:lpstr>
      <vt:lpstr>HUB_ID</vt:lpstr>
      <vt:lpstr>HUB_ROW_RACK_RU</vt:lpstr>
      <vt:lpstr>JOB_NAME</vt:lpstr>
      <vt:lpstr>MAG_REGION</vt:lpstr>
      <vt:lpstr>MARKET</vt:lpstr>
      <vt:lpstr>MARKET_ABBR</vt:lpstr>
      <vt:lpstr>MQMS_AerialFiber</vt:lpstr>
      <vt:lpstr>MQMS_AerialPassings</vt:lpstr>
      <vt:lpstr>MQMS_AerialStrand</vt:lpstr>
      <vt:lpstr>MQMS_UGFiber</vt:lpstr>
      <vt:lpstr>MQMS_UGPassings</vt:lpstr>
      <vt:lpstr>MQMS_UGStrand</vt:lpstr>
      <vt:lpstr>MST_PORT_CT</vt:lpstr>
      <vt:lpstr>NAME_HAF</vt:lpstr>
      <vt:lpstr>NAME_MOP</vt:lpstr>
      <vt:lpstr>NAME_OVERALL_BOM</vt:lpstr>
      <vt:lpstr>OLT</vt:lpstr>
      <vt:lpstr>OLT_ADDRESS</vt:lpstr>
      <vt:lpstr>PASSINGS</vt:lpstr>
      <vt:lpstr>Path_BOMs</vt:lpstr>
      <vt:lpstr>Path_FWD_Trace</vt:lpstr>
      <vt:lpstr>Path_HAF</vt:lpstr>
      <vt:lpstr>Path_MOP_Template</vt:lpstr>
      <vt:lpstr>Path_OverallBOM_Template</vt:lpstr>
      <vt:lpstr>Path_Polygons</vt:lpstr>
      <vt:lpstr>Path_QC_KML</vt:lpstr>
      <vt:lpstr>Path_RTN_Trace</vt:lpstr>
      <vt:lpstr>Path_Splice_1</vt:lpstr>
      <vt:lpstr>PID</vt:lpstr>
      <vt:lpstr>PolePortDiv</vt:lpstr>
      <vt:lpstr>PREFIX</vt:lpstr>
      <vt:lpstr>'Splice Tab Template'!Print_Area</vt:lpstr>
      <vt:lpstr>REGION</vt:lpstr>
      <vt:lpstr>SHEATH_CT</vt:lpstr>
      <vt:lpstr>SHEATH_NAME</vt:lpstr>
      <vt:lpstr>SITE_NAME</vt:lpstr>
      <vt:lpstr>STATE</vt:lpstr>
      <vt:lpstr>SUB_CIRCUIT</vt:lpstr>
      <vt:lpstr>TIE_POINT</vt:lpstr>
      <vt:lpstr>TO_EQUIP</vt:lpstr>
      <vt:lpstr>TRUNK_IDS</vt:lpstr>
      <vt:lpstr>WAVE_1ST</vt:lpstr>
      <vt:lpstr>WAVE_2ND</vt:lpstr>
      <vt:lpstr>WAVE_3RD</vt:lpstr>
      <vt:lpstr>WAVE_4TH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McTeague</dc:creator>
  <cp:lastModifiedBy>McTeague, Alexander A</cp:lastModifiedBy>
  <dcterms:created xsi:type="dcterms:W3CDTF">2015-06-05T18:17:20Z</dcterms:created>
  <dcterms:modified xsi:type="dcterms:W3CDTF">2024-07-08T14:17:52Z</dcterms:modified>
</cp:coreProperties>
</file>