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PROYECTO/"/>
    </mc:Choice>
  </mc:AlternateContent>
  <xr:revisionPtr revIDLastSave="1" documentId="8_{592FA456-4EC2-4733-AE41-CB0C57569657}" xr6:coauthVersionLast="47" xr6:coauthVersionMax="47" xr10:uidLastSave="{6FBA092A-15B6-4E2C-90D6-452292977E68}"/>
  <bookViews>
    <workbookView xWindow="-120" yWindow="-120" windowWidth="19770" windowHeight="117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M15" i="2" l="1"/>
  <c r="E13" i="2"/>
  <c r="L22" i="2"/>
  <c r="E19" i="2"/>
  <c r="H13" i="2"/>
  <c r="E10" i="2"/>
  <c r="H10" i="2" l="1"/>
  <c r="D15" i="2"/>
  <c r="E22" i="2"/>
  <c r="C13" i="2"/>
  <c r="H15" i="2"/>
</calcChain>
</file>

<file path=xl/sharedStrings.xml><?xml version="1.0" encoding="utf-8"?>
<sst xmlns="http://schemas.openxmlformats.org/spreadsheetml/2006/main" count="96" uniqueCount="76">
  <si>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</si>
  <si>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</si>
  <si>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</si>
  <si>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</si>
  <si>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</si>
  <si>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</si>
  <si>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</si>
  <si>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</si>
  <si>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</si>
  <si>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</si>
  <si>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</si>
  <si>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</si>
  <si>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</si>
  <si>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</si>
  <si>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</si>
  <si>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</si>
  <si>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</si>
  <si>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proceso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</si>
  <si>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</si>
  <si>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</si>
  <si>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</si>
  <si>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</si>
  <si>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</si>
  <si>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</si>
  <si>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</si>
  <si>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</si>
  <si>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</si>
  <si>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</si>
  <si>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</si>
  <si>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</si>
  <si>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</si>
  <si>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</si>
  <si>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Pendiente</t>
  </si>
  <si>
    <t>Administrador</t>
  </si>
  <si>
    <t>Media</t>
  </si>
  <si>
    <t>Registro manual de empleados</t>
  </si>
  <si>
    <t>Automatizar ingreso de empleados</t>
  </si>
  <si>
    <t>Reducir errores y ahorrar tiempo</t>
  </si>
  <si>
    <t>Diseñar formulario, implementar validaciones</t>
  </si>
  <si>
    <t>4 días</t>
  </si>
  <si>
    <t>En desarrollo</t>
  </si>
  <si>
    <t>Validación de campos vacíos</t>
  </si>
  <si>
    <t>–</t>
  </si>
  <si>
    <t>Ingresar Credenciales</t>
  </si>
  <si>
    <t>Productos no visibles en línea</t>
  </si>
  <si>
    <t>Crear galería online de productos</t>
  </si>
  <si>
    <t>Aumentar visibilidad</t>
  </si>
  <si>
    <t>Cliente</t>
  </si>
  <si>
    <t>Programar vista de productos y filtros por categoría</t>
  </si>
  <si>
    <t>Kevin Cañola</t>
  </si>
  <si>
    <t>3 días</t>
  </si>
  <si>
    <t>Se muestra galería correctamente</t>
  </si>
  <si>
    <t>Visualizar Productos</t>
  </si>
  <si>
    <t>No hay compras en línea</t>
  </si>
  <si>
    <t>Integrar carrito y pedidos</t>
  </si>
  <si>
    <t>Facilitar ventas</t>
  </si>
  <si>
    <t>Agregar lógica de carrito, botón de compra, validaciones</t>
  </si>
  <si>
    <t>C. Marcalla</t>
  </si>
  <si>
    <t>5 días</t>
  </si>
  <si>
    <t>Pedido registrado en BD y correo enviado</t>
  </si>
  <si>
    <t>Realizar Pedido</t>
  </si>
  <si>
    <t>Control manual de stock</t>
  </si>
  <si>
    <t>Automatizar gestión de inventario</t>
  </si>
  <si>
    <t>Mejorar control y disponibilidad</t>
  </si>
  <si>
    <t>Crear módulo CRUD de productos</t>
  </si>
  <si>
    <t>A. Molina</t>
  </si>
  <si>
    <t>Validar actualizaciones en BD</t>
  </si>
  <si>
    <t>Gestionar Inventario</t>
  </si>
  <si>
    <t>Difícil contactar con la tienda</t>
  </si>
  <si>
    <t>Crear formulario de contacto</t>
  </si>
  <si>
    <t>Mejorar comunicación con cliente</t>
  </si>
  <si>
    <t>Formulario con nombre, correo y mensaje</t>
  </si>
  <si>
    <t>K. Cañola</t>
  </si>
  <si>
    <t>2 días</t>
  </si>
  <si>
    <t>Mensaje recibido correctamente</t>
  </si>
  <si>
    <t>Contacto con la 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</si>
</sst>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1"/>
      <color rgb="FF000000"/>
      <name val="Arial Narrow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4" borderId="6" xfId="0" applyFont="1" applyFill="1" applyBorder="1"/>
    <xf numFmtId="0" fontId="3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ont="1" applyFill="1" applyBorder="1"/>
    <xf numFmtId="0" fontId="0" fillId="4" borderId="10" xfId="0" applyFont="1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ont="1" applyFill="1" applyBorder="1"/>
    <xf numFmtId="0" fontId="0" fillId="4" borderId="29" xfId="0" applyFont="1" applyFill="1" applyBorder="1"/>
    <xf numFmtId="0" fontId="0" fillId="4" borderId="30" xfId="0" applyFont="1" applyFill="1" applyBorder="1"/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4" borderId="5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8" xfId="0" applyFont="1" applyBorder="1"/>
    <xf numFmtId="0" fontId="8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9" xfId="0" applyFont="1" applyBorder="1"/>
    <xf numFmtId="0" fontId="2" fillId="0" borderId="20" xfId="0" applyFont="1" applyBorder="1"/>
    <xf numFmtId="0" fontId="5" fillId="5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49" fontId="1" fillId="6" borderId="12" xfId="0" applyNumberFormat="1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0" fillId="0" borderId="0" xfId="0" applyFont="1" applyAlignment="1"/>
    <xf numFmtId="0" fontId="2" fillId="0" borderId="21" xfId="0" applyFont="1" applyBorder="1"/>
    <xf numFmtId="0" fontId="1" fillId="6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1" fillId="6" borderId="12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13" fillId="0" borderId="31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 wrapText="1"/>
    </xf>
    <xf numFmtId="164" fontId="13" fillId="0" borderId="31" xfId="0" applyNumberFormat="1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 wrapText="1"/>
    </xf>
    <xf numFmtId="0" fontId="14" fillId="3" borderId="31" xfId="0" applyFont="1" applyFill="1" applyBorder="1" applyAlignment="1">
      <alignment horizontal="center" vertical="center" wrapText="1"/>
    </xf>
    <xf numFmtId="14" fontId="9" fillId="0" borderId="3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2"/>
  <sheetViews>
    <sheetView showGridLines="0" tabSelected="1" topLeftCell="A3" zoomScale="60" zoomScaleNormal="60" workbookViewId="0">
      <selection activeCell="H11" sqref="H11"/>
    </sheetView>
  </sheetViews>
  <sheetFormatPr baseColWidth="10" defaultColWidth="12.625" defaultRowHeight="15" customHeight="1" x14ac:dyDescent="0.2"/>
  <cols>
    <col min="1" max="1" width="4.625" style="23" customWidth="1"/>
    <col min="2" max="2" width="6.625" style="23" customWidth="1"/>
    <col min="3" max="5" width="20.625" style="23" customWidth="1"/>
    <col min="6" max="6" width="15" style="23" customWidth="1"/>
    <col min="7" max="7" width="32.5" style="23" customWidth="1"/>
    <col min="8" max="9" width="10.625" style="23" customWidth="1"/>
    <col min="10" max="10" width="14.75" style="23" customWidth="1"/>
    <col min="11" max="12" width="10.625" style="23" customWidth="1"/>
    <col min="13" max="13" width="32.75" style="23" customWidth="1"/>
    <col min="14" max="15" width="20.625" style="23" customWidth="1"/>
    <col min="16" max="26" width="9.375" style="23" customWidth="1"/>
    <col min="27" max="16384" width="12.625" style="23"/>
  </cols>
  <sheetData>
    <row r="1" spans="2:15" ht="16.5" x14ac:dyDescent="0.2"/>
    <row r="2" spans="2:15" ht="16.5" x14ac:dyDescent="0.2"/>
    <row r="3" spans="2:15" ht="45" customHeight="1" x14ac:dyDescent="0.2">
      <c r="B3" s="29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1"/>
    </row>
    <row r="4" spans="2:15" ht="16.5" x14ac:dyDescent="0.2"/>
    <row r="5" spans="2:15" ht="60" customHeight="1" x14ac:dyDescent="0.2">
      <c r="B5" s="26" t="s">
        <v>1</v>
      </c>
      <c r="C5" s="26" t="s">
        <v>2</v>
      </c>
      <c r="D5" s="26" t="s">
        <v>3</v>
      </c>
      <c r="E5" s="26" t="s">
        <v>4</v>
      </c>
      <c r="F5" s="26" t="s">
        <v>5</v>
      </c>
      <c r="G5" s="26" t="s">
        <v>6</v>
      </c>
      <c r="H5" s="26" t="s">
        <v>7</v>
      </c>
      <c r="I5" s="26" t="s">
        <v>8</v>
      </c>
      <c r="J5" s="26" t="s">
        <v>9</v>
      </c>
      <c r="K5" s="26" t="s">
        <v>10</v>
      </c>
      <c r="L5" s="26" t="s">
        <v>11</v>
      </c>
      <c r="M5" s="26" t="s">
        <v>12</v>
      </c>
      <c r="N5" s="26" t="s">
        <v>13</v>
      </c>
      <c r="O5" s="26" t="s">
        <v>14</v>
      </c>
    </row>
    <row r="6" spans="2:15" ht="102" customHeight="1" x14ac:dyDescent="0.2">
      <c r="B6" s="78">
        <v>1</v>
      </c>
      <c r="C6" s="79" t="s">
        <v>35</v>
      </c>
      <c r="D6" s="79" t="s">
        <v>36</v>
      </c>
      <c r="E6" s="82" t="s">
        <v>37</v>
      </c>
      <c r="F6" s="79" t="s">
        <v>33</v>
      </c>
      <c r="G6" s="79" t="s">
        <v>38</v>
      </c>
      <c r="H6" s="82" t="s">
        <v>65</v>
      </c>
      <c r="I6" s="79" t="s">
        <v>39</v>
      </c>
      <c r="J6" s="80">
        <v>45797</v>
      </c>
      <c r="K6" s="79" t="s">
        <v>16</v>
      </c>
      <c r="L6" s="79" t="s">
        <v>40</v>
      </c>
      <c r="M6" s="79" t="s">
        <v>41</v>
      </c>
      <c r="N6" s="82" t="s">
        <v>42</v>
      </c>
      <c r="O6" s="82" t="s">
        <v>43</v>
      </c>
    </row>
    <row r="7" spans="2:15" ht="75.75" customHeight="1" x14ac:dyDescent="0.2">
      <c r="B7" s="78">
        <v>2</v>
      </c>
      <c r="C7" s="79" t="s">
        <v>44</v>
      </c>
      <c r="D7" s="79" t="s">
        <v>45</v>
      </c>
      <c r="E7" s="79" t="s">
        <v>46</v>
      </c>
      <c r="F7" s="79" t="s">
        <v>47</v>
      </c>
      <c r="G7" s="79" t="s">
        <v>48</v>
      </c>
      <c r="H7" s="79" t="s">
        <v>49</v>
      </c>
      <c r="I7" s="79" t="s">
        <v>50</v>
      </c>
      <c r="J7" s="80">
        <v>45800</v>
      </c>
      <c r="K7" s="79" t="s">
        <v>16</v>
      </c>
      <c r="L7" s="79" t="s">
        <v>32</v>
      </c>
      <c r="M7" s="83" t="s">
        <v>51</v>
      </c>
      <c r="N7" s="82" t="s">
        <v>42</v>
      </c>
      <c r="O7" s="82" t="s">
        <v>52</v>
      </c>
    </row>
    <row r="8" spans="2:15" ht="75.75" customHeight="1" x14ac:dyDescent="0.2">
      <c r="B8" s="78">
        <v>3</v>
      </c>
      <c r="C8" s="79" t="s">
        <v>53</v>
      </c>
      <c r="D8" s="79" t="s">
        <v>54</v>
      </c>
      <c r="E8" s="79" t="s">
        <v>55</v>
      </c>
      <c r="F8" s="79" t="s">
        <v>47</v>
      </c>
      <c r="G8" s="79" t="s">
        <v>56</v>
      </c>
      <c r="H8" s="79" t="s">
        <v>57</v>
      </c>
      <c r="I8" s="79" t="s">
        <v>58</v>
      </c>
      <c r="J8" s="80">
        <v>45807</v>
      </c>
      <c r="K8" s="79" t="s">
        <v>16</v>
      </c>
      <c r="L8" s="79" t="s">
        <v>32</v>
      </c>
      <c r="M8" s="79" t="s">
        <v>59</v>
      </c>
      <c r="N8" s="79" t="s">
        <v>42</v>
      </c>
      <c r="O8" s="79" t="s">
        <v>60</v>
      </c>
    </row>
    <row r="9" spans="2:15" ht="75.75" customHeight="1" x14ac:dyDescent="0.2">
      <c r="B9" s="81">
        <v>4</v>
      </c>
      <c r="C9" s="82" t="s">
        <v>61</v>
      </c>
      <c r="D9" s="82" t="s">
        <v>62</v>
      </c>
      <c r="E9" s="82" t="s">
        <v>63</v>
      </c>
      <c r="F9" s="82" t="s">
        <v>33</v>
      </c>
      <c r="G9" s="82" t="s">
        <v>64</v>
      </c>
      <c r="H9" s="82" t="s">
        <v>65</v>
      </c>
      <c r="I9" s="82" t="s">
        <v>39</v>
      </c>
      <c r="J9" s="84">
        <v>45811</v>
      </c>
      <c r="K9" s="82" t="s">
        <v>34</v>
      </c>
      <c r="L9" s="82" t="s">
        <v>32</v>
      </c>
      <c r="M9" s="82" t="s">
        <v>66</v>
      </c>
      <c r="N9" s="83" t="s">
        <v>42</v>
      </c>
      <c r="O9" s="79" t="s">
        <v>67</v>
      </c>
    </row>
    <row r="10" spans="2:15" ht="75.75" customHeight="1" x14ac:dyDescent="0.2">
      <c r="B10" s="81">
        <v>5</v>
      </c>
      <c r="C10" s="82" t="s">
        <v>68</v>
      </c>
      <c r="D10" s="82" t="s">
        <v>69</v>
      </c>
      <c r="E10" s="82" t="s">
        <v>70</v>
      </c>
      <c r="F10" s="82" t="s">
        <v>47</v>
      </c>
      <c r="G10" s="82" t="s">
        <v>71</v>
      </c>
      <c r="H10" s="82" t="s">
        <v>72</v>
      </c>
      <c r="I10" s="82" t="s">
        <v>73</v>
      </c>
      <c r="J10" s="84">
        <v>45815</v>
      </c>
      <c r="K10" s="82" t="s">
        <v>34</v>
      </c>
      <c r="L10" s="82" t="s">
        <v>32</v>
      </c>
      <c r="M10" s="82" t="s">
        <v>74</v>
      </c>
      <c r="N10" s="79" t="s">
        <v>42</v>
      </c>
      <c r="O10" s="79" t="s">
        <v>75</v>
      </c>
    </row>
    <row r="11" spans="2:15" ht="64.5" customHeight="1" x14ac:dyDescent="0.2">
      <c r="H11" s="28"/>
      <c r="N11" s="24"/>
      <c r="O11" s="24"/>
    </row>
    <row r="12" spans="2:15" ht="61.5" customHeight="1" x14ac:dyDescent="0.2">
      <c r="N12" s="24"/>
      <c r="O12" s="28"/>
    </row>
    <row r="13" spans="2:15" ht="70.5" customHeight="1" x14ac:dyDescent="0.2">
      <c r="K13" s="27"/>
    </row>
    <row r="14" spans="2:15" ht="61.5" customHeight="1" x14ac:dyDescent="0.2">
      <c r="K14" s="27"/>
    </row>
    <row r="15" spans="2:15" ht="58.5" customHeight="1" x14ac:dyDescent="0.2"/>
    <row r="16" spans="2:15" ht="39.75" customHeight="1" x14ac:dyDescent="0.2"/>
    <row r="17" spans="11:12" ht="39.75" customHeight="1" x14ac:dyDescent="0.2"/>
    <row r="18" spans="11:12" ht="39.75" customHeight="1" x14ac:dyDescent="0.2">
      <c r="K18" s="23" t="s">
        <v>16</v>
      </c>
      <c r="L18" s="23" t="s">
        <v>18</v>
      </c>
    </row>
    <row r="19" spans="11:12" ht="39.75" customHeight="1" x14ac:dyDescent="0.2">
      <c r="K19" s="23" t="s">
        <v>19</v>
      </c>
      <c r="L19" s="23" t="s">
        <v>17</v>
      </c>
    </row>
    <row r="20" spans="11:12" ht="39.75" customHeight="1" x14ac:dyDescent="0.2">
      <c r="K20" s="23" t="s">
        <v>20</v>
      </c>
      <c r="L20" s="23" t="s">
        <v>21</v>
      </c>
    </row>
    <row r="21" spans="11:12" ht="39.75" customHeight="1" x14ac:dyDescent="0.2">
      <c r="L21" s="23" t="s">
        <v>22</v>
      </c>
    </row>
    <row r="22" spans="11:12" ht="19.5" customHeight="1" x14ac:dyDescent="0.2"/>
    <row r="23" spans="11:12" ht="19.5" customHeight="1" x14ac:dyDescent="0.2"/>
    <row r="24" spans="11:12" ht="19.5" customHeight="1" x14ac:dyDescent="0.2"/>
    <row r="25" spans="11:12" ht="19.5" customHeight="1" x14ac:dyDescent="0.2"/>
    <row r="26" spans="11:12" ht="19.5" customHeight="1" x14ac:dyDescent="0.2"/>
    <row r="27" spans="11:12" ht="19.5" customHeight="1" x14ac:dyDescent="0.2"/>
    <row r="28" spans="11:12" ht="19.5" customHeight="1" x14ac:dyDescent="0.2"/>
    <row r="29" spans="11:12" ht="19.5" customHeight="1" x14ac:dyDescent="0.2"/>
    <row r="30" spans="11:12" ht="19.5" customHeight="1" x14ac:dyDescent="0.2"/>
    <row r="31" spans="11:12" ht="19.5" customHeight="1" x14ac:dyDescent="0.2"/>
    <row r="32" spans="11:12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">
    <mergeCell ref="B3:O3"/>
  </mergeCells>
  <phoneticPr fontId="15" type="noConversion"/>
  <dataValidations count="1">
    <dataValidation type="list" allowBlank="1" showErrorMessage="1" sqref="K6:L8" xr:uid="{00000000-0002-0000-0000-000001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topLeftCell="A10" zoomScale="95" zoomScaleNormal="95" workbookViewId="0">
      <selection activeCell="L22" sqref="L22:O24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3"/>
      <c r="D4" s="3"/>
      <c r="E4" s="3"/>
      <c r="F4" s="2"/>
    </row>
    <row r="5" spans="1:26" hidden="1" x14ac:dyDescent="0.25">
      <c r="C5" s="3"/>
      <c r="D5" s="3"/>
      <c r="E5" s="3"/>
      <c r="F5" s="2"/>
    </row>
    <row r="6" spans="1:26" ht="39.75" customHeight="1" x14ac:dyDescent="0.2">
      <c r="B6" s="51" t="s">
        <v>23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</row>
    <row r="7" spans="1:26" ht="9.75" customHeight="1" x14ac:dyDescent="0.2">
      <c r="A7" s="1"/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customHeight="1" x14ac:dyDescent="0.25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1"/>
    </row>
    <row r="9" spans="1:26" ht="30" customHeight="1" x14ac:dyDescent="0.2">
      <c r="B9" s="10"/>
      <c r="C9" s="11" t="s">
        <v>1</v>
      </c>
      <c r="D9" s="12"/>
      <c r="E9" s="54" t="s">
        <v>24</v>
      </c>
      <c r="F9" s="53"/>
      <c r="G9" s="12"/>
      <c r="H9" s="54" t="s">
        <v>11</v>
      </c>
      <c r="I9" s="53"/>
      <c r="J9" s="13"/>
      <c r="K9" s="13"/>
      <c r="L9" s="13"/>
      <c r="M9" s="13"/>
      <c r="N9" s="13"/>
      <c r="O9" s="13"/>
      <c r="P9" s="14"/>
      <c r="Q9" s="1"/>
    </row>
    <row r="10" spans="1:26" ht="30" customHeight="1" x14ac:dyDescent="0.2">
      <c r="B10" s="10"/>
      <c r="C10" s="15" t="s">
        <v>15</v>
      </c>
      <c r="D10" s="16"/>
      <c r="E10" s="55" t="e">
        <f>VLOOKUP(C10,'Formato descripción HU'!B6:O12,5,0)</f>
        <v>#N/A</v>
      </c>
      <c r="F10" s="53"/>
      <c r="G10" s="17"/>
      <c r="H10" s="55" t="e">
        <f>VLOOKUP(C10,'Formato descripción HU'!B6:O12,11,0)</f>
        <v>#N/A</v>
      </c>
      <c r="I10" s="53"/>
      <c r="J10" s="17"/>
      <c r="K10" s="13"/>
      <c r="L10" s="13"/>
      <c r="M10" s="13"/>
      <c r="N10" s="13"/>
      <c r="O10" s="13"/>
      <c r="P10" s="14"/>
      <c r="Q10" s="1"/>
    </row>
    <row r="11" spans="1:26" ht="9.75" customHeight="1" x14ac:dyDescent="0.2">
      <c r="A11" s="1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">
      <c r="A12" s="1"/>
      <c r="B12" s="10"/>
      <c r="C12" s="11" t="s">
        <v>25</v>
      </c>
      <c r="D12" s="16"/>
      <c r="E12" s="54" t="s">
        <v>10</v>
      </c>
      <c r="F12" s="53"/>
      <c r="G12" s="17"/>
      <c r="H12" s="54" t="s">
        <v>26</v>
      </c>
      <c r="I12" s="53"/>
      <c r="J12" s="17"/>
      <c r="K12" s="19"/>
      <c r="L12" s="19"/>
      <c r="M12" s="13"/>
      <c r="N12" s="19"/>
      <c r="O12" s="19"/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">
      <c r="A13" s="1"/>
      <c r="B13" s="10"/>
      <c r="C13" s="15" t="e">
        <f>VLOOKUP('Historia de Usuario'!C10,'Formato descripción HU'!B6:O12,8,0)</f>
        <v>#N/A</v>
      </c>
      <c r="D13" s="16"/>
      <c r="E13" s="55" t="e">
        <f>VLOOKUP(C10,'Formato descripción HU'!B6:O12,10,0)</f>
        <v>#N/A</v>
      </c>
      <c r="F13" s="53"/>
      <c r="G13" s="17"/>
      <c r="H13" s="55" t="e">
        <f>VLOOKUP(C10,'Formato descripción HU'!B6:O12,7,0)</f>
        <v>#N/A</v>
      </c>
      <c r="I13" s="53"/>
      <c r="J13" s="17"/>
      <c r="K13" s="19"/>
      <c r="L13" s="19"/>
      <c r="M13" s="13"/>
      <c r="N13" s="19"/>
      <c r="O13" s="19"/>
      <c r="P13" s="14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.75" customHeight="1" x14ac:dyDescent="0.2">
      <c r="A14" s="1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0"/>
      <c r="C15" s="32" t="s">
        <v>27</v>
      </c>
      <c r="D15" s="60" t="e">
        <f>VLOOKUP(C10,'Formato descripción HU'!B6:O12,3,0)</f>
        <v>#N/A</v>
      </c>
      <c r="E15" s="61"/>
      <c r="F15" s="25"/>
      <c r="G15" s="32" t="s">
        <v>28</v>
      </c>
      <c r="H15" s="60" t="e">
        <f>VLOOKUP(C10,'Formato descripción HU'!B6:O12,4,0)</f>
        <v>#N/A</v>
      </c>
      <c r="I15" s="68"/>
      <c r="J15" s="61"/>
      <c r="K15" s="25"/>
      <c r="L15" s="32" t="s">
        <v>29</v>
      </c>
      <c r="M15" s="71" t="e">
        <f>VLOOKUP(C10,'Formato descripción HU'!B6:O12,6,0)</f>
        <v>#N/A</v>
      </c>
      <c r="N15" s="43"/>
      <c r="O15" s="44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0"/>
      <c r="C16" s="33"/>
      <c r="D16" s="62"/>
      <c r="E16" s="63"/>
      <c r="F16" s="25"/>
      <c r="G16" s="66"/>
      <c r="H16" s="62"/>
      <c r="I16" s="69"/>
      <c r="J16" s="63"/>
      <c r="K16" s="25"/>
      <c r="L16" s="66"/>
      <c r="M16" s="45"/>
      <c r="N16" s="46"/>
      <c r="O16" s="47"/>
      <c r="P16" s="14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0"/>
      <c r="C17" s="34"/>
      <c r="D17" s="64"/>
      <c r="E17" s="65"/>
      <c r="F17" s="25"/>
      <c r="G17" s="67"/>
      <c r="H17" s="64"/>
      <c r="I17" s="70"/>
      <c r="J17" s="65"/>
      <c r="K17" s="25"/>
      <c r="L17" s="67"/>
      <c r="M17" s="48"/>
      <c r="N17" s="49"/>
      <c r="O17" s="50"/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.75" customHeight="1" x14ac:dyDescent="0.2">
      <c r="A18" s="1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B19" s="10"/>
      <c r="C19" s="35" t="s">
        <v>30</v>
      </c>
      <c r="D19" s="36"/>
      <c r="E19" s="72" t="e">
        <f>VLOOKUP(C10,'Formato descripción HU'!B6:O12,14,0)</f>
        <v>#N/A</v>
      </c>
      <c r="F19" s="73"/>
      <c r="G19" s="73"/>
      <c r="H19" s="73"/>
      <c r="I19" s="73"/>
      <c r="J19" s="73"/>
      <c r="K19" s="73"/>
      <c r="L19" s="73"/>
      <c r="M19" s="73"/>
      <c r="N19" s="73"/>
      <c r="O19" s="74"/>
      <c r="P19" s="14"/>
      <c r="Q19" s="1"/>
    </row>
    <row r="20" spans="1:26" ht="19.5" customHeight="1" x14ac:dyDescent="0.2">
      <c r="B20" s="10"/>
      <c r="C20" s="37"/>
      <c r="D20" s="38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7"/>
      <c r="P20" s="14"/>
      <c r="Q20" s="1"/>
    </row>
    <row r="21" spans="1:26" ht="9.75" customHeight="1" x14ac:dyDescent="0.2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"/>
    </row>
    <row r="22" spans="1:26" ht="19.5" customHeight="1" x14ac:dyDescent="0.2">
      <c r="A22" s="1"/>
      <c r="B22" s="10"/>
      <c r="C22" s="39" t="s">
        <v>31</v>
      </c>
      <c r="D22" s="36"/>
      <c r="E22" s="42" t="e">
        <f>VLOOKUP(C10,'Formato descripción HU'!B6:O12,12,0)</f>
        <v>#N/A</v>
      </c>
      <c r="F22" s="43"/>
      <c r="G22" s="43"/>
      <c r="H22" s="44"/>
      <c r="I22" s="13"/>
      <c r="J22" s="39" t="s">
        <v>13</v>
      </c>
      <c r="K22" s="36"/>
      <c r="L22" s="56" t="e">
        <f>VLOOKUP(C10,'Formato descripción HU'!B6:O12,13,0)</f>
        <v>#N/A</v>
      </c>
      <c r="M22" s="57"/>
      <c r="N22" s="57"/>
      <c r="O22" s="36"/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0"/>
      <c r="C23" s="40"/>
      <c r="D23" s="41"/>
      <c r="E23" s="45"/>
      <c r="F23" s="46"/>
      <c r="G23" s="46"/>
      <c r="H23" s="47"/>
      <c r="I23" s="13"/>
      <c r="J23" s="40"/>
      <c r="K23" s="41"/>
      <c r="L23" s="40"/>
      <c r="M23" s="58"/>
      <c r="N23" s="58"/>
      <c r="O23" s="41"/>
      <c r="P23" s="1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0"/>
      <c r="C24" s="37"/>
      <c r="D24" s="38"/>
      <c r="E24" s="48"/>
      <c r="F24" s="49"/>
      <c r="G24" s="49"/>
      <c r="H24" s="50"/>
      <c r="I24" s="13"/>
      <c r="J24" s="37"/>
      <c r="K24" s="38"/>
      <c r="L24" s="37"/>
      <c r="M24" s="59"/>
      <c r="N24" s="59"/>
      <c r="O24" s="38"/>
      <c r="P24" s="1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customHeight="1" x14ac:dyDescent="0.2">
      <c r="A25" s="1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26" ht="19.5" customHeight="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6" ht="19.5" customHeight="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6" ht="19.5" customHeight="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6" ht="19.5" customHeight="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6" ht="19.5" customHeight="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6" ht="19.5" customHeight="1" x14ac:dyDescent="0.2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6" ht="19.5" customHeight="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6" ht="19.5" customHeight="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6" ht="19.5" customHeight="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6" ht="19.5" customHeight="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6" ht="19.5" customHeight="1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6" ht="19.5" customHeight="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6" ht="19.5" customHeight="1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6" ht="19.5" customHeight="1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ht="19.5" customHeight="1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ht="19.5" customHeight="1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ht="19.5" customHeight="1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ht="19.5" customHeight="1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ht="19.5" customHeight="1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ht="19.5" customHeight="1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6" ht="15.75" customHeight="1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Kevin Andrès Cañola Marquez</cp:lastModifiedBy>
  <dcterms:created xsi:type="dcterms:W3CDTF">2019-10-21T15:37:14Z</dcterms:created>
  <dcterms:modified xsi:type="dcterms:W3CDTF">2025-05-17T16:27:54Z</dcterms:modified>
</cp:coreProperties>
</file>