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D:\working\waccache\PA1PEPF000202C3\EXCELCNV\9daeffe7-45c6-4ac7-91dd-116223ee5b6e\"/>
    </mc:Choice>
  </mc:AlternateContent>
  <xr:revisionPtr revIDLastSave="0" documentId="8_{82EC931D-7B16-4226-8C66-559350A24951}" xr6:coauthVersionLast="47" xr6:coauthVersionMax="47" xr10:uidLastSave="{00000000-0000-0000-0000-000000000000}"/>
  <bookViews>
    <workbookView xWindow="-60" yWindow="-60" windowWidth="15480" windowHeight="11640" xr2:uid="{A5ED0567-7BDB-4757-AAED-6BD04462195D}"/>
  </bookViews>
  <sheets>
    <sheet name="Usability scores" sheetId="1" r:id="rId1"/>
    <sheet name="Usability guidelines" sheetId="9" r:id="rId2"/>
    <sheet name="Rating ranges" sheetId="10" r:id="rId3"/>
  </sheets>
  <definedNames>
    <definedName name="_xlnm._FilterDatabase" localSheetId="0" hidden="1">'Usability scores'!$D$9:$D$9</definedName>
    <definedName name="_xlnm.Print_Area" localSheetId="0">'Usability scores'!$A$1:$I$123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3" i="1" l="1"/>
  <c r="A122" i="1"/>
  <c r="A121" i="1"/>
  <c r="A120" i="1"/>
  <c r="A119" i="1"/>
  <c r="M113" i="1"/>
  <c r="O113" i="1"/>
  <c r="F6" i="10"/>
  <c r="D6" i="10"/>
  <c r="F5" i="10"/>
  <c r="D5" i="10"/>
  <c r="F4" i="10"/>
  <c r="D4" i="10"/>
  <c r="D3" i="10"/>
  <c r="D7" i="10"/>
  <c r="B2" i="10"/>
  <c r="M115" i="1"/>
  <c r="K117" i="1"/>
  <c r="L115" i="1"/>
  <c r="N115" i="1"/>
  <c r="L113" i="1"/>
  <c r="N113" i="1" s="1"/>
  <c r="M31" i="1"/>
  <c r="L31" i="1"/>
  <c r="N31" i="1"/>
  <c r="M9" i="1"/>
  <c r="L9" i="1"/>
  <c r="N9" i="1"/>
  <c r="M11" i="1"/>
  <c r="L11" i="1"/>
  <c r="N11" i="1"/>
  <c r="M13" i="1"/>
  <c r="L13" i="1"/>
  <c r="N13" i="1"/>
  <c r="M15" i="1"/>
  <c r="L15" i="1"/>
  <c r="N15" i="1"/>
  <c r="M17" i="1"/>
  <c r="L17" i="1"/>
  <c r="N17" i="1"/>
  <c r="M21" i="1"/>
  <c r="L21" i="1"/>
  <c r="N21" i="1"/>
  <c r="M23" i="1"/>
  <c r="L23" i="1"/>
  <c r="N23" i="1"/>
  <c r="M25" i="1"/>
  <c r="L25" i="1"/>
  <c r="N25" i="1"/>
  <c r="M29" i="1"/>
  <c r="L29" i="1"/>
  <c r="N29" i="1"/>
  <c r="M33" i="1"/>
  <c r="L33" i="1"/>
  <c r="N33" i="1"/>
  <c r="M35" i="1"/>
  <c r="L35" i="1"/>
  <c r="N35" i="1"/>
  <c r="M37" i="1"/>
  <c r="L37" i="1"/>
  <c r="N37" i="1"/>
  <c r="M39" i="1"/>
  <c r="L39" i="1"/>
  <c r="N39" i="1"/>
  <c r="M41" i="1"/>
  <c r="L41" i="1"/>
  <c r="N41" i="1"/>
  <c r="M43" i="1"/>
  <c r="L43" i="1"/>
  <c r="N43" i="1"/>
  <c r="M45" i="1"/>
  <c r="L45" i="1"/>
  <c r="N45" i="1"/>
  <c r="M49" i="1"/>
  <c r="L49" i="1"/>
  <c r="N49" i="1"/>
  <c r="M51" i="1"/>
  <c r="L51" i="1"/>
  <c r="N51" i="1"/>
  <c r="M53" i="1"/>
  <c r="L53" i="1"/>
  <c r="N53" i="1"/>
  <c r="M55" i="1"/>
  <c r="L55" i="1"/>
  <c r="N55" i="1"/>
  <c r="M59" i="1"/>
  <c r="L59" i="1"/>
  <c r="N59" i="1"/>
  <c r="M61" i="1"/>
  <c r="L61" i="1"/>
  <c r="N61" i="1"/>
  <c r="M63" i="1"/>
  <c r="L63" i="1"/>
  <c r="N63" i="1"/>
  <c r="M67" i="1"/>
  <c r="L67" i="1"/>
  <c r="N67" i="1"/>
  <c r="M69" i="1"/>
  <c r="L69" i="1"/>
  <c r="N69" i="1"/>
  <c r="M71" i="1"/>
  <c r="L71" i="1"/>
  <c r="N71" i="1"/>
  <c r="M73" i="1"/>
  <c r="L73" i="1"/>
  <c r="N73" i="1"/>
  <c r="M75" i="1"/>
  <c r="L75" i="1"/>
  <c r="N75" i="1"/>
  <c r="M79" i="1"/>
  <c r="L79" i="1"/>
  <c r="N79" i="1"/>
  <c r="M81" i="1"/>
  <c r="L81" i="1"/>
  <c r="N81" i="1"/>
  <c r="M83" i="1"/>
  <c r="L83" i="1"/>
  <c r="N83" i="1"/>
  <c r="M85" i="1"/>
  <c r="L85" i="1"/>
  <c r="N85" i="1"/>
  <c r="M89" i="1"/>
  <c r="L89" i="1"/>
  <c r="N89" i="1"/>
  <c r="M91" i="1"/>
  <c r="L91" i="1"/>
  <c r="N91" i="1"/>
  <c r="M93" i="1"/>
  <c r="L93" i="1"/>
  <c r="N93" i="1"/>
  <c r="M95" i="1"/>
  <c r="L95" i="1"/>
  <c r="N95" i="1"/>
  <c r="M97" i="1"/>
  <c r="L97" i="1"/>
  <c r="N97" i="1"/>
  <c r="M101" i="1"/>
  <c r="L101" i="1"/>
  <c r="N101" i="1"/>
  <c r="M103" i="1"/>
  <c r="L103" i="1"/>
  <c r="N103" i="1"/>
  <c r="M105" i="1"/>
  <c r="L105" i="1"/>
  <c r="N105" i="1"/>
  <c r="M107" i="1"/>
  <c r="L107" i="1"/>
  <c r="N107" i="1"/>
  <c r="M111" i="1"/>
  <c r="L111" i="1"/>
  <c r="N111" i="1"/>
  <c r="O115" i="1"/>
  <c r="O31" i="1"/>
  <c r="O9" i="1"/>
  <c r="O11" i="1"/>
  <c r="O13" i="1"/>
  <c r="O15" i="1"/>
  <c r="O17" i="1"/>
  <c r="O21" i="1"/>
  <c r="O23" i="1"/>
  <c r="O25" i="1"/>
  <c r="O29" i="1"/>
  <c r="O33" i="1"/>
  <c r="O35" i="1"/>
  <c r="O37" i="1"/>
  <c r="O39" i="1"/>
  <c r="O41" i="1"/>
  <c r="O43" i="1"/>
  <c r="O45" i="1"/>
  <c r="O49" i="1"/>
  <c r="O51" i="1"/>
  <c r="O53" i="1"/>
  <c r="O55" i="1"/>
  <c r="O59" i="1"/>
  <c r="O61" i="1"/>
  <c r="O63" i="1"/>
  <c r="O67" i="1"/>
  <c r="O69" i="1"/>
  <c r="O71" i="1"/>
  <c r="O73" i="1"/>
  <c r="O75" i="1"/>
  <c r="O79" i="1"/>
  <c r="O81" i="1"/>
  <c r="O83" i="1"/>
  <c r="O85" i="1"/>
  <c r="O89" i="1"/>
  <c r="O91" i="1"/>
  <c r="O93" i="1"/>
  <c r="O95" i="1"/>
  <c r="O97" i="1"/>
  <c r="O101" i="1"/>
  <c r="O103" i="1"/>
  <c r="O105" i="1"/>
  <c r="O107" i="1"/>
  <c r="O111" i="1"/>
  <c r="A5" i="9"/>
  <c r="A6" i="9"/>
  <c r="A7" i="9"/>
  <c r="A8" i="9"/>
  <c r="A11" i="9"/>
  <c r="A12" i="9"/>
  <c r="A13" i="9"/>
  <c r="A16" i="9"/>
  <c r="A17" i="9"/>
  <c r="A18" i="9"/>
  <c r="A19" i="9"/>
  <c r="A20" i="9"/>
  <c r="A21" i="9"/>
  <c r="A22" i="9"/>
  <c r="A23" i="9"/>
  <c r="A24" i="9"/>
  <c r="A27" i="9"/>
  <c r="A28" i="9"/>
  <c r="A29" i="9"/>
  <c r="A30" i="9"/>
  <c r="A33" i="9"/>
  <c r="A34" i="9"/>
  <c r="A35" i="9"/>
  <c r="A38" i="9"/>
  <c r="A39" i="9"/>
  <c r="A40" i="9"/>
  <c r="A41" i="9"/>
  <c r="A42" i="9"/>
  <c r="A45" i="9"/>
  <c r="A46" i="9"/>
  <c r="A47" i="9"/>
  <c r="A48" i="9"/>
  <c r="A51" i="9"/>
  <c r="A52" i="9"/>
  <c r="A53" i="9"/>
  <c r="A54" i="9"/>
  <c r="A55" i="9"/>
  <c r="A58" i="9"/>
  <c r="A59" i="9"/>
  <c r="A60" i="9"/>
  <c r="A61" i="9"/>
  <c r="A64" i="9"/>
  <c r="A65" i="9"/>
  <c r="A66" i="9"/>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F9" i="1"/>
  <c r="G9" i="1"/>
  <c r="F11" i="1"/>
  <c r="G11" i="1"/>
  <c r="F13" i="1"/>
  <c r="G13" i="1"/>
  <c r="F15" i="1"/>
  <c r="G15" i="1"/>
  <c r="F17" i="1"/>
  <c r="G17" i="1"/>
  <c r="F21" i="1"/>
  <c r="G21" i="1"/>
  <c r="F23" i="1"/>
  <c r="G23" i="1"/>
  <c r="F29" i="1"/>
  <c r="G29" i="1"/>
  <c r="F31" i="1"/>
  <c r="G31" i="1"/>
  <c r="F35" i="1"/>
  <c r="G35" i="1"/>
  <c r="F37" i="1"/>
  <c r="G37" i="1"/>
  <c r="F39" i="1"/>
  <c r="G39" i="1"/>
  <c r="F41" i="1"/>
  <c r="G41" i="1"/>
  <c r="F43" i="1"/>
  <c r="G43" i="1"/>
  <c r="F45" i="1"/>
  <c r="G45" i="1"/>
  <c r="F49" i="1"/>
  <c r="G49" i="1"/>
  <c r="F51" i="1"/>
  <c r="G51" i="1"/>
  <c r="F53" i="1"/>
  <c r="G53" i="1"/>
  <c r="F55" i="1"/>
  <c r="G55" i="1"/>
  <c r="F59" i="1"/>
  <c r="G59" i="1"/>
  <c r="F61" i="1"/>
  <c r="G61" i="1"/>
  <c r="F63" i="1"/>
  <c r="G63" i="1"/>
  <c r="F67" i="1"/>
  <c r="G67" i="1"/>
  <c r="F69" i="1"/>
  <c r="G69" i="1"/>
  <c r="F71" i="1"/>
  <c r="G71" i="1"/>
  <c r="F73" i="1"/>
  <c r="G73" i="1"/>
  <c r="F75" i="1"/>
  <c r="G75" i="1"/>
  <c r="F79" i="1"/>
  <c r="G79" i="1"/>
  <c r="F81" i="1"/>
  <c r="G81" i="1"/>
  <c r="F83" i="1"/>
  <c r="G83" i="1"/>
  <c r="F85" i="1"/>
  <c r="G85" i="1"/>
  <c r="F89" i="1"/>
  <c r="G89" i="1"/>
  <c r="F91" i="1"/>
  <c r="G91" i="1"/>
  <c r="F93" i="1"/>
  <c r="G93" i="1"/>
  <c r="F95" i="1"/>
  <c r="G95" i="1"/>
  <c r="F97" i="1"/>
  <c r="G97" i="1"/>
  <c r="F101" i="1"/>
  <c r="G101" i="1"/>
  <c r="F103" i="1"/>
  <c r="G103" i="1"/>
  <c r="F105" i="1"/>
  <c r="G105" i="1"/>
  <c r="F107" i="1"/>
  <c r="G107" i="1"/>
  <c r="F111" i="1"/>
  <c r="G111" i="1"/>
  <c r="F113" i="1"/>
  <c r="G113" i="1"/>
  <c r="F115" i="1"/>
  <c r="G115" i="1"/>
  <c r="O117" i="1" l="1"/>
  <c r="N117" i="1"/>
  <c r="D117" i="1" s="1"/>
  <c r="J117" i="1" l="1"/>
  <c r="I117" i="1" s="1"/>
  <c r="H1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turnen</author>
  </authors>
  <commentList>
    <comment ref="B9" authorId="0" shapeId="0" xr:uid="{97F1B9AD-E7BB-4580-94AF-519A8F704C66}">
      <text>
        <r>
          <rPr>
            <b/>
            <sz val="8"/>
            <color indexed="81"/>
            <rFont val="Tahoma"/>
            <family val="2"/>
          </rPr>
          <t>Features and functionality meet common user goals and objectives (Very high importance)</t>
        </r>
        <r>
          <rPr>
            <sz val="8"/>
            <color indexed="81"/>
            <rFont val="Tahoma"/>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1C0F5487-3BA1-42DD-B60C-1E53BEE6DD03}">
      <text>
        <r>
          <rPr>
            <b/>
            <sz val="8"/>
            <color indexed="81"/>
            <rFont val="Tahoma"/>
            <family val="2"/>
          </rPr>
          <t>Features and functionality support users desired workflows (Very high importance)</t>
        </r>
        <r>
          <rPr>
            <sz val="8"/>
            <color indexed="81"/>
            <rFont val="Tahoma"/>
          </rPr>
          <t xml:space="preserve">
The site or application should support or at least be compatible with the way that users wish to work. For example, users might want to be able to carry out bulk transactions or be able to save and return to their work. </t>
        </r>
      </text>
    </comment>
    <comment ref="B13" authorId="0" shapeId="0" xr:uid="{69DD3849-FD1A-4716-AD7E-5F3BE5478FA5}">
      <text>
        <r>
          <rPr>
            <b/>
            <sz val="8"/>
            <color indexed="81"/>
            <rFont val="Tahoma"/>
            <family val="2"/>
          </rPr>
          <t>Frequently-used tasks are readily available (e.g. easily accessible from the homepage) and well supported (High importance)</t>
        </r>
        <r>
          <rPr>
            <sz val="8"/>
            <color indexed="81"/>
            <rFont val="Tahoma"/>
          </rPr>
          <t xml:space="preserve">
For example short cuts and a login to retrieve details might be provided to speed up the completion of frequently carried out tasks.</t>
        </r>
      </text>
    </comment>
    <comment ref="B15" authorId="0" shapeId="0" xr:uid="{E7E439A1-BED1-4380-9C94-9DECF4D280D0}">
      <text>
        <r>
          <rPr>
            <b/>
            <sz val="8"/>
            <color indexed="81"/>
            <rFont val="Tahoma"/>
            <family val="2"/>
          </rPr>
          <t>Users are adequately supported according to their level of expertise (Medium importance)</t>
        </r>
        <r>
          <rPr>
            <sz val="8"/>
            <color indexed="81"/>
            <rFont val="Tahoma"/>
          </rPr>
          <t xml:space="preserve">
For example, novice users are given help and instructions and features are progressively disclosed (e.g. advanced features not being shown by default).</t>
        </r>
      </text>
    </comment>
    <comment ref="B17" authorId="0" shapeId="0" xr:uid="{F6853B2B-6E60-48AF-A0F5-15B8E05839B0}">
      <text>
        <r>
          <rPr>
            <b/>
            <sz val="8"/>
            <color indexed="81"/>
            <rFont val="Tahoma"/>
            <family val="2"/>
          </rPr>
          <t>Calls to action (e.g. register, add to basket, submit) are clear, well labelled and appear clickable (Medium importance)</t>
        </r>
        <r>
          <rPr>
            <sz val="8"/>
            <color indexed="81"/>
            <rFont val="Tahoma"/>
          </rPr>
          <t xml:space="preserve">
Possible actions should always be clear and the primary call to action (i.e. the most common or desirable user action) should stand out on the page or screen.</t>
        </r>
      </text>
    </comment>
    <comment ref="B21" authorId="0" shapeId="0" xr:uid="{5A74A54F-D2AA-435E-A9E2-76A124710C92}">
      <text>
        <r>
          <rPr>
            <b/>
            <sz val="8"/>
            <color indexed="81"/>
            <rFont val="Tahoma"/>
            <family val="2"/>
          </rPr>
          <t>The Homepage / starting page provides a clear snapshot and overview of the content, features and functionality available (Low importance)</t>
        </r>
        <r>
          <rPr>
            <sz val="8"/>
            <color indexed="81"/>
            <rFont val="Tahoma"/>
          </rPr>
          <t xml:space="preserve">
For example, an introduction and overview of the site is provided together with section snapshots and example content.</t>
        </r>
      </text>
    </comment>
    <comment ref="B23" authorId="0" shapeId="0" xr:uid="{6A60F105-8463-4F90-AB43-EBBDB2F5DE3B}">
      <text>
        <r>
          <rPr>
            <b/>
            <sz val="8"/>
            <color indexed="81"/>
            <rFont val="Tahoma"/>
            <family val="2"/>
          </rPr>
          <t>The homepage / starting page is effective in orienting and directing users to their desired information and tasks (High importance)</t>
        </r>
        <r>
          <rPr>
            <sz val="8"/>
            <color indexed="81"/>
            <rFont val="Tahoma"/>
          </rPr>
          <t xml:space="preserve">
Users should be able to work out where they need to go to complete a given task (e.g. carry out some research, complete a transaction).</t>
        </r>
      </text>
    </comment>
    <comment ref="B25" authorId="0" shapeId="0" xr:uid="{B15BA434-95A5-4DF7-9975-84146EDA91E1}">
      <text>
        <r>
          <rPr>
            <b/>
            <sz val="8"/>
            <color indexed="81"/>
            <rFont val="Tahoma"/>
            <family val="2"/>
          </rPr>
          <t>The homepage / starting page layout is clear and uncluttered with sufficient 'white space' (Medium importance)</t>
        </r>
        <r>
          <rPr>
            <sz val="8"/>
            <color indexed="81"/>
            <rFont val="Tahoma"/>
          </rPr>
          <t xml:space="preserve">
Users should be able to quickly scan the homepage and make sense of both the content available and of how the site is structured.
</t>
        </r>
      </text>
    </comment>
    <comment ref="B29" authorId="0" shapeId="0" xr:uid="{052CA323-66A4-4975-8066-5C4A6AA5456B}">
      <text>
        <r>
          <rPr>
            <b/>
            <sz val="8"/>
            <color indexed="81"/>
            <rFont val="Tahoma"/>
            <family val="2"/>
          </rPr>
          <t>Users can easily access the site or application (Low importance)</t>
        </r>
        <r>
          <rPr>
            <sz val="8"/>
            <color indexed="81"/>
            <rFont val="Tahoma"/>
          </rPr>
          <t xml:space="preserve">
For example, the URL is predictable and is returned by search engines. If a user attempts to find the site via a search engine, it should ideally be returned on the first page of search results for likely queries.</t>
        </r>
      </text>
    </comment>
    <comment ref="B31" authorId="0" shapeId="0" xr:uid="{C0D2CE26-B1AF-40B1-B533-AF1EBDD22C82}">
      <text>
        <r>
          <rPr>
            <b/>
            <sz val="8"/>
            <color indexed="81"/>
            <rFont val="Tahoma"/>
            <family val="2"/>
          </rPr>
          <t>The navigational scheme is easy to find, intuitive and consistent (High importance)</t>
        </r>
        <r>
          <rPr>
            <sz val="8"/>
            <color indexed="81"/>
            <rFont val="Tahoma"/>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1F399617-1722-4C2C-9B61-E4873A5558D3}">
      <text>
        <r>
          <rPr>
            <b/>
            <sz val="8"/>
            <color indexed="81"/>
            <rFont val="Tahoma"/>
            <family val="2"/>
          </rPr>
          <t>The navigation has sufficient flexibility to allow users to navigate by their desired means (Medium importance)</t>
        </r>
        <r>
          <rPr>
            <sz val="8"/>
            <color indexed="81"/>
            <rFont val="Tahoma"/>
            <family val="2"/>
          </rPr>
          <t xml:space="preserv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D7A386B7-8B9C-415D-849E-3A0CDA818E5E}">
      <text>
        <r>
          <rPr>
            <b/>
            <sz val="8"/>
            <color indexed="81"/>
            <rFont val="Tahoma"/>
            <family val="2"/>
          </rPr>
          <t>The site or application structure is clear, easily understood and addresses common user goals (Very high importance)</t>
        </r>
        <r>
          <rPr>
            <sz val="8"/>
            <color indexed="81"/>
            <rFont val="Tahoma"/>
          </rPr>
          <t xml:space="preserv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AEF2994B-45E6-41DA-97B5-E792553CF1EF}">
      <text>
        <r>
          <rPr>
            <b/>
            <sz val="8"/>
            <color indexed="81"/>
            <rFont val="Tahoma"/>
            <family val="2"/>
          </rPr>
          <t>Links are clear, descriptive and well labelled (Medium importance)</t>
        </r>
        <r>
          <rPr>
            <sz val="8"/>
            <color indexed="81"/>
            <rFont val="Tahoma"/>
            <family val="2"/>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449E5BBC-1741-4EE7-8BEC-4929D13533DC}">
      <text>
        <r>
          <rPr>
            <b/>
            <sz val="8"/>
            <color indexed="81"/>
            <rFont val="Tahoma"/>
            <family val="2"/>
          </rPr>
          <t>Browser standard functions (e.g. 'back', 'forward', 'bookmark') are supported (High importance)</t>
        </r>
        <r>
          <rPr>
            <sz val="8"/>
            <color indexed="81"/>
            <rFont val="Tahoma"/>
          </rPr>
          <t xml:space="preserve">
Users should be able to bookmark a page (or be presented with a URL to use) and go back and forth without breaking the site or losing any information they have entered.  </t>
        </r>
      </text>
    </comment>
    <comment ref="B41" authorId="0" shapeId="0" xr:uid="{B461CF36-7EBE-4076-96A5-D0EF5E99F0D6}">
      <text>
        <r>
          <rPr>
            <b/>
            <sz val="8"/>
            <color indexed="81"/>
            <rFont val="Tahoma"/>
            <family val="2"/>
          </rPr>
          <t>The current location is clearly indicated (e.g. breadcrumb, highlighted menu item) (Low importance)</t>
        </r>
        <r>
          <rPr>
            <sz val="8"/>
            <color indexed="81"/>
            <rFont val="Tahoma"/>
          </rPr>
          <t xml:space="preserve">
Users should always know where they are in the site or application.
</t>
        </r>
      </text>
    </comment>
    <comment ref="B43" authorId="0" shapeId="0" xr:uid="{908196B2-7314-465A-8E9C-A600EC9D4EEE}">
      <text>
        <r>
          <rPr>
            <b/>
            <sz val="8"/>
            <color indexed="81"/>
            <rFont val="Tahoma"/>
            <family val="2"/>
          </rPr>
          <t>Users can easily get back to the homepage or a relevant start point (Low importance)</t>
        </r>
        <r>
          <rPr>
            <sz val="8"/>
            <color indexed="81"/>
            <rFont val="Tahoma"/>
          </rPr>
          <t xml:space="preserve">
For example, a homepage link might be part of the breadcrumb or a home link might be available as part of the header.
</t>
        </r>
      </text>
    </comment>
    <comment ref="B45" authorId="0" shapeId="0" xr:uid="{E5E9E0E3-6ADD-46DA-BBB5-81119A7C7227}">
      <text>
        <r>
          <rPr>
            <b/>
            <sz val="8"/>
            <color indexed="81"/>
            <rFont val="Tahoma"/>
            <family val="2"/>
          </rPr>
          <t>A clear and well structure site map or index is provided (where necessary) (Low importance)</t>
        </r>
        <r>
          <rPr>
            <sz val="8"/>
            <color indexed="81"/>
            <rFont val="Tahoma"/>
          </rPr>
          <t xml:space="preserve">
The sitemap might be part of the header or footer and should ideally be available from every page on the site.
</t>
        </r>
      </text>
    </comment>
    <comment ref="B49" authorId="0" shapeId="0" xr:uid="{2432277B-3995-496C-AE50-6D7A0C1568C3}">
      <text>
        <r>
          <rPr>
            <b/>
            <sz val="8"/>
            <color indexed="81"/>
            <rFont val="Tahoma"/>
            <family val="2"/>
          </rPr>
          <t>A consistent, easy to find and easy to use search function is available throughout (High importance)</t>
        </r>
        <r>
          <rPr>
            <sz val="8"/>
            <color indexed="81"/>
            <rFont val="Tahoma"/>
            <family val="2"/>
          </rPr>
          <t xml:space="preserve">
The search function (where required) should be directly available from most pages on the site or application and should be consistently positioned (e.g. top left, top right or top centre).</t>
        </r>
      </text>
    </comment>
    <comment ref="B51" authorId="0" shapeId="0" xr:uid="{93853C21-ACC8-40C1-B88D-FCB35D555133}">
      <text>
        <r>
          <rPr>
            <b/>
            <sz val="8"/>
            <color indexed="81"/>
            <rFont val="Tahoma"/>
            <family val="2"/>
          </rPr>
          <t>The search interface is appropriate to meet user goals (High importance)</t>
        </r>
        <r>
          <rPr>
            <sz val="8"/>
            <color indexed="81"/>
            <rFont val="Tahoma"/>
            <family val="2"/>
          </rPr>
          <t xml:space="preserve">
For example users are able to filter search results, an advanced search is available (if necessary) and common search conventions such as quotation marks (") and natural language searches are handled.</t>
        </r>
      </text>
    </comment>
    <comment ref="B53" authorId="0" shapeId="0" xr:uid="{CC06FC19-E913-45C8-815A-BF7E7C306DF7}">
      <text>
        <r>
          <rPr>
            <b/>
            <sz val="8"/>
            <color indexed="81"/>
            <rFont val="Tahoma"/>
            <family val="2"/>
          </rPr>
          <t>The search facility deals well with common searches, misspellings and abbreviations (Low importance)</t>
        </r>
        <r>
          <rPr>
            <sz val="8"/>
            <color indexed="81"/>
            <rFont val="Tahoma"/>
            <family val="2"/>
          </rPr>
          <t xml:space="preserv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7EF2931-DADC-425D-8C9A-D4B8358B28B7}">
      <text>
        <r>
          <rPr>
            <b/>
            <sz val="8"/>
            <color indexed="81"/>
            <rFont val="Tahoma"/>
            <family val="2"/>
          </rPr>
          <t>Search results are relevant, comprehensive, precise, and well displayed (High importance)</t>
        </r>
        <r>
          <rPr>
            <sz val="8"/>
            <color indexed="81"/>
            <rFont val="Tahoma"/>
            <family val="2"/>
          </rPr>
          <t xml:space="preserve">
It should be easy for users to see what has been returned, to work out why something has been returned and to determine how many results there are.</t>
        </r>
      </text>
    </comment>
    <comment ref="B59" authorId="0" shapeId="0" xr:uid="{6073CCC6-B0A2-40CD-9240-152B817B2734}">
      <text>
        <r>
          <rPr>
            <b/>
            <sz val="8"/>
            <color indexed="81"/>
            <rFont val="Tahoma"/>
            <family val="2"/>
          </rPr>
          <t>Prompt and  appropriate feedback is given (High importance)</t>
        </r>
        <r>
          <rPr>
            <sz val="8"/>
            <color indexed="81"/>
            <rFont val="Tahoma"/>
            <family val="2"/>
          </rPr>
          <t xml:space="preserve">
For example, a confirmation message is shown following a successful transaction, input errors are promptly highlighted and it's made clear to users when a page has been updated.</t>
        </r>
      </text>
    </comment>
    <comment ref="B61" authorId="0" shapeId="0" xr:uid="{2E4B0FF1-C4BD-4550-806C-89890B4E42ED}">
      <text>
        <r>
          <rPr>
            <b/>
            <sz val="8"/>
            <color indexed="81"/>
            <rFont val="Tahoma"/>
            <family val="2"/>
          </rPr>
          <t>Users can easily undo, go back and change, or cancel actions (Medium importance)</t>
        </r>
        <r>
          <rPr>
            <sz val="8"/>
            <color indexed="81"/>
            <rFont val="Tahoma"/>
            <family val="2"/>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D0AFB5DF-70F5-43E5-AC3C-3930E29883A2}">
      <text>
        <r>
          <rPr>
            <b/>
            <sz val="8"/>
            <color indexed="81"/>
            <rFont val="Tahoma"/>
            <family val="2"/>
          </rPr>
          <t>Users can easily give feedback (Very low importance)</t>
        </r>
        <r>
          <rPr>
            <sz val="8"/>
            <color indexed="81"/>
            <rFont val="Tahoma"/>
            <family val="2"/>
          </rPr>
          <t xml:space="preserve">
For example, via email or an online feedback / contact us form. There should be an indication of how long users can expect to wait for a response if a query has been made.</t>
        </r>
      </text>
    </comment>
    <comment ref="B67" authorId="0" shapeId="0" xr:uid="{968C4C4B-56D1-4460-80AF-9CAFBA8616CA}">
      <text>
        <r>
          <rPr>
            <b/>
            <sz val="8"/>
            <color indexed="81"/>
            <rFont val="Tahoma"/>
            <family val="2"/>
          </rPr>
          <t>Complex forms and processes are broken up into readily understood steps and sections (Medium importance)</t>
        </r>
        <r>
          <rPr>
            <sz val="8"/>
            <color indexed="81"/>
            <rFont val="Tahoma"/>
            <family val="2"/>
          </rPr>
          <t xml:space="preserve">
For example, a checkout process might be broken up in to 'address', 'delivery options', 'payment' and 'confirmation'. Where a process is used a progress indicator is present with clear numbers or named stages.</t>
        </r>
      </text>
    </comment>
    <comment ref="B69" authorId="0" shapeId="0" xr:uid="{07BB423C-F551-4F10-A673-620771430DFE}">
      <text>
        <r>
          <rPr>
            <b/>
            <sz val="8"/>
            <color indexed="81"/>
            <rFont val="Tahoma"/>
            <family val="2"/>
          </rPr>
          <t>A minimal amount of information is requested and where necessary justification is given for asking for information (Medium importance)</t>
        </r>
        <r>
          <rPr>
            <sz val="8"/>
            <color indexed="81"/>
            <rFont val="Tahoma"/>
            <family val="2"/>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AE7B636A-433B-49F4-A4EE-BC9C20A3E6EB}">
      <text>
        <r>
          <rPr>
            <b/>
            <sz val="8"/>
            <color indexed="81"/>
            <rFont val="Tahoma"/>
            <family val="2"/>
          </rPr>
          <t>Required and optional form fields are clearly indicated (e.g. using text or '*') (Low importance)</t>
        </r>
        <r>
          <rPr>
            <sz val="8"/>
            <color indexed="81"/>
            <rFont val="Tahoma"/>
            <family val="2"/>
          </rPr>
          <t xml:space="preserve">
Where most fields are required the optional fields should be identified and when most fields are optional the required fields should be identified.</t>
        </r>
      </text>
    </comment>
    <comment ref="B73" authorId="0" shapeId="0" xr:uid="{3A33FC6E-F95E-4D6A-940A-F0F84D00FCDC}">
      <text>
        <r>
          <rPr>
            <b/>
            <sz val="8"/>
            <color indexed="81"/>
            <rFont val="Tahoma"/>
            <family val="2"/>
          </rPr>
          <t>Appropriate input fields are used and required formats are indicated (Medium importance)</t>
        </r>
        <r>
          <rPr>
            <sz val="8"/>
            <color indexed="81"/>
            <rFont val="Tahoma"/>
            <family val="2"/>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77DA2C36-969B-4184-9633-BA12F51D8517}">
      <text>
        <r>
          <rPr>
            <b/>
            <sz val="8"/>
            <color indexed="81"/>
            <rFont val="Tahoma"/>
            <family val="2"/>
          </rPr>
          <t>Help and instructions (e.g. examples, information required) are provided where necessary (Medium importance)</t>
        </r>
        <r>
          <rPr>
            <sz val="8"/>
            <color indexed="81"/>
            <rFont val="Tahoma"/>
            <family val="2"/>
          </rPr>
          <t xml:space="preserve">
Where input is non trivial or is likely to require some explanation this should be provided. Where a-lot of explanation is necessary a link to a page outlining what is required should be provided.</t>
        </r>
      </text>
    </comment>
    <comment ref="B79" authorId="0" shapeId="0" xr:uid="{9E8F653F-4F1F-4335-A4D8-84F1AA921ACF}">
      <text>
        <r>
          <rPr>
            <b/>
            <sz val="8"/>
            <color indexed="81"/>
            <rFont val="Tahoma"/>
            <family val="2"/>
          </rPr>
          <t>Errors are clear, easily identified and appear in appropriate locations (High importance)</t>
        </r>
        <r>
          <rPr>
            <sz val="8"/>
            <color indexed="81"/>
            <rFont val="Tahoma"/>
          </rPr>
          <t xml:space="preserv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4260962F-1D20-4B5C-A275-1EB23686BC0D}">
      <text>
        <r>
          <rPr>
            <b/>
            <sz val="8"/>
            <color indexed="81"/>
            <rFont val="Tahoma"/>
            <family val="2"/>
          </rPr>
          <t>Error messages are concise, written in easy to understand language and describe what's occurred and what action is necessary (Medium importance)</t>
        </r>
        <r>
          <rPr>
            <sz val="8"/>
            <color indexed="81"/>
            <rFont val="Tahoma"/>
            <family val="2"/>
          </rPr>
          <t xml:space="preserve">
Errors should avoid using very technical terms or jargon and should be written from the user's perspective.</t>
        </r>
      </text>
    </comment>
    <comment ref="B83" authorId="0" shapeId="0" xr:uid="{7EB9E7C6-CAB1-4DC9-81EC-D812323D4D6D}">
      <text>
        <r>
          <rPr>
            <b/>
            <sz val="8"/>
            <color indexed="81"/>
            <rFont val="Tahoma"/>
            <family val="2"/>
          </rPr>
          <t>Common user errors have been taken into consideration and where possible prevented (Medium importance)</t>
        </r>
        <r>
          <rPr>
            <sz val="8"/>
            <color indexed="81"/>
            <rFont val="Tahoma"/>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shapeId="0" xr:uid="{6324648D-01A2-4D8B-AD86-AAE45AE06191}">
      <text>
        <r>
          <rPr>
            <b/>
            <sz val="8"/>
            <color indexed="81"/>
            <rFont val="Tahoma"/>
            <family val="2"/>
          </rPr>
          <t>Users are able to easily recover (i.e. not have to start again) from errors (Medium importance)</t>
        </r>
        <r>
          <rPr>
            <sz val="8"/>
            <color indexed="81"/>
            <rFont val="Tahoma"/>
            <family val="2"/>
          </rPr>
          <t xml:space="preserve">
For example, users might be able to re-edit and resubmit a form or enter a different value.</t>
        </r>
      </text>
    </comment>
    <comment ref="B89" authorId="0" shapeId="0" xr:uid="{B6D2018F-5CD3-4CCD-945B-909524A55166}">
      <text>
        <r>
          <rPr>
            <b/>
            <sz val="8"/>
            <color indexed="81"/>
            <rFont val="Tahoma"/>
            <family val="2"/>
          </rPr>
          <t>Content available (e.g. text, images, video, audio) is appropriate and sufficiently relevant, and detailed to meet user goals (Very high importance)</t>
        </r>
        <r>
          <rPr>
            <sz val="8"/>
            <color indexed="81"/>
            <rFont val="Tahoma"/>
            <family val="2"/>
          </rPr>
          <t xml:space="preserve">
Content should also be appropriately formatted, so for example videos and audio should be directly playable (i.e. shouldn't need to be downloaded to be played) and images should be of a sufficient quality.</t>
        </r>
      </text>
    </comment>
    <comment ref="B91" authorId="0" shapeId="0" xr:uid="{09A7500B-12B0-491B-8C41-930074ACC2B4}">
      <text>
        <r>
          <rPr>
            <b/>
            <sz val="8"/>
            <color indexed="81"/>
            <rFont val="Tahoma"/>
            <family val="2"/>
          </rPr>
          <t>Links to other useful and relevant content (e.g. related pages, external websites or documents) are available and shown in context (Low importance)</t>
        </r>
        <r>
          <rPr>
            <sz val="8"/>
            <color indexed="81"/>
            <rFont val="Tahoma"/>
            <family val="2"/>
          </rPr>
          <t xml:space="preserve">
For example there might be links from an article to related articles, related content or related external websites.</t>
        </r>
      </text>
    </comment>
    <comment ref="B93" authorId="0" shapeId="0" xr:uid="{D623CFFF-83FC-4C6F-8870-BEB1038F8F19}">
      <text>
        <r>
          <rPr>
            <b/>
            <sz val="8"/>
            <color indexed="81"/>
            <rFont val="Tahoma"/>
            <family val="2"/>
          </rPr>
          <t>Language, terminology and tone used is appropriate and readily understood by the target audience (High importance)</t>
        </r>
        <r>
          <rPr>
            <sz val="8"/>
            <color indexed="81"/>
            <rFont val="Tahoma"/>
          </rPr>
          <t xml:space="preserve">
Jargon should be kept to a minimum and plain language should be used where ever possible.
</t>
        </r>
      </text>
    </comment>
    <comment ref="B95" authorId="0" shapeId="0" xr:uid="{7D737B35-E523-4410-A966-8B8364A2664F}">
      <text>
        <r>
          <rPr>
            <b/>
            <sz val="8"/>
            <color indexed="81"/>
            <rFont val="Tahoma"/>
            <family val="2"/>
          </rPr>
          <t>Terms, language and tone used are consistent (e.g. the same term is used throughout) (Medium importance)</t>
        </r>
        <r>
          <rPr>
            <sz val="8"/>
            <color indexed="81"/>
            <rFont val="Tahoma"/>
            <family val="2"/>
          </rPr>
          <t xml:space="preserve">
Capitalisation (e.g. 'Main title'; 'Main Title'; 'MAIN TITLE') and grammar should be consistent, together with the use of formal or informal terms (e.g. could not vs couldn't; what's vs what is etc...).</t>
        </r>
      </text>
    </comment>
    <comment ref="B97" authorId="0" shapeId="0" xr:uid="{5D872644-940E-4D9B-BCAC-335E0152A161}">
      <text>
        <r>
          <rPr>
            <b/>
            <sz val="8"/>
            <color indexed="81"/>
            <rFont val="Tahoma"/>
            <family val="2"/>
          </rPr>
          <t>Text and content is legible and scanable, with good typography and visual contrast (Medium importance)</t>
        </r>
        <r>
          <rPr>
            <sz val="8"/>
            <color indexed="81"/>
            <rFont val="Tahoma"/>
            <family val="2"/>
          </rPr>
          <t xml:space="preserve">
Users should be able to quickly scan headers and body text, in order to get an overview of what's available.</t>
        </r>
      </text>
    </comment>
    <comment ref="B101" authorId="0" shapeId="0" xr:uid="{FD59DB7E-7372-48E7-A070-00EFAFF89245}">
      <text>
        <r>
          <rPr>
            <b/>
            <sz val="8"/>
            <color indexed="81"/>
            <rFont val="Tahoma"/>
            <family val="2"/>
          </rPr>
          <t>Online help is provided and is suitable for the user base (High importance)</t>
        </r>
        <r>
          <rPr>
            <sz val="8"/>
            <color indexed="81"/>
            <rFont val="Tahoma"/>
          </rPr>
          <t xml:space="preserve">
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shapeId="0" xr:uid="{981CADF6-DE27-4A13-A874-A67450FE97CD}">
      <text>
        <r>
          <rPr>
            <b/>
            <sz val="8"/>
            <color indexed="81"/>
            <rFont val="Tahoma"/>
            <family val="2"/>
          </rPr>
          <t>Online help is concise, easy to read and written in easy to understand language (Medium importance)</t>
        </r>
        <r>
          <rPr>
            <sz val="8"/>
            <color indexed="81"/>
            <rFont val="Tahoma"/>
          </rPr>
          <t xml:space="preserve">
Help should cover the essentials without providing excessive detail and shouldn't use jargon or technical terminology that isn't likely to be understood by users.
</t>
        </r>
      </text>
    </comment>
    <comment ref="B105" authorId="0" shapeId="0" xr:uid="{05E7447E-08B8-4B88-B531-F25943DFA6DC}">
      <text>
        <r>
          <rPr>
            <b/>
            <sz val="8"/>
            <color indexed="81"/>
            <rFont val="Tahoma"/>
            <family val="2"/>
          </rPr>
          <t>Accessing online help does not impede users (Medium importance)</t>
        </r>
        <r>
          <rPr>
            <sz val="8"/>
            <color indexed="81"/>
            <rFont val="Tahoma"/>
            <family val="2"/>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951513D5-C247-4C10-9BC6-6E239DF5E44F}">
      <text>
        <r>
          <rPr>
            <b/>
            <sz val="8"/>
            <color indexed="81"/>
            <rFont val="Tahoma"/>
            <family val="2"/>
          </rPr>
          <t>Users can easily get further help (e.g. telephone or email address) (Low importance)</t>
        </r>
        <r>
          <rPr>
            <sz val="8"/>
            <color indexed="81"/>
            <rFont val="Tahoma"/>
            <family val="2"/>
          </rPr>
          <t xml:space="preserv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31966818-7B6F-430B-8C87-D6F2861AC242}">
      <text>
        <r>
          <rPr>
            <b/>
            <sz val="8"/>
            <color indexed="81"/>
            <rFont val="Tahoma"/>
            <family val="2"/>
          </rPr>
          <t>Site or application performance doesn't inhibit the user experience (e.g. slow page downloads, long delays) (High importance)</t>
        </r>
        <r>
          <rPr>
            <sz val="8"/>
            <color indexed="81"/>
            <rFont val="Tahoma"/>
            <family val="2"/>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822E636B-0F9F-4429-A573-9E6B05D60A7A}">
      <text>
        <r>
          <rPr>
            <b/>
            <sz val="8"/>
            <color indexed="81"/>
            <rFont val="Tahoma"/>
            <family val="2"/>
          </rPr>
          <t>Errors and reliability issues don't inhibit the user experience (High importance)</t>
        </r>
        <r>
          <rPr>
            <sz val="8"/>
            <color indexed="81"/>
            <rFont val="Tahoma"/>
          </rPr>
          <t xml:space="preserve">
Sites and applications should be free of bugs and shouldn't have any broken links.</t>
        </r>
      </text>
    </comment>
    <comment ref="B115" authorId="0" shapeId="0" xr:uid="{48330FD7-F880-40A2-B459-441F13179916}">
      <text>
        <r>
          <rPr>
            <b/>
            <sz val="8"/>
            <color indexed="81"/>
            <rFont val="Tahoma"/>
            <family val="2"/>
          </rPr>
          <t>Possible user configurations (e.g. browsers, resolutions, computer specs) are supported (Medium importance)</t>
        </r>
        <r>
          <rPr>
            <sz val="8"/>
            <color indexed="81"/>
            <rFont val="Tahoma"/>
            <family val="2"/>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<sst xmlns="http://schemas.openxmlformats.org/spreadsheetml/2006/main" count="262" uniqueCount="158">
  <si>
    <t>Usability review</t>
  </si>
  <si>
    <t>Enter score</t>
  </si>
  <si>
    <t>Very poor</t>
  </si>
  <si>
    <t>Valle&amp;Vega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</si>
  <si>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</si>
  <si>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</si>
  <si>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</si>
  <si>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</si>
  <si>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</si>
  <si>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</si>
  <si>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</si>
  <si>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</si>
  <si>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</si>
  <si>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</si>
  <si>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</si>
  <si>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</si>
  <si>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</si>
  <si>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</si>
  <si>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</si>
  <si>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</si>
  <si>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</si>
  <si>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</si>
  <si>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 xml:space="preserve">La mayoría de acciones usuales están disponibles de forma sencilla y si tenemos la sesión iniciada el carrito se mantiene entre dispositivos. Quizás la única opción típica de este tipo de webs es el comprar ya, pero quizás en webs de alimentación no tiene mucho sentido.
</t>
  </si>
  <si>
    <t>Users are adequately supported according to their level of expertise (e.g. short cuts for expert users, help and instructions for novice users).</t>
  </si>
  <si>
    <t>La página web tiene un diseño que no dificulta el uso para nuevos usuarios y se parece bastante a cualquier marketplace, por lo que su uso no es muy distinto al que se tendría en uno de estos.</t>
  </si>
  <si>
    <t>Call to actions (e.g. register, add to basket, submit) are clear, well labelled and appear clickable.</t>
  </si>
  <si>
    <t>Si bien la web muestra de forma correcta las acciones principales, el feedback a veces no es el mejor. Por ejemplo, al pulsar sobre añadir al carrito, no cambia el botón para indicar que se ha pulsado, pero sí que se actualiza el carrito.</t>
  </si>
  <si>
    <t>Homepage / starting page</t>
  </si>
  <si>
    <t>The Homepage / starting page provides a clear snapshot and overview of the content, features and functionality available.</t>
  </si>
  <si>
    <t xml:space="preserve">Su página de inicio nos muestra las funciones principales de la web.
</t>
  </si>
  <si>
    <t>The home page / starting page is effective in orienting and directing users to their desired information and tasks.</t>
  </si>
  <si>
    <t>El menu de navegacion de la pagina principal es distinto al de la tienda y nos permite navegar entre distintas secciones y la tienda, que tiene el suyo propio centrado en los productos y la seccion de ayuda.</t>
  </si>
  <si>
    <t>The homepage / starting page layout is clear and uncluttered with sufficient 'white space'.</t>
  </si>
  <si>
    <t>Hay quizás demasiado espacio entre secciones e incluso tiene secciones poco relevantes que quizá no son necesarias en la página de inicio.</t>
  </si>
  <si>
    <t>Navigation</t>
  </si>
  <si>
    <t>Users can easily access the site or application (e.g. the URL is predictable and is returned by search engines).</t>
  </si>
  <si>
    <t>En google es la primera opcion que aparece al buscar valleyvega.</t>
  </si>
  <si>
    <t>The navigational scheme (e.g. menu) is easy to find, intuitive and consistent.</t>
  </si>
  <si>
    <t xml:space="preserve">The navigation has sufficient flexibility to allow users to navigate by their desired means (e.g. searching, browse by type, browse by name, most recent etc…). </t>
  </si>
  <si>
    <t xml:space="preserve">Se puede usar el buscador, un menú vertical situado en el lateral y un menú horizontal situado en el nav de la página. </t>
  </si>
  <si>
    <t>The site or application structure is clear, easily understood and addresses common user goals.</t>
  </si>
  <si>
    <t>Links are clear, descriptive and and well labelled.</t>
  </si>
  <si>
    <t>En la tienda, cada producto tiene un botón "más" que nos lleva a la ficha del producto, creemos que tiene mas sentido llamarlo ver producto o mas informacion, pero asi es un poco confuso, porque podría significar mas opciones o más información.</t>
  </si>
  <si>
    <t>Browser standard functions (e.g. 'back', 'forward', 'bookmark') are supported.</t>
  </si>
  <si>
    <t>The current location is clearly indicated (e.g. breadcrumb, highlighted menu item).</t>
  </si>
  <si>
    <t>Cuando estas sobre un elemento no se nos resalta, pero al estar sobre un boton si que vemos como este cambia de color.</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</si>
  <si>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</si>
  <si>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</si>
  <si>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</si>
  <si>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</si>
  <si>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</si>
  <si>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Muestra de una forma simple los elementos, estos se pueden ordenar de distintas formas, pero no se pueden filtrar por distintos parametros.</t>
  </si>
  <si>
    <t>The search facility deals well with common searchs (e.g. showing most popular results), misspellings and abbreviations.</t>
  </si>
  <si>
    <t xml:space="preserve">No permite ordenar por popularidad, por lo que seguramente no se tenga en cuenta, aunque puedes no escribir completamente el nombre del producto, pero la parte que escribas debe ser correcta. </t>
  </si>
  <si>
    <t>Search results are relevant, comprehensive, precise, and well displayed.</t>
  </si>
  <si>
    <t>La busqueda es precisa, ademas tiene en cuenta la composicion del producto. Ejemplo: Si buscas cebolla, ademas de cebolla, te mostrara elementos que tengan en su composicion cebolla.</t>
  </si>
  <si>
    <t>Control &amp; feedback</t>
  </si>
  <si>
    <t>Prompt and appropriate feedback is given (e.g. following a successful or unsuccessful action).</t>
  </si>
  <si>
    <t>Ya hemos mencionado que el feedback de algunos botones no es del todo bueno.</t>
  </si>
  <si>
    <t>Users can easily undo, go back and change or cancel actions; or are at least given the chance to confirm an action before commiting (e.g. before placing an order).</t>
  </si>
  <si>
    <t>Users can easily give feedback (e.g. via email or an online feedback / contact us form).</t>
  </si>
  <si>
    <t>Tienen diversos metodos de contacto.</t>
  </si>
  <si>
    <t>Forms</t>
  </si>
  <si>
    <t>Complex forms and processes are broken up into readily understood steps and sections. Where a process is used a progress indicator is present with clear numbers or named stages.</t>
  </si>
  <si>
    <t>El formulario de registro esta dividido en diversas paginas, aunque no se nos indica cuanto nos queda.</t>
  </si>
  <si>
    <t>A minimal amount of information is requested and where required justification is given for asking for information (e.g. date of birth, telephone number).</t>
  </si>
  <si>
    <t>Aunque se nos pide el DNI, que me parece un poco excesivo, el resto de cosas son necesarias para realizar el pedido.</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</si>
  <si>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</si>
  <si>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</si>
  <si>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</si>
  <si>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no hay informacion.</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</si>
  <si>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</si>
  <si>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</si>
  <si>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</si>
  <si>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</si>
  <si>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 xml:space="preserve">Cuando falta o rellenamos mal un campo obligatorio , se nos indica que no es válido.
</t>
  </si>
  <si>
    <t>Users are able to easily recover (i.e. not have to start again) from errors.</t>
  </si>
  <si>
    <t>Al enviar el formulario, si tienes datos mal, este borrará varios de los campos válidos.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</si>
  <si>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</si>
  <si>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</si>
  <si>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</si>
  <si>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</si>
  <si>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</si>
  <si>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</si>
  <si>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</si>
  <si>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</si>
  <si>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</si>
  <si>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</si>
  <si>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Es una seccion distinta de la web, siempre puedes volver hacia atras.</t>
  </si>
  <si>
    <t>Users can easily get further help (e.g. telephone or email address).</t>
  </si>
  <si>
    <t>Performance</t>
  </si>
  <si>
    <t>Site or application performance doesn't inhibit the user experience (e.g. slow page downloads, long delays).</t>
  </si>
  <si>
    <t>A veces le cuesta cargar. Pero por lo general va bien.</t>
  </si>
  <si>
    <t>Errors and reliabilty issues don't inhibit the user experience.</t>
  </si>
  <si>
    <t>No hemos observado errores.</t>
  </si>
  <si>
    <t>Possible user configurations (e.g. browsers, resolutions, computer specs) are supported.</t>
  </si>
  <si>
    <t>La pagina web se ve bien tanto en pc como en dispositivos moviles.</t>
  </si>
  <si>
    <t>Overall usability score (out of 100) *</t>
  </si>
  <si>
    <t>Usability guidelines</t>
  </si>
  <si>
    <t>Importance</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</si>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</sst>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0"/>
      <name val="Arial"/>
    </font>
    <font>
      <sz val="10"/>
      <name val="Arial"/>
    </font>
    <font>
      <sz val="8"/>
      <name val="Arial"/>
    </font>
    <font>
      <b/>
      <sz val="10"/>
      <color indexed="18"/>
      <name val="Arial"/>
      <family val="2"/>
    </font>
    <font>
      <b/>
      <sz val="10"/>
      <name val="Arial"/>
      <family val="2"/>
    </font>
    <font>
      <sz val="10"/>
      <name val="Bliss 2 Medium"/>
      <family val="3"/>
    </font>
    <font>
      <b/>
      <sz val="10"/>
      <color indexed="18"/>
      <name val="Bliss 2 Medium"/>
      <family val="3"/>
    </font>
    <font>
      <sz val="10"/>
      <color indexed="18"/>
      <name val="Bliss 2 Regular"/>
      <family val="3"/>
    </font>
    <font>
      <sz val="18"/>
      <color indexed="9"/>
      <name val="Arial"/>
    </font>
    <font>
      <b/>
      <sz val="16"/>
      <color indexed="23"/>
      <name val="Arial"/>
      <family val="2"/>
    </font>
    <font>
      <b/>
      <sz val="12"/>
      <color indexed="23"/>
      <name val="Arial"/>
      <family val="2"/>
    </font>
    <font>
      <sz val="14"/>
      <color indexed="9"/>
      <name val="Arial"/>
      <family val="2"/>
    </font>
    <font>
      <sz val="14"/>
      <color indexed="9"/>
      <name val="Arial"/>
    </font>
    <font>
      <b/>
      <sz val="14"/>
      <color indexed="9"/>
      <name val="Bliss 2 Medium"/>
    </font>
    <font>
      <sz val="10"/>
      <color indexed="63"/>
      <name val="Arial"/>
    </font>
    <font>
      <b/>
      <sz val="14"/>
      <color indexed="9"/>
      <name val="Arial"/>
      <family val="2"/>
    </font>
    <font>
      <sz val="10"/>
      <name val="Arial"/>
      <family val="2"/>
    </font>
    <font>
      <sz val="10"/>
      <color indexed="22"/>
      <name val="Arial"/>
    </font>
    <font>
      <i/>
      <sz val="10"/>
      <color indexed="22"/>
      <name val="Arial"/>
    </font>
    <font>
      <sz val="10"/>
      <color indexed="9"/>
      <name val="Arial"/>
    </font>
    <font>
      <b/>
      <sz val="16"/>
      <color indexed="18"/>
      <name val="Arial"/>
      <family val="2"/>
    </font>
    <font>
      <sz val="8"/>
      <name val="Arial"/>
      <family val="2"/>
    </font>
    <font>
      <sz val="10"/>
      <color indexed="23"/>
      <name val="Arial"/>
    </font>
    <font>
      <sz val="10"/>
      <color indexed="23"/>
      <name val="Arial"/>
      <family val="2"/>
    </font>
    <font>
      <b/>
      <sz val="10"/>
      <name val="Bliss 2 Medium"/>
    </font>
    <font>
      <i/>
      <sz val="8"/>
      <name val="Arial"/>
    </font>
    <font>
      <sz val="8"/>
      <color indexed="81"/>
      <name val="Tahoma"/>
    </font>
    <font>
      <sz val="8"/>
      <color indexed="18"/>
      <name val="Arial"/>
      <family val="2"/>
    </font>
    <font>
      <sz val="8"/>
      <color indexed="18"/>
      <name val="Arial"/>
    </font>
    <font>
      <b/>
      <sz val="8"/>
      <color indexed="81"/>
      <name val="Tahoma"/>
      <family val="2"/>
    </font>
    <font>
      <sz val="8"/>
      <color indexed="81"/>
      <name val="Tahoma"/>
      <family val="2"/>
    </font>
    <font>
      <b/>
      <sz val="8"/>
      <color indexed="63"/>
      <name val="Arial"/>
      <family val="2"/>
    </font>
    <font>
      <sz val="8"/>
      <color indexed="63"/>
      <name val="Arial"/>
      <family val="2"/>
    </font>
    <font>
      <sz val="10"/>
      <color indexed="63"/>
      <name val="Arial"/>
      <family val="2"/>
    </font>
    <font>
      <b/>
      <sz val="10"/>
      <color indexed="63"/>
      <name val="Arial"/>
      <family val="2"/>
    </font>
  </fonts>
  <fills count="3">
    <fill>
      <patternFill patternType="none"/>
    </fill>
    <fill>
      <patternFill patternType="gray125"/>
    </fill>
    <fill>
      <patternFill patternType="solid">
        <fgColor indexed="6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thin">
        <color indexed="22"/>
      </left>
      <right/>
      <top/>
      <bottom/>
      <diagonal/>
    </border>
    <border>
      <left/>
      <right style="thin">
        <color indexed="22"/>
      </right>
      <top/>
      <bottom/>
      <diagonal/>
    </border>
    <border>
      <left style="medium">
        <color indexed="9"/>
      </left>
      <right style="medium">
        <color indexed="9"/>
      </right>
      <top style="medium">
        <color indexed="9"/>
      </top>
      <bottom style="medium">
        <color indexed="9"/>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s>
  <cellStyleXfs count="1">
    <xf numFmtId="0" fontId="0" fillId="0" borderId="0"/>
  </cellStyleXfs>
  <cellXfs count="131">
    <xf numFmtId="0" fontId="0" fillId="0" borderId="0" xfId="0"/>
    <xf numFmtId="0" fontId="0" fillId="0" borderId="0" xfId="0" applyProtection="1">
      <protection locked="0"/>
    </xf>
    <xf numFmtId="0" fontId="3" fillId="0" borderId="0" xfId="0" applyFont="1" applyProtection="1">
      <protection locked="0"/>
    </xf>
    <xf numFmtId="0" fontId="5" fillId="0" borderId="0" xfId="0" applyFont="1" applyAlignment="1">
      <alignment horizontal="center"/>
    </xf>
    <xf numFmtId="0" fontId="0" fillId="0" borderId="0" xfId="0" applyFill="1" applyBorder="1" applyAlignment="1" applyProtection="1">
      <alignment vertical="top" wrapText="1"/>
      <protection locked="0"/>
    </xf>
    <xf numFmtId="0" fontId="0" fillId="0" borderId="0" xfId="0" applyFill="1" applyBorder="1" applyAlignment="1" applyProtection="1">
      <alignment horizontal="left" vertical="top" wrapText="1"/>
      <protection locked="0"/>
    </xf>
    <xf numFmtId="0" fontId="0" fillId="0" borderId="0" xfId="0" applyAlignment="1" applyProtection="1">
      <alignment horizontal="right"/>
    </xf>
    <xf numFmtId="0" fontId="0" fillId="0" borderId="0" xfId="0" applyProtection="1"/>
    <xf numFmtId="0" fontId="3" fillId="0" borderId="0" xfId="0" applyFont="1" applyProtection="1"/>
    <xf numFmtId="0" fontId="0" fillId="0" borderId="0" xfId="0" applyAlignment="1" applyProtection="1">
      <alignment wrapText="1"/>
    </xf>
    <xf numFmtId="0" fontId="5" fillId="0" borderId="0" xfId="0" applyFont="1" applyBorder="1" applyAlignment="1" applyProtection="1">
      <alignment horizontal="center" vertical="center"/>
    </xf>
    <xf numFmtId="0" fontId="6"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Fill="1" applyProtection="1"/>
    <xf numFmtId="0" fontId="1" fillId="0" borderId="0" xfId="0" applyFont="1"/>
    <xf numFmtId="0" fontId="0" fillId="0" borderId="0" xfId="0" applyAlignment="1" applyProtection="1">
      <alignment vertical="top" wrapText="1"/>
    </xf>
    <xf numFmtId="0" fontId="7" fillId="0" borderId="0" xfId="0" applyFont="1" applyAlignment="1" applyProtection="1">
      <alignment horizontal="right"/>
    </xf>
    <xf numFmtId="0" fontId="0" fillId="0" borderId="0" xfId="0" applyBorder="1"/>
    <xf numFmtId="0" fontId="0" fillId="0" borderId="0" xfId="0" applyFill="1" applyBorder="1" applyAlignment="1" applyProtection="1">
      <alignment horizontal="left" vertical="top" wrapText="1"/>
    </xf>
    <xf numFmtId="0" fontId="0" fillId="0" borderId="0" xfId="0" applyFill="1" applyBorder="1" applyAlignment="1">
      <alignment horizontal="left" vertical="top" wrapText="1"/>
    </xf>
    <xf numFmtId="0" fontId="0" fillId="0" borderId="0" xfId="0" applyAlignment="1" applyProtection="1">
      <alignment horizontal="right"/>
      <protection locked="0"/>
    </xf>
    <xf numFmtId="0" fontId="0" fillId="0" borderId="0" xfId="0" applyAlignment="1" applyProtection="1">
      <alignment vertical="center" wrapText="1"/>
    </xf>
    <xf numFmtId="0" fontId="3" fillId="0" borderId="0" xfId="0" applyFont="1" applyAlignment="1" applyProtection="1">
      <alignment vertical="center" wrapText="1"/>
    </xf>
    <xf numFmtId="0" fontId="0" fillId="0" borderId="0" xfId="0" applyAlignment="1" applyProtection="1">
      <alignment vertical="center"/>
    </xf>
    <xf numFmtId="0" fontId="19" fillId="0" borderId="0" xfId="0" applyFont="1" applyFill="1" applyBorder="1" applyAlignment="1" applyProtection="1">
      <alignment horizontal="left" vertical="top" wrapText="1"/>
    </xf>
    <xf numFmtId="0" fontId="17" fillId="0" borderId="0" xfId="0" applyFont="1" applyAlignment="1" applyProtection="1">
      <alignment horizontal="right" vertical="top"/>
    </xf>
    <xf numFmtId="0" fontId="17" fillId="0" borderId="0" xfId="0" applyFont="1" applyAlignment="1" applyProtection="1">
      <alignment horizontal="right"/>
    </xf>
    <xf numFmtId="9" fontId="17" fillId="0" borderId="0" xfId="0" applyNumberFormat="1" applyFont="1" applyAlignment="1" applyProtection="1">
      <alignment horizontal="right"/>
    </xf>
    <xf numFmtId="0" fontId="17" fillId="0" borderId="0" xfId="0" applyFont="1" applyProtection="1"/>
    <xf numFmtId="0" fontId="17" fillId="0" borderId="0" xfId="0" applyFont="1" applyAlignment="1" applyProtection="1"/>
    <xf numFmtId="0" fontId="17" fillId="0" borderId="0" xfId="0" applyFont="1" applyFill="1" applyBorder="1" applyAlignment="1" applyProtection="1">
      <alignment horizontal="right" wrapText="1"/>
    </xf>
    <xf numFmtId="9" fontId="17" fillId="0" borderId="0" xfId="0" applyNumberFormat="1" applyFont="1" applyFill="1" applyBorder="1" applyAlignment="1" applyProtection="1">
      <alignment horizontal="right" wrapText="1"/>
    </xf>
    <xf numFmtId="0" fontId="17" fillId="0" borderId="0" xfId="0" applyFont="1" applyFill="1" applyBorder="1" applyAlignment="1" applyProtection="1">
      <alignment vertical="top" wrapText="1"/>
    </xf>
    <xf numFmtId="0" fontId="17" fillId="0" borderId="0" xfId="0" applyFont="1" applyFill="1" applyBorder="1" applyAlignment="1" applyProtection="1">
      <alignment horizontal="left" vertical="top" wrapText="1"/>
    </xf>
    <xf numFmtId="0" fontId="18" fillId="0" borderId="0" xfId="0" applyFont="1" applyAlignment="1" applyProtection="1">
      <alignment horizontal="right"/>
    </xf>
    <xf numFmtId="0" fontId="18" fillId="0" borderId="0" xfId="0" applyFont="1" applyProtection="1"/>
    <xf numFmtId="0" fontId="19" fillId="0" borderId="0" xfId="0" applyFont="1" applyFill="1" applyBorder="1" applyProtection="1"/>
    <xf numFmtId="0" fontId="19" fillId="0" borderId="0" xfId="0" applyFont="1" applyFill="1" applyBorder="1" applyAlignment="1" applyProtection="1">
      <alignment horizontal="left"/>
    </xf>
    <xf numFmtId="0" fontId="19" fillId="0" borderId="0" xfId="0" applyFont="1" applyFill="1" applyBorder="1" applyAlignment="1" applyProtection="1">
      <alignment horizontal="left" vertical="top"/>
    </xf>
    <xf numFmtId="0" fontId="14" fillId="0" borderId="0" xfId="0" applyFont="1"/>
    <xf numFmtId="0" fontId="14" fillId="0" borderId="0" xfId="0" applyFont="1" applyFill="1" applyBorder="1" applyAlignment="1">
      <alignment horizontal="left" vertical="top" wrapText="1"/>
    </xf>
    <xf numFmtId="0" fontId="14" fillId="0" borderId="0" xfId="0" applyFont="1" applyFill="1" applyBorder="1" applyAlignment="1" applyProtection="1">
      <alignment vertical="top" wrapText="1"/>
      <protection locked="0"/>
    </xf>
    <xf numFmtId="0" fontId="14" fillId="0" borderId="0" xfId="0" applyFont="1" applyBorder="1"/>
    <xf numFmtId="0" fontId="0" fillId="0" borderId="0" xfId="0" applyAlignment="1" applyProtection="1">
      <alignment vertical="top"/>
    </xf>
    <xf numFmtId="0" fontId="0" fillId="0" borderId="0" xfId="0" applyAlignment="1" applyProtection="1">
      <alignment vertical="top"/>
      <protection locked="0"/>
    </xf>
    <xf numFmtId="9" fontId="17" fillId="0" borderId="0" xfId="0" applyNumberFormat="1" applyFont="1" applyAlignment="1" applyProtection="1">
      <alignment horizontal="right" vertical="top"/>
    </xf>
    <xf numFmtId="0" fontId="17" fillId="0" borderId="0" xfId="0" applyFont="1" applyAlignment="1" applyProtection="1">
      <alignment vertical="top"/>
    </xf>
    <xf numFmtId="0" fontId="0" fillId="0" borderId="0" xfId="0" applyAlignment="1">
      <alignment vertical="top"/>
    </xf>
    <xf numFmtId="0" fontId="5" fillId="0" borderId="0" xfId="0" applyFont="1" applyBorder="1" applyAlignment="1" applyProtection="1">
      <alignment horizontal="center" vertical="top"/>
    </xf>
    <xf numFmtId="0" fontId="5" fillId="0" borderId="0" xfId="0" applyFont="1" applyBorder="1" applyAlignment="1" applyProtection="1">
      <alignment horizontal="center" vertical="center"/>
      <protection locked="0"/>
    </xf>
    <xf numFmtId="0" fontId="0" fillId="0" borderId="0" xfId="0" applyBorder="1" applyProtection="1"/>
    <xf numFmtId="0" fontId="0" fillId="0" borderId="0" xfId="0" applyBorder="1" applyProtection="1">
      <protection locked="0"/>
    </xf>
    <xf numFmtId="0" fontId="19" fillId="0" borderId="0" xfId="0" applyFont="1" applyProtection="1"/>
    <xf numFmtId="0" fontId="0" fillId="0" borderId="0" xfId="0" applyAlignment="1">
      <alignment wrapText="1"/>
    </xf>
    <xf numFmtId="0" fontId="0" fillId="0" borderId="0" xfId="0" applyAlignment="1"/>
    <xf numFmtId="0" fontId="22" fillId="0" borderId="0" xfId="0" applyFont="1" applyAlignment="1">
      <alignment horizontal="left" vertical="top"/>
    </xf>
    <xf numFmtId="0" fontId="0" fillId="0" borderId="0" xfId="0" applyFill="1" applyAlignment="1" applyProtection="1">
      <alignment horizontal="left"/>
    </xf>
    <xf numFmtId="0" fontId="24" fillId="0" borderId="1" xfId="0" applyFont="1" applyBorder="1" applyAlignment="1" applyProtection="1">
      <alignment horizontal="center" vertical="center"/>
      <protection locked="0"/>
    </xf>
    <xf numFmtId="0" fontId="25" fillId="0" borderId="1" xfId="0" applyFont="1" applyBorder="1" applyAlignment="1" applyProtection="1">
      <alignment horizontal="left" vertical="top" wrapText="1"/>
      <protection locked="0"/>
    </xf>
    <xf numFmtId="164" fontId="5" fillId="0" borderId="0" xfId="0" applyNumberFormat="1" applyFont="1" applyAlignment="1">
      <alignment horizontal="center"/>
    </xf>
    <xf numFmtId="0" fontId="4" fillId="0" borderId="0" xfId="0" applyFont="1"/>
    <xf numFmtId="0" fontId="0" fillId="0" borderId="0" xfId="0" applyAlignment="1">
      <alignment horizontal="left"/>
    </xf>
    <xf numFmtId="0" fontId="0" fillId="0" borderId="0" xfId="0" applyAlignment="1">
      <alignment vertical="center"/>
    </xf>
    <xf numFmtId="0" fontId="4" fillId="0" borderId="2" xfId="0" applyFont="1" applyBorder="1" applyAlignment="1" applyProtection="1">
      <alignment vertical="top" wrapText="1"/>
    </xf>
    <xf numFmtId="0" fontId="4" fillId="0" borderId="2" xfId="0" applyFont="1" applyFill="1" applyBorder="1" applyAlignment="1" applyProtection="1">
      <alignment vertical="top" wrapText="1"/>
    </xf>
    <xf numFmtId="0" fontId="21" fillId="0" borderId="0" xfId="0" applyFont="1" applyFill="1" applyBorder="1" applyAlignment="1" applyProtection="1">
      <alignment horizontal="left" vertical="top"/>
      <protection locked="0"/>
    </xf>
    <xf numFmtId="0" fontId="0" fillId="0" borderId="0" xfId="0" applyFill="1" applyBorder="1" applyAlignment="1" applyProtection="1">
      <alignment horizontal="right"/>
      <protection locked="0"/>
    </xf>
    <xf numFmtId="0" fontId="0" fillId="0" borderId="0" xfId="0" applyFill="1" applyBorder="1" applyProtection="1">
      <protection locked="0"/>
    </xf>
    <xf numFmtId="0" fontId="0" fillId="0" borderId="0" xfId="0" applyFill="1" applyBorder="1"/>
    <xf numFmtId="0" fontId="4"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xf>
    <xf numFmtId="0" fontId="28" fillId="0" borderId="0" xfId="0" applyFont="1" applyAlignment="1">
      <alignment vertical="center" wrapText="1"/>
    </xf>
    <xf numFmtId="0" fontId="27" fillId="0" borderId="0" xfId="0" applyFont="1" applyAlignment="1" applyProtection="1">
      <alignment horizontal="center" vertical="center" wrapText="1"/>
    </xf>
    <xf numFmtId="0" fontId="0" fillId="0" borderId="0" xfId="0" applyAlignment="1" applyProtection="1">
      <alignment vertical="center"/>
      <protection locked="0"/>
    </xf>
    <xf numFmtId="0" fontId="28" fillId="0" borderId="0" xfId="0" applyFont="1" applyAlignment="1" applyProtection="1">
      <alignment vertical="center" wrapText="1"/>
      <protection locked="0"/>
    </xf>
    <xf numFmtId="0" fontId="20" fillId="0" borderId="0" xfId="0" applyFont="1" applyAlignment="1" applyProtection="1">
      <alignment vertical="top"/>
    </xf>
    <xf numFmtId="0" fontId="7" fillId="0" borderId="0" xfId="0" applyFont="1" applyAlignment="1" applyProtection="1">
      <alignment horizontal="right" vertical="top"/>
    </xf>
    <xf numFmtId="0" fontId="20" fillId="0" borderId="0" xfId="0" applyFont="1" applyAlignment="1" applyProtection="1">
      <alignment horizontal="center" vertical="top"/>
    </xf>
    <xf numFmtId="0" fontId="20" fillId="0" borderId="0" xfId="0" applyFont="1" applyAlignment="1" applyProtection="1">
      <alignment horizontal="left" vertical="top"/>
    </xf>
    <xf numFmtId="0" fontId="24" fillId="0" borderId="2" xfId="0" applyFont="1" applyBorder="1" applyAlignment="1" applyProtection="1">
      <alignment horizontal="center" vertical="top"/>
      <protection locked="0"/>
    </xf>
    <xf numFmtId="0" fontId="1" fillId="0" borderId="0" xfId="0" applyFont="1" applyFill="1" applyBorder="1" applyAlignment="1" applyProtection="1">
      <alignment horizontal="left" vertical="top"/>
    </xf>
    <xf numFmtId="0" fontId="1" fillId="0" borderId="0" xfId="0" applyFont="1" applyFill="1" applyBorder="1" applyAlignment="1" applyProtection="1"/>
    <xf numFmtId="0" fontId="1" fillId="0" borderId="0" xfId="0" applyFont="1" applyFill="1" applyBorder="1" applyAlignment="1">
      <alignment horizontal="left" vertical="top" wrapText="1"/>
    </xf>
    <xf numFmtId="0" fontId="22" fillId="0" borderId="2" xfId="0" applyFont="1" applyBorder="1" applyAlignment="1">
      <alignment horizontal="left" vertical="top"/>
    </xf>
    <xf numFmtId="0" fontId="9" fillId="0" borderId="0" xfId="0" applyFont="1" applyAlignment="1" applyProtection="1">
      <alignment horizontal="left" vertical="top"/>
    </xf>
    <xf numFmtId="0" fontId="9" fillId="0" borderId="0" xfId="0" applyFont="1" applyAlignment="1" applyProtection="1">
      <alignment horizontal="center" vertical="top"/>
    </xf>
    <xf numFmtId="0" fontId="2" fillId="0" borderId="0" xfId="0" applyFont="1" applyAlignment="1">
      <alignment vertical="center" wrapText="1"/>
    </xf>
    <xf numFmtId="0" fontId="21" fillId="0" borderId="0" xfId="0" applyFont="1" applyAlignment="1" applyProtection="1">
      <alignment horizontal="center" vertical="center" wrapText="1"/>
    </xf>
    <xf numFmtId="0" fontId="21" fillId="0" borderId="0" xfId="0" applyFont="1" applyAlignment="1" applyProtection="1">
      <alignment vertical="center" wrapText="1"/>
      <protection locked="0"/>
    </xf>
    <xf numFmtId="0" fontId="10" fillId="0" borderId="0" xfId="0" applyFont="1" applyProtection="1"/>
    <xf numFmtId="0" fontId="11" fillId="2" borderId="3" xfId="0" applyFont="1" applyFill="1" applyBorder="1" applyAlignment="1" applyProtection="1">
      <alignment horizontal="left" vertical="center" indent="1"/>
    </xf>
    <xf numFmtId="0" fontId="11" fillId="2" borderId="4" xfId="0" applyFont="1" applyFill="1" applyBorder="1" applyProtection="1"/>
    <xf numFmtId="0" fontId="12" fillId="2" borderId="5" xfId="0" applyFont="1" applyFill="1" applyBorder="1" applyProtection="1"/>
    <xf numFmtId="0" fontId="19" fillId="2" borderId="0" xfId="0" applyFont="1" applyFill="1" applyProtection="1">
      <protection locked="0"/>
    </xf>
    <xf numFmtId="0" fontId="11" fillId="2" borderId="3" xfId="0" applyNumberFormat="1" applyFont="1" applyFill="1" applyBorder="1" applyAlignment="1" applyProtection="1">
      <alignment horizontal="center" vertical="center"/>
    </xf>
    <xf numFmtId="0" fontId="15" fillId="2" borderId="3" xfId="0" applyFont="1" applyFill="1" applyBorder="1" applyAlignment="1" applyProtection="1">
      <alignment horizontal="left" vertical="center" indent="1"/>
    </xf>
    <xf numFmtId="0" fontId="10" fillId="0" borderId="0" xfId="0" applyFont="1" applyAlignment="1" applyProtection="1">
      <alignment vertical="top"/>
    </xf>
    <xf numFmtId="0" fontId="0" fillId="0" borderId="0" xfId="0" applyAlignment="1">
      <alignment horizontal="center"/>
    </xf>
    <xf numFmtId="9" fontId="0" fillId="0" borderId="0" xfId="0" applyNumberFormat="1" applyAlignment="1">
      <alignment horizontal="left"/>
    </xf>
    <xf numFmtId="0" fontId="17" fillId="0" borderId="0" xfId="0" applyFont="1" applyFill="1" applyBorder="1" applyAlignment="1" applyProtection="1">
      <alignment wrapText="1"/>
    </xf>
    <xf numFmtId="0" fontId="31" fillId="0" borderId="6" xfId="0" applyFont="1" applyBorder="1" applyAlignment="1">
      <alignment horizontal="left"/>
    </xf>
    <xf numFmtId="0" fontId="34" fillId="0" borderId="0" xfId="0" applyFont="1" applyBorder="1" applyAlignment="1">
      <alignment horizontal="left"/>
    </xf>
    <xf numFmtId="0" fontId="34" fillId="0" borderId="7" xfId="0" applyFont="1" applyBorder="1" applyAlignment="1">
      <alignment horizontal="left"/>
    </xf>
    <xf numFmtId="1" fontId="13" fillId="2" borderId="8" xfId="0" applyNumberFormat="1" applyFont="1" applyFill="1" applyBorder="1" applyAlignment="1" applyProtection="1">
      <alignment horizontal="center" vertical="center"/>
    </xf>
    <xf numFmtId="1" fontId="0" fillId="0" borderId="0" xfId="0" applyNumberFormat="1"/>
    <xf numFmtId="1" fontId="16" fillId="0" borderId="0" xfId="0" applyNumberFormat="1" applyFont="1" applyAlignment="1">
      <alignment horizontal="left"/>
    </xf>
    <xf numFmtId="1" fontId="0" fillId="0" borderId="0" xfId="0" applyNumberFormat="1" applyAlignment="1">
      <alignment horizontal="left"/>
    </xf>
    <xf numFmtId="0" fontId="17" fillId="0" borderId="0" xfId="0" applyFont="1" applyBorder="1" applyAlignment="1" applyProtection="1">
      <alignment horizontal="right" vertical="top"/>
    </xf>
    <xf numFmtId="0" fontId="0" fillId="0" borderId="0" xfId="0" applyAlignment="1"/>
    <xf numFmtId="0" fontId="17" fillId="0" borderId="0" xfId="0" applyFont="1" applyBorder="1" applyAlignment="1" applyProtection="1">
      <alignment horizontal="right" vertical="top" wrapText="1"/>
    </xf>
    <xf numFmtId="0" fontId="32" fillId="0" borderId="6" xfId="0" applyFont="1" applyBorder="1" applyAlignment="1">
      <alignment wrapText="1"/>
    </xf>
    <xf numFmtId="0" fontId="33" fillId="0" borderId="0" xfId="0" applyFont="1" applyBorder="1" applyAlignment="1">
      <alignment wrapText="1"/>
    </xf>
    <xf numFmtId="0" fontId="33" fillId="0" borderId="7" xfId="0" applyFont="1" applyBorder="1" applyAlignment="1">
      <alignment wrapText="1"/>
    </xf>
    <xf numFmtId="0" fontId="32" fillId="0" borderId="9" xfId="0" applyFont="1" applyBorder="1" applyAlignment="1">
      <alignment wrapText="1"/>
    </xf>
    <xf numFmtId="0" fontId="33" fillId="0" borderId="10" xfId="0" applyFont="1" applyBorder="1" applyAlignment="1">
      <alignment wrapText="1"/>
    </xf>
    <xf numFmtId="0" fontId="33" fillId="0" borderId="11" xfId="0" applyFont="1" applyBorder="1" applyAlignment="1">
      <alignment wrapText="1"/>
    </xf>
    <xf numFmtId="0" fontId="32" fillId="0" borderId="12" xfId="0" applyFont="1" applyBorder="1" applyAlignment="1">
      <alignment wrapText="1"/>
    </xf>
    <xf numFmtId="0" fontId="33" fillId="0" borderId="13" xfId="0" applyFont="1" applyBorder="1" applyAlignment="1">
      <alignment wrapText="1"/>
    </xf>
    <xf numFmtId="0" fontId="33" fillId="0" borderId="14" xfId="0" applyFont="1" applyBorder="1" applyAlignment="1">
      <alignment wrapText="1"/>
    </xf>
    <xf numFmtId="0" fontId="32" fillId="0" borderId="6" xfId="0" applyFont="1" applyBorder="1" applyAlignment="1">
      <alignment horizontal="left" wrapText="1"/>
    </xf>
    <xf numFmtId="0" fontId="33" fillId="0" borderId="0" xfId="0" applyFont="1" applyBorder="1" applyAlignment="1">
      <alignment horizontal="left" wrapText="1"/>
    </xf>
    <xf numFmtId="0" fontId="33" fillId="0" borderId="7" xfId="0" applyFont="1" applyBorder="1" applyAlignment="1">
      <alignment horizontal="left" wrapText="1"/>
    </xf>
    <xf numFmtId="0" fontId="17" fillId="0" borderId="0" xfId="0" applyFont="1" applyBorder="1" applyAlignment="1" applyProtection="1">
      <alignment horizontal="right" vertical="top"/>
    </xf>
    <xf numFmtId="0" fontId="0" fillId="0" borderId="0" xfId="0" applyAlignment="1"/>
    <xf numFmtId="0" fontId="9" fillId="0" borderId="0" xfId="0" applyFont="1" applyAlignment="1" applyProtection="1">
      <alignment vertical="top"/>
    </xf>
    <xf numFmtId="0" fontId="23" fillId="0" borderId="0" xfId="0" applyFont="1" applyAlignment="1">
      <alignment vertical="top"/>
    </xf>
    <xf numFmtId="0" fontId="8" fillId="2" borderId="0" xfId="0" applyFont="1" applyFill="1" applyAlignment="1" applyProtection="1"/>
    <xf numFmtId="0" fontId="19" fillId="2" borderId="0" xfId="0" applyFont="1" applyFill="1" applyAlignment="1"/>
    <xf numFmtId="0" fontId="17" fillId="0" borderId="0" xfId="0" applyFont="1" applyBorder="1" applyAlignment="1" applyProtection="1">
      <alignment horizontal="right" vertical="top" wrapText="1"/>
    </xf>
    <xf numFmtId="0" fontId="0" fillId="0" borderId="0" xfId="0" applyAlignment="1">
      <alignment horizontal="right"/>
    </xf>
    <xf numFmtId="0" fontId="4" fillId="0" borderId="0" xfId="0" applyFont="1" applyAlignment="1"/>
  </cellXfs>
  <cellStyles count="1">
    <cellStyle name="Normal" xfId="0" builtinId="0"/>
  </cellStyles>
  <dxfs count="2">
    <dxf>
      <fill>
        <patternFill>
          <bgColor indexed="26"/>
        </patternFill>
      </fill>
    </dxf>
    <dxf>
      <fill>
        <patternFill>
          <bgColor indexed="2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D01608"/>
      <rgbColor rgb="000066CC"/>
      <rgbColor rgb="00DBF3E3"/>
      <rgbColor rgb="00000080"/>
      <rgbColor rgb="00FF00FF"/>
      <rgbColor rgb="00FFFF00"/>
      <rgbColor rgb="0000FFFF"/>
      <rgbColor rgb="00800080"/>
      <rgbColor rgb="00800000"/>
      <rgbColor rgb="00D4DDEC"/>
      <rgbColor rgb="00E4EAE5"/>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0</xdr:col>
      <xdr:colOff>257175</xdr:colOff>
      <xdr:row>4</xdr:row>
      <xdr:rowOff>304800</xdr:rowOff>
    </xdr:to>
    <xdr:pic>
      <xdr:nvPicPr>
        <xdr:cNvPr id="1126" name="Picture 102">
          <a:extLst>
            <a:ext uri="{FF2B5EF4-FFF2-40B4-BE49-F238E27FC236}">
              <a16:creationId xmlns:a16="http://schemas.microsoft.com/office/drawing/2014/main" id="{BFD14502-1FFF-E4F2-FE86-52F3C07F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904875"/>
          <a:ext cx="2190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44F8-3B63-40B2-838A-148DB056D067}">
  <dimension ref="A1:V126"/>
  <sheetViews>
    <sheetView tabSelected="1" topLeftCell="A11" zoomScaleNormal="100" workbookViewId="0">
      <selection activeCell="K21" sqref="K21"/>
    </sheetView>
  </sheetViews>
  <sheetFormatPr defaultRowHeight="13.5"/>
  <cols>
    <col min="1" max="1" width="4.5703125" customWidth="1"/>
    <col min="2" max="2" width="60.28515625" customWidth="1"/>
    <col min="3" max="3" width="4.5703125" customWidth="1"/>
    <col min="4" max="4" width="13.85546875" style="3" customWidth="1"/>
    <col min="5" max="5" width="11.5703125" style="1" hidden="1" customWidth="1"/>
    <col min="6" max="6" width="6.7109375" style="1" hidden="1" customWidth="1"/>
    <col min="7" max="7" width="4.42578125" style="1" hidden="1" customWidth="1"/>
    <col min="8" max="8" width="4.140625" style="1" customWidth="1"/>
    <col min="9" max="9" width="51.28515625" style="1" customWidth="1"/>
    <col min="10" max="10" width="2.140625" style="7" customWidth="1"/>
    <col min="11" max="12" width="12.140625" style="20" customWidth="1"/>
    <col min="13" max="13" width="9.140625" style="1"/>
  </cols>
  <sheetData>
    <row r="1" spans="1:22" ht="23.25">
      <c r="A1" s="126" t="s">
        <v>0</v>
      </c>
      <c r="B1" s="127"/>
      <c r="C1" s="127"/>
      <c r="D1" s="127"/>
      <c r="E1" s="127"/>
      <c r="F1" s="127"/>
      <c r="G1" s="127"/>
      <c r="H1" s="127"/>
      <c r="I1" s="127"/>
      <c r="J1" s="13"/>
      <c r="K1" s="69"/>
      <c r="L1" s="70"/>
      <c r="M1" s="70"/>
      <c r="N1" s="70"/>
      <c r="O1" s="70"/>
      <c r="P1" s="81"/>
      <c r="Q1" s="36" t="s">
        <v>1</v>
      </c>
      <c r="R1" s="37">
        <v>0</v>
      </c>
      <c r="S1" s="14"/>
      <c r="T1" s="14"/>
      <c r="U1" s="14"/>
      <c r="V1" s="39"/>
    </row>
    <row r="2" spans="1:22" ht="9.6" customHeight="1">
      <c r="B2" s="7"/>
      <c r="C2" s="16"/>
      <c r="D2" s="16"/>
      <c r="J2" s="56"/>
      <c r="K2" s="65"/>
      <c r="L2" s="66"/>
      <c r="M2" s="67"/>
      <c r="N2" s="68"/>
      <c r="O2" s="68"/>
      <c r="P2" s="82"/>
      <c r="Q2" s="24" t="s">
        <v>2</v>
      </c>
      <c r="R2" s="38">
        <v>1</v>
      </c>
      <c r="S2" s="14"/>
      <c r="T2" s="14"/>
      <c r="U2" s="14"/>
      <c r="V2" s="39"/>
    </row>
    <row r="3" spans="1:22" ht="24.6" customHeight="1">
      <c r="A3" s="124" t="s">
        <v>3</v>
      </c>
      <c r="B3" s="125"/>
      <c r="C3" s="76"/>
      <c r="D3" s="85" t="s">
        <v>4</v>
      </c>
      <c r="E3" s="44"/>
      <c r="F3" s="44"/>
      <c r="G3" s="44"/>
      <c r="H3" s="44"/>
      <c r="I3" s="84" t="s">
        <v>5</v>
      </c>
      <c r="P3" s="82"/>
      <c r="Q3" s="24" t="s">
        <v>6</v>
      </c>
      <c r="R3" s="38">
        <v>2</v>
      </c>
      <c r="S3" s="14"/>
      <c r="T3" s="14"/>
      <c r="U3" s="14"/>
      <c r="V3" s="39"/>
    </row>
    <row r="4" spans="1:22" ht="9.6" customHeight="1">
      <c r="A4" s="75"/>
      <c r="B4" s="47"/>
      <c r="C4" s="76"/>
      <c r="D4" s="77"/>
      <c r="E4" s="44"/>
      <c r="F4" s="44"/>
      <c r="G4" s="44"/>
      <c r="H4" s="44"/>
      <c r="I4" s="78"/>
      <c r="P4" s="82"/>
      <c r="Q4" s="24" t="s">
        <v>7</v>
      </c>
      <c r="R4" s="38">
        <v>3</v>
      </c>
      <c r="S4" s="14"/>
      <c r="T4" s="14"/>
      <c r="U4" s="14"/>
      <c r="V4" s="39"/>
    </row>
    <row r="5" spans="1:22" ht="36.75" customHeight="1">
      <c r="B5" s="86" t="s">
        <v>8</v>
      </c>
      <c r="C5" s="62"/>
      <c r="D5" s="87" t="s">
        <v>9</v>
      </c>
      <c r="E5" s="73"/>
      <c r="F5" s="73"/>
      <c r="G5" s="73"/>
      <c r="H5" s="73"/>
      <c r="I5" s="88" t="s">
        <v>10</v>
      </c>
      <c r="K5" s="109"/>
      <c r="L5" s="109"/>
      <c r="M5" s="109"/>
      <c r="N5" s="107"/>
      <c r="O5" s="107"/>
      <c r="P5" s="82"/>
      <c r="Q5" s="24" t="s">
        <v>11</v>
      </c>
      <c r="R5" s="38">
        <v>4</v>
      </c>
      <c r="S5" s="14"/>
      <c r="T5" s="14"/>
      <c r="U5" s="14"/>
      <c r="V5" s="39"/>
    </row>
    <row r="6" spans="1:22" ht="9.6" customHeight="1">
      <c r="B6" s="71"/>
      <c r="C6" s="62"/>
      <c r="D6" s="72"/>
      <c r="E6" s="73"/>
      <c r="F6" s="73"/>
      <c r="G6" s="73"/>
      <c r="H6" s="73"/>
      <c r="I6" s="74"/>
      <c r="K6" s="109"/>
      <c r="L6" s="109"/>
      <c r="M6" s="109"/>
      <c r="N6" s="107"/>
      <c r="O6" s="107"/>
      <c r="P6" s="82"/>
      <c r="Q6" s="24" t="s">
        <v>12</v>
      </c>
      <c r="R6" s="38">
        <v>5</v>
      </c>
      <c r="S6" s="14"/>
      <c r="T6" s="14"/>
      <c r="U6" s="14"/>
      <c r="V6" s="39"/>
    </row>
    <row r="7" spans="1:22" ht="18" customHeight="1">
      <c r="A7" s="89" t="s">
        <v>13</v>
      </c>
      <c r="C7" s="7"/>
      <c r="K7" s="128" t="s">
        <v>14</v>
      </c>
      <c r="L7" s="128" t="s">
        <v>15</v>
      </c>
      <c r="M7" s="128" t="s">
        <v>16</v>
      </c>
      <c r="N7" s="122" t="s">
        <v>4</v>
      </c>
      <c r="O7" s="122" t="s">
        <v>17</v>
      </c>
      <c r="P7" s="82"/>
      <c r="Q7" s="24" t="s">
        <v>18</v>
      </c>
      <c r="R7" s="38">
        <v>0</v>
      </c>
      <c r="S7" s="14"/>
      <c r="T7" s="14"/>
      <c r="U7" s="14"/>
      <c r="V7" s="39"/>
    </row>
    <row r="8" spans="1:22" ht="14.25" customHeight="1" thickBot="1">
      <c r="B8" s="8"/>
      <c r="C8" s="7"/>
      <c r="K8" s="129"/>
      <c r="L8" s="129"/>
      <c r="M8" s="123"/>
      <c r="N8" s="123"/>
      <c r="O8" s="123"/>
      <c r="P8" s="82"/>
      <c r="Q8" s="14"/>
      <c r="R8" s="80"/>
      <c r="S8" s="14"/>
      <c r="T8" s="14"/>
      <c r="U8" s="14"/>
      <c r="V8" s="39"/>
    </row>
    <row r="9" spans="1:22" ht="39.950000000000003" customHeight="1">
      <c r="A9" s="55">
        <v>1</v>
      </c>
      <c r="B9" s="15" t="s">
        <v>19</v>
      </c>
      <c r="C9" s="7"/>
      <c r="D9" s="57" t="s">
        <v>12</v>
      </c>
      <c r="F9" s="1" t="e">
        <f>#REF!*#REF!</f>
        <v>#REF!</v>
      </c>
      <c r="G9" s="1" t="e">
        <f>IF(#REF!&gt;=0,10*#REF!,0)</f>
        <v>#REF!</v>
      </c>
      <c r="I9" s="58"/>
      <c r="K9" s="26">
        <v>5</v>
      </c>
      <c r="L9" s="27">
        <f>K9/K117</f>
        <v>1</v>
      </c>
      <c r="M9" s="28">
        <f>VLOOKUP(D9,Q1:R9,2,FALSE)</f>
        <v>5</v>
      </c>
      <c r="N9" s="28">
        <f>M9*L9</f>
        <v>5</v>
      </c>
      <c r="O9" s="29">
        <f>IF(M9=0,0,L9*MAX(R2:R8))</f>
        <v>5</v>
      </c>
      <c r="P9" s="82"/>
      <c r="Q9" s="14"/>
      <c r="R9" s="80"/>
      <c r="S9" s="14"/>
      <c r="T9" s="14"/>
      <c r="U9" s="14"/>
      <c r="V9" s="39"/>
    </row>
    <row r="10" spans="1:22" ht="12.4" customHeight="1" thickBot="1">
      <c r="A10" s="55"/>
      <c r="B10" s="15"/>
      <c r="C10" s="7"/>
      <c r="D10" s="10"/>
      <c r="K10" s="26"/>
      <c r="L10" s="27"/>
      <c r="M10" s="28"/>
      <c r="N10" s="28"/>
      <c r="O10" s="29"/>
      <c r="P10" s="40"/>
      <c r="Q10" s="14"/>
      <c r="R10" s="14"/>
      <c r="S10" s="14"/>
      <c r="T10" s="14"/>
      <c r="U10" s="14"/>
      <c r="V10" s="39"/>
    </row>
    <row r="11" spans="1:22" ht="39.950000000000003" customHeight="1">
      <c r="A11" s="55">
        <f>A9+1</f>
        <v>2</v>
      </c>
      <c r="B11" s="15" t="s">
        <v>20</v>
      </c>
      <c r="C11" s="7"/>
      <c r="D11" s="57" t="s">
        <v>11</v>
      </c>
      <c r="F11" s="1" t="e">
        <f>#REF!*#REF!</f>
        <v>#REF!</v>
      </c>
      <c r="G11" s="1" t="e">
        <f>IF(#REF!&gt;=0,10*#REF!,0)</f>
        <v>#REF!</v>
      </c>
      <c r="I11" s="58"/>
      <c r="K11" s="26">
        <v>5</v>
      </c>
      <c r="L11" s="27">
        <f>K11/K117</f>
        <v>1</v>
      </c>
      <c r="M11" s="28">
        <f>VLOOKUP(D11,Q1:R9,2,FALSE)</f>
        <v>4</v>
      </c>
      <c r="N11" s="28">
        <f>M11*L11</f>
        <v>4</v>
      </c>
      <c r="O11" s="29">
        <f>IF(M11=0,0,L11*MAX(R2:R8))</f>
        <v>5</v>
      </c>
      <c r="P11" s="40"/>
      <c r="S11" s="39"/>
      <c r="T11" s="39"/>
      <c r="U11" s="39"/>
      <c r="V11" s="39"/>
    </row>
    <row r="12" spans="1:22" ht="12.4" customHeight="1" thickBot="1">
      <c r="A12" s="55"/>
      <c r="B12" s="15"/>
      <c r="C12" s="7"/>
      <c r="D12" s="10"/>
      <c r="K12" s="26"/>
      <c r="L12" s="27"/>
      <c r="M12" s="28"/>
      <c r="N12" s="28"/>
      <c r="O12" s="29"/>
      <c r="P12" s="39"/>
      <c r="Q12" s="39"/>
      <c r="R12" s="39"/>
      <c r="S12" s="41"/>
      <c r="T12" s="42"/>
      <c r="U12" s="39"/>
      <c r="V12" s="39"/>
    </row>
    <row r="13" spans="1:22" ht="39.950000000000003" customHeight="1">
      <c r="A13" s="55">
        <f>A11+1</f>
        <v>3</v>
      </c>
      <c r="B13" s="15" t="s">
        <v>21</v>
      </c>
      <c r="C13" s="7"/>
      <c r="D13" s="57" t="s">
        <v>11</v>
      </c>
      <c r="F13" s="1" t="e">
        <f>#REF!*#REF!</f>
        <v>#REF!</v>
      </c>
      <c r="G13" s="1" t="e">
        <f>IF(#REF!&gt;=0,10*#REF!,0)</f>
        <v>#REF!</v>
      </c>
      <c r="I13" s="58" t="s">
        <v>22</v>
      </c>
      <c r="K13" s="26">
        <v>4</v>
      </c>
      <c r="L13" s="27">
        <f>K13/K117</f>
        <v>0.8</v>
      </c>
      <c r="M13" s="28">
        <f>VLOOKUP(D13,Q1:R9,2,FALSE)</f>
        <v>4</v>
      </c>
      <c r="N13" s="28">
        <f>M13*L13</f>
        <v>3.2</v>
      </c>
      <c r="O13" s="29">
        <f>IF(M13=0,0,L13*MAX(R2:R8))</f>
        <v>4</v>
      </c>
      <c r="P13" s="39"/>
      <c r="Q13" s="39"/>
      <c r="R13" s="39"/>
      <c r="S13" s="41"/>
      <c r="T13" s="42"/>
      <c r="U13" s="39"/>
      <c r="V13" s="39"/>
    </row>
    <row r="14" spans="1:22" ht="12.4" customHeight="1" thickBot="1">
      <c r="A14" s="55"/>
      <c r="B14" s="15"/>
      <c r="C14" s="7"/>
      <c r="D14" s="10"/>
      <c r="K14" s="26"/>
      <c r="L14" s="27"/>
      <c r="M14" s="28"/>
      <c r="N14" s="28"/>
      <c r="O14" s="29"/>
      <c r="S14" s="4"/>
    </row>
    <row r="15" spans="1:22" ht="39.950000000000003" customHeight="1">
      <c r="A15" s="55">
        <f>A13+1</f>
        <v>4</v>
      </c>
      <c r="B15" s="15" t="s">
        <v>23</v>
      </c>
      <c r="C15" s="7"/>
      <c r="D15" s="57" t="s">
        <v>11</v>
      </c>
      <c r="F15" s="1" t="e">
        <f>#REF!*#REF!</f>
        <v>#REF!</v>
      </c>
      <c r="G15" s="1" t="e">
        <f>IF(#REF!&gt;=0,10*#REF!,0)</f>
        <v>#REF!</v>
      </c>
      <c r="I15" s="58" t="s">
        <v>24</v>
      </c>
      <c r="K15" s="30">
        <v>3</v>
      </c>
      <c r="L15" s="31">
        <f>K15/K117</f>
        <v>0.6</v>
      </c>
      <c r="M15" s="28">
        <f>VLOOKUP(D15,Q1:R9,2,FALSE)</f>
        <v>4</v>
      </c>
      <c r="N15" s="28">
        <f>M15*L15</f>
        <v>2.4</v>
      </c>
      <c r="O15" s="99">
        <f>IF(M15=0,0,L15*MAX(R2:R8))</f>
        <v>3</v>
      </c>
      <c r="P15" s="19"/>
      <c r="S15" s="18"/>
      <c r="T15" s="17"/>
    </row>
    <row r="16" spans="1:22" ht="12.4" customHeight="1" thickBot="1">
      <c r="A16" s="55"/>
      <c r="B16" s="15"/>
      <c r="C16" s="7"/>
      <c r="D16" s="10"/>
      <c r="K16" s="26"/>
      <c r="L16" s="27"/>
      <c r="M16" s="28"/>
      <c r="N16" s="28"/>
      <c r="O16" s="29"/>
      <c r="S16" s="4"/>
      <c r="T16" s="17"/>
    </row>
    <row r="17" spans="1:20" ht="39.950000000000003" customHeight="1">
      <c r="A17" s="55">
        <f>A15+1</f>
        <v>5</v>
      </c>
      <c r="B17" s="15" t="s">
        <v>25</v>
      </c>
      <c r="C17" s="7"/>
      <c r="D17" s="57" t="s">
        <v>7</v>
      </c>
      <c r="F17" s="1" t="e">
        <f>#REF!*#REF!</f>
        <v>#REF!</v>
      </c>
      <c r="G17" s="1" t="e">
        <f>IF(#REF!&gt;=0,10*#REF!,0)</f>
        <v>#REF!</v>
      </c>
      <c r="I17" s="58" t="s">
        <v>26</v>
      </c>
      <c r="K17" s="26">
        <v>3</v>
      </c>
      <c r="L17" s="27">
        <f>K17/K117</f>
        <v>0.6</v>
      </c>
      <c r="M17" s="28">
        <f>VLOOKUP(D17,Q1:R9,2,FALSE)</f>
        <v>3</v>
      </c>
      <c r="N17" s="28">
        <f>M17*L17</f>
        <v>1.7999999999999998</v>
      </c>
      <c r="O17" s="29">
        <f>IF(M17=0,0,L17*MAX(R2:R8))</f>
        <v>3</v>
      </c>
      <c r="S17" s="4"/>
      <c r="T17" s="17"/>
    </row>
    <row r="18" spans="1:20" ht="12.4" customHeight="1">
      <c r="B18" s="21"/>
      <c r="C18" s="7"/>
      <c r="D18" s="10"/>
      <c r="K18" s="26"/>
      <c r="L18" s="27"/>
      <c r="M18" s="28"/>
      <c r="N18" s="28"/>
      <c r="O18" s="29"/>
      <c r="S18" s="4"/>
      <c r="T18" s="17"/>
    </row>
    <row r="19" spans="1:20" ht="15.75">
      <c r="A19" s="89" t="s">
        <v>27</v>
      </c>
      <c r="C19" s="8"/>
      <c r="D19" s="10"/>
      <c r="K19" s="26"/>
      <c r="L19" s="27"/>
      <c r="M19" s="28"/>
      <c r="N19" s="28"/>
      <c r="O19" s="29"/>
    </row>
    <row r="20" spans="1:20" ht="14.25" thickBot="1">
      <c r="B20" s="22"/>
      <c r="C20" s="8"/>
      <c r="D20" s="10"/>
      <c r="K20" s="26"/>
      <c r="L20" s="27"/>
      <c r="M20" s="28"/>
      <c r="N20" s="28"/>
      <c r="O20" s="29"/>
    </row>
    <row r="21" spans="1:20" ht="39.950000000000003" customHeight="1">
      <c r="A21" s="55">
        <f>A17+1</f>
        <v>6</v>
      </c>
      <c r="B21" s="15" t="s">
        <v>28</v>
      </c>
      <c r="C21" s="7"/>
      <c r="D21" s="57" t="s">
        <v>12</v>
      </c>
      <c r="F21" s="1" t="e">
        <f>#REF!*#REF!</f>
        <v>#REF!</v>
      </c>
      <c r="G21" s="1" t="e">
        <f>IF(#REF!&gt;=0,10*#REF!,0)</f>
        <v>#REF!</v>
      </c>
      <c r="I21" s="58" t="s">
        <v>29</v>
      </c>
      <c r="K21" s="26">
        <v>3</v>
      </c>
      <c r="L21" s="27">
        <f>K21/K117</f>
        <v>0.6</v>
      </c>
      <c r="M21" s="28">
        <f>VLOOKUP(D21,Q1:R9,2,FALSE)</f>
        <v>5</v>
      </c>
      <c r="N21" s="28">
        <f>M21*L21</f>
        <v>3</v>
      </c>
      <c r="O21" s="29">
        <f>IF(M21=0,0,L21*MAX(R2:R8))</f>
        <v>3</v>
      </c>
    </row>
    <row r="22" spans="1:20" ht="12.4" customHeight="1" thickBot="1">
      <c r="A22" s="55"/>
      <c r="B22" s="15"/>
      <c r="C22" s="7"/>
      <c r="D22" s="10"/>
      <c r="K22" s="30"/>
      <c r="L22" s="31"/>
      <c r="M22" s="28"/>
      <c r="N22" s="32"/>
      <c r="O22" s="32"/>
      <c r="P22" s="4"/>
      <c r="Q22" s="4"/>
      <c r="R22" s="4"/>
    </row>
    <row r="23" spans="1:20" ht="39.950000000000003" customHeight="1">
      <c r="A23" s="55">
        <f>A21+1</f>
        <v>7</v>
      </c>
      <c r="B23" s="15" t="s">
        <v>30</v>
      </c>
      <c r="C23" s="7"/>
      <c r="D23" s="57" t="s">
        <v>11</v>
      </c>
      <c r="F23" s="1" t="e">
        <f>#REF!*#REF!</f>
        <v>#REF!</v>
      </c>
      <c r="G23" s="1" t="e">
        <f>IF(#REF!&gt;=0,10*#REF!,0)</f>
        <v>#REF!</v>
      </c>
      <c r="I23" s="58" t="s">
        <v>31</v>
      </c>
      <c r="K23" s="26">
        <v>4</v>
      </c>
      <c r="L23" s="27">
        <f>K23/K117</f>
        <v>0.8</v>
      </c>
      <c r="M23" s="28">
        <f>VLOOKUP(D23,Q1:R9,2,FALSE)</f>
        <v>4</v>
      </c>
      <c r="N23" s="28">
        <f>M23*L23</f>
        <v>3.2</v>
      </c>
      <c r="O23" s="29">
        <f>IF(M23=0,0,L23*MAX(R2:R8))</f>
        <v>4</v>
      </c>
      <c r="Q23" s="4"/>
      <c r="R23" s="4"/>
    </row>
    <row r="24" spans="1:20" ht="12.4" customHeight="1" thickBot="1">
      <c r="A24" s="55"/>
      <c r="B24" s="15"/>
      <c r="C24" s="50"/>
      <c r="D24" s="49"/>
      <c r="E24" s="51"/>
      <c r="F24" s="51"/>
      <c r="G24" s="51"/>
      <c r="H24" s="51"/>
      <c r="I24" s="51"/>
      <c r="J24" s="50"/>
      <c r="K24" s="26"/>
      <c r="L24" s="27"/>
      <c r="M24" s="28"/>
      <c r="N24" s="28"/>
      <c r="O24" s="29"/>
      <c r="Q24" s="4"/>
      <c r="R24" s="4"/>
    </row>
    <row r="25" spans="1:20" ht="39.950000000000003" customHeight="1">
      <c r="A25" s="55">
        <f>A23+1</f>
        <v>8</v>
      </c>
      <c r="B25" s="15" t="s">
        <v>32</v>
      </c>
      <c r="C25" s="7"/>
      <c r="D25" s="57" t="s">
        <v>7</v>
      </c>
      <c r="I25" s="58" t="s">
        <v>33</v>
      </c>
      <c r="K25" s="26">
        <v>3</v>
      </c>
      <c r="L25" s="27">
        <f>K25/K117</f>
        <v>0.6</v>
      </c>
      <c r="M25" s="28">
        <f>VLOOKUP(D25,Q1:R9,2,FALSE)</f>
        <v>3</v>
      </c>
      <c r="N25" s="28">
        <f>M25*L25</f>
        <v>1.7999999999999998</v>
      </c>
      <c r="O25" s="29">
        <f>IF(M25=0,0,L25*MAX(R2:R8))</f>
        <v>3</v>
      </c>
      <c r="Q25" s="4"/>
      <c r="R25" s="4"/>
    </row>
    <row r="26" spans="1:20" ht="12.4" customHeight="1">
      <c r="B26" s="21"/>
      <c r="C26" s="7"/>
      <c r="D26" s="10"/>
      <c r="K26" s="26"/>
      <c r="L26" s="27"/>
      <c r="M26" s="28"/>
      <c r="N26" s="28"/>
      <c r="O26" s="29"/>
      <c r="Q26" s="4"/>
      <c r="R26" s="4"/>
      <c r="S26" s="4"/>
    </row>
    <row r="27" spans="1:20" ht="15.75">
      <c r="A27" s="89" t="s">
        <v>34</v>
      </c>
      <c r="C27" s="8"/>
      <c r="D27" s="11"/>
      <c r="K27" s="26"/>
      <c r="L27" s="27"/>
      <c r="M27" s="28"/>
      <c r="N27" s="28"/>
      <c r="O27" s="29"/>
      <c r="Q27" s="4"/>
      <c r="R27" s="4"/>
      <c r="S27" s="4"/>
    </row>
    <row r="28" spans="1:20" ht="14.25" thickBot="1">
      <c r="B28" s="22"/>
      <c r="C28" s="8"/>
      <c r="D28" s="11"/>
      <c r="K28" s="26"/>
      <c r="L28" s="27"/>
      <c r="M28" s="28"/>
      <c r="N28" s="28"/>
      <c r="O28" s="29"/>
      <c r="Q28" s="4"/>
      <c r="R28" s="4"/>
      <c r="S28" s="4"/>
    </row>
    <row r="29" spans="1:20" ht="39.950000000000003" customHeight="1">
      <c r="A29" s="55">
        <f>A25+1</f>
        <v>9</v>
      </c>
      <c r="B29" s="15" t="s">
        <v>35</v>
      </c>
      <c r="C29" s="7"/>
      <c r="D29" s="57" t="s">
        <v>11</v>
      </c>
      <c r="F29" s="1" t="e">
        <f>#REF!*#REF!</f>
        <v>#REF!</v>
      </c>
      <c r="G29" s="1" t="e">
        <f>IF(#REF!&gt;=0,10*#REF!,0)</f>
        <v>#REF!</v>
      </c>
      <c r="I29" s="58" t="s">
        <v>36</v>
      </c>
      <c r="K29" s="26">
        <v>2</v>
      </c>
      <c r="L29" s="27">
        <f>K29/K117</f>
        <v>0.4</v>
      </c>
      <c r="M29" s="28">
        <f>VLOOKUP(D29,Q1:R9,2,FALSE)</f>
        <v>4</v>
      </c>
      <c r="N29" s="28">
        <f>M29*L29</f>
        <v>1.6</v>
      </c>
      <c r="O29" s="29">
        <f>IF(M29=0,0,L29*MAX(R2:R8))</f>
        <v>2</v>
      </c>
      <c r="Q29" s="4"/>
      <c r="R29" s="4"/>
      <c r="S29" s="4"/>
    </row>
    <row r="30" spans="1:20" ht="12.4" customHeight="1" thickBot="1">
      <c r="A30" s="55"/>
      <c r="B30" s="15"/>
      <c r="C30" s="7"/>
      <c r="D30" s="10"/>
      <c r="K30" s="30"/>
      <c r="L30" s="31"/>
      <c r="M30" s="28"/>
      <c r="N30" s="33"/>
      <c r="O30" s="32"/>
      <c r="P30" s="5"/>
      <c r="Q30" s="5"/>
      <c r="R30" s="5"/>
      <c r="S30" s="5"/>
    </row>
    <row r="31" spans="1:20" ht="39.950000000000003" customHeight="1" thickBot="1">
      <c r="A31" s="55">
        <f>A29+1</f>
        <v>10</v>
      </c>
      <c r="B31" s="15" t="s">
        <v>37</v>
      </c>
      <c r="C31" s="7"/>
      <c r="D31" s="57" t="s">
        <v>11</v>
      </c>
      <c r="F31" s="1" t="e">
        <f>#REF!*#REF!</f>
        <v>#REF!</v>
      </c>
      <c r="G31" s="1" t="e">
        <f>IF(#REF!&gt;=0,10*#REF!,0)</f>
        <v>#REF!</v>
      </c>
      <c r="I31" s="58"/>
      <c r="K31" s="26">
        <v>4</v>
      </c>
      <c r="L31" s="27">
        <f>K31/K117</f>
        <v>0.8</v>
      </c>
      <c r="M31" s="28">
        <f>VLOOKUP(D31,Q1:R9,2,FALSE)</f>
        <v>4</v>
      </c>
      <c r="N31" s="28">
        <f>M31*L31</f>
        <v>3.2</v>
      </c>
      <c r="O31" s="29">
        <f>IF(M31=0,0,L31*MAX(R2:R8))</f>
        <v>4</v>
      </c>
    </row>
    <row r="32" spans="1:20" ht="12.4" customHeight="1" thickBot="1">
      <c r="A32" s="55"/>
      <c r="B32" s="15"/>
      <c r="C32" s="7"/>
      <c r="D32" s="49"/>
      <c r="K32" s="26"/>
      <c r="L32" s="27"/>
      <c r="M32" s="28"/>
      <c r="N32" s="28"/>
      <c r="O32" s="29"/>
    </row>
    <row r="33" spans="1:19" ht="39.950000000000003" customHeight="1">
      <c r="A33" s="55">
        <f>A31+1</f>
        <v>11</v>
      </c>
      <c r="B33" s="15" t="s">
        <v>38</v>
      </c>
      <c r="C33" s="7"/>
      <c r="D33" s="57" t="s">
        <v>12</v>
      </c>
      <c r="I33" s="58" t="s">
        <v>39</v>
      </c>
      <c r="K33" s="26">
        <v>3</v>
      </c>
      <c r="L33" s="27">
        <f>K33/K117</f>
        <v>0.6</v>
      </c>
      <c r="M33" s="28">
        <f>VLOOKUP(D33,Q1:R9,2,FALSE)</f>
        <v>5</v>
      </c>
      <c r="N33" s="28">
        <f>M33*L33</f>
        <v>3</v>
      </c>
      <c r="O33" s="29">
        <f>IF(M33=0,0,L33*MAX(R2:R8))</f>
        <v>3</v>
      </c>
    </row>
    <row r="34" spans="1:19" ht="12.4" customHeight="1" thickBot="1">
      <c r="A34" s="55"/>
      <c r="B34" s="15"/>
      <c r="C34" s="7"/>
      <c r="D34" s="10"/>
      <c r="K34" s="26"/>
      <c r="L34" s="27"/>
      <c r="M34" s="28"/>
      <c r="N34" s="28"/>
      <c r="O34" s="29"/>
    </row>
    <row r="35" spans="1:19" ht="39.950000000000003" customHeight="1" thickBot="1">
      <c r="A35" s="55">
        <f>A33+1</f>
        <v>12</v>
      </c>
      <c r="B35" s="15" t="s">
        <v>40</v>
      </c>
      <c r="C35" s="7"/>
      <c r="D35" s="57" t="s">
        <v>11</v>
      </c>
      <c r="F35" s="1" t="e">
        <f>#REF!*#REF!</f>
        <v>#REF!</v>
      </c>
      <c r="G35" s="1" t="e">
        <f>IF(#REF!&gt;=0,10*#REF!,0)</f>
        <v>#REF!</v>
      </c>
      <c r="I35" s="58"/>
      <c r="K35" s="26">
        <v>5</v>
      </c>
      <c r="L35" s="27">
        <f>K35/K117</f>
        <v>1</v>
      </c>
      <c r="M35" s="28">
        <f>VLOOKUP(D35,Q1:R9,2,FALSE)</f>
        <v>4</v>
      </c>
      <c r="N35" s="28">
        <f>M35*L35</f>
        <v>4</v>
      </c>
      <c r="O35" s="29">
        <f>IF(M35=0,0,L35*MAX(R2:R8))</f>
        <v>5</v>
      </c>
    </row>
    <row r="36" spans="1:19" ht="12.4" customHeight="1" thickBot="1">
      <c r="A36" s="55"/>
      <c r="B36" s="15"/>
      <c r="C36" s="7"/>
      <c r="D36" s="10"/>
      <c r="K36" s="26"/>
      <c r="L36" s="27"/>
      <c r="M36" s="28"/>
      <c r="N36" s="28"/>
      <c r="O36" s="29"/>
    </row>
    <row r="37" spans="1:19" ht="39.950000000000003" customHeight="1">
      <c r="A37" s="55">
        <f>A35+1</f>
        <v>13</v>
      </c>
      <c r="B37" s="15" t="s">
        <v>41</v>
      </c>
      <c r="C37" s="7"/>
      <c r="D37" s="57" t="s">
        <v>7</v>
      </c>
      <c r="F37" s="1" t="e">
        <f>#REF!*#REF!</f>
        <v>#REF!</v>
      </c>
      <c r="G37" s="1" t="e">
        <f>IF(#REF!&gt;=0,10*#REF!,0)</f>
        <v>#REF!</v>
      </c>
      <c r="I37" s="58" t="s">
        <v>42</v>
      </c>
      <c r="K37" s="26">
        <v>3</v>
      </c>
      <c r="L37" s="27">
        <f>K37/K117</f>
        <v>0.6</v>
      </c>
      <c r="M37" s="28">
        <f>VLOOKUP(D37,Q1:R9,2,FALSE)</f>
        <v>3</v>
      </c>
      <c r="N37" s="28">
        <f>M37*L37</f>
        <v>1.7999999999999998</v>
      </c>
      <c r="O37" s="29">
        <f>IF(M37=0,0,L37*MAX(R2:R8))</f>
        <v>3</v>
      </c>
    </row>
    <row r="38" spans="1:19" ht="12.4" customHeight="1" thickBot="1">
      <c r="A38" s="55"/>
      <c r="B38" s="15"/>
      <c r="C38" s="7"/>
      <c r="D38" s="12"/>
      <c r="K38" s="26"/>
      <c r="L38" s="27"/>
      <c r="M38" s="28"/>
      <c r="N38" s="28"/>
      <c r="O38" s="29"/>
    </row>
    <row r="39" spans="1:19" ht="39.950000000000003" customHeight="1" thickBot="1">
      <c r="A39" s="55">
        <f>A37+1</f>
        <v>14</v>
      </c>
      <c r="B39" s="15" t="s">
        <v>43</v>
      </c>
      <c r="C39" s="7"/>
      <c r="D39" s="57" t="s">
        <v>12</v>
      </c>
      <c r="F39" s="1" t="e">
        <f>#REF!*#REF!</f>
        <v>#REF!</v>
      </c>
      <c r="G39" s="1" t="e">
        <f>IF(#REF!&gt;=0,10*#REF!,0)</f>
        <v>#REF!</v>
      </c>
      <c r="I39" s="58"/>
      <c r="K39" s="26">
        <v>4</v>
      </c>
      <c r="L39" s="27">
        <f>K39/K117</f>
        <v>0.8</v>
      </c>
      <c r="M39" s="28">
        <f>VLOOKUP(D39,Q1:R9,2,FALSE)</f>
        <v>5</v>
      </c>
      <c r="N39" s="28">
        <f>M39*L39</f>
        <v>4</v>
      </c>
      <c r="O39" s="29">
        <f>IF(M39=0,0,L39*MAX(R2:R8))</f>
        <v>4</v>
      </c>
      <c r="Q39" s="4"/>
      <c r="R39" s="4"/>
      <c r="S39" s="4"/>
    </row>
    <row r="40" spans="1:19" ht="12.4" customHeight="1" thickBot="1">
      <c r="A40" s="55"/>
      <c r="B40" s="15"/>
      <c r="C40" s="7"/>
      <c r="D40" s="10"/>
      <c r="K40" s="30"/>
      <c r="L40" s="31"/>
      <c r="M40" s="28"/>
      <c r="N40" s="33"/>
      <c r="O40" s="32"/>
      <c r="P40" s="5"/>
      <c r="Q40" s="5"/>
      <c r="R40" s="5"/>
      <c r="S40" s="5"/>
    </row>
    <row r="41" spans="1:19" ht="39.950000000000003" customHeight="1">
      <c r="A41" s="55">
        <f>A39+1</f>
        <v>15</v>
      </c>
      <c r="B41" s="15" t="s">
        <v>44</v>
      </c>
      <c r="C41" s="7"/>
      <c r="D41" s="57" t="s">
        <v>11</v>
      </c>
      <c r="F41" s="1" t="e">
        <f>#REF!*#REF!</f>
        <v>#REF!</v>
      </c>
      <c r="G41" s="1" t="e">
        <f>IF(#REF!&gt;=0,10*#REF!,0)</f>
        <v>#REF!</v>
      </c>
      <c r="I41" s="58" t="s">
        <v>45</v>
      </c>
      <c r="K41" s="26">
        <v>2</v>
      </c>
      <c r="L41" s="27">
        <f>K41/K117</f>
        <v>0.4</v>
      </c>
      <c r="M41" s="28">
        <f>VLOOKUP(D41,Q1:R9,2,FALSE)</f>
        <v>4</v>
      </c>
      <c r="N41" s="28">
        <f>M41*L41</f>
        <v>1.6</v>
      </c>
      <c r="O41" s="29">
        <f>IF(M41=0,0,L41*MAX(R2:R8))</f>
        <v>2</v>
      </c>
    </row>
    <row r="42" spans="1:19" ht="12.4" customHeight="1" thickBot="1">
      <c r="A42" s="55"/>
      <c r="B42" s="15"/>
      <c r="C42" s="7"/>
      <c r="D42" s="10"/>
      <c r="K42" s="26"/>
      <c r="L42" s="27"/>
      <c r="M42" s="28"/>
      <c r="N42" s="28"/>
      <c r="O42" s="29"/>
    </row>
    <row r="43" spans="1:19" ht="39.950000000000003" customHeight="1" thickBot="1">
      <c r="A43" s="55">
        <f>A41+1</f>
        <v>16</v>
      </c>
      <c r="B43" s="15" t="s">
        <v>46</v>
      </c>
      <c r="C43" s="7"/>
      <c r="D43" s="57" t="s">
        <v>12</v>
      </c>
      <c r="F43" s="1" t="e">
        <f>#REF!*#REF!</f>
        <v>#REF!</v>
      </c>
      <c r="G43" s="1" t="e">
        <f>IF(#REF!&gt;=0,10*#REF!,0)</f>
        <v>#REF!</v>
      </c>
      <c r="I43" s="58"/>
      <c r="K43" s="26">
        <v>2</v>
      </c>
      <c r="L43" s="27">
        <f>K43/K117</f>
        <v>0.4</v>
      </c>
      <c r="M43" s="28">
        <f>VLOOKUP(D43,Q1:R9,2,FALSE)</f>
        <v>5</v>
      </c>
      <c r="N43" s="28">
        <f>M43*L43</f>
        <v>2</v>
      </c>
      <c r="O43" s="29">
        <f>IF(M43=0,0,L43*MAX(R2:R8))</f>
        <v>2</v>
      </c>
    </row>
    <row r="44" spans="1:19" ht="12.4" customHeight="1" thickBot="1">
      <c r="A44" s="55"/>
      <c r="B44" s="15"/>
      <c r="C44" s="7"/>
      <c r="D44" s="10"/>
      <c r="K44" s="26"/>
      <c r="L44" s="27"/>
      <c r="M44" s="28"/>
      <c r="N44" s="28"/>
      <c r="O44" s="29"/>
    </row>
    <row r="45" spans="1:19" ht="39.950000000000003" customHeight="1">
      <c r="A45" s="55">
        <f>A43+1</f>
        <v>17</v>
      </c>
      <c r="B45" s="15" t="s">
        <v>47</v>
      </c>
      <c r="C45" s="7"/>
      <c r="D45" s="57" t="s">
        <v>11</v>
      </c>
      <c r="F45" s="1" t="e">
        <f>#REF!*#REF!</f>
        <v>#REF!</v>
      </c>
      <c r="G45" s="1" t="e">
        <f>IF(#REF!&gt;=0,10*#REF!,0)</f>
        <v>#REF!</v>
      </c>
      <c r="I45" s="58"/>
      <c r="K45" s="26">
        <v>1</v>
      </c>
      <c r="L45" s="27">
        <f>K45/K117</f>
        <v>0.2</v>
      </c>
      <c r="M45" s="28">
        <f>VLOOKUP(D45,Q1:R9,2,FALSE)</f>
        <v>4</v>
      </c>
      <c r="N45" s="28">
        <f>M45*L45</f>
        <v>0.8</v>
      </c>
      <c r="O45" s="29">
        <f>IF(M45=0,0,L45*MAX(R2:R8))</f>
        <v>1</v>
      </c>
    </row>
    <row r="46" spans="1:19" ht="12.4" customHeight="1">
      <c r="B46" s="21"/>
      <c r="C46" s="7"/>
      <c r="D46" s="12"/>
      <c r="K46" s="26"/>
      <c r="L46" s="27"/>
      <c r="M46" s="28"/>
      <c r="N46" s="28"/>
      <c r="O46" s="29"/>
    </row>
    <row r="47" spans="1:19" ht="15.75">
      <c r="A47" s="89" t="s">
        <v>48</v>
      </c>
      <c r="C47" s="8"/>
      <c r="D47" s="11"/>
      <c r="K47" s="26"/>
      <c r="L47" s="27"/>
      <c r="M47" s="28"/>
      <c r="N47" s="28"/>
      <c r="O47" s="29"/>
    </row>
    <row r="48" spans="1:19" ht="14.25" thickBot="1">
      <c r="B48" s="22"/>
      <c r="C48" s="8"/>
      <c r="D48" s="11"/>
      <c r="K48" s="26"/>
      <c r="L48" s="27"/>
      <c r="M48" s="28"/>
      <c r="N48" s="28"/>
      <c r="O48" s="29"/>
    </row>
    <row r="49" spans="1:15" ht="39.950000000000003" customHeight="1" thickBot="1">
      <c r="A49" s="55">
        <f>A45+1</f>
        <v>18</v>
      </c>
      <c r="B49" s="15" t="s">
        <v>49</v>
      </c>
      <c r="C49" s="7"/>
      <c r="D49" s="57" t="s">
        <v>11</v>
      </c>
      <c r="F49" s="1" t="e">
        <f>#REF!*#REF!</f>
        <v>#REF!</v>
      </c>
      <c r="G49" s="1" t="e">
        <f>IF(#REF!&gt;=0,10*#REF!,0)</f>
        <v>#REF!</v>
      </c>
      <c r="I49" s="58"/>
      <c r="K49" s="26">
        <v>4</v>
      </c>
      <c r="L49" s="27">
        <f>K49/K117</f>
        <v>0.8</v>
      </c>
      <c r="M49" s="28">
        <f>VLOOKUP(D49,Q1:R9,2,FALSE)</f>
        <v>4</v>
      </c>
      <c r="N49" s="28">
        <f>M49*L49</f>
        <v>3.2</v>
      </c>
      <c r="O49" s="29">
        <f>IF(M49=0,0,L49*MAX(R2:R8))</f>
        <v>4</v>
      </c>
    </row>
    <row r="50" spans="1:15" ht="12.4" customHeight="1" thickBot="1">
      <c r="A50" s="55"/>
      <c r="B50" s="15"/>
      <c r="C50" s="7"/>
      <c r="D50" s="10"/>
      <c r="K50" s="26"/>
      <c r="L50" s="27"/>
      <c r="M50" s="28"/>
      <c r="N50" s="28"/>
      <c r="O50" s="29"/>
    </row>
    <row r="51" spans="1:15" ht="39.950000000000003" customHeight="1">
      <c r="A51" s="55">
        <f>A49+1</f>
        <v>19</v>
      </c>
      <c r="B51" s="15" t="s">
        <v>50</v>
      </c>
      <c r="C51" s="7"/>
      <c r="D51" s="57" t="s">
        <v>7</v>
      </c>
      <c r="F51" s="1" t="e">
        <f>#REF!*#REF!</f>
        <v>#REF!</v>
      </c>
      <c r="G51" s="1" t="e">
        <f>IF(#REF!&gt;=0,10*#REF!,0)</f>
        <v>#REF!</v>
      </c>
      <c r="I51" s="58" t="s">
        <v>51</v>
      </c>
      <c r="K51" s="26">
        <v>4</v>
      </c>
      <c r="L51" s="27">
        <f>K51/K117</f>
        <v>0.8</v>
      </c>
      <c r="M51" s="28">
        <f>VLOOKUP(D51,Q1:R9,2,FALSE)</f>
        <v>3</v>
      </c>
      <c r="N51" s="28">
        <f>M51*L51</f>
        <v>2.4000000000000004</v>
      </c>
      <c r="O51" s="29">
        <f>IF(M51=0,0,L51*MAX(R2:R8))</f>
        <v>4</v>
      </c>
    </row>
    <row r="52" spans="1:15" ht="12.4" customHeight="1" thickBot="1">
      <c r="A52" s="55"/>
      <c r="B52" s="15"/>
      <c r="C52" s="7"/>
      <c r="D52" s="10"/>
      <c r="K52" s="26"/>
      <c r="L52" s="27"/>
      <c r="M52" s="28"/>
      <c r="N52" s="28"/>
      <c r="O52" s="29"/>
    </row>
    <row r="53" spans="1:15" ht="39.950000000000003" customHeight="1">
      <c r="A53" s="55">
        <f>A51+1</f>
        <v>20</v>
      </c>
      <c r="B53" s="15" t="s">
        <v>52</v>
      </c>
      <c r="C53" s="7"/>
      <c r="D53" s="57" t="s">
        <v>7</v>
      </c>
      <c r="F53" s="1" t="e">
        <f>#REF!*#REF!</f>
        <v>#REF!</v>
      </c>
      <c r="G53" s="1" t="e">
        <f>IF(#REF!&gt;=0,10*#REF!,0)</f>
        <v>#REF!</v>
      </c>
      <c r="I53" s="58" t="s">
        <v>53</v>
      </c>
      <c r="K53" s="26">
        <v>2</v>
      </c>
      <c r="L53" s="27">
        <f>K53/K117</f>
        <v>0.4</v>
      </c>
      <c r="M53" s="28">
        <f>VLOOKUP(D53,Q1:R9,2,FALSE)</f>
        <v>3</v>
      </c>
      <c r="N53" s="28">
        <f>M53*L53</f>
        <v>1.2000000000000002</v>
      </c>
      <c r="O53" s="29">
        <f>IF(M53=0,0,L53*MAX(R2:R8))</f>
        <v>2</v>
      </c>
    </row>
    <row r="54" spans="1:15" ht="12.4" customHeight="1" thickBot="1">
      <c r="A54" s="55"/>
      <c r="B54" s="15"/>
      <c r="C54" s="7"/>
      <c r="D54" s="10"/>
      <c r="K54" s="26"/>
      <c r="L54" s="27"/>
      <c r="M54" s="28"/>
      <c r="N54" s="28"/>
      <c r="O54" s="29"/>
    </row>
    <row r="55" spans="1:15" ht="39.950000000000003" customHeight="1">
      <c r="A55" s="55">
        <f>A53+1</f>
        <v>21</v>
      </c>
      <c r="B55" s="15" t="s">
        <v>54</v>
      </c>
      <c r="C55" s="7"/>
      <c r="D55" s="57" t="s">
        <v>12</v>
      </c>
      <c r="F55" s="1" t="e">
        <f>#REF!*#REF!</f>
        <v>#REF!</v>
      </c>
      <c r="G55" s="1" t="e">
        <f>IF(#REF!&gt;=0,10*#REF!,0)</f>
        <v>#REF!</v>
      </c>
      <c r="I55" s="58" t="s">
        <v>55</v>
      </c>
      <c r="K55" s="26">
        <v>4</v>
      </c>
      <c r="L55" s="27">
        <f>K55/K117</f>
        <v>0.8</v>
      </c>
      <c r="M55" s="28">
        <f>VLOOKUP(D55,Q1:R9,2,FALSE)</f>
        <v>5</v>
      </c>
      <c r="N55" s="28">
        <f>M55*L55</f>
        <v>4</v>
      </c>
      <c r="O55" s="29">
        <f>IF(M55=0,0,L55*MAX(R2:R8))</f>
        <v>4</v>
      </c>
    </row>
    <row r="56" spans="1:15" ht="12.4" customHeight="1">
      <c r="B56" s="21"/>
      <c r="C56" s="7"/>
      <c r="D56" s="12"/>
      <c r="K56" s="26"/>
      <c r="L56" s="27"/>
      <c r="M56" s="28"/>
      <c r="N56" s="28"/>
      <c r="O56" s="29"/>
    </row>
    <row r="57" spans="1:15" ht="15.75">
      <c r="A57" s="89" t="s">
        <v>56</v>
      </c>
      <c r="C57" s="8"/>
      <c r="D57" s="11"/>
      <c r="E57" s="2"/>
      <c r="K57" s="26"/>
      <c r="L57" s="27"/>
      <c r="M57" s="28"/>
      <c r="N57" s="28"/>
      <c r="O57" s="29"/>
    </row>
    <row r="58" spans="1:15" ht="14.25" thickBot="1">
      <c r="B58" s="22"/>
      <c r="C58" s="8"/>
      <c r="D58" s="11"/>
      <c r="E58" s="2"/>
      <c r="K58" s="26"/>
      <c r="L58" s="27"/>
      <c r="M58" s="28"/>
      <c r="N58" s="28"/>
      <c r="O58" s="29"/>
    </row>
    <row r="59" spans="1:15" ht="39.950000000000003" customHeight="1">
      <c r="A59" s="55">
        <f>A55+1</f>
        <v>22</v>
      </c>
      <c r="B59" s="15" t="s">
        <v>57</v>
      </c>
      <c r="C59" s="7"/>
      <c r="D59" s="57" t="s">
        <v>7</v>
      </c>
      <c r="F59" s="1" t="e">
        <f>#REF!*#REF!</f>
        <v>#REF!</v>
      </c>
      <c r="G59" s="1" t="e">
        <f>IF(#REF!&gt;=0,10*#REF!,0)</f>
        <v>#REF!</v>
      </c>
      <c r="I59" s="58" t="s">
        <v>58</v>
      </c>
      <c r="K59" s="26">
        <v>4</v>
      </c>
      <c r="L59" s="27">
        <f>K59/K117</f>
        <v>0.8</v>
      </c>
      <c r="M59" s="28">
        <f>VLOOKUP(D59,Q1:R9,2,FALSE)</f>
        <v>3</v>
      </c>
      <c r="N59" s="28">
        <f>M59*L59</f>
        <v>2.4000000000000004</v>
      </c>
      <c r="O59" s="29">
        <f>IF(M59=0,0,L59*MAX(R2:R8))</f>
        <v>4</v>
      </c>
    </row>
    <row r="60" spans="1:15" ht="12.4" customHeight="1" thickBot="1">
      <c r="A60" s="55"/>
      <c r="B60" s="15"/>
      <c r="C60" s="7"/>
      <c r="D60" s="10"/>
      <c r="K60" s="26"/>
      <c r="L60" s="27"/>
      <c r="M60" s="28"/>
      <c r="N60" s="28"/>
      <c r="O60" s="29"/>
    </row>
    <row r="61" spans="1:15" ht="39.950000000000003" customHeight="1">
      <c r="A61" s="55">
        <f>A59+1</f>
        <v>23</v>
      </c>
      <c r="B61" s="15" t="s">
        <v>59</v>
      </c>
      <c r="C61" s="7"/>
      <c r="D61" s="57" t="s">
        <v>11</v>
      </c>
      <c r="F61" s="1" t="e">
        <f>#REF!*#REF!</f>
        <v>#REF!</v>
      </c>
      <c r="G61" s="1" t="e">
        <f>IF(#REF!&gt;=0,10*#REF!,0)</f>
        <v>#REF!</v>
      </c>
      <c r="I61" s="58"/>
      <c r="K61" s="26">
        <v>3</v>
      </c>
      <c r="L61" s="27">
        <f>K61/K117</f>
        <v>0.6</v>
      </c>
      <c r="M61" s="28">
        <f>VLOOKUP(D61,Q1:R9,2,FALSE)</f>
        <v>4</v>
      </c>
      <c r="N61" s="28">
        <f>M61*L61</f>
        <v>2.4</v>
      </c>
      <c r="O61" s="29">
        <f>IF(M61=0,0,L61*MAX(R2:R8))</f>
        <v>3</v>
      </c>
    </row>
    <row r="62" spans="1:15" ht="12.4" customHeight="1" thickBot="1">
      <c r="A62" s="55"/>
      <c r="B62" s="15"/>
      <c r="C62" s="7"/>
      <c r="D62" s="10"/>
      <c r="K62" s="26"/>
      <c r="L62" s="27"/>
      <c r="M62" s="28"/>
      <c r="N62" s="28"/>
      <c r="O62" s="29"/>
    </row>
    <row r="63" spans="1:15" ht="39.950000000000003" customHeight="1">
      <c r="A63" s="55">
        <f>A61+1</f>
        <v>24</v>
      </c>
      <c r="B63" s="15" t="s">
        <v>60</v>
      </c>
      <c r="C63" s="7"/>
      <c r="D63" s="57" t="s">
        <v>11</v>
      </c>
      <c r="F63" s="1" t="e">
        <f>#REF!*#REF!</f>
        <v>#REF!</v>
      </c>
      <c r="G63" s="1" t="e">
        <f>IF(#REF!&gt;=0,10*#REF!,0)</f>
        <v>#REF!</v>
      </c>
      <c r="I63" s="58" t="s">
        <v>61</v>
      </c>
      <c r="K63" s="26">
        <v>1</v>
      </c>
      <c r="L63" s="27">
        <f>K63/K117</f>
        <v>0.2</v>
      </c>
      <c r="M63" s="28">
        <f>VLOOKUP(D63,Q1:R9,2,FALSE)</f>
        <v>4</v>
      </c>
      <c r="N63" s="28">
        <f>M63*L63</f>
        <v>0.8</v>
      </c>
      <c r="O63" s="29">
        <f>IF(M63=0,0,L63*MAX(R2:R8))</f>
        <v>1</v>
      </c>
    </row>
    <row r="64" spans="1:15" ht="12.4" customHeight="1">
      <c r="B64" s="23"/>
      <c r="C64" s="7"/>
      <c r="D64" s="12"/>
      <c r="K64" s="26"/>
      <c r="L64" s="27"/>
      <c r="M64" s="28"/>
      <c r="N64" s="28"/>
      <c r="O64" s="29"/>
    </row>
    <row r="65" spans="1:15" ht="15.75">
      <c r="A65" s="89" t="s">
        <v>62</v>
      </c>
      <c r="C65" s="8"/>
      <c r="D65" s="11"/>
      <c r="E65" s="2"/>
      <c r="K65" s="26"/>
      <c r="L65" s="27"/>
      <c r="M65" s="28"/>
      <c r="N65" s="28"/>
      <c r="O65" s="29"/>
    </row>
    <row r="66" spans="1:15" ht="14.25" thickBot="1">
      <c r="B66" s="22"/>
      <c r="C66" s="8"/>
      <c r="D66" s="11"/>
      <c r="E66" s="2"/>
      <c r="K66" s="26"/>
      <c r="L66" s="27"/>
      <c r="M66" s="28"/>
      <c r="N66" s="28"/>
      <c r="O66" s="29"/>
    </row>
    <row r="67" spans="1:15" ht="39.950000000000003" customHeight="1">
      <c r="A67" s="55">
        <f>A63+1</f>
        <v>25</v>
      </c>
      <c r="B67" s="15" t="s">
        <v>63</v>
      </c>
      <c r="C67" s="7"/>
      <c r="D67" s="57" t="s">
        <v>11</v>
      </c>
      <c r="F67" s="1" t="e">
        <f>#REF!*#REF!</f>
        <v>#REF!</v>
      </c>
      <c r="G67" s="1" t="e">
        <f>IF(#REF!&gt;=0,10*#REF!,0)</f>
        <v>#REF!</v>
      </c>
      <c r="I67" s="58" t="s">
        <v>64</v>
      </c>
      <c r="K67" s="26">
        <v>3</v>
      </c>
      <c r="L67" s="27">
        <f>K67/K117</f>
        <v>0.6</v>
      </c>
      <c r="M67" s="28">
        <f>VLOOKUP(D67,Q1:R9,2,FALSE)</f>
        <v>4</v>
      </c>
      <c r="N67" s="28">
        <f>M67*L67</f>
        <v>2.4</v>
      </c>
      <c r="O67" s="29">
        <f>IF(M67=0,0,L67*MAX(R2:R8))</f>
        <v>3</v>
      </c>
    </row>
    <row r="68" spans="1:15" ht="12.4" customHeight="1" thickBot="1">
      <c r="A68" s="55"/>
      <c r="B68" s="15"/>
      <c r="C68" s="7"/>
      <c r="D68" s="10"/>
      <c r="K68" s="26"/>
      <c r="L68" s="27"/>
      <c r="M68" s="28"/>
      <c r="N68" s="28"/>
      <c r="O68" s="29"/>
    </row>
    <row r="69" spans="1:15" ht="39.950000000000003" customHeight="1">
      <c r="A69" s="55">
        <f>A67+1</f>
        <v>26</v>
      </c>
      <c r="B69" s="15" t="s">
        <v>65</v>
      </c>
      <c r="C69" s="7"/>
      <c r="D69" s="57" t="s">
        <v>11</v>
      </c>
      <c r="F69" s="1" t="e">
        <f>#REF!*#REF!</f>
        <v>#REF!</v>
      </c>
      <c r="G69" s="1" t="e">
        <f>IF(#REF!&gt;=0,10*#REF!,0)</f>
        <v>#REF!</v>
      </c>
      <c r="I69" s="58" t="s">
        <v>66</v>
      </c>
      <c r="K69" s="26">
        <v>2</v>
      </c>
      <c r="L69" s="27">
        <f>K69/K117</f>
        <v>0.4</v>
      </c>
      <c r="M69" s="28">
        <f>VLOOKUP(D69,Q1:R9,2,FALSE)</f>
        <v>4</v>
      </c>
      <c r="N69" s="28">
        <f>M69*L69</f>
        <v>1.6</v>
      </c>
      <c r="O69" s="29">
        <f>IF(M69=0,0,L69*MAX(R2:R8))</f>
        <v>2</v>
      </c>
    </row>
    <row r="70" spans="1:15" ht="12.4" customHeight="1" thickBot="1">
      <c r="A70" s="55"/>
      <c r="B70" s="15"/>
      <c r="C70" s="7"/>
      <c r="D70" s="10"/>
      <c r="K70" s="26"/>
      <c r="L70" s="27"/>
      <c r="M70" s="28"/>
      <c r="N70" s="28"/>
      <c r="O70" s="29"/>
    </row>
    <row r="71" spans="1:15" ht="39.950000000000003" customHeight="1" thickBot="1">
      <c r="A71" s="55">
        <f>A69+1</f>
        <v>27</v>
      </c>
      <c r="B71" s="15" t="s">
        <v>67</v>
      </c>
      <c r="C71" s="7"/>
      <c r="D71" s="57" t="s">
        <v>11</v>
      </c>
      <c r="F71" s="1" t="e">
        <f>#REF!*#REF!</f>
        <v>#REF!</v>
      </c>
      <c r="G71" s="1" t="e">
        <f>IF(#REF!&gt;=0,10*#REF!,0)</f>
        <v>#REF!</v>
      </c>
      <c r="I71" s="58"/>
      <c r="K71" s="26">
        <v>2</v>
      </c>
      <c r="L71" s="27">
        <f>K71/K117</f>
        <v>0.4</v>
      </c>
      <c r="M71" s="28">
        <f>VLOOKUP(D71,Q1:R9,2,FALSE)</f>
        <v>4</v>
      </c>
      <c r="N71" s="28">
        <f>M71*L71</f>
        <v>1.6</v>
      </c>
      <c r="O71" s="29">
        <f>IF(M71=0,0,L71*MAX(R2:R8))</f>
        <v>2</v>
      </c>
    </row>
    <row r="72" spans="1:15" ht="12.4" customHeight="1" thickBot="1">
      <c r="A72" s="55"/>
      <c r="B72" s="15"/>
      <c r="C72" s="7"/>
      <c r="D72" s="10"/>
      <c r="K72" s="26"/>
      <c r="L72" s="27"/>
      <c r="M72" s="28"/>
      <c r="N72" s="28"/>
      <c r="O72" s="29"/>
    </row>
    <row r="73" spans="1:15" ht="39.950000000000003" customHeight="1" thickBot="1">
      <c r="A73" s="55">
        <f>A71+1</f>
        <v>28</v>
      </c>
      <c r="B73" s="15" t="s">
        <v>68</v>
      </c>
      <c r="C73" s="7"/>
      <c r="D73" s="57" t="s">
        <v>7</v>
      </c>
      <c r="F73" s="1" t="e">
        <f>#REF!*#REF!</f>
        <v>#REF!</v>
      </c>
      <c r="G73" s="1" t="e">
        <f>IF(#REF!&gt;=0,10*#REF!,0)</f>
        <v>#REF!</v>
      </c>
      <c r="I73" s="58"/>
      <c r="K73" s="26">
        <v>3</v>
      </c>
      <c r="L73" s="27">
        <f>K73/K117</f>
        <v>0.6</v>
      </c>
      <c r="M73" s="28">
        <f>VLOOKUP(D73,Q1:R9,2,FALSE)</f>
        <v>3</v>
      </c>
      <c r="N73" s="28">
        <f>M73*L73</f>
        <v>1.7999999999999998</v>
      </c>
      <c r="O73" s="29">
        <f>IF(M73=0,0,L73*MAX(R2:R8))</f>
        <v>3</v>
      </c>
    </row>
    <row r="74" spans="1:15" ht="12.4" customHeight="1" thickBot="1">
      <c r="A74" s="55"/>
      <c r="B74" s="15"/>
      <c r="C74" s="7"/>
      <c r="D74" s="10"/>
      <c r="K74" s="26"/>
      <c r="L74" s="27"/>
      <c r="M74" s="28"/>
      <c r="N74" s="28"/>
      <c r="O74" s="29"/>
    </row>
    <row r="75" spans="1:15" ht="39.950000000000003" customHeight="1">
      <c r="A75" s="55">
        <f>A73+1</f>
        <v>29</v>
      </c>
      <c r="B75" s="15" t="s">
        <v>69</v>
      </c>
      <c r="C75" s="7"/>
      <c r="D75" s="57" t="s">
        <v>7</v>
      </c>
      <c r="F75" s="1" t="e">
        <f>#REF!*#REF!</f>
        <v>#REF!</v>
      </c>
      <c r="G75" s="1" t="e">
        <f>IF(#REF!&gt;=0,10*#REF!,0)</f>
        <v>#REF!</v>
      </c>
      <c r="I75" s="58" t="s">
        <v>70</v>
      </c>
      <c r="K75" s="26">
        <v>3</v>
      </c>
      <c r="L75" s="27">
        <f>K75/K117</f>
        <v>0.6</v>
      </c>
      <c r="M75" s="28">
        <f>VLOOKUP(D75,Q1:R9,2,FALSE)</f>
        <v>3</v>
      </c>
      <c r="N75" s="28">
        <f>M75*L75</f>
        <v>1.7999999999999998</v>
      </c>
      <c r="O75" s="29">
        <f>IF(M75=0,0,L75*MAX(R2:R8))</f>
        <v>3</v>
      </c>
    </row>
    <row r="76" spans="1:15" ht="12.4" customHeight="1">
      <c r="B76" s="21"/>
      <c r="C76" s="7"/>
      <c r="D76" s="10"/>
      <c r="K76" s="26"/>
      <c r="L76" s="27"/>
      <c r="M76" s="28"/>
      <c r="N76" s="28"/>
      <c r="O76" s="29"/>
    </row>
    <row r="77" spans="1:15" ht="15.75">
      <c r="A77" s="89" t="s">
        <v>71</v>
      </c>
      <c r="C77" s="8"/>
      <c r="D77" s="11"/>
      <c r="K77" s="26"/>
      <c r="L77" s="27"/>
      <c r="M77" s="28"/>
      <c r="N77" s="28"/>
      <c r="O77" s="29"/>
    </row>
    <row r="78" spans="1:15" ht="14.25" thickBot="1">
      <c r="B78" s="22"/>
      <c r="C78" s="8"/>
      <c r="D78" s="11"/>
      <c r="K78" s="26"/>
      <c r="L78" s="27"/>
      <c r="M78" s="28"/>
      <c r="N78" s="28"/>
      <c r="O78" s="29"/>
    </row>
    <row r="79" spans="1:15" ht="39.950000000000003" customHeight="1">
      <c r="A79" s="55">
        <f>A75+1</f>
        <v>30</v>
      </c>
      <c r="B79" s="15" t="s">
        <v>72</v>
      </c>
      <c r="C79" s="7"/>
      <c r="D79" s="57" t="s">
        <v>11</v>
      </c>
      <c r="F79" s="1" t="e">
        <f>#REF!*#REF!</f>
        <v>#REF!</v>
      </c>
      <c r="G79" s="1" t="e">
        <f>IF(#REF!&gt;=0,10*#REF!,0)</f>
        <v>#REF!</v>
      </c>
      <c r="I79" s="58"/>
      <c r="K79" s="26">
        <v>4</v>
      </c>
      <c r="L79" s="27">
        <f>K79/K117</f>
        <v>0.8</v>
      </c>
      <c r="M79" s="28">
        <f>VLOOKUP(D79,Q1:R9,2,FALSE)</f>
        <v>4</v>
      </c>
      <c r="N79" s="28">
        <f>M79*L79</f>
        <v>3.2</v>
      </c>
      <c r="O79" s="29">
        <f>IF(M79=0,0,L79*MAX(R2:R8))</f>
        <v>4</v>
      </c>
    </row>
    <row r="80" spans="1:15" ht="12.4" customHeight="1" thickBot="1">
      <c r="A80" s="55"/>
      <c r="B80" s="15"/>
      <c r="C80" s="7"/>
      <c r="D80" s="10"/>
      <c r="K80" s="26"/>
      <c r="L80" s="27"/>
      <c r="M80" s="28"/>
      <c r="N80" s="28"/>
      <c r="O80" s="29"/>
    </row>
    <row r="81" spans="1:15" ht="39.950000000000003" customHeight="1" thickBot="1">
      <c r="A81" s="55">
        <f>A79+1</f>
        <v>31</v>
      </c>
      <c r="B81" s="15" t="s">
        <v>73</v>
      </c>
      <c r="C81" s="7"/>
      <c r="D81" s="57" t="s">
        <v>11</v>
      </c>
      <c r="F81" s="1" t="e">
        <f>#REF!*#REF!</f>
        <v>#REF!</v>
      </c>
      <c r="G81" s="1" t="e">
        <f>IF(#REF!&gt;=0,10*#REF!,0)</f>
        <v>#REF!</v>
      </c>
      <c r="I81" s="58"/>
      <c r="K81" s="26">
        <v>3</v>
      </c>
      <c r="L81" s="27">
        <f>K81/K117</f>
        <v>0.6</v>
      </c>
      <c r="M81" s="28">
        <f>VLOOKUP(D81,Q1:R9,2,FALSE)</f>
        <v>4</v>
      </c>
      <c r="N81" s="28">
        <f>M81*L81</f>
        <v>2.4</v>
      </c>
      <c r="O81" s="29">
        <f>IF(M81=0,0,L81*MAX(R2:R8))</f>
        <v>3</v>
      </c>
    </row>
    <row r="82" spans="1:15" ht="12.4" customHeight="1" thickBot="1">
      <c r="A82" s="55"/>
      <c r="B82" s="15"/>
      <c r="C82" s="7"/>
      <c r="D82" s="10"/>
      <c r="K82" s="26"/>
      <c r="L82" s="27"/>
      <c r="M82" s="28"/>
      <c r="N82" s="28"/>
      <c r="O82" s="29"/>
    </row>
    <row r="83" spans="1:15" ht="39.950000000000003" customHeight="1">
      <c r="A83" s="55">
        <f>A81+1</f>
        <v>32</v>
      </c>
      <c r="B83" s="15" t="s">
        <v>74</v>
      </c>
      <c r="C83" s="7"/>
      <c r="D83" s="57" t="s">
        <v>11</v>
      </c>
      <c r="F83" s="1" t="e">
        <f>#REF!*#REF!</f>
        <v>#REF!</v>
      </c>
      <c r="G83" s="1" t="e">
        <f>IF(#REF!&gt;=0,10*#REF!,0)</f>
        <v>#REF!</v>
      </c>
      <c r="I83" s="58" t="s">
        <v>75</v>
      </c>
      <c r="K83" s="26">
        <v>3</v>
      </c>
      <c r="L83" s="27">
        <f>K83/K117</f>
        <v>0.6</v>
      </c>
      <c r="M83" s="28">
        <f>VLOOKUP(D83,Q1:R9,2,FALSE)</f>
        <v>4</v>
      </c>
      <c r="N83" s="28">
        <f>M83*L83</f>
        <v>2.4</v>
      </c>
      <c r="O83" s="29">
        <f>IF(M83=0,0,L83*MAX(R2:R8))</f>
        <v>3</v>
      </c>
    </row>
    <row r="84" spans="1:15" ht="12.4" customHeight="1" thickBot="1">
      <c r="A84" s="55"/>
      <c r="B84" s="15"/>
      <c r="C84" s="7"/>
      <c r="D84" s="12"/>
      <c r="K84" s="26"/>
      <c r="L84" s="27"/>
      <c r="M84" s="28"/>
      <c r="N84" s="28"/>
      <c r="O84" s="29"/>
    </row>
    <row r="85" spans="1:15" ht="39.950000000000003" customHeight="1">
      <c r="A85" s="55">
        <f>A83+1</f>
        <v>33</v>
      </c>
      <c r="B85" s="15" t="s">
        <v>76</v>
      </c>
      <c r="C85" s="7"/>
      <c r="D85" s="57" t="s">
        <v>6</v>
      </c>
      <c r="F85" s="1" t="e">
        <f>#REF!*#REF!</f>
        <v>#REF!</v>
      </c>
      <c r="G85" s="1" t="e">
        <f>IF(#REF!&gt;=0,10*#REF!,0)</f>
        <v>#REF!</v>
      </c>
      <c r="I85" s="58" t="s">
        <v>77</v>
      </c>
      <c r="K85" s="26">
        <v>3</v>
      </c>
      <c r="L85" s="27">
        <f>K85/K117</f>
        <v>0.6</v>
      </c>
      <c r="M85" s="28">
        <f>VLOOKUP(D85,Q1:R9,2,FALSE)</f>
        <v>2</v>
      </c>
      <c r="N85" s="28">
        <f>M85*L85</f>
        <v>1.2</v>
      </c>
      <c r="O85" s="29">
        <f>IF(M85=0,0,L85*MAX(R2:R8))</f>
        <v>3</v>
      </c>
    </row>
    <row r="86" spans="1:15" ht="12.4" customHeight="1">
      <c r="B86" s="21"/>
      <c r="C86" s="7"/>
      <c r="D86" s="12"/>
      <c r="K86" s="26"/>
      <c r="L86" s="27"/>
      <c r="M86" s="28"/>
      <c r="N86" s="28"/>
      <c r="O86" s="29"/>
    </row>
    <row r="87" spans="1:15" ht="15.75">
      <c r="A87" s="89" t="s">
        <v>78</v>
      </c>
      <c r="C87" s="8"/>
      <c r="D87" s="11"/>
      <c r="E87" s="2"/>
      <c r="K87" s="26"/>
      <c r="L87" s="27"/>
      <c r="M87" s="28"/>
      <c r="N87" s="28"/>
      <c r="O87" s="29"/>
    </row>
    <row r="88" spans="1:15" ht="14.25" thickBot="1">
      <c r="B88" s="22"/>
      <c r="C88" s="8"/>
      <c r="D88" s="11"/>
      <c r="E88" s="2"/>
      <c r="K88" s="26"/>
      <c r="L88" s="27"/>
      <c r="M88" s="28"/>
      <c r="N88" s="28"/>
      <c r="O88" s="29"/>
    </row>
    <row r="89" spans="1:15" ht="39.950000000000003" customHeight="1" thickBot="1">
      <c r="A89" s="55">
        <f>A85+1</f>
        <v>34</v>
      </c>
      <c r="B89" s="15" t="s">
        <v>79</v>
      </c>
      <c r="C89" s="7"/>
      <c r="D89" s="57" t="s">
        <v>11</v>
      </c>
      <c r="F89" s="1" t="e">
        <f>#REF!*#REF!</f>
        <v>#REF!</v>
      </c>
      <c r="G89" s="1" t="e">
        <f>IF(#REF!&gt;=0,10*#REF!,0)</f>
        <v>#REF!</v>
      </c>
      <c r="I89" s="58"/>
      <c r="K89" s="26">
        <v>5</v>
      </c>
      <c r="L89" s="27">
        <f>K89/K117</f>
        <v>1</v>
      </c>
      <c r="M89" s="28">
        <f>VLOOKUP(D89,Q1:R9,2,FALSE)</f>
        <v>4</v>
      </c>
      <c r="N89" s="28">
        <f>M89*L89</f>
        <v>4</v>
      </c>
      <c r="O89" s="29">
        <f>IF(M89=0,0,L89*MAX(R2:R8))</f>
        <v>5</v>
      </c>
    </row>
    <row r="90" spans="1:15" ht="12.4" customHeight="1" thickBot="1">
      <c r="A90" s="55"/>
      <c r="B90" s="15"/>
      <c r="C90" s="7"/>
      <c r="D90" s="10"/>
      <c r="K90" s="26"/>
      <c r="L90" s="27"/>
      <c r="M90" s="28"/>
      <c r="N90" s="28"/>
      <c r="O90" s="29"/>
    </row>
    <row r="91" spans="1:15" ht="39.950000000000003" customHeight="1" thickBot="1">
      <c r="A91" s="55">
        <f>A89+1</f>
        <v>35</v>
      </c>
      <c r="B91" s="15" t="s">
        <v>80</v>
      </c>
      <c r="C91" s="7"/>
      <c r="D91" s="57" t="s">
        <v>11</v>
      </c>
      <c r="F91" s="1" t="e">
        <f>#REF!*#REF!</f>
        <v>#REF!</v>
      </c>
      <c r="G91" s="1" t="e">
        <f>IF(#REF!&gt;=0,10*#REF!,0)</f>
        <v>#REF!</v>
      </c>
      <c r="I91" s="58"/>
      <c r="K91" s="26">
        <v>2</v>
      </c>
      <c r="L91" s="27">
        <f>K91/K117</f>
        <v>0.4</v>
      </c>
      <c r="M91" s="28">
        <f>VLOOKUP(D91,Q1:R9,2,FALSE)</f>
        <v>4</v>
      </c>
      <c r="N91" s="28">
        <f>M91*L91</f>
        <v>1.6</v>
      </c>
      <c r="O91" s="29">
        <f>IF(M91=0,0,L91*MAX(R2:R8))</f>
        <v>2</v>
      </c>
    </row>
    <row r="92" spans="1:15" ht="12.4" customHeight="1" thickBot="1">
      <c r="A92" s="55"/>
      <c r="B92" s="15"/>
      <c r="C92" s="7"/>
      <c r="D92" s="10"/>
      <c r="K92" s="26"/>
      <c r="L92" s="27"/>
      <c r="M92" s="28"/>
      <c r="N92" s="28"/>
      <c r="O92" s="29"/>
    </row>
    <row r="93" spans="1:15" ht="39.950000000000003" customHeight="1" thickBot="1">
      <c r="A93" s="55">
        <f>A91+1</f>
        <v>36</v>
      </c>
      <c r="B93" s="15" t="s">
        <v>81</v>
      </c>
      <c r="C93" s="7"/>
      <c r="D93" s="57" t="s">
        <v>12</v>
      </c>
      <c r="F93" s="1" t="e">
        <f>#REF!*#REF!</f>
        <v>#REF!</v>
      </c>
      <c r="G93" s="1" t="e">
        <f>IF(#REF!&gt;=0,10*#REF!,0)</f>
        <v>#REF!</v>
      </c>
      <c r="I93" s="58"/>
      <c r="K93" s="26">
        <v>4</v>
      </c>
      <c r="L93" s="27">
        <f>K93/K117</f>
        <v>0.8</v>
      </c>
      <c r="M93" s="28">
        <f>VLOOKUP(D93,Q1:R9,2,FALSE)</f>
        <v>5</v>
      </c>
      <c r="N93" s="28">
        <f>M93*L93</f>
        <v>4</v>
      </c>
      <c r="O93" s="29">
        <f>IF(M93=0,0,L93*MAX(R2:R8))</f>
        <v>4</v>
      </c>
    </row>
    <row r="94" spans="1:15" ht="12.4" customHeight="1" thickBot="1">
      <c r="A94" s="55"/>
      <c r="B94" s="15"/>
      <c r="C94" s="7"/>
      <c r="D94" s="10"/>
      <c r="K94" s="26"/>
      <c r="L94" s="27"/>
      <c r="M94" s="28"/>
      <c r="N94" s="28"/>
      <c r="O94" s="29"/>
    </row>
    <row r="95" spans="1:15" ht="39.950000000000003" customHeight="1" thickBot="1">
      <c r="A95" s="55">
        <f>A93+1</f>
        <v>37</v>
      </c>
      <c r="B95" s="15" t="s">
        <v>82</v>
      </c>
      <c r="C95" s="7"/>
      <c r="D95" s="57" t="s">
        <v>12</v>
      </c>
      <c r="F95" s="1" t="e">
        <f>#REF!*#REF!</f>
        <v>#REF!</v>
      </c>
      <c r="G95" s="1" t="e">
        <f>IF(#REF!&gt;=0,10*#REF!,0)</f>
        <v>#REF!</v>
      </c>
      <c r="I95" s="58"/>
      <c r="K95" s="26">
        <v>3</v>
      </c>
      <c r="L95" s="27">
        <f>K95/K117</f>
        <v>0.6</v>
      </c>
      <c r="M95" s="28">
        <f>VLOOKUP(D95,Q1:R9,2,FALSE)</f>
        <v>5</v>
      </c>
      <c r="N95" s="28">
        <f>M95*L95</f>
        <v>3</v>
      </c>
      <c r="O95" s="29">
        <f>IF(M95=0,0,L95*MAX(R2:R8))</f>
        <v>3</v>
      </c>
    </row>
    <row r="96" spans="1:15" ht="12.4" customHeight="1" thickBot="1">
      <c r="A96" s="55"/>
      <c r="B96" s="15"/>
      <c r="C96" s="7"/>
      <c r="D96" s="10"/>
      <c r="K96" s="26"/>
      <c r="L96" s="27"/>
      <c r="M96" s="28"/>
      <c r="N96" s="28"/>
      <c r="O96" s="29"/>
    </row>
    <row r="97" spans="1:15" ht="39.950000000000003" customHeight="1" thickBot="1">
      <c r="A97" s="55">
        <f>A95+1</f>
        <v>38</v>
      </c>
      <c r="B97" s="15" t="s">
        <v>83</v>
      </c>
      <c r="C97" s="7"/>
      <c r="D97" s="57" t="s">
        <v>12</v>
      </c>
      <c r="F97" s="1" t="e">
        <f>#REF!*#REF!</f>
        <v>#REF!</v>
      </c>
      <c r="G97" s="1" t="e">
        <f>IF(#REF!&gt;=0,10*#REF!,0)</f>
        <v>#REF!</v>
      </c>
      <c r="I97" s="58"/>
      <c r="K97" s="26">
        <v>3</v>
      </c>
      <c r="L97" s="27">
        <f>K97/K117</f>
        <v>0.6</v>
      </c>
      <c r="M97" s="28">
        <f>VLOOKUP(D97,Q1:R9,2,FALSE)</f>
        <v>5</v>
      </c>
      <c r="N97" s="28">
        <f>M97*L97</f>
        <v>3</v>
      </c>
      <c r="O97" s="29">
        <f>IF(M97=0,0,L97*MAX(R2:R8))</f>
        <v>3</v>
      </c>
    </row>
    <row r="98" spans="1:15" ht="12.4" customHeight="1">
      <c r="B98" s="21"/>
      <c r="C98" s="7"/>
      <c r="D98" s="12"/>
      <c r="K98" s="26"/>
      <c r="L98" s="27"/>
      <c r="M98" s="28"/>
      <c r="N98" s="28"/>
      <c r="O98" s="29"/>
    </row>
    <row r="99" spans="1:15" ht="15.75">
      <c r="A99" s="89" t="s">
        <v>84</v>
      </c>
      <c r="C99" s="8"/>
      <c r="D99" s="11"/>
      <c r="E99" s="2"/>
      <c r="K99" s="26"/>
      <c r="L99" s="27"/>
      <c r="M99" s="28"/>
      <c r="N99" s="28"/>
      <c r="O99" s="29"/>
    </row>
    <row r="100" spans="1:15" ht="14.25" thickBot="1">
      <c r="B100" s="22"/>
      <c r="C100" s="8"/>
      <c r="D100" s="11"/>
      <c r="E100" s="2"/>
      <c r="K100" s="26"/>
      <c r="L100" s="27"/>
      <c r="M100" s="28"/>
      <c r="N100" s="28"/>
      <c r="O100" s="29"/>
    </row>
    <row r="101" spans="1:15" ht="39.950000000000003" customHeight="1" thickBot="1">
      <c r="A101" s="55">
        <f>A97+1</f>
        <v>39</v>
      </c>
      <c r="B101" s="15" t="s">
        <v>85</v>
      </c>
      <c r="C101" s="7"/>
      <c r="D101" s="57" t="s">
        <v>11</v>
      </c>
      <c r="F101" s="1" t="e">
        <f>#REF!*#REF!</f>
        <v>#REF!</v>
      </c>
      <c r="G101" s="1" t="e">
        <f>IF(#REF!&gt;=0,10*#REF!,0)</f>
        <v>#REF!</v>
      </c>
      <c r="I101" s="58"/>
      <c r="K101" s="26">
        <v>4</v>
      </c>
      <c r="L101" s="27">
        <f>K101/K117</f>
        <v>0.8</v>
      </c>
      <c r="M101" s="28">
        <f>VLOOKUP(D101,Q1:R9,2,FALSE)</f>
        <v>4</v>
      </c>
      <c r="N101" s="28">
        <f>M101*L101</f>
        <v>3.2</v>
      </c>
      <c r="O101" s="29">
        <f>IF(M101=0,0,L101*MAX(R2:R8))</f>
        <v>4</v>
      </c>
    </row>
    <row r="102" spans="1:15" ht="12.4" customHeight="1" thickBot="1">
      <c r="A102" s="55"/>
      <c r="B102" s="15"/>
      <c r="C102" s="7"/>
      <c r="D102" s="10"/>
      <c r="K102" s="26"/>
      <c r="L102" s="27"/>
      <c r="M102" s="28"/>
      <c r="N102" s="28"/>
      <c r="O102" s="29"/>
    </row>
    <row r="103" spans="1:15" ht="39.950000000000003" customHeight="1" thickBot="1">
      <c r="A103" s="55">
        <f>A101+1</f>
        <v>40</v>
      </c>
      <c r="B103" s="15" t="s">
        <v>86</v>
      </c>
      <c r="C103" s="7"/>
      <c r="D103" s="57" t="s">
        <v>11</v>
      </c>
      <c r="F103" s="1" t="e">
        <f>#REF!*#REF!</f>
        <v>#REF!</v>
      </c>
      <c r="G103" s="1" t="e">
        <f>IF(#REF!&gt;=0,10*#REF!,0)</f>
        <v>#REF!</v>
      </c>
      <c r="I103" s="58"/>
      <c r="K103" s="26">
        <v>3</v>
      </c>
      <c r="L103" s="27">
        <f>K103/K117</f>
        <v>0.6</v>
      </c>
      <c r="M103" s="28">
        <f>VLOOKUP(D103,Q1:R9,2,FALSE)</f>
        <v>4</v>
      </c>
      <c r="N103" s="28">
        <f>M103*L103</f>
        <v>2.4</v>
      </c>
      <c r="O103" s="29">
        <f>IF(M103=0,0,L103*MAX(R2:R8))</f>
        <v>3</v>
      </c>
    </row>
    <row r="104" spans="1:15" ht="12.4" customHeight="1" thickBot="1">
      <c r="A104" s="55"/>
      <c r="B104" s="15"/>
      <c r="C104" s="7"/>
      <c r="D104" s="10"/>
      <c r="K104" s="26"/>
      <c r="L104" s="27"/>
      <c r="M104" s="28"/>
      <c r="N104" s="28"/>
      <c r="O104" s="29"/>
    </row>
    <row r="105" spans="1:15" ht="39.950000000000003" customHeight="1">
      <c r="A105" s="55">
        <f>A103+1</f>
        <v>41</v>
      </c>
      <c r="B105" s="15" t="s">
        <v>87</v>
      </c>
      <c r="C105" s="7"/>
      <c r="D105" s="57" t="s">
        <v>7</v>
      </c>
      <c r="F105" s="1" t="e">
        <f>#REF!*#REF!</f>
        <v>#REF!</v>
      </c>
      <c r="G105" s="1" t="e">
        <f>IF(#REF!&gt;=0,10*#REF!,0)</f>
        <v>#REF!</v>
      </c>
      <c r="I105" s="58" t="s">
        <v>88</v>
      </c>
      <c r="K105" s="26">
        <v>3</v>
      </c>
      <c r="L105" s="27">
        <f>K105/K117</f>
        <v>0.6</v>
      </c>
      <c r="M105" s="28">
        <f>VLOOKUP(D105,Q1:R9,2,FALSE)</f>
        <v>3</v>
      </c>
      <c r="N105" s="28">
        <f>M105*L105</f>
        <v>1.7999999999999998</v>
      </c>
      <c r="O105" s="29">
        <f>IF(M105=0,0,L105*MAX(R2:R8))</f>
        <v>3</v>
      </c>
    </row>
    <row r="106" spans="1:15" ht="12.4" customHeight="1" thickBot="1">
      <c r="A106" s="55"/>
      <c r="B106" s="15"/>
      <c r="C106" s="7"/>
      <c r="D106" s="10"/>
      <c r="K106" s="26"/>
      <c r="L106" s="27"/>
      <c r="M106" s="28"/>
      <c r="N106" s="28"/>
      <c r="O106" s="29"/>
    </row>
    <row r="107" spans="1:15" ht="39.950000000000003" customHeight="1" thickBot="1">
      <c r="A107" s="55">
        <f>A105+1</f>
        <v>42</v>
      </c>
      <c r="B107" s="15" t="s">
        <v>89</v>
      </c>
      <c r="C107" s="7"/>
      <c r="D107" s="57" t="s">
        <v>11</v>
      </c>
      <c r="F107" s="1" t="e">
        <f>#REF!*#REF!</f>
        <v>#REF!</v>
      </c>
      <c r="G107" s="1" t="e">
        <f>IF(#REF!&gt;=0,10*#REF!,0)</f>
        <v>#REF!</v>
      </c>
      <c r="I107" s="58"/>
      <c r="K107" s="26">
        <v>2</v>
      </c>
      <c r="L107" s="27">
        <f>K107/K117</f>
        <v>0.4</v>
      </c>
      <c r="M107" s="28">
        <f>VLOOKUP(D107,Q1:R9,2,FALSE)</f>
        <v>4</v>
      </c>
      <c r="N107" s="28">
        <f>M107*L107</f>
        <v>1.6</v>
      </c>
      <c r="O107" s="29">
        <f>IF(M107=0,0,L107*MAX(R2:R8))</f>
        <v>2</v>
      </c>
    </row>
    <row r="108" spans="1:15" ht="12.4" customHeight="1">
      <c r="B108" s="21"/>
      <c r="C108" s="7"/>
      <c r="D108" s="10"/>
      <c r="K108" s="26"/>
      <c r="L108" s="27"/>
      <c r="M108" s="28"/>
      <c r="N108" s="28"/>
      <c r="O108" s="29"/>
    </row>
    <row r="109" spans="1:15" ht="15.75">
      <c r="A109" s="89" t="s">
        <v>90</v>
      </c>
      <c r="C109" s="8"/>
      <c r="D109" s="11"/>
      <c r="E109" s="2"/>
      <c r="K109" s="26"/>
      <c r="L109" s="27"/>
      <c r="M109" s="28"/>
      <c r="N109" s="28"/>
      <c r="O109" s="29"/>
    </row>
    <row r="110" spans="1:15" ht="14.25" thickBot="1">
      <c r="B110" s="22"/>
      <c r="C110" s="8"/>
      <c r="D110" s="11"/>
      <c r="E110" s="2"/>
      <c r="K110" s="26"/>
      <c r="L110" s="27"/>
      <c r="M110" s="28"/>
      <c r="N110" s="28"/>
      <c r="O110" s="29"/>
    </row>
    <row r="111" spans="1:15" s="47" customFormat="1" ht="39.950000000000003" customHeight="1">
      <c r="A111" s="55">
        <f>A107+1</f>
        <v>43</v>
      </c>
      <c r="B111" s="15" t="s">
        <v>91</v>
      </c>
      <c r="C111" s="43"/>
      <c r="D111" s="57" t="s">
        <v>11</v>
      </c>
      <c r="E111" s="44"/>
      <c r="F111" s="44" t="e">
        <f>#REF!*#REF!</f>
        <v>#REF!</v>
      </c>
      <c r="G111" s="44" t="e">
        <f>IF(#REF!&gt;=0,10*#REF!,0)</f>
        <v>#REF!</v>
      </c>
      <c r="H111" s="44"/>
      <c r="I111" s="58" t="s">
        <v>92</v>
      </c>
      <c r="J111" s="43"/>
      <c r="K111" s="25">
        <v>4</v>
      </c>
      <c r="L111" s="45">
        <f>K111/K117</f>
        <v>0.8</v>
      </c>
      <c r="M111" s="46">
        <f>VLOOKUP(D111,Q1:R9,2,FALSE)</f>
        <v>4</v>
      </c>
      <c r="N111" s="46">
        <f>M111*L111</f>
        <v>3.2</v>
      </c>
      <c r="O111" s="46">
        <f>IF(M111=0,0,L111*MAX(R2:R8))</f>
        <v>4</v>
      </c>
    </row>
    <row r="112" spans="1:15" s="47" customFormat="1" ht="12.4" customHeight="1" thickBot="1">
      <c r="A112" s="55"/>
      <c r="B112" s="15"/>
      <c r="C112" s="43"/>
      <c r="D112" s="48"/>
      <c r="E112" s="44"/>
      <c r="F112" s="44"/>
      <c r="G112" s="44"/>
      <c r="H112" s="44"/>
      <c r="I112" s="44"/>
      <c r="J112" s="43"/>
      <c r="K112" s="25"/>
      <c r="L112" s="45"/>
      <c r="M112" s="46"/>
      <c r="N112" s="46"/>
      <c r="O112" s="46"/>
    </row>
    <row r="113" spans="1:15" s="47" customFormat="1" ht="39.950000000000003" customHeight="1">
      <c r="A113" s="55">
        <f>A111+1</f>
        <v>44</v>
      </c>
      <c r="B113" s="15" t="s">
        <v>93</v>
      </c>
      <c r="C113" s="43"/>
      <c r="D113" s="57" t="s">
        <v>18</v>
      </c>
      <c r="E113" s="44"/>
      <c r="F113" s="44" t="e">
        <f>#REF!*#REF!</f>
        <v>#REF!</v>
      </c>
      <c r="G113" s="44" t="e">
        <f>IF(#REF!&gt;=0,10*#REF!,0)</f>
        <v>#REF!</v>
      </c>
      <c r="H113" s="44"/>
      <c r="I113" s="58" t="s">
        <v>94</v>
      </c>
      <c r="J113" s="43"/>
      <c r="K113" s="25">
        <v>4</v>
      </c>
      <c r="L113" s="45">
        <f>K113/K117</f>
        <v>0.8</v>
      </c>
      <c r="M113" s="46">
        <f>VLOOKUP(D113,Q1:R9,2,FALSE)</f>
        <v>0</v>
      </c>
      <c r="N113" s="46">
        <f>M113*L113</f>
        <v>0</v>
      </c>
      <c r="O113" s="46">
        <f>IF(M113=0,0,L113*MAX(R2:R8))</f>
        <v>0</v>
      </c>
    </row>
    <row r="114" spans="1:15" s="47" customFormat="1" ht="12.4" customHeight="1" thickBot="1">
      <c r="A114" s="55"/>
      <c r="B114" s="15"/>
      <c r="C114" s="43"/>
      <c r="D114" s="48"/>
      <c r="E114" s="44"/>
      <c r="F114" s="44"/>
      <c r="G114" s="44"/>
      <c r="H114" s="44"/>
      <c r="I114" s="44"/>
      <c r="J114" s="43"/>
      <c r="K114" s="25"/>
      <c r="L114" s="45"/>
      <c r="M114" s="46"/>
      <c r="N114" s="46"/>
      <c r="O114" s="46"/>
    </row>
    <row r="115" spans="1:15" s="47" customFormat="1" ht="39.950000000000003" customHeight="1">
      <c r="A115" s="55">
        <f>A113+1</f>
        <v>45</v>
      </c>
      <c r="B115" s="15" t="s">
        <v>95</v>
      </c>
      <c r="C115" s="43"/>
      <c r="D115" s="57" t="s">
        <v>12</v>
      </c>
      <c r="E115" s="44"/>
      <c r="F115" s="44" t="e">
        <f>#REF!*#REF!</f>
        <v>#REF!</v>
      </c>
      <c r="G115" s="44" t="e">
        <f>IF(#REF!&gt;=0,10*#REF!,0)</f>
        <v>#REF!</v>
      </c>
      <c r="H115" s="44"/>
      <c r="I115" s="58" t="s">
        <v>96</v>
      </c>
      <c r="J115" s="43"/>
      <c r="K115" s="25">
        <v>3</v>
      </c>
      <c r="L115" s="45">
        <f>K115/K117</f>
        <v>0.6</v>
      </c>
      <c r="M115" s="46">
        <f>VLOOKUP(D115,Q1:R9,2,FALSE)</f>
        <v>5</v>
      </c>
      <c r="N115" s="46">
        <f>M115*L115</f>
        <v>3</v>
      </c>
      <c r="O115" s="46">
        <f>IF(M115=0,0,L115*MAX(R2:R8))</f>
        <v>3</v>
      </c>
    </row>
    <row r="116" spans="1:15" ht="12.4" customHeight="1" thickBot="1">
      <c r="B116" s="9"/>
      <c r="C116" s="7"/>
      <c r="D116" s="12"/>
      <c r="K116" s="34"/>
      <c r="L116" s="34"/>
      <c r="M116" s="34"/>
      <c r="N116" s="35"/>
      <c r="O116" s="35"/>
    </row>
    <row r="117" spans="1:15" ht="24" customHeight="1" thickBot="1">
      <c r="A117" s="90" t="s">
        <v>97</v>
      </c>
      <c r="B117" s="91"/>
      <c r="C117" s="92"/>
      <c r="D117" s="103">
        <f>IF(ISERR((N117/O117)*100),"",(N117/O117)*100)</f>
        <v>80</v>
      </c>
      <c r="E117" s="93"/>
      <c r="F117" s="93"/>
      <c r="G117" s="93"/>
      <c r="H117" s="94" t="str">
        <f>IF(D117="","","-")</f>
        <v>-</v>
      </c>
      <c r="I117" s="95" t="str">
        <f>VLOOKUP(J117,'Rating ranges'!A2:B7,2,TRUE)</f>
        <v>Good</v>
      </c>
      <c r="J117" s="52">
        <f>IF(D117="",0,D117)</f>
        <v>80</v>
      </c>
      <c r="K117" s="34">
        <f>MAX(K9:K115)</f>
        <v>5</v>
      </c>
      <c r="L117" s="34"/>
      <c r="M117" s="34"/>
      <c r="N117" s="35">
        <f>SUM(N9:N115)</f>
        <v>112</v>
      </c>
      <c r="O117" s="35">
        <f>SUM(O9:O115)</f>
        <v>140</v>
      </c>
    </row>
    <row r="119" spans="1:15" ht="12.75">
      <c r="A119" s="116" t="str">
        <f>"* Very poor (less than " &amp; ('Rating ranges'!A4) &amp; ")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17"/>
      <c r="C119" s="117"/>
      <c r="D119" s="117"/>
      <c r="E119" s="117"/>
      <c r="F119" s="117"/>
      <c r="G119" s="117"/>
      <c r="H119" s="117"/>
      <c r="I119" s="118"/>
    </row>
    <row r="120" spans="1:15" ht="15" customHeight="1">
      <c r="A120" s="110" t="str">
        <f>"* Poor (between " &amp; ('Rating ranges'!A4) &amp; " and " &amp; ('Rating ranges'!A5) &amp; ")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111"/>
      <c r="C120" s="111"/>
      <c r="D120" s="111"/>
      <c r="E120" s="111"/>
      <c r="F120" s="111"/>
      <c r="G120" s="111"/>
      <c r="H120" s="111"/>
      <c r="I120" s="112"/>
    </row>
    <row r="121" spans="1:15" ht="12.75">
      <c r="A121" s="119" t="str">
        <f>"* Moderate (between " &amp; ('Rating ranges'!A5) &amp; " and " &amp; ('Rating ranges'!A6) &amp; ")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20"/>
      <c r="C121" s="120"/>
      <c r="D121" s="120"/>
      <c r="E121" s="120"/>
      <c r="F121" s="120"/>
      <c r="G121" s="120"/>
      <c r="H121" s="120"/>
      <c r="I121" s="121"/>
    </row>
    <row r="122" spans="1:15" ht="12.75">
      <c r="A122" s="110" t="str">
        <f>"* Good (between " &amp;  ('Rating ranges'!A6) &amp; " and " &amp; ('Rating ranges'!A7) &amp; ")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111"/>
      <c r="C122" s="111"/>
      <c r="D122" s="111"/>
      <c r="E122" s="111"/>
      <c r="F122" s="111"/>
      <c r="G122" s="111"/>
      <c r="H122" s="111"/>
      <c r="I122" s="112"/>
    </row>
    <row r="123" spans="1:15" ht="12.75">
      <c r="A123" s="113" t="str">
        <f>"* Excellent (more than " &amp; ('Rating ranges'!A7) &amp; ")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14"/>
      <c r="C123" s="114"/>
      <c r="D123" s="114"/>
      <c r="E123" s="114"/>
      <c r="F123" s="114"/>
      <c r="G123" s="114"/>
      <c r="H123" s="114"/>
      <c r="I123" s="115"/>
      <c r="K123" s="6"/>
      <c r="L123" s="6"/>
    </row>
    <row r="125" spans="1:15">
      <c r="D125" s="59"/>
    </row>
    <row r="126" spans="1:15" ht="12.75">
      <c r="A126" s="108"/>
      <c r="B126" s="100"/>
      <c r="C126" s="101"/>
      <c r="D126" s="101"/>
      <c r="E126" s="101"/>
      <c r="F126" s="101"/>
      <c r="G126" s="101"/>
      <c r="H126" s="101"/>
      <c r="I126" s="101"/>
      <c r="J126" s="102"/>
    </row>
  </sheetData>
  <sheetProtection selectLockedCells="1"/>
  <mergeCells count="12">
    <mergeCell ref="O7:O8"/>
    <mergeCell ref="A3:B3"/>
    <mergeCell ref="A1:I1"/>
    <mergeCell ref="K7:K8"/>
    <mergeCell ref="L7:L8"/>
    <mergeCell ref="M7:M8"/>
    <mergeCell ref="N7:N8"/>
    <mergeCell ref="A122:I122"/>
    <mergeCell ref="A123:I123"/>
    <mergeCell ref="A119:I119"/>
    <mergeCell ref="A120:I120"/>
    <mergeCell ref="A121:I121"/>
  </mergeCells>
  <phoneticPr fontId="2" type="noConversion"/>
  <conditionalFormatting sqref="D111 D113 D115 D105 D107 D101 D103 D89 D91 D93 D95 D97 D79 D81 D83 D85 D69 D71 D73 D75 D67 D63 D59 D61 D49 D51 D53 D55 D29 D35 D37 D39 D41 D43 D45 D31:D33 D21 D23:D25 D17 D9 D11 D13 D15">
    <cfRule type="cellIs" dxfId="1" priority="1" stopIfTrue="1" operator="equal">
      <formula>"Enter score"</formula>
    </cfRule>
  </conditionalFormatting>
  <dataValidations count="3">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9 D11 D13 D15 D17 D21 D23 D25 D29 D31 D33 D35 D37 D39 D41 D43 D45 D49 D51 D53 D55 D59 D61 D63 D67 D69 D71 D73 D75 D79 D81 D83 D85 D89 D91 D93 D95 D97 D101 D103 D105 D107 D111 D113 D115" xr:uid="{A7995886-8908-473A-B6D7-795E19777BE1}">
      <formula1>$Q$1:$Q$7</formula1>
    </dataValidation>
    <dataValidation type="list" allowBlank="1" showInputMessage="1" showErrorMessage="1" sqref="D96 D74 D54 D18" xr:uid="{071ADA25-7264-4255-9229-0CA04ACF03E9}">
      <formula1>$Q$1:$Q$8</formula1>
    </dataValidation>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32 D24" xr:uid="{46F1AF3F-28E7-4109-97DC-2EC35D1EF6E4}">
      <formula1>$Q$1:$Q$8</formula1>
    </dataValidation>
  </dataValidations>
  <pageMargins left="0.47244094488188981" right="0.51181102362204722" top="0.78740157480314965" bottom="0.78740157480314965" header="0.51181102362204722" footer="0.51181102362204722"/>
  <pageSetup paperSize="9" orientation="landscape" r:id="rId1"/>
  <headerFooter alignWithMargins="0"/>
  <ignoredErrors>
    <ignoredError sqref="L9:M9 K117"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706D-27E6-4097-BBDC-CE0BFA43A265}">
  <dimension ref="A1:C66"/>
  <sheetViews>
    <sheetView topLeftCell="A2" zoomScaleNormal="100" workbookViewId="0">
      <selection activeCell="E4" sqref="E4"/>
    </sheetView>
  </sheetViews>
  <sheetFormatPr defaultRowHeight="12.75"/>
  <cols>
    <col min="1" max="1" width="4.140625" style="54" customWidth="1"/>
    <col min="2" max="2" width="103.5703125" style="53" customWidth="1"/>
    <col min="3" max="3" width="13.5703125" customWidth="1"/>
  </cols>
  <sheetData>
    <row r="1" spans="1:3" ht="23.25">
      <c r="A1" s="126" t="s">
        <v>98</v>
      </c>
      <c r="B1" s="127"/>
      <c r="C1" s="127"/>
    </row>
    <row r="2" spans="1:3" ht="15.75">
      <c r="A2"/>
      <c r="B2" s="9"/>
      <c r="C2" s="89" t="s">
        <v>99</v>
      </c>
    </row>
    <row r="3" spans="1:3" s="47" customFormat="1" ht="25.15" customHeight="1">
      <c r="A3" s="96" t="s">
        <v>13</v>
      </c>
    </row>
    <row r="4" spans="1:3" ht="51">
      <c r="A4" s="83">
        <v>1</v>
      </c>
      <c r="B4" s="63" t="s">
        <v>100</v>
      </c>
      <c r="C4" s="79" t="s">
        <v>101</v>
      </c>
    </row>
    <row r="5" spans="1:3" ht="38.25">
      <c r="A5" s="83">
        <f>A4+1</f>
        <v>2</v>
      </c>
      <c r="B5" s="63" t="s">
        <v>102</v>
      </c>
      <c r="C5" s="79" t="s">
        <v>101</v>
      </c>
    </row>
    <row r="6" spans="1:3" ht="38.25">
      <c r="A6" s="83">
        <f>A5+1</f>
        <v>3</v>
      </c>
      <c r="B6" s="63" t="s">
        <v>103</v>
      </c>
      <c r="C6" s="79" t="s">
        <v>104</v>
      </c>
    </row>
    <row r="7" spans="1:3" ht="38.25">
      <c r="A7" s="83">
        <f>A6+1</f>
        <v>4</v>
      </c>
      <c r="B7" s="63" t="s">
        <v>105</v>
      </c>
      <c r="C7" s="79" t="s">
        <v>106</v>
      </c>
    </row>
    <row r="8" spans="1:3" ht="38.25">
      <c r="A8" s="83">
        <f>A7+1</f>
        <v>5</v>
      </c>
      <c r="B8" s="63" t="s">
        <v>107</v>
      </c>
      <c r="C8" s="79" t="s">
        <v>106</v>
      </c>
    </row>
    <row r="9" spans="1:3">
      <c r="A9"/>
      <c r="B9" s="21"/>
      <c r="C9" s="47"/>
    </row>
    <row r="10" spans="1:3" s="47" customFormat="1" ht="25.15" customHeight="1">
      <c r="A10" s="96" t="s">
        <v>27</v>
      </c>
    </row>
    <row r="11" spans="1:3" ht="38.25">
      <c r="A11" s="83">
        <f>A8+1</f>
        <v>6</v>
      </c>
      <c r="B11" s="63" t="s">
        <v>108</v>
      </c>
      <c r="C11" s="79" t="s">
        <v>106</v>
      </c>
    </row>
    <row r="12" spans="1:3" ht="51">
      <c r="A12" s="83">
        <f>A11+1</f>
        <v>7</v>
      </c>
      <c r="B12" s="63" t="s">
        <v>109</v>
      </c>
      <c r="C12" s="79" t="s">
        <v>104</v>
      </c>
    </row>
    <row r="13" spans="1:3" ht="38.25">
      <c r="A13" s="83">
        <f>A12+1</f>
        <v>8</v>
      </c>
      <c r="B13" s="63" t="s">
        <v>110</v>
      </c>
      <c r="C13" s="79" t="s">
        <v>106</v>
      </c>
    </row>
    <row r="14" spans="1:3">
      <c r="A14"/>
      <c r="B14" s="21"/>
      <c r="C14" s="47"/>
    </row>
    <row r="15" spans="1:3" s="47" customFormat="1" ht="25.15" customHeight="1">
      <c r="A15" s="96" t="s">
        <v>34</v>
      </c>
    </row>
    <row r="16" spans="1:3" ht="38.25">
      <c r="A16" s="83">
        <f>A13+1</f>
        <v>9</v>
      </c>
      <c r="B16" s="63" t="s">
        <v>111</v>
      </c>
      <c r="C16" s="79" t="s">
        <v>112</v>
      </c>
    </row>
    <row r="17" spans="1:3" ht="51">
      <c r="A17" s="83">
        <f t="shared" ref="A17:A24" si="0">A16+1</f>
        <v>10</v>
      </c>
      <c r="B17" s="63" t="s">
        <v>113</v>
      </c>
      <c r="C17" s="79" t="s">
        <v>104</v>
      </c>
    </row>
    <row r="18" spans="1:3" ht="38.25">
      <c r="A18" s="83">
        <f t="shared" si="0"/>
        <v>11</v>
      </c>
      <c r="B18" s="63" t="s">
        <v>114</v>
      </c>
      <c r="C18" s="79" t="s">
        <v>106</v>
      </c>
    </row>
    <row r="19" spans="1:3" ht="51">
      <c r="A19" s="83">
        <f t="shared" si="0"/>
        <v>12</v>
      </c>
      <c r="B19" s="63" t="s">
        <v>115</v>
      </c>
      <c r="C19" s="79" t="s">
        <v>101</v>
      </c>
    </row>
    <row r="20" spans="1:3" ht="51">
      <c r="A20" s="83">
        <f t="shared" si="0"/>
        <v>13</v>
      </c>
      <c r="B20" s="63" t="s">
        <v>116</v>
      </c>
      <c r="C20" s="79" t="s">
        <v>106</v>
      </c>
    </row>
    <row r="21" spans="1:3" ht="38.25">
      <c r="A21" s="83">
        <f t="shared" si="0"/>
        <v>14</v>
      </c>
      <c r="B21" s="63" t="s">
        <v>117</v>
      </c>
      <c r="C21" s="79" t="s">
        <v>104</v>
      </c>
    </row>
    <row r="22" spans="1:3" ht="25.5">
      <c r="A22" s="83">
        <f t="shared" si="0"/>
        <v>15</v>
      </c>
      <c r="B22" s="63" t="s">
        <v>118</v>
      </c>
      <c r="C22" s="79" t="s">
        <v>112</v>
      </c>
    </row>
    <row r="23" spans="1:3" ht="25.5">
      <c r="A23" s="83">
        <f t="shared" si="0"/>
        <v>16</v>
      </c>
      <c r="B23" s="63" t="s">
        <v>119</v>
      </c>
      <c r="C23" s="79" t="s">
        <v>112</v>
      </c>
    </row>
    <row r="24" spans="1:3" ht="25.5">
      <c r="A24" s="83">
        <f t="shared" si="0"/>
        <v>17</v>
      </c>
      <c r="B24" s="63" t="s">
        <v>120</v>
      </c>
      <c r="C24" s="79" t="s">
        <v>121</v>
      </c>
    </row>
    <row r="25" spans="1:3">
      <c r="A25"/>
      <c r="B25" s="21"/>
      <c r="C25" s="47"/>
    </row>
    <row r="26" spans="1:3" s="47" customFormat="1" ht="25.15" customHeight="1">
      <c r="A26" s="96" t="s">
        <v>48</v>
      </c>
    </row>
    <row r="27" spans="1:3" ht="38.25">
      <c r="A27" s="83">
        <f>A24+1</f>
        <v>18</v>
      </c>
      <c r="B27" s="63" t="s">
        <v>122</v>
      </c>
      <c r="C27" s="79" t="s">
        <v>104</v>
      </c>
    </row>
    <row r="28" spans="1:3" ht="38.25">
      <c r="A28" s="83">
        <f>A27+1</f>
        <v>19</v>
      </c>
      <c r="B28" s="63" t="s">
        <v>123</v>
      </c>
      <c r="C28" s="79" t="s">
        <v>104</v>
      </c>
    </row>
    <row r="29" spans="1:3" ht="51">
      <c r="A29" s="83">
        <f>A28+1</f>
        <v>20</v>
      </c>
      <c r="B29" s="63" t="s">
        <v>124</v>
      </c>
      <c r="C29" s="79" t="s">
        <v>112</v>
      </c>
    </row>
    <row r="30" spans="1:3" ht="38.25">
      <c r="A30" s="83">
        <f>A29+1</f>
        <v>21</v>
      </c>
      <c r="B30" s="63" t="s">
        <v>125</v>
      </c>
      <c r="C30" s="79" t="s">
        <v>104</v>
      </c>
    </row>
    <row r="31" spans="1:3">
      <c r="A31"/>
      <c r="B31" s="21"/>
      <c r="C31" s="47"/>
    </row>
    <row r="32" spans="1:3" s="47" customFormat="1" ht="25.15" customHeight="1">
      <c r="A32" s="96" t="s">
        <v>56</v>
      </c>
    </row>
    <row r="33" spans="1:3" ht="38.25">
      <c r="A33" s="83">
        <f>A30+1</f>
        <v>22</v>
      </c>
      <c r="B33" s="63" t="s">
        <v>126</v>
      </c>
      <c r="C33" s="79" t="s">
        <v>104</v>
      </c>
    </row>
    <row r="34" spans="1:3" ht="51">
      <c r="A34" s="83">
        <f>A33+1</f>
        <v>23</v>
      </c>
      <c r="B34" s="63" t="s">
        <v>127</v>
      </c>
      <c r="C34" s="79" t="s">
        <v>106</v>
      </c>
    </row>
    <row r="35" spans="1:3" ht="38.25">
      <c r="A35" s="83">
        <f>A34+1</f>
        <v>24</v>
      </c>
      <c r="B35" s="63" t="s">
        <v>128</v>
      </c>
      <c r="C35" s="79" t="s">
        <v>121</v>
      </c>
    </row>
    <row r="36" spans="1:3">
      <c r="A36"/>
      <c r="B36" s="21"/>
      <c r="C36" s="47"/>
    </row>
    <row r="37" spans="1:3" s="47" customFormat="1" ht="25.15" customHeight="1">
      <c r="A37" s="96" t="s">
        <v>62</v>
      </c>
    </row>
    <row r="38" spans="1:3" ht="38.25">
      <c r="A38" s="83">
        <f>A35+1</f>
        <v>25</v>
      </c>
      <c r="B38" s="63" t="s">
        <v>129</v>
      </c>
      <c r="C38" s="79" t="s">
        <v>106</v>
      </c>
    </row>
    <row r="39" spans="1:3" ht="63.75">
      <c r="A39" s="83">
        <f>A38+1</f>
        <v>26</v>
      </c>
      <c r="B39" s="63" t="s">
        <v>130</v>
      </c>
      <c r="C39" s="79" t="s">
        <v>112</v>
      </c>
    </row>
    <row r="40" spans="1:3" ht="38.25">
      <c r="A40" s="83">
        <f>A39+1</f>
        <v>27</v>
      </c>
      <c r="B40" s="64" t="s">
        <v>131</v>
      </c>
      <c r="C40" s="79" t="s">
        <v>112</v>
      </c>
    </row>
    <row r="41" spans="1:3" ht="63.75">
      <c r="A41" s="83">
        <f>A40+1</f>
        <v>28</v>
      </c>
      <c r="B41" s="63" t="s">
        <v>132</v>
      </c>
      <c r="C41" s="79" t="s">
        <v>106</v>
      </c>
    </row>
    <row r="42" spans="1:3" ht="38.25">
      <c r="A42" s="83">
        <f>A41+1</f>
        <v>29</v>
      </c>
      <c r="B42" s="63" t="s">
        <v>133</v>
      </c>
      <c r="C42" s="79" t="s">
        <v>106</v>
      </c>
    </row>
    <row r="43" spans="1:3">
      <c r="A43"/>
      <c r="B43" s="21"/>
      <c r="C43" s="47"/>
    </row>
    <row r="44" spans="1:3" s="47" customFormat="1" ht="25.15" customHeight="1">
      <c r="A44" s="96" t="s">
        <v>71</v>
      </c>
    </row>
    <row r="45" spans="1:3" ht="38.25">
      <c r="A45" s="83">
        <f>A42+1</f>
        <v>30</v>
      </c>
      <c r="B45" s="63" t="s">
        <v>134</v>
      </c>
      <c r="C45" s="79" t="s">
        <v>104</v>
      </c>
    </row>
    <row r="46" spans="1:3" ht="38.25">
      <c r="A46" s="83">
        <f>A45+1</f>
        <v>31</v>
      </c>
      <c r="B46" s="63" t="s">
        <v>135</v>
      </c>
      <c r="C46" s="79" t="s">
        <v>106</v>
      </c>
    </row>
    <row r="47" spans="1:3" ht="51">
      <c r="A47" s="83">
        <f>A46+1</f>
        <v>32</v>
      </c>
      <c r="B47" s="63" t="s">
        <v>136</v>
      </c>
      <c r="C47" s="79" t="s">
        <v>106</v>
      </c>
    </row>
    <row r="48" spans="1:3" ht="25.5">
      <c r="A48" s="83">
        <f>A47+1</f>
        <v>33</v>
      </c>
      <c r="B48" s="63" t="s">
        <v>137</v>
      </c>
      <c r="C48" s="79" t="s">
        <v>106</v>
      </c>
    </row>
    <row r="49" spans="1:3">
      <c r="A49"/>
      <c r="B49" s="21"/>
      <c r="C49" s="47"/>
    </row>
    <row r="50" spans="1:3" s="47" customFormat="1" ht="25.15" customHeight="1">
      <c r="A50" s="96" t="s">
        <v>78</v>
      </c>
    </row>
    <row r="51" spans="1:3" ht="51">
      <c r="A51" s="83">
        <f>A48+1</f>
        <v>34</v>
      </c>
      <c r="B51" s="63" t="s">
        <v>138</v>
      </c>
      <c r="C51" s="79" t="s">
        <v>101</v>
      </c>
    </row>
    <row r="52" spans="1:3" ht="38.25">
      <c r="A52" s="83">
        <f>A51+1</f>
        <v>35</v>
      </c>
      <c r="B52" s="63" t="s">
        <v>139</v>
      </c>
      <c r="C52" s="79" t="s">
        <v>112</v>
      </c>
    </row>
    <row r="53" spans="1:3" ht="25.5">
      <c r="A53" s="83">
        <f>A52+1</f>
        <v>36</v>
      </c>
      <c r="B53" s="63" t="s">
        <v>140</v>
      </c>
      <c r="C53" s="79" t="s">
        <v>104</v>
      </c>
    </row>
    <row r="54" spans="1:3" ht="38.25">
      <c r="A54" s="83">
        <f>A53+1</f>
        <v>37</v>
      </c>
      <c r="B54" s="63" t="s">
        <v>141</v>
      </c>
      <c r="C54" s="79" t="s">
        <v>106</v>
      </c>
    </row>
    <row r="55" spans="1:3" ht="25.5">
      <c r="A55" s="83">
        <f>A54+1</f>
        <v>38</v>
      </c>
      <c r="B55" s="63" t="s">
        <v>142</v>
      </c>
      <c r="C55" s="79" t="s">
        <v>106</v>
      </c>
    </row>
    <row r="56" spans="1:3">
      <c r="A56"/>
      <c r="B56" s="21"/>
      <c r="C56" s="47"/>
    </row>
    <row r="57" spans="1:3" s="47" customFormat="1" ht="25.15" customHeight="1">
      <c r="A57" s="96" t="s">
        <v>84</v>
      </c>
    </row>
    <row r="58" spans="1:3" ht="51">
      <c r="A58" s="83">
        <f>A55+1</f>
        <v>39</v>
      </c>
      <c r="B58" s="63" t="s">
        <v>143</v>
      </c>
      <c r="C58" s="79" t="s">
        <v>104</v>
      </c>
    </row>
    <row r="59" spans="1:3" ht="38.25">
      <c r="A59" s="83">
        <f>A58+1</f>
        <v>40</v>
      </c>
      <c r="B59" s="63" t="s">
        <v>144</v>
      </c>
      <c r="C59" s="79" t="s">
        <v>106</v>
      </c>
    </row>
    <row r="60" spans="1:3" ht="51">
      <c r="A60" s="83">
        <f>A59+1</f>
        <v>41</v>
      </c>
      <c r="B60" s="63" t="s">
        <v>145</v>
      </c>
      <c r="C60" s="79" t="s">
        <v>106</v>
      </c>
    </row>
    <row r="61" spans="1:3" ht="38.25">
      <c r="A61" s="83">
        <f>A60+1</f>
        <v>42</v>
      </c>
      <c r="B61" s="63" t="s">
        <v>146</v>
      </c>
      <c r="C61" s="79" t="s">
        <v>112</v>
      </c>
    </row>
    <row r="62" spans="1:3">
      <c r="A62"/>
      <c r="B62" s="21"/>
      <c r="C62" s="47"/>
    </row>
    <row r="63" spans="1:3" s="47" customFormat="1" ht="25.15" customHeight="1">
      <c r="A63" s="96" t="s">
        <v>90</v>
      </c>
    </row>
    <row r="64" spans="1:3" ht="51">
      <c r="A64" s="83">
        <f>A61+1</f>
        <v>43</v>
      </c>
      <c r="B64" s="63" t="s">
        <v>147</v>
      </c>
      <c r="C64" s="79" t="s">
        <v>104</v>
      </c>
    </row>
    <row r="65" spans="1:3" ht="25.5">
      <c r="A65" s="83">
        <f>A64+1</f>
        <v>44</v>
      </c>
      <c r="B65" s="63" t="s">
        <v>148</v>
      </c>
      <c r="C65" s="79" t="s">
        <v>106</v>
      </c>
    </row>
    <row r="66" spans="1:3" ht="51">
      <c r="A66" s="83">
        <f>A65+1</f>
        <v>45</v>
      </c>
      <c r="B66" s="63" t="s">
        <v>149</v>
      </c>
      <c r="C66" s="79" t="s">
        <v>106</v>
      </c>
    </row>
  </sheetData>
  <mergeCells count="1">
    <mergeCell ref="A1:C1"/>
  </mergeCells>
  <phoneticPr fontId="2" type="noConversion"/>
  <conditionalFormatting sqref="C16:C24 C27:C30 C33:C35 C38:C42 C45:C48 C51:C55 C58:C61 C64:C66 C4:C8 C11:C13">
    <cfRule type="cellIs" dxfId="0" priority="1" stopIfTrue="1" operator="equal">
      <formula>"Enter score"</formula>
    </cfRule>
  </conditionalFormatting>
  <pageMargins left="0.75" right="0.75" top="1" bottom="1" header="0.5" footer="0.5"/>
  <pageSetup paperSize="9" orientation="landscape" r:id="rId1"/>
  <headerFooter alignWithMargins="0"/>
  <rowBreaks count="1" manualBreakCount="1">
    <brk id="1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6A5F-BAE0-4002-A917-E070CE684F38}">
  <dimension ref="A1:F11"/>
  <sheetViews>
    <sheetView workbookViewId="0">
      <selection activeCell="B14" sqref="B14"/>
    </sheetView>
  </sheetViews>
  <sheetFormatPr defaultRowHeight="12.75"/>
  <cols>
    <col min="1" max="1" width="17.42578125" customWidth="1"/>
    <col min="2" max="2" width="16.5703125" customWidth="1"/>
    <col min="3" max="3" width="8.85546875" customWidth="1"/>
    <col min="4" max="4" width="5.5703125" customWidth="1"/>
    <col min="5" max="5" width="4.7109375" customWidth="1"/>
    <col min="6" max="6" width="5.7109375" customWidth="1"/>
  </cols>
  <sheetData>
    <row r="1" spans="1:6">
      <c r="A1" s="60" t="s">
        <v>150</v>
      </c>
      <c r="B1" s="60" t="s">
        <v>151</v>
      </c>
      <c r="C1" s="130" t="s">
        <v>152</v>
      </c>
      <c r="D1" s="130"/>
      <c r="E1" s="130"/>
      <c r="F1" s="130"/>
    </row>
    <row r="2" spans="1:6">
      <c r="A2" s="105">
        <v>0</v>
      </c>
      <c r="B2" t="str">
        <f>""</f>
        <v/>
      </c>
    </row>
    <row r="3" spans="1:6">
      <c r="A3" s="105">
        <v>1</v>
      </c>
      <c r="B3" t="s">
        <v>153</v>
      </c>
      <c r="C3" s="98" t="s">
        <v>154</v>
      </c>
      <c r="D3" s="104">
        <f>A4</f>
        <v>29</v>
      </c>
    </row>
    <row r="4" spans="1:6">
      <c r="A4" s="106">
        <v>29</v>
      </c>
      <c r="B4" s="61" t="s">
        <v>6</v>
      </c>
      <c r="C4" s="61" t="s">
        <v>155</v>
      </c>
      <c r="D4" s="104">
        <f>A4</f>
        <v>29</v>
      </c>
      <c r="E4" s="97" t="s">
        <v>156</v>
      </c>
      <c r="F4" s="104">
        <f>A5</f>
        <v>49</v>
      </c>
    </row>
    <row r="5" spans="1:6">
      <c r="A5" s="106">
        <v>49</v>
      </c>
      <c r="B5" s="61" t="s">
        <v>7</v>
      </c>
      <c r="C5" s="61" t="s">
        <v>155</v>
      </c>
      <c r="D5" s="104">
        <f>A5</f>
        <v>49</v>
      </c>
      <c r="E5" s="97" t="s">
        <v>156</v>
      </c>
      <c r="F5" s="104">
        <f>A6</f>
        <v>69</v>
      </c>
    </row>
    <row r="6" spans="1:6">
      <c r="A6" s="106">
        <v>69</v>
      </c>
      <c r="B6" s="61" t="s">
        <v>11</v>
      </c>
      <c r="C6" s="61" t="s">
        <v>155</v>
      </c>
      <c r="D6" s="104">
        <f>A6</f>
        <v>69</v>
      </c>
      <c r="E6" s="97" t="s">
        <v>156</v>
      </c>
      <c r="F6" s="104">
        <f>A7</f>
        <v>89</v>
      </c>
    </row>
    <row r="7" spans="1:6">
      <c r="A7" s="106">
        <v>89</v>
      </c>
      <c r="B7" s="61" t="s">
        <v>12</v>
      </c>
      <c r="C7" s="98" t="s">
        <v>157</v>
      </c>
      <c r="D7" s="104">
        <f>A7</f>
        <v>89</v>
      </c>
    </row>
    <row r="8" spans="1:6">
      <c r="A8" s="61"/>
      <c r="B8" s="61"/>
    </row>
    <row r="9" spans="1:6">
      <c r="A9" s="61"/>
      <c r="B9" s="61"/>
    </row>
    <row r="10" spans="1:6">
      <c r="A10" s="61"/>
      <c r="B10" s="61"/>
    </row>
    <row r="11" spans="1:6">
      <c r="A11" s="61"/>
      <c r="B11" s="61"/>
    </row>
  </sheetData>
  <mergeCells count="1">
    <mergeCell ref="C1:F1"/>
  </mergeCells>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http://www.uxforthemasses.com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Expert usability evaluation template</dc:title>
  <dc:subject/>
  <dc:creator>Neil Turner</dc:creator>
  <cp:keywords/>
  <dc:description/>
  <cp:lastModifiedBy/>
  <cp:revision/>
  <dcterms:created xsi:type="dcterms:W3CDTF">2008-01-21T11:46:15Z</dcterms:created>
  <dcterms:modified xsi:type="dcterms:W3CDTF">2025-03-16T19:34:01Z</dcterms:modified>
  <cp:category/>
  <cp:contentStatus/>
</cp:coreProperties>
</file>