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3600" windowHeight="19240" tabRatio="600" firstSheet="0" activeTab="0" autoFilterDateGrouping="1"/>
  </bookViews>
  <sheets>
    <sheet xmlns:r="http://schemas.openxmlformats.org/officeDocument/2006/relationships" name="Штурманский журнал" sheetId="1" state="visible" r:id="rId1"/>
    <sheet xmlns:r="http://schemas.openxmlformats.org/officeDocument/2006/relationships" name="Топливо" sheetId="2" state="visible" r:id="rId2"/>
    <sheet xmlns:r="http://schemas.openxmlformats.org/officeDocument/2006/relationships" name="Рассчёт УС" sheetId="3" state="visible" r:id="rId3"/>
    <sheet xmlns:r="http://schemas.openxmlformats.org/officeDocument/2006/relationships" name="Расход Ц172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6">
    <font>
      <name val="Arial"/>
      <color rgb="FF000000"/>
      <sz val="10"/>
      <scheme val="minor"/>
    </font>
    <font>
      <name val="Arial"/>
      <family val="2"/>
      <b val="1"/>
      <color theme="1"/>
      <sz val="11"/>
    </font>
    <font>
      <name val="Arial"/>
      <family val="2"/>
      <b val="1"/>
      <i val="1"/>
      <color theme="1"/>
      <sz val="12"/>
    </font>
    <font>
      <name val="Arial"/>
      <family val="2"/>
      <sz val="10"/>
    </font>
    <font>
      <name val="Arial"/>
      <family val="2"/>
      <b val="1"/>
      <color rgb="FF000000"/>
      <sz val="11"/>
    </font>
    <font>
      <name val="Arial"/>
      <family val="2"/>
      <b val="1"/>
      <color rgb="FF000000"/>
      <sz val="11"/>
      <scheme val="minor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color theme="1"/>
      <sz val="14"/>
    </font>
    <font>
      <name val="Arial"/>
      <family val="2"/>
      <b val="1"/>
      <color theme="1"/>
      <sz val="22"/>
    </font>
    <font>
      <name val="Arial"/>
      <family val="2"/>
      <b val="1"/>
      <color theme="1"/>
      <sz val="11"/>
    </font>
    <font>
      <name val="Arial"/>
      <family val="2"/>
      <b val="1"/>
      <i val="1"/>
      <color rgb="FFFF0000"/>
      <sz val="24"/>
    </font>
    <font>
      <name val="Arial"/>
      <family val="2"/>
      <b val="1"/>
      <color rgb="FF000000"/>
      <sz val="22"/>
      <scheme val="minor"/>
    </font>
    <font>
      <name val="Arial"/>
      <family val="2"/>
      <b val="1"/>
      <color rgb="FF000000"/>
      <sz val="12"/>
      <scheme val="minor"/>
    </font>
    <font>
      <name val="Arial"/>
      <family val="2"/>
      <b val="1"/>
      <color rgb="FF000000"/>
      <sz val="10"/>
      <scheme val="minor"/>
    </font>
    <font>
      <name val="Arial"/>
      <family val="2"/>
      <b val="1"/>
      <color rgb="FF000000"/>
      <sz val="18"/>
      <scheme val="minor"/>
    </font>
  </fonts>
  <fills count="15">
    <fill>
      <patternFill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EFEFEF"/>
      </patternFill>
    </fill>
    <fill>
      <patternFill patternType="solid">
        <fgColor theme="0"/>
        <bgColor rgb="FFF4CCCC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EA9999"/>
      </patternFill>
    </fill>
    <fill>
      <patternFill patternType="solid">
        <fgColor theme="5" tint="0.3999755851924192"/>
        <bgColor rgb="FFEFEFEF"/>
      </patternFill>
    </fill>
    <fill>
      <patternFill patternType="solid">
        <fgColor theme="7" tint="0.3999755851924192"/>
        <bgColor indexed="64"/>
      </patternFill>
    </fill>
  </fills>
  <borders count="9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 style="thick">
        <color rgb="FF000000"/>
      </left>
      <right style="hair">
        <color rgb="FF000000"/>
      </right>
      <top style="thick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thick">
        <color rgb="FF000000"/>
      </top>
      <bottom style="hair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hair">
        <color rgb="FF000000"/>
      </right>
      <top style="thick">
        <color rgb="FF000000"/>
      </top>
      <bottom/>
      <diagonal/>
    </border>
    <border>
      <left style="hair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hair">
        <color rgb="FF000000"/>
      </bottom>
      <diagonal/>
    </border>
    <border>
      <left/>
      <right/>
      <top style="thick">
        <color rgb="FF000000"/>
      </top>
      <bottom style="hair">
        <color rgb="FF000000"/>
      </bottom>
      <diagonal/>
    </border>
    <border>
      <left/>
      <right style="hair">
        <color rgb="FF000000"/>
      </right>
      <top style="thick">
        <color rgb="FF000000"/>
      </top>
      <bottom style="hair">
        <color rgb="FF000000"/>
      </bottom>
      <diagonal/>
    </border>
    <border>
      <left style="hair">
        <color rgb="FF000000"/>
      </left>
      <right/>
      <top style="thick">
        <color rgb="FF000000"/>
      </top>
      <bottom style="hair">
        <color rgb="FF000000"/>
      </bottom>
      <diagonal/>
    </border>
    <border>
      <left/>
      <right style="thick">
        <color rgb="FF000000"/>
      </right>
      <top style="thick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hair">
        <color rgb="FF000000"/>
      </right>
      <top/>
      <bottom style="thick">
        <color rgb="FF000000"/>
      </bottom>
      <diagonal/>
    </border>
    <border>
      <left style="hair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hair">
        <color rgb="FF000000"/>
      </top>
      <bottom/>
      <diagonal/>
    </border>
    <border>
      <left/>
      <right style="thick">
        <color rgb="FF000000"/>
      </right>
      <top style="hair">
        <color rgb="FF000000"/>
      </top>
      <bottom/>
      <diagonal/>
    </border>
    <border>
      <left style="thick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thick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 style="thick">
        <color rgb="FF000000"/>
      </right>
      <top style="hair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hair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hair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hair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rgb="FF000000"/>
      </left>
      <right style="hair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34">
    <xf numFmtId="0" fontId="0" fillId="0" borderId="0" pivotButton="0" quotePrefix="0" xfId="0"/>
    <xf numFmtId="1" fontId="1" fillId="2" borderId="0" applyAlignment="1" pivotButton="0" quotePrefix="0" xfId="0">
      <alignment horizontal="center" vertical="center" wrapText="1"/>
    </xf>
    <xf numFmtId="1" fontId="1" fillId="3" borderId="0" applyAlignment="1" pivotButton="0" quotePrefix="0" xfId="0">
      <alignment horizontal="center" vertical="center" wrapText="1"/>
    </xf>
    <xf numFmtId="1" fontId="1" fillId="0" borderId="4" applyAlignment="1" pivotButton="0" quotePrefix="0" xfId="0">
      <alignment horizontal="center" vertical="center" wrapText="1"/>
    </xf>
    <xf numFmtId="1" fontId="1" fillId="4" borderId="7" applyAlignment="1" pivotButton="0" quotePrefix="0" xfId="0">
      <alignment horizontal="center" vertical="center" wrapText="1"/>
    </xf>
    <xf numFmtId="1" fontId="1" fillId="0" borderId="11" applyAlignment="1" pivotButton="0" quotePrefix="0" xfId="0">
      <alignment horizontal="center" vertical="center" wrapText="1"/>
    </xf>
    <xf numFmtId="2" fontId="1" fillId="2" borderId="0" applyAlignment="1" pivotButton="0" quotePrefix="0" xfId="0">
      <alignment horizontal="center" vertical="center" wrapText="1"/>
    </xf>
    <xf numFmtId="1" fontId="1" fillId="0" borderId="15" applyAlignment="1" pivotButton="0" quotePrefix="0" xfId="0">
      <alignment horizontal="center" vertical="center" wrapText="1"/>
    </xf>
    <xf numFmtId="1" fontId="1" fillId="0" borderId="16" applyAlignment="1" pivotButton="0" quotePrefix="0" xfId="0">
      <alignment horizontal="center" vertical="center" wrapText="1"/>
    </xf>
    <xf numFmtId="1" fontId="1" fillId="0" borderId="25" applyAlignment="1" pivotButton="0" quotePrefix="0" xfId="0">
      <alignment horizontal="center" vertical="center" wrapText="1"/>
    </xf>
    <xf numFmtId="1" fontId="1" fillId="0" borderId="26" applyAlignment="1" pivotButton="0" quotePrefix="0" xfId="0">
      <alignment horizontal="center" vertical="center" wrapText="1"/>
    </xf>
    <xf numFmtId="1" fontId="1" fillId="3" borderId="34" applyAlignment="1" pivotButton="0" quotePrefix="0" xfId="0">
      <alignment horizontal="center" vertical="center" wrapText="1"/>
    </xf>
    <xf numFmtId="1" fontId="1" fillId="3" borderId="35" applyAlignment="1" pivotButton="0" quotePrefix="0" xfId="0">
      <alignment horizontal="center" vertical="center" wrapText="1"/>
    </xf>
    <xf numFmtId="1" fontId="1" fillId="3" borderId="36" applyAlignment="1" pivotButton="0" quotePrefix="0" xfId="0">
      <alignment horizontal="center" vertical="center" wrapText="1"/>
    </xf>
    <xf numFmtId="1" fontId="1" fillId="6" borderId="34" applyAlignment="1" pivotButton="0" quotePrefix="0" xfId="0">
      <alignment horizontal="center" vertical="center" wrapText="1"/>
    </xf>
    <xf numFmtId="1" fontId="1" fillId="6" borderId="35" applyAlignment="1" pivotButton="0" quotePrefix="0" xfId="0">
      <alignment horizontal="center" vertical="center" wrapText="1"/>
    </xf>
    <xf numFmtId="1" fontId="1" fillId="4" borderId="35" applyAlignment="1" pivotButton="0" quotePrefix="0" xfId="0">
      <alignment horizontal="center" vertical="center" wrapText="1"/>
    </xf>
    <xf numFmtId="1" fontId="1" fillId="4" borderId="36" applyAlignment="1" pivotButton="0" quotePrefix="0" xfId="0">
      <alignment horizontal="center" vertical="center" wrapText="1"/>
    </xf>
    <xf numFmtId="1" fontId="1" fillId="5" borderId="37" applyAlignment="1" pivotButton="0" quotePrefix="0" xfId="0">
      <alignment horizontal="center" vertical="center" wrapText="1"/>
    </xf>
    <xf numFmtId="1" fontId="1" fillId="5" borderId="38" applyAlignment="1" pivotButton="0" quotePrefix="0" xfId="0">
      <alignment horizontal="center" vertical="center" wrapText="1"/>
    </xf>
    <xf numFmtId="1" fontId="1" fillId="3" borderId="39" applyAlignment="1" pivotButton="0" quotePrefix="0" xfId="0">
      <alignment horizontal="center" vertical="center" wrapText="1"/>
    </xf>
    <xf numFmtId="164" fontId="1" fillId="5" borderId="38" applyAlignment="1" pivotButton="0" quotePrefix="0" xfId="0">
      <alignment horizontal="center" vertical="center" wrapText="1"/>
    </xf>
    <xf numFmtId="164" fontId="1" fillId="5" borderId="40" applyAlignment="1" pivotButton="0" quotePrefix="0" xfId="0">
      <alignment horizontal="center" vertical="center" wrapText="1"/>
    </xf>
    <xf numFmtId="1" fontId="1" fillId="0" borderId="46" applyAlignment="1" pivotButton="0" quotePrefix="0" xfId="0">
      <alignment horizontal="center" vertical="center" wrapText="1"/>
    </xf>
    <xf numFmtId="165" fontId="1" fillId="0" borderId="46" applyAlignment="1" pivotButton="0" quotePrefix="0" xfId="0">
      <alignment horizontal="center" vertical="center" wrapText="1"/>
    </xf>
    <xf numFmtId="1" fontId="4" fillId="4" borderId="4" applyAlignment="1" pivotButton="0" quotePrefix="0" xfId="0">
      <alignment horizontal="center" vertical="center" wrapText="1"/>
    </xf>
    <xf numFmtId="1" fontId="1" fillId="4" borderId="47" applyAlignment="1" pivotButton="0" quotePrefix="0" xfId="0">
      <alignment horizontal="center" vertical="center" wrapText="1"/>
    </xf>
    <xf numFmtId="2" fontId="1" fillId="6" borderId="47" applyAlignment="1" pivotButton="0" quotePrefix="0" xfId="0">
      <alignment horizontal="center" vertical="center" wrapText="1"/>
    </xf>
    <xf numFmtId="1" fontId="1" fillId="6" borderId="47" applyAlignment="1" pivotButton="0" quotePrefix="0" xfId="0">
      <alignment horizontal="center" vertical="center" wrapText="1"/>
    </xf>
    <xf numFmtId="165" fontId="1" fillId="6" borderId="5" applyAlignment="1" pivotButton="0" quotePrefix="0" xfId="0">
      <alignment horizontal="center" vertical="center" wrapText="1"/>
    </xf>
    <xf numFmtId="1" fontId="4" fillId="0" borderId="11" applyAlignment="1" pivotButton="0" quotePrefix="0" xfId="0">
      <alignment horizontal="center" vertical="center" wrapText="1"/>
    </xf>
    <xf numFmtId="1" fontId="1" fillId="0" borderId="35" applyAlignment="1" pivotButton="0" quotePrefix="0" xfId="0">
      <alignment horizontal="center" vertical="center" wrapText="1"/>
    </xf>
    <xf numFmtId="2" fontId="1" fillId="5" borderId="35" applyAlignment="1" pivotButton="0" quotePrefix="0" xfId="0">
      <alignment horizontal="center" vertical="center" wrapText="1"/>
    </xf>
    <xf numFmtId="1" fontId="1" fillId="5" borderId="35" applyAlignment="1" pivotButton="0" quotePrefix="0" xfId="0">
      <alignment horizontal="center" vertical="center" wrapText="1"/>
    </xf>
    <xf numFmtId="165" fontId="1" fillId="5" borderId="9" applyAlignment="1" pivotButton="0" quotePrefix="0" xfId="0">
      <alignment horizontal="center" vertical="center" wrapText="1"/>
    </xf>
    <xf numFmtId="1" fontId="1" fillId="4" borderId="4" applyAlignment="1" pivotButton="0" quotePrefix="0" xfId="0">
      <alignment horizontal="center" vertical="center" wrapText="1"/>
    </xf>
    <xf numFmtId="165" fontId="1" fillId="2" borderId="0" applyAlignment="1" pivotButton="0" quotePrefix="0" xfId="0">
      <alignment horizontal="center" vertical="center" wrapText="1"/>
    </xf>
    <xf numFmtId="1" fontId="1" fillId="0" borderId="0" applyAlignment="1" pivotButton="0" quotePrefix="0" xfId="0">
      <alignment horizontal="center" vertical="center" wrapText="1"/>
    </xf>
    <xf numFmtId="165" fontId="1" fillId="0" borderId="0" applyAlignment="1" pivotButton="0" quotePrefix="0" xfId="0">
      <alignment horizontal="center" vertical="center" wrapText="1"/>
    </xf>
    <xf numFmtId="1" fontId="1" fillId="8" borderId="0" applyAlignment="1" pivotButton="0" quotePrefix="0" xfId="0">
      <alignment horizontal="center" vertical="center" wrapText="1"/>
    </xf>
    <xf numFmtId="2" fontId="1" fillId="8" borderId="0" applyAlignment="1" pivotButton="0" quotePrefix="0" xfId="0">
      <alignment horizontal="center" vertical="center" wrapText="1"/>
    </xf>
    <xf numFmtId="1" fontId="2" fillId="7" borderId="0" applyAlignment="1" pivotButton="0" quotePrefix="0" xfId="0">
      <alignment horizontal="center" vertical="center" wrapText="1"/>
    </xf>
    <xf numFmtId="1" fontId="1" fillId="7" borderId="0" applyAlignment="1" pivotButton="0" quotePrefix="0" xfId="0">
      <alignment horizontal="center" vertical="center" wrapText="1"/>
    </xf>
    <xf numFmtId="1" fontId="1" fillId="9" borderId="0" applyAlignment="1" pivotButton="0" quotePrefix="0" xfId="0">
      <alignment horizontal="center" vertical="center" wrapText="1"/>
    </xf>
    <xf numFmtId="1" fontId="1" fillId="10" borderId="0" applyAlignment="1" pivotButton="0" quotePrefix="0" xfId="0">
      <alignment horizontal="center" vertical="center" wrapText="1"/>
    </xf>
    <xf numFmtId="9" fontId="1" fillId="7" borderId="0" applyAlignment="1" pivotButton="0" quotePrefix="0" xfId="0">
      <alignment horizontal="center" vertical="center" wrapText="1"/>
    </xf>
    <xf numFmtId="1" fontId="1" fillId="11" borderId="0" applyAlignment="1" pivotButton="0" quotePrefix="0" xfId="0">
      <alignment horizontal="center" vertical="center" wrapText="1"/>
    </xf>
    <xf numFmtId="1" fontId="1" fillId="12" borderId="0" applyAlignment="1" pivotButton="0" quotePrefix="0" xfId="0">
      <alignment horizontal="center" vertical="center" wrapText="1"/>
    </xf>
    <xf numFmtId="164" fontId="1" fillId="10" borderId="0" applyAlignment="1" pivotButton="0" quotePrefix="0" xfId="0">
      <alignment horizontal="center" vertical="center" wrapText="1"/>
    </xf>
    <xf numFmtId="165" fontId="1" fillId="7" borderId="0" applyAlignment="1" pivotButton="0" quotePrefix="0" xfId="0">
      <alignment horizontal="center" vertical="center" wrapText="1"/>
    </xf>
    <xf numFmtId="1" fontId="4" fillId="9" borderId="0" applyAlignment="1" pivotButton="0" quotePrefix="0" xfId="0">
      <alignment horizontal="center" vertical="center" wrapText="1"/>
    </xf>
    <xf numFmtId="165" fontId="1" fillId="12" borderId="0" applyAlignment="1" pivotButton="0" quotePrefix="0" xfId="0">
      <alignment horizontal="center" vertical="center" wrapText="1"/>
    </xf>
    <xf numFmtId="165" fontId="1" fillId="9" borderId="0" applyAlignment="1" pivotButton="0" quotePrefix="0" xfId="0">
      <alignment horizontal="center" vertical="center" wrapText="1"/>
    </xf>
    <xf numFmtId="2" fontId="1" fillId="12" borderId="0" applyAlignment="1" pivotButton="0" quotePrefix="0" xfId="0">
      <alignment horizontal="center" vertical="center" wrapText="1"/>
    </xf>
    <xf numFmtId="1" fontId="4" fillId="7" borderId="0" applyAlignment="1" pivotButton="0" quotePrefix="0" xfId="0">
      <alignment horizontal="center" vertical="center" wrapText="1"/>
    </xf>
    <xf numFmtId="165" fontId="1" fillId="10" borderId="0" applyAlignment="1" pivotButton="0" quotePrefix="0" xfId="0">
      <alignment horizontal="center" vertical="center" wrapText="1"/>
    </xf>
    <xf numFmtId="0" fontId="1" fillId="11" borderId="0" applyAlignment="1" pivotButton="0" quotePrefix="0" xfId="0">
      <alignment horizontal="center" vertical="center" wrapText="1"/>
    </xf>
    <xf numFmtId="2" fontId="1" fillId="10" borderId="0" applyAlignment="1" pivotButton="0" quotePrefix="0" xfId="0">
      <alignment horizontal="center" vertical="center" wrapText="1"/>
    </xf>
    <xf numFmtId="165" fontId="1" fillId="11" borderId="0" applyAlignment="1" pivotButton="0" quotePrefix="0" xfId="0">
      <alignment horizontal="center" vertical="center" wrapText="1"/>
    </xf>
    <xf numFmtId="0" fontId="5" fillId="0" borderId="52" applyAlignment="1" pivotButton="0" quotePrefix="0" xfId="0">
      <alignment horizontal="center" vertical="center" wrapText="1"/>
    </xf>
    <xf numFmtId="1" fontId="1" fillId="0" borderId="43" applyAlignment="1" pivotButton="0" quotePrefix="0" xfId="0">
      <alignment horizontal="center" vertical="center" wrapText="1"/>
    </xf>
    <xf numFmtId="0" fontId="7" fillId="0" borderId="50" applyAlignment="1" pivotButton="0" quotePrefix="0" xfId="0">
      <alignment horizontal="center" vertical="center" wrapText="1"/>
    </xf>
    <xf numFmtId="165" fontId="1" fillId="12" borderId="47" applyAlignment="1" pivotButton="0" quotePrefix="0" xfId="0">
      <alignment horizontal="center" vertical="center" wrapText="1"/>
    </xf>
    <xf numFmtId="165" fontId="1" fillId="13" borderId="47" applyAlignment="1" pivotButton="0" quotePrefix="0" xfId="0">
      <alignment horizontal="center" vertical="center" wrapText="1"/>
    </xf>
    <xf numFmtId="1" fontId="1" fillId="7" borderId="50" applyAlignment="1" pivotButton="0" quotePrefix="0" xfId="0">
      <alignment vertical="center" wrapText="1"/>
    </xf>
    <xf numFmtId="1" fontId="1" fillId="9" borderId="50" applyAlignment="1" pivotButton="0" quotePrefix="0" xfId="0">
      <alignment vertical="center" wrapText="1"/>
    </xf>
    <xf numFmtId="2" fontId="1" fillId="9" borderId="50" applyAlignment="1" pivotButton="0" quotePrefix="0" xfId="0">
      <alignment vertical="center" wrapText="1"/>
    </xf>
    <xf numFmtId="2" fontId="1" fillId="7" borderId="50" applyAlignment="1" pivotButton="0" quotePrefix="0" xfId="0">
      <alignment vertical="center" wrapText="1"/>
    </xf>
    <xf numFmtId="1" fontId="1" fillId="7" borderId="0" applyAlignment="1" pivotButton="0" quotePrefix="0" xfId="0">
      <alignment vertical="center" wrapText="1"/>
    </xf>
    <xf numFmtId="1" fontId="1" fillId="9" borderId="0" applyAlignment="1" pivotButton="0" quotePrefix="0" xfId="0">
      <alignment vertical="center" wrapText="1"/>
    </xf>
    <xf numFmtId="2" fontId="1" fillId="9" borderId="0" applyAlignment="1" pivotButton="0" quotePrefix="0" xfId="0">
      <alignment vertical="center" wrapText="1"/>
    </xf>
    <xf numFmtId="1" fontId="1" fillId="10" borderId="0" applyAlignment="1" pivotButton="0" quotePrefix="0" xfId="0">
      <alignment vertical="center" wrapText="1"/>
    </xf>
    <xf numFmtId="2" fontId="1" fillId="7" borderId="0" applyAlignment="1" pivotButton="0" quotePrefix="0" xfId="0">
      <alignment vertical="center" wrapText="1"/>
    </xf>
    <xf numFmtId="1" fontId="2" fillId="7" borderId="0" applyAlignment="1" pivotButton="0" quotePrefix="0" xfId="0">
      <alignment vertical="center" wrapText="1"/>
    </xf>
    <xf numFmtId="1" fontId="1" fillId="8" borderId="0" applyAlignment="1" pivotButton="0" quotePrefix="0" xfId="0">
      <alignment vertical="center" wrapText="1"/>
    </xf>
    <xf numFmtId="1" fontId="10" fillId="7" borderId="56" applyAlignment="1" pivotButton="0" quotePrefix="0" xfId="0">
      <alignment vertical="center" wrapText="1"/>
    </xf>
    <xf numFmtId="1" fontId="10" fillId="7" borderId="56" applyAlignment="1" pivotButton="0" quotePrefix="0" xfId="0">
      <alignment horizontal="left" vertical="center" wrapText="1"/>
    </xf>
    <xf numFmtId="1" fontId="1" fillId="7" borderId="59" applyAlignment="1" pivotButton="0" quotePrefix="0" xfId="0">
      <alignment vertical="center" wrapText="1"/>
    </xf>
    <xf numFmtId="2" fontId="1" fillId="7" borderId="59" applyAlignment="1" pivotButton="0" quotePrefix="0" xfId="0">
      <alignment vertical="center" wrapText="1"/>
    </xf>
    <xf numFmtId="1" fontId="1" fillId="7" borderId="63" applyAlignment="1" pivotButton="0" quotePrefix="0" xfId="0">
      <alignment vertical="center" wrapText="1"/>
    </xf>
    <xf numFmtId="2" fontId="1" fillId="7" borderId="64" applyAlignment="1" pivotButton="0" quotePrefix="0" xfId="0">
      <alignment vertical="center" wrapText="1"/>
    </xf>
    <xf numFmtId="1" fontId="1" fillId="7" borderId="65" applyAlignment="1" pivotButton="0" quotePrefix="0" xfId="0">
      <alignment vertical="center" wrapText="1"/>
    </xf>
    <xf numFmtId="2" fontId="1" fillId="9" borderId="66" applyAlignment="1" pivotButton="0" quotePrefix="0" xfId="0">
      <alignment vertical="center" wrapText="1"/>
    </xf>
    <xf numFmtId="2" fontId="1" fillId="9" borderId="67" applyAlignment="1" pivotButton="0" quotePrefix="0" xfId="0">
      <alignment vertical="center" wrapText="1"/>
    </xf>
    <xf numFmtId="1" fontId="10" fillId="7" borderId="63" applyAlignment="1" pivotButton="0" quotePrefix="0" xfId="0">
      <alignment horizontal="center" vertical="center" wrapText="1"/>
    </xf>
    <xf numFmtId="2" fontId="10" fillId="9" borderId="64" applyAlignment="1" pivotButton="0" quotePrefix="0" xfId="0">
      <alignment vertical="center" wrapText="1"/>
    </xf>
    <xf numFmtId="1" fontId="10" fillId="7" borderId="50" applyAlignment="1" pivotButton="0" quotePrefix="0" xfId="0">
      <alignment vertical="center" wrapText="1"/>
    </xf>
    <xf numFmtId="2" fontId="1" fillId="7" borderId="52" applyAlignment="1" pivotButton="0" quotePrefix="0" xfId="0">
      <alignment vertical="center" wrapText="1"/>
    </xf>
    <xf numFmtId="2" fontId="10" fillId="7" borderId="64" applyAlignment="1" pivotButton="0" quotePrefix="0" xfId="0">
      <alignment vertical="center" wrapText="1"/>
    </xf>
    <xf numFmtId="1" fontId="11" fillId="7" borderId="68" applyAlignment="1" pivotButton="0" quotePrefix="0" xfId="0">
      <alignment horizontal="center" vertical="center" wrapText="1"/>
    </xf>
    <xf numFmtId="1" fontId="11" fillId="7" borderId="69" applyAlignment="1" pivotButton="0" quotePrefix="0" xfId="0">
      <alignment horizontal="center" vertical="center" wrapText="1"/>
    </xf>
    <xf numFmtId="1" fontId="11" fillId="7" borderId="0" applyAlignment="1" pivotButton="0" quotePrefix="0" xfId="0">
      <alignment horizontal="center" vertical="center" wrapText="1"/>
    </xf>
    <xf numFmtId="1" fontId="11" fillId="7" borderId="70" applyAlignment="1" pivotButton="0" quotePrefix="0" xfId="0">
      <alignment horizontal="center" vertical="center" wrapText="1"/>
    </xf>
    <xf numFmtId="1" fontId="1" fillId="0" borderId="20" applyAlignment="1" pivotButton="0" quotePrefix="0" xfId="0">
      <alignment horizontal="center" vertical="center" wrapText="1"/>
    </xf>
    <xf numFmtId="1" fontId="1" fillId="0" borderId="24" applyAlignment="1" pivotButton="0" quotePrefix="0" xfId="0">
      <alignment horizontal="center" vertical="center" wrapText="1"/>
    </xf>
    <xf numFmtId="1" fontId="1" fillId="0" borderId="48" applyAlignment="1" pivotButton="0" quotePrefix="0" xfId="0">
      <alignment horizontal="center" vertical="center" wrapText="1"/>
    </xf>
    <xf numFmtId="1" fontId="1" fillId="0" borderId="49" applyAlignment="1" pivotButton="0" quotePrefix="0" xfId="0">
      <alignment horizontal="center" vertical="center" wrapText="1"/>
    </xf>
    <xf numFmtId="0" fontId="6" fillId="0" borderId="53" applyAlignment="1" pivotButton="0" quotePrefix="0" xfId="0">
      <alignment horizontal="center"/>
    </xf>
    <xf numFmtId="0" fontId="6" fillId="0" borderId="54" applyAlignment="1" pivotButton="0" quotePrefix="0" xfId="0">
      <alignment horizontal="center"/>
    </xf>
    <xf numFmtId="1" fontId="1" fillId="4" borderId="8" applyAlignment="1" pivotButton="0" quotePrefix="0" xfId="0">
      <alignment horizontal="center" vertical="center" wrapText="1"/>
    </xf>
    <xf numFmtId="1" fontId="1" fillId="4" borderId="12" applyAlignment="1" pivotButton="0" quotePrefix="0" xfId="0">
      <alignment horizontal="center" vertical="center" wrapText="1"/>
    </xf>
    <xf numFmtId="0" fontId="3" fillId="0" borderId="12" pivotButton="0" quotePrefix="0" xfId="0"/>
    <xf numFmtId="0" fontId="3" fillId="0" borderId="7" pivotButton="0" quotePrefix="0" xfId="0"/>
    <xf numFmtId="2" fontId="1" fillId="4" borderId="8" applyAlignment="1" pivotButton="0" quotePrefix="0" xfId="0">
      <alignment horizontal="center" vertical="center" wrapText="1"/>
    </xf>
    <xf numFmtId="0" fontId="3" fillId="0" borderId="21" pivotButton="0" quotePrefix="0" xfId="0"/>
    <xf numFmtId="0" fontId="3" fillId="0" borderId="22" pivotButton="0" quotePrefix="0" xfId="0"/>
    <xf numFmtId="1" fontId="1" fillId="0" borderId="23" applyAlignment="1" pivotButton="0" quotePrefix="0" xfId="0">
      <alignment horizontal="center" vertical="center" wrapText="1"/>
    </xf>
    <xf numFmtId="0" fontId="3" fillId="0" borderId="24" pivotButton="0" quotePrefix="0" xfId="0"/>
    <xf numFmtId="1" fontId="1" fillId="0" borderId="30" applyAlignment="1" pivotButton="0" quotePrefix="0" xfId="0">
      <alignment horizontal="center" vertical="center" wrapText="1"/>
    </xf>
    <xf numFmtId="1" fontId="1" fillId="5" borderId="8" applyAlignment="1" pivotButton="0" quotePrefix="0" xfId="0">
      <alignment horizontal="center" vertical="center" wrapText="1"/>
    </xf>
    <xf numFmtId="0" fontId="3" fillId="0" borderId="31" pivotButton="0" quotePrefix="0" xfId="0"/>
    <xf numFmtId="1" fontId="1" fillId="0" borderId="17" applyAlignment="1" pivotButton="0" quotePrefix="0" xfId="0">
      <alignment horizontal="center" vertical="center" wrapText="1"/>
    </xf>
    <xf numFmtId="0" fontId="3" fillId="0" borderId="18" pivotButton="0" quotePrefix="0" xfId="0"/>
    <xf numFmtId="0" fontId="3" fillId="0" borderId="27" pivotButton="0" quotePrefix="0" xfId="0"/>
    <xf numFmtId="0" fontId="3" fillId="0" borderId="28" pivotButton="0" quotePrefix="0" xfId="0"/>
    <xf numFmtId="1" fontId="1" fillId="7" borderId="0" applyAlignment="1" pivotButton="0" quotePrefix="0" xfId="0">
      <alignment horizontal="center" vertical="center" wrapText="1"/>
    </xf>
    <xf numFmtId="0" fontId="3" fillId="7" borderId="0" pivotButton="0" quotePrefix="0" xfId="0"/>
    <xf numFmtId="1" fontId="1" fillId="9" borderId="0" applyAlignment="1" pivotButton="0" quotePrefix="0" xfId="0">
      <alignment horizontal="center" vertical="center" wrapText="1"/>
    </xf>
    <xf numFmtId="2" fontId="1" fillId="9" borderId="0" applyAlignment="1" pivotButton="0" quotePrefix="0" xfId="0">
      <alignment horizontal="center" vertical="center" wrapText="1"/>
    </xf>
    <xf numFmtId="2" fontId="1" fillId="7" borderId="0" applyAlignment="1" pivotButton="0" quotePrefix="0" xfId="0">
      <alignment horizontal="center" vertical="center" wrapText="1"/>
    </xf>
    <xf numFmtId="2" fontId="1" fillId="0" borderId="19" applyAlignment="1" pivotButton="0" quotePrefix="0" xfId="0">
      <alignment horizontal="center" vertical="center" wrapText="1"/>
    </xf>
    <xf numFmtId="0" fontId="3" fillId="0" borderId="29" pivotButton="0" quotePrefix="0" xfId="0"/>
    <xf numFmtId="1" fontId="1" fillId="0" borderId="9" applyAlignment="1" pivotButton="0" quotePrefix="0" xfId="0">
      <alignment horizontal="center" vertical="center" wrapText="1"/>
    </xf>
    <xf numFmtId="1" fontId="1" fillId="0" borderId="10" applyAlignment="1" pivotButton="0" quotePrefix="0" xfId="0">
      <alignment horizontal="center" vertical="center" wrapText="1"/>
    </xf>
    <xf numFmtId="0" fontId="3" fillId="0" borderId="10" pivotButton="0" quotePrefix="0" xfId="0"/>
    <xf numFmtId="0" fontId="3" fillId="0" borderId="11" pivotButton="0" quotePrefix="0" xfId="0"/>
    <xf numFmtId="0" fontId="3" fillId="0" borderId="5" pivotButton="0" quotePrefix="0" xfId="0"/>
    <xf numFmtId="0" fontId="3" fillId="0" borderId="6" pivotButton="0" quotePrefix="0" xfId="0"/>
    <xf numFmtId="0" fontId="3" fillId="0" borderId="4" pivotButton="0" quotePrefix="0" xfId="0"/>
    <xf numFmtId="2" fontId="1" fillId="0" borderId="9" applyAlignment="1" pivotButton="0" quotePrefix="0" xfId="0">
      <alignment horizontal="center" vertical="center" wrapText="1"/>
    </xf>
    <xf numFmtId="1" fontId="1" fillId="0" borderId="8" applyAlignment="1" pivotButton="0" quotePrefix="0" xfId="0">
      <alignment horizontal="center" vertical="center" wrapText="1"/>
    </xf>
    <xf numFmtId="0" fontId="3" fillId="0" borderId="14" pivotButton="0" quotePrefix="0" xfId="0"/>
    <xf numFmtId="0" fontId="0" fillId="0" borderId="0" pivotButton="0" quotePrefix="0" xfId="0"/>
    <xf numFmtId="1" fontId="1" fillId="0" borderId="12" applyAlignment="1" pivotButton="0" quotePrefix="0" xfId="0">
      <alignment horizontal="center" vertical="center" wrapText="1"/>
    </xf>
    <xf numFmtId="0" fontId="3" fillId="0" borderId="0" pivotButton="0" quotePrefix="0" xfId="0"/>
    <xf numFmtId="0" fontId="3" fillId="0" borderId="13" pivotButton="0" quotePrefix="0" xfId="0"/>
    <xf numFmtId="2" fontId="1" fillId="4" borderId="9" applyAlignment="1" pivotButton="0" quotePrefix="0" xfId="0">
      <alignment horizontal="center" vertical="center" wrapText="1"/>
    </xf>
    <xf numFmtId="1" fontId="1" fillId="4" borderId="9" applyAlignment="1" pivotButton="0" quotePrefix="0" xfId="0">
      <alignment horizontal="center" vertical="center" wrapText="1"/>
    </xf>
    <xf numFmtId="0" fontId="3" fillId="0" borderId="33" pivotButton="0" quotePrefix="0" xfId="0"/>
    <xf numFmtId="1" fontId="2" fillId="7" borderId="0" applyAlignment="1" pivotButton="0" quotePrefix="0" xfId="0">
      <alignment horizontal="center" vertical="center" wrapText="1"/>
    </xf>
    <xf numFmtId="1" fontId="1" fillId="10" borderId="0" applyAlignment="1" pivotButton="0" quotePrefix="0" xfId="0">
      <alignment horizontal="center" vertical="center" wrapText="1"/>
    </xf>
    <xf numFmtId="1" fontId="1" fillId="0" borderId="42" applyAlignment="1" pivotButton="0" quotePrefix="0" xfId="0">
      <alignment horizontal="center" vertical="center" wrapText="1"/>
    </xf>
    <xf numFmtId="0" fontId="3" fillId="0" borderId="44" pivotButton="0" quotePrefix="0" xfId="0"/>
    <xf numFmtId="0" fontId="3" fillId="0" borderId="43" pivotButton="0" quotePrefix="0" xfId="0"/>
    <xf numFmtId="1" fontId="2" fillId="0" borderId="20" applyAlignment="1" pivotButton="0" quotePrefix="0" xfId="0">
      <alignment horizontal="center" vertical="center" wrapText="1"/>
    </xf>
    <xf numFmtId="1" fontId="1" fillId="4" borderId="32" applyAlignment="1" pivotButton="0" quotePrefix="0" xfId="0">
      <alignment horizontal="center" vertical="center" wrapText="1"/>
    </xf>
    <xf numFmtId="1" fontId="1" fillId="8" borderId="0" applyAlignment="1" pivotButton="0" quotePrefix="0" xfId="0">
      <alignment horizontal="center" vertical="center" wrapText="1"/>
    </xf>
    <xf numFmtId="0" fontId="0" fillId="7" borderId="0" pivotButton="0" quotePrefix="0" xfId="0"/>
    <xf numFmtId="1" fontId="1" fillId="2" borderId="0" applyAlignment="1" pivotButton="0" quotePrefix="0" xfId="0">
      <alignment horizontal="center" vertical="center" wrapText="1"/>
    </xf>
    <xf numFmtId="1" fontId="2" fillId="0" borderId="0" applyAlignment="1" pivotButton="0" quotePrefix="0" xfId="0">
      <alignment horizontal="center" vertical="center" wrapText="1"/>
    </xf>
    <xf numFmtId="1" fontId="1" fillId="0" borderId="41" applyAlignment="1" pivotButton="0" quotePrefix="0" xfId="0">
      <alignment horizontal="center" vertical="center" wrapText="1"/>
    </xf>
    <xf numFmtId="0" fontId="3" fillId="0" borderId="45" pivotButton="0" quotePrefix="0" xfId="0"/>
    <xf numFmtId="0" fontId="3" fillId="0" borderId="51" pivotButton="0" quotePrefix="0" xfId="0"/>
    <xf numFmtId="1" fontId="1" fillId="0" borderId="44" applyAlignment="1" pivotButton="0" quotePrefix="0" xfId="0">
      <alignment horizontal="center" vertical="center" wrapText="1"/>
    </xf>
    <xf numFmtId="1" fontId="2" fillId="0" borderId="1" applyAlignment="1" pivotButton="0" quotePrefix="0" xfId="0">
      <alignment horizontal="center" vertical="center" wrapText="1"/>
    </xf>
    <xf numFmtId="0" fontId="3" fillId="0" borderId="2" pivotButton="0" quotePrefix="0" xfId="0"/>
    <xf numFmtId="0" fontId="3" fillId="0" borderId="3" pivotButton="0" quotePrefix="0" xfId="0"/>
    <xf numFmtId="1" fontId="1" fillId="0" borderId="5" applyAlignment="1" pivotButton="0" quotePrefix="0" xfId="0">
      <alignment horizontal="center" vertical="center" wrapText="1"/>
    </xf>
    <xf numFmtId="1" fontId="1" fillId="4" borderId="7" applyAlignment="1" pivotButton="0" quotePrefix="0" xfId="0">
      <alignment horizontal="center" vertical="center" wrapText="1"/>
    </xf>
    <xf numFmtId="1" fontId="1" fillId="0" borderId="7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center" vertical="center" wrapText="1"/>
    </xf>
    <xf numFmtId="1" fontId="1" fillId="0" borderId="6" applyAlignment="1" pivotButton="0" quotePrefix="0" xfId="0">
      <alignment horizontal="center" vertical="center" wrapText="1"/>
    </xf>
    <xf numFmtId="1" fontId="9" fillId="7" borderId="55" applyAlignment="1" pivotButton="0" quotePrefix="0" xfId="0">
      <alignment horizontal="center" vertical="center" wrapText="1"/>
    </xf>
    <xf numFmtId="1" fontId="9" fillId="7" borderId="57" applyAlignment="1" pivotButton="0" quotePrefix="0" xfId="0">
      <alignment horizontal="center" vertical="center" wrapText="1"/>
    </xf>
    <xf numFmtId="1" fontId="9" fillId="7" borderId="58" applyAlignment="1" pivotButton="0" quotePrefix="0" xfId="0">
      <alignment horizontal="center" vertical="center" wrapText="1"/>
    </xf>
    <xf numFmtId="1" fontId="8" fillId="7" borderId="60" applyAlignment="1" pivotButton="0" quotePrefix="0" xfId="0">
      <alignment horizontal="center" vertical="center" wrapText="1"/>
    </xf>
    <xf numFmtId="1" fontId="8" fillId="7" borderId="61" applyAlignment="1" pivotButton="0" quotePrefix="0" xfId="0">
      <alignment horizontal="center" vertical="center" wrapText="1"/>
    </xf>
    <xf numFmtId="1" fontId="8" fillId="7" borderId="62" applyAlignment="1" pivotButton="0" quotePrefix="0" xfId="0">
      <alignment horizontal="center" vertical="center" wrapText="1"/>
    </xf>
    <xf numFmtId="0" fontId="12" fillId="0" borderId="71" applyAlignment="1" pivotButton="0" quotePrefix="0" xfId="0">
      <alignment horizontal="center" vertical="center"/>
    </xf>
    <xf numFmtId="0" fontId="12" fillId="0" borderId="72" applyAlignment="1" pivotButton="0" quotePrefix="0" xfId="0">
      <alignment horizontal="center" vertical="center"/>
    </xf>
    <xf numFmtId="0" fontId="12" fillId="0" borderId="73" applyAlignment="1" pivotButton="0" quotePrefix="0" xfId="0">
      <alignment horizontal="center" vertical="center"/>
    </xf>
    <xf numFmtId="0" fontId="13" fillId="0" borderId="74" applyAlignment="1" pivotButton="0" quotePrefix="0" xfId="0">
      <alignment horizontal="left" vertical="center" wrapText="1"/>
    </xf>
    <xf numFmtId="0" fontId="13" fillId="7" borderId="74" applyAlignment="1" pivotButton="0" quotePrefix="0" xfId="0">
      <alignment horizontal="right" vertical="center"/>
    </xf>
    <xf numFmtId="0" fontId="14" fillId="7" borderId="75" applyAlignment="1" pivotButton="0" quotePrefix="0" xfId="0">
      <alignment horizontal="left" vertical="center"/>
    </xf>
    <xf numFmtId="0" fontId="13" fillId="0" borderId="76" applyAlignment="1" pivotButton="0" quotePrefix="0" xfId="0">
      <alignment horizontal="left" vertical="center"/>
    </xf>
    <xf numFmtId="0" fontId="13" fillId="7" borderId="77" applyAlignment="1" pivotButton="0" quotePrefix="0" xfId="0">
      <alignment horizontal="right" vertical="center"/>
    </xf>
    <xf numFmtId="0" fontId="14" fillId="7" borderId="78" applyAlignment="1" pivotButton="0" quotePrefix="0" xfId="0">
      <alignment horizontal="left" vertical="center"/>
    </xf>
    <xf numFmtId="0" fontId="13" fillId="7" borderId="79" applyAlignment="1" pivotButton="0" quotePrefix="0" xfId="0">
      <alignment horizontal="right" vertical="center"/>
    </xf>
    <xf numFmtId="0" fontId="13" fillId="0" borderId="80" applyAlignment="1" pivotButton="0" quotePrefix="0" xfId="0">
      <alignment horizontal="left" vertical="center"/>
    </xf>
    <xf numFmtId="165" fontId="15" fillId="14" borderId="77" applyAlignment="1" pivotButton="0" quotePrefix="0" xfId="0">
      <alignment horizontal="center" vertical="center"/>
    </xf>
    <xf numFmtId="0" fontId="14" fillId="14" borderId="78" applyAlignment="1" pivotButton="0" quotePrefix="0" xfId="0">
      <alignment horizontal="left" vertical="center"/>
    </xf>
    <xf numFmtId="1" fontId="2" fillId="0" borderId="8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1" fontId="1" fillId="0" borderId="47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4" pivotButton="0" quotePrefix="0" xfId="0"/>
    <xf numFmtId="2" fontId="1" fillId="0" borderId="47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1" pivotButton="0" quotePrefix="0" xfId="0"/>
    <xf numFmtId="2" fontId="1" fillId="4" borderId="35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2" fontId="1" fillId="0" borderId="35" applyAlignment="1" pivotButton="0" quotePrefix="0" xfId="0">
      <alignment horizontal="center" vertical="center" wrapText="1"/>
    </xf>
    <xf numFmtId="0" fontId="0" fillId="0" borderId="5" pivotButton="0" quotePrefix="0" xfId="0"/>
    <xf numFmtId="1" fontId="1" fillId="4" borderId="11" applyAlignment="1" pivotButton="0" quotePrefix="0" xfId="0">
      <alignment horizontal="center" vertical="center" wrapText="1"/>
    </xf>
    <xf numFmtId="1" fontId="1" fillId="4" borderId="38" applyAlignment="1" pivotButton="0" quotePrefix="0" xfId="0">
      <alignment horizontal="center" vertical="center" wrapText="1"/>
    </xf>
    <xf numFmtId="2" fontId="1" fillId="4" borderId="38" applyAlignment="1" pivotButton="0" quotePrefix="0" xfId="0">
      <alignment horizontal="center" vertical="center" wrapText="1"/>
    </xf>
    <xf numFmtId="1" fontId="1" fillId="0" borderId="84" applyAlignment="1" pivotButton="0" quotePrefix="0" xfId="0">
      <alignment horizontal="center" vertical="center" wrapText="1"/>
    </xf>
    <xf numFmtId="0" fontId="0" fillId="0" borderId="24" pivotButton="0" quotePrefix="0" xfId="0"/>
    <xf numFmtId="1" fontId="1" fillId="0" borderId="92" applyAlignment="1" pivotButton="0" quotePrefix="0" xfId="0">
      <alignment horizontal="center" vertical="center" wrapText="1"/>
    </xf>
    <xf numFmtId="0" fontId="0" fillId="0" borderId="18" pivotButton="0" quotePrefix="0" xfId="0"/>
    <xf numFmtId="2" fontId="1" fillId="0" borderId="87" applyAlignment="1" pivotButton="0" quotePrefix="0" xfId="0">
      <alignment horizontal="center" vertical="center" wrapText="1"/>
    </xf>
    <xf numFmtId="0" fontId="0" fillId="0" borderId="21" pivotButton="0" quotePrefix="0" xfId="0"/>
    <xf numFmtId="0" fontId="0" fillId="0" borderId="22" pivotButton="0" quotePrefix="0" xfId="0"/>
    <xf numFmtId="1" fontId="1" fillId="0" borderId="89" applyAlignment="1" pivotButton="0" quotePrefix="0" xfId="0">
      <alignment horizontal="center" vertical="center" wrapText="1"/>
    </xf>
    <xf numFmtId="0" fontId="0" fillId="0" borderId="49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29" pivotButton="0" quotePrefix="0" xfId="0"/>
    <xf numFmtId="1" fontId="1" fillId="0" borderId="37" applyAlignment="1" pivotButton="0" quotePrefix="0" xfId="0">
      <alignment horizontal="center" vertical="center" wrapText="1"/>
    </xf>
    <xf numFmtId="1" fontId="1" fillId="5" borderId="40" applyAlignment="1" pivotButton="0" quotePrefix="0" xfId="0">
      <alignment horizontal="center" vertical="center" wrapText="1"/>
    </xf>
    <xf numFmtId="0" fontId="0" fillId="0" borderId="31" pivotButton="0" quotePrefix="0" xfId="0"/>
    <xf numFmtId="0" fontId="0" fillId="0" borderId="68" pivotButton="0" quotePrefix="0" xfId="0"/>
    <xf numFmtId="0" fontId="0" fillId="0" borderId="69" pivotButton="0" quotePrefix="0" xfId="0"/>
    <xf numFmtId="1" fontId="2" fillId="0" borderId="84" applyAlignment="1" pivotButton="0" quotePrefix="0" xfId="0">
      <alignment horizontal="center" vertical="center" wrapText="1"/>
    </xf>
    <xf numFmtId="0" fontId="0" fillId="0" borderId="70" pivotButton="0" quotePrefix="0" xfId="0"/>
    <xf numFmtId="1" fontId="1" fillId="4" borderId="34" applyAlignment="1" pivotButton="0" quotePrefix="0" xfId="0">
      <alignment horizontal="center" vertical="center" wrapText="1"/>
    </xf>
    <xf numFmtId="0" fontId="0" fillId="0" borderId="33" pivotButton="0" quotePrefix="0" xfId="0"/>
    <xf numFmtId="0" fontId="6" fillId="0" borderId="90" applyAlignment="1" pivotButton="0" quotePrefix="0" xfId="0">
      <alignment horizontal="center"/>
    </xf>
    <xf numFmtId="0" fontId="0" fillId="0" borderId="54" pivotButton="0" quotePrefix="0" xfId="0"/>
    <xf numFmtId="0" fontId="0" fillId="0" borderId="43" pivotButton="0" quotePrefix="0" xfId="0"/>
    <xf numFmtId="0" fontId="0" fillId="0" borderId="44" pivotButton="0" quotePrefix="0" xfId="0"/>
    <xf numFmtId="0" fontId="0" fillId="0" borderId="45" pivotButton="0" quotePrefix="0" xfId="0"/>
    <xf numFmtId="1" fontId="9" fillId="7" borderId="56" applyAlignment="1" pivotButton="0" quotePrefix="0" xfId="0">
      <alignment horizontal="center" vertical="center" wrapText="1"/>
    </xf>
    <xf numFmtId="0" fontId="0" fillId="0" borderId="55" pivotButton="0" quotePrefix="0" xfId="0"/>
    <xf numFmtId="0" fontId="0" fillId="0" borderId="56" pivotButton="0" quotePrefix="0" xfId="0"/>
    <xf numFmtId="1" fontId="8" fillId="7" borderId="94" applyAlignment="1" pivotButton="0" quotePrefix="0" xfId="0">
      <alignment horizontal="center" vertical="center" wrapText="1"/>
    </xf>
    <xf numFmtId="0" fontId="0" fillId="0" borderId="61" pivotButton="0" quotePrefix="0" xfId="0"/>
    <xf numFmtId="0" fontId="0" fillId="0" borderId="62" pivotButton="0" quotePrefix="0" xfId="0"/>
    <xf numFmtId="0" fontId="0" fillId="0" borderId="79" pivotButton="0" quotePrefix="0" xfId="0"/>
    <xf numFmtId="0" fontId="0" fillId="0" borderId="98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D108"/>
  <sheetViews>
    <sheetView tabSelected="1" topLeftCell="A8" zoomScale="125" zoomScaleNormal="70" workbookViewId="0">
      <selection activeCell="N17" sqref="N17"/>
    </sheetView>
  </sheetViews>
  <sheetFormatPr baseColWidth="10" defaultColWidth="12.5" defaultRowHeight="15.75" customHeight="1"/>
  <cols>
    <col width="0.5" customWidth="1" style="132" min="1" max="1"/>
    <col width="30.5" customWidth="1" style="132" min="2" max="2"/>
    <col width="13.5" customWidth="1" style="132" min="3" max="5"/>
    <col width="21.1640625" customWidth="1" style="132" min="6" max="6"/>
    <col width="16.1640625" customWidth="1" style="132" min="7" max="7"/>
    <col width="13" customWidth="1" style="132" min="8" max="8"/>
    <col width="11" customWidth="1" style="132" min="9" max="9"/>
    <col width="11.83203125" customWidth="1" style="132" min="10" max="10"/>
    <col width="12.5" customWidth="1" style="132" min="11" max="11"/>
    <col width="12" customWidth="1" style="132" min="12" max="12"/>
    <col width="12.1640625" customWidth="1" style="132" min="13" max="13"/>
    <col width="11.5" customWidth="1" style="132" min="14" max="14"/>
    <col width="11.33203125" customWidth="1" style="132" min="15" max="15"/>
    <col width="0.5" customWidth="1" style="132" min="16" max="16"/>
    <col width="31.5" customWidth="1" style="132" min="17" max="18"/>
    <col width="15" customWidth="1" style="132" min="19" max="19"/>
    <col width="13" customWidth="1" style="132" min="20" max="20"/>
    <col width="11.83203125" customWidth="1" style="132" min="23" max="23"/>
    <col width="12.5" customWidth="1" style="132" min="24" max="24"/>
    <col width="12" customWidth="1" style="132" min="25" max="25"/>
    <col width="13" customWidth="1" style="132" min="27" max="27"/>
    <col width="14.5" customWidth="1" style="132" min="28" max="28"/>
    <col width="0.5" customWidth="1" style="132" min="29" max="29"/>
    <col width="30.5" customWidth="1" style="132" min="30" max="30"/>
    <col width="21.1640625" customWidth="1" style="132" min="32" max="32"/>
    <col width="13" customWidth="1" style="132" min="33" max="33"/>
    <col width="0.5" customWidth="1" style="132" min="42" max="42"/>
    <col width="30.33203125" customWidth="1" style="132" min="43" max="43"/>
    <col width="14.5" customWidth="1" style="132" min="44" max="44"/>
    <col width="21.1640625" customWidth="1" style="132" min="45" max="45"/>
    <col width="13" customWidth="1" style="132" min="46" max="46"/>
    <col width="17" customWidth="1" style="132" min="47" max="48"/>
    <col width="13" customWidth="1" style="132" min="49" max="49"/>
    <col width="16.5" customWidth="1" style="132" min="50" max="50"/>
    <col width="12" customWidth="1" style="132" min="51" max="51"/>
    <col width="12.5" customWidth="1" style="132" min="52" max="52"/>
    <col width="14.5" customWidth="1" style="132" min="53" max="53"/>
    <col width="13.83203125" customWidth="1" style="132" min="54" max="54"/>
    <col width="0.5" customWidth="1" style="132" min="55" max="55"/>
    <col width="17" customWidth="1" style="132" min="56" max="56"/>
  </cols>
  <sheetData>
    <row r="1" ht="36" customHeight="1" s="132" thickBot="1" thickTop="1">
      <c r="A1" s="148" t="n"/>
      <c r="B1" s="181" t="inlineStr">
        <is>
          <t>ШПАРГАЛКА ИЗ РЛЭ</t>
        </is>
      </c>
      <c r="C1" s="182" t="n"/>
      <c r="D1" s="182" t="n"/>
      <c r="E1" s="182" t="n"/>
      <c r="F1" s="182" t="n"/>
      <c r="G1" s="182" t="n"/>
      <c r="H1" s="182" t="n"/>
      <c r="I1" s="182" t="n"/>
      <c r="J1" s="182" t="n"/>
      <c r="K1" s="182" t="n"/>
      <c r="L1" s="182" t="n"/>
      <c r="M1" s="182" t="n"/>
      <c r="N1" s="182" t="n"/>
      <c r="O1" s="183" t="n"/>
      <c r="P1" s="148" t="n"/>
      <c r="Q1" s="73" t="n"/>
      <c r="R1" s="73" t="n"/>
      <c r="S1" s="73" t="n"/>
      <c r="T1" s="73" t="n"/>
      <c r="U1" s="73" t="n"/>
      <c r="V1" s="73" t="n"/>
      <c r="W1" s="73" t="n"/>
      <c r="X1" s="73" t="n"/>
      <c r="Y1" s="73" t="n"/>
      <c r="Z1" s="73" t="n"/>
      <c r="AA1" s="73" t="n"/>
      <c r="AB1" s="73" t="n"/>
      <c r="AC1" s="73" t="n"/>
      <c r="AD1" s="73" t="n"/>
      <c r="AE1" s="73" t="n"/>
      <c r="AF1" s="73" t="n"/>
      <c r="AG1" s="73" t="n"/>
      <c r="AH1" s="73" t="n"/>
      <c r="AI1" s="73" t="n"/>
      <c r="AJ1" s="73" t="n"/>
      <c r="AK1" s="73" t="n"/>
      <c r="AL1" s="73" t="n"/>
      <c r="AM1" s="73" t="n"/>
      <c r="AN1" s="73" t="n"/>
      <c r="AO1" s="73" t="n"/>
      <c r="AP1" s="146" t="n"/>
      <c r="AQ1" s="139" t="n"/>
      <c r="BC1" s="148" t="n"/>
      <c r="BD1" s="2" t="n"/>
    </row>
    <row r="2" ht="38.25" customHeight="1" s="132" thickTop="1">
      <c r="A2" s="148" t="n"/>
      <c r="B2" s="3" t="n"/>
      <c r="C2" s="184" t="inlineStr">
        <is>
          <t>Воздушная скорость</t>
        </is>
      </c>
      <c r="D2" s="185" t="n"/>
      <c r="E2" s="185" t="n"/>
      <c r="F2" s="185" t="n"/>
      <c r="G2" s="185" t="n"/>
      <c r="H2" s="185" t="n"/>
      <c r="I2" s="186" t="n"/>
      <c r="J2" s="187" t="inlineStr">
        <is>
          <t>Приборная воздушная скорость (узлы)</t>
        </is>
      </c>
      <c r="K2" s="185" t="n"/>
      <c r="L2" s="186" t="n"/>
      <c r="M2" s="157" t="inlineStr">
        <is>
          <t>Примечания</t>
        </is>
      </c>
      <c r="N2" s="185" t="n"/>
      <c r="O2" s="185" t="n"/>
      <c r="P2" s="148" t="n"/>
      <c r="Q2" s="73" t="n"/>
      <c r="R2" s="73" t="n"/>
      <c r="S2" s="73" t="n"/>
      <c r="T2" s="73" t="n"/>
      <c r="U2" s="73" t="n"/>
      <c r="V2" s="73" t="n"/>
      <c r="W2" s="73" t="n"/>
      <c r="X2" s="73" t="n"/>
      <c r="Y2" s="73" t="n"/>
      <c r="Z2" s="73" t="n"/>
      <c r="AA2" s="73" t="n"/>
      <c r="AB2" s="73" t="n"/>
      <c r="AC2" s="73" t="n"/>
      <c r="AD2" s="73" t="n"/>
      <c r="AE2" s="73" t="n"/>
      <c r="AF2" s="73" t="n"/>
      <c r="AG2" s="73" t="n"/>
      <c r="AH2" s="68" t="n"/>
      <c r="AI2" s="68" t="n"/>
      <c r="AJ2" s="72" t="n"/>
      <c r="AK2" s="72" t="n"/>
      <c r="AL2" s="72" t="n"/>
      <c r="AM2" s="68" t="n"/>
      <c r="AN2" s="68" t="n"/>
      <c r="AO2" s="68" t="n"/>
      <c r="AP2" s="146" t="n"/>
      <c r="AQ2" s="115" t="n"/>
      <c r="AR2" s="115" t="n"/>
      <c r="AW2" s="119" t="n"/>
      <c r="AZ2" s="115" t="n"/>
      <c r="BC2" s="148" t="n"/>
      <c r="BD2" s="2" t="n"/>
    </row>
    <row r="3" ht="38.25" customHeight="1" s="132">
      <c r="A3" s="148" t="n"/>
      <c r="B3" s="5" t="inlineStr">
        <is>
          <t>Va</t>
        </is>
      </c>
      <c r="C3" s="31" t="inlineStr">
        <is>
          <t xml:space="preserve">Эксплуатационная 
маневренная 
скорость </t>
        </is>
      </c>
      <c r="D3" s="188" t="n"/>
      <c r="E3" s="188" t="n"/>
      <c r="F3" s="189" t="n"/>
      <c r="G3" s="16" t="inlineStr">
        <is>
          <t>до 2550 фунтов</t>
        </is>
      </c>
      <c r="H3" s="190" t="n"/>
      <c r="I3" s="191" t="n"/>
      <c r="J3" s="192" t="inlineStr">
        <is>
          <t>105 узел (приборная)</t>
        </is>
      </c>
      <c r="K3" s="190" t="n"/>
      <c r="L3" s="191" t="n"/>
      <c r="M3" s="122" t="inlineStr">
        <is>
          <t xml:space="preserve">После превышения этой 
скорости запрещается 
полное или резкое 
перемещение рулевых 
поверхностей. </t>
        </is>
      </c>
      <c r="N3" s="188" t="n"/>
      <c r="O3" s="188" t="n"/>
      <c r="P3" s="148" t="n"/>
      <c r="Q3" s="73" t="n"/>
      <c r="R3" s="73" t="n"/>
      <c r="S3" s="73" t="n"/>
      <c r="T3" s="73" t="n"/>
      <c r="U3" s="73" t="n"/>
      <c r="V3" s="73" t="n"/>
      <c r="W3" s="73" t="n"/>
      <c r="X3" s="73" t="n"/>
      <c r="Y3" s="73" t="n"/>
      <c r="Z3" s="73" t="n"/>
      <c r="AA3" s="73" t="n"/>
      <c r="AB3" s="73" t="n"/>
      <c r="AC3" s="73" t="n"/>
      <c r="AD3" s="73" t="n"/>
      <c r="AE3" s="73" t="n"/>
      <c r="AF3" s="73" t="n"/>
      <c r="AG3" s="73" t="n"/>
      <c r="AH3" s="69" t="n"/>
      <c r="AI3" s="69" t="n"/>
      <c r="AJ3" s="70" t="n"/>
      <c r="AK3" s="70" t="n"/>
      <c r="AL3" s="70" t="n"/>
      <c r="AM3" s="68" t="n"/>
      <c r="AN3" s="68" t="n"/>
      <c r="AO3" s="68" t="n"/>
      <c r="AP3" s="146" t="n"/>
      <c r="AQ3" s="115" t="n"/>
      <c r="AR3" s="115" t="n"/>
      <c r="AT3" s="117" t="n"/>
      <c r="AW3" s="118" t="n"/>
      <c r="AZ3" s="115" t="n"/>
      <c r="BC3" s="148" t="n"/>
      <c r="BD3" s="2" t="n"/>
    </row>
    <row r="4" ht="42.75" customHeight="1" s="132">
      <c r="A4" s="148" t="n"/>
      <c r="B4" s="193" t="n"/>
      <c r="C4" s="194" t="n"/>
      <c r="F4" s="193" t="n"/>
      <c r="G4" s="31" t="inlineStr">
        <is>
          <t>от 2200 фунтов до 2550 фунтов</t>
        </is>
      </c>
      <c r="H4" s="190" t="n"/>
      <c r="I4" s="191" t="n"/>
      <c r="J4" s="195" t="inlineStr">
        <is>
          <t>98 узлов (приборная)</t>
        </is>
      </c>
      <c r="K4" s="190" t="n"/>
      <c r="L4" s="191" t="n"/>
      <c r="M4" s="194" t="n"/>
      <c r="P4" s="148" t="n"/>
      <c r="Q4" s="73" t="n"/>
      <c r="R4" s="73" t="n"/>
      <c r="S4" s="73" t="n"/>
      <c r="T4" s="73" t="n"/>
      <c r="U4" s="73" t="n"/>
      <c r="V4" s="73" t="n"/>
      <c r="W4" s="73" t="n"/>
      <c r="X4" s="73" t="n"/>
      <c r="Y4" s="73" t="n"/>
      <c r="Z4" s="73" t="n"/>
      <c r="AA4" s="73" t="n"/>
      <c r="AB4" s="73" t="n"/>
      <c r="AC4" s="73" t="n"/>
      <c r="AD4" s="73" t="n"/>
      <c r="AE4" s="73" t="n"/>
      <c r="AF4" s="73" t="n"/>
      <c r="AG4" s="73" t="n"/>
      <c r="AH4" s="68" t="n"/>
      <c r="AI4" s="68" t="n"/>
      <c r="AJ4" s="72" t="n"/>
      <c r="AK4" s="72" t="n"/>
      <c r="AL4" s="72" t="n"/>
      <c r="AM4" s="68" t="n"/>
      <c r="AN4" s="68" t="n"/>
      <c r="AO4" s="68" t="n"/>
      <c r="AP4" s="146" t="n"/>
      <c r="AT4" s="115" t="n"/>
      <c r="AW4" s="119" t="n"/>
      <c r="BC4" s="148" t="n"/>
      <c r="BD4" s="2" t="n"/>
    </row>
    <row r="5" ht="38.25" customHeight="1" s="132">
      <c r="A5" s="148" t="n"/>
      <c r="B5" s="186" t="n"/>
      <c r="C5" s="196" t="n"/>
      <c r="D5" s="185" t="n"/>
      <c r="E5" s="185" t="n"/>
      <c r="F5" s="186" t="n"/>
      <c r="G5" s="16" t="inlineStr">
        <is>
          <t>свыше 1900 фунтов</t>
        </is>
      </c>
      <c r="H5" s="190" t="n"/>
      <c r="I5" s="191" t="n"/>
      <c r="J5" s="192" t="inlineStr">
        <is>
          <t>90 узлов (приборная)</t>
        </is>
      </c>
      <c r="K5" s="190" t="n"/>
      <c r="L5" s="191" t="n"/>
      <c r="M5" s="196" t="n"/>
      <c r="N5" s="185" t="n"/>
      <c r="O5" s="185" t="n"/>
      <c r="P5" s="148" t="n"/>
      <c r="Q5" s="73" t="n"/>
      <c r="R5" s="73" t="n"/>
      <c r="S5" s="73" t="n"/>
      <c r="T5" s="73" t="n"/>
      <c r="U5" s="73" t="n"/>
      <c r="V5" s="73" t="n"/>
      <c r="W5" s="73" t="n"/>
      <c r="X5" s="73" t="n"/>
      <c r="Y5" s="73" t="n"/>
      <c r="Z5" s="73" t="n"/>
      <c r="AA5" s="73" t="n"/>
      <c r="AB5" s="73" t="n"/>
      <c r="AC5" s="73" t="n"/>
      <c r="AD5" s="73" t="n"/>
      <c r="AE5" s="73" t="n"/>
      <c r="AF5" s="73" t="n"/>
      <c r="AG5" s="73" t="n"/>
      <c r="AH5" s="69" t="n"/>
      <c r="AI5" s="69" t="n"/>
      <c r="AJ5" s="70" t="n"/>
      <c r="AK5" s="70" t="n"/>
      <c r="AL5" s="70" t="n"/>
      <c r="AM5" s="68" t="n"/>
      <c r="AN5" s="68" t="n"/>
      <c r="AO5" s="68" t="n"/>
      <c r="AP5" s="146" t="n"/>
      <c r="AT5" s="117" t="n"/>
      <c r="AW5" s="118" t="n"/>
      <c r="BC5" s="148" t="n"/>
      <c r="BD5" s="2" t="n"/>
    </row>
    <row r="6" ht="38.25" customHeight="1" s="132">
      <c r="A6" s="148" t="n"/>
      <c r="B6" s="197" t="inlineStr">
        <is>
          <t>VFE</t>
        </is>
      </c>
      <c r="C6" s="16" t="inlineStr">
        <is>
          <t xml:space="preserve">Максимальная 
скорость полета  
с выпущенными 
закрылками </t>
        </is>
      </c>
      <c r="D6" s="188" t="n"/>
      <c r="E6" s="188" t="n"/>
      <c r="F6" s="189" t="n"/>
      <c r="G6" s="31" t="inlineStr">
        <is>
          <t>Положение LDG 
(посадка)</t>
        </is>
      </c>
      <c r="H6" s="190" t="n"/>
      <c r="I6" s="191" t="n"/>
      <c r="J6" s="195" t="inlineStr">
        <is>
          <t>85 узлов (приборная)</t>
        </is>
      </c>
      <c r="K6" s="190" t="n"/>
      <c r="L6" s="191" t="n"/>
      <c r="M6" s="137" t="inlineStr">
        <is>
          <t xml:space="preserve">Запрещается превышение 
указанных значений при 
соответствующих 
положениях закрылков. </t>
        </is>
      </c>
      <c r="N6" s="188" t="n"/>
      <c r="O6" s="188" t="n"/>
      <c r="P6" s="148" t="n"/>
      <c r="Q6" s="73" t="n"/>
      <c r="R6" s="73" t="n"/>
      <c r="S6" s="73" t="n"/>
      <c r="T6" s="73" t="n"/>
      <c r="U6" s="73" t="n"/>
      <c r="V6" s="73" t="n"/>
      <c r="W6" s="73" t="n"/>
      <c r="X6" s="73" t="n"/>
      <c r="Y6" s="73" t="n"/>
      <c r="Z6" s="73" t="n"/>
      <c r="AA6" s="73" t="n"/>
      <c r="AB6" s="73" t="n"/>
      <c r="AC6" s="73" t="n"/>
      <c r="AD6" s="73" t="n"/>
      <c r="AE6" s="73" t="n"/>
      <c r="AF6" s="73" t="n"/>
      <c r="AG6" s="73" t="n"/>
      <c r="AH6" s="68" t="n"/>
      <c r="AI6" s="68" t="n"/>
      <c r="AJ6" s="72" t="n"/>
      <c r="AK6" s="72" t="n"/>
      <c r="AL6" s="72" t="n"/>
      <c r="AM6" s="69" t="n"/>
      <c r="AN6" s="69" t="n"/>
      <c r="AO6" s="69" t="n"/>
      <c r="AP6" s="146" t="n"/>
      <c r="AQ6" s="117" t="n"/>
      <c r="AR6" s="117" t="n"/>
      <c r="AT6" s="115" t="n"/>
      <c r="AW6" s="119" t="n"/>
      <c r="AZ6" s="117" t="n"/>
      <c r="BC6" s="148" t="n"/>
      <c r="BD6" s="2" t="n"/>
    </row>
    <row r="7" ht="38.25" customHeight="1" s="132">
      <c r="A7" s="148" t="n"/>
      <c r="B7" s="186" t="n"/>
      <c r="C7" s="196" t="n"/>
      <c r="D7" s="185" t="n"/>
      <c r="E7" s="185" t="n"/>
      <c r="F7" s="186" t="n"/>
      <c r="G7" s="16" t="inlineStr">
        <is>
          <t xml:space="preserve">Положение T/O 
(взлет) </t>
        </is>
      </c>
      <c r="H7" s="190" t="n"/>
      <c r="I7" s="191" t="n"/>
      <c r="J7" s="192" t="inlineStr">
        <is>
          <t>110 узлов (приборная)</t>
        </is>
      </c>
      <c r="K7" s="190" t="n"/>
      <c r="L7" s="191" t="n"/>
      <c r="M7" s="196" t="n"/>
      <c r="N7" s="185" t="n"/>
      <c r="O7" s="185" t="n"/>
      <c r="P7" s="148" t="n"/>
      <c r="Q7" s="73" t="n"/>
      <c r="R7" s="73" t="n"/>
      <c r="S7" s="73" t="n"/>
      <c r="T7" s="73" t="n"/>
      <c r="U7" s="73" t="n"/>
      <c r="V7" s="73" t="n"/>
      <c r="W7" s="73" t="n"/>
      <c r="X7" s="73" t="n"/>
      <c r="Y7" s="73" t="n"/>
      <c r="Z7" s="73" t="n"/>
      <c r="AA7" s="73" t="n"/>
      <c r="AB7" s="73" t="n"/>
      <c r="AC7" s="73" t="n"/>
      <c r="AD7" s="73" t="n"/>
      <c r="AE7" s="73" t="n"/>
      <c r="AF7" s="73" t="n"/>
      <c r="AG7" s="73" t="n"/>
      <c r="AH7" s="69" t="n"/>
      <c r="AI7" s="69" t="n"/>
      <c r="AJ7" s="70" t="n"/>
      <c r="AK7" s="70" t="n"/>
      <c r="AL7" s="70" t="n"/>
      <c r="AM7" s="69" t="n"/>
      <c r="AN7" s="69" t="n"/>
      <c r="AO7" s="69" t="n"/>
      <c r="AP7" s="146" t="n"/>
      <c r="AT7" s="117" t="n"/>
      <c r="AW7" s="118" t="n"/>
      <c r="BC7" s="148" t="n"/>
      <c r="BD7" s="2" t="n"/>
    </row>
    <row r="8" ht="75" customHeight="1" s="132">
      <c r="A8" s="148" t="n"/>
      <c r="B8" s="5" t="inlineStr">
        <is>
          <t>VN0 = VC</t>
        </is>
      </c>
      <c r="C8" s="31" t="inlineStr">
        <is>
          <t>Максимальная конструкционная 
крейсерская скорость</t>
        </is>
      </c>
      <c r="D8" s="190" t="n"/>
      <c r="E8" s="190" t="n"/>
      <c r="F8" s="190" t="n"/>
      <c r="G8" s="190" t="n"/>
      <c r="H8" s="190" t="n"/>
      <c r="I8" s="191" t="n"/>
      <c r="J8" s="195" t="inlineStr">
        <is>
          <t>129 (приборная)</t>
        </is>
      </c>
      <c r="K8" s="190" t="n"/>
      <c r="L8" s="191" t="n"/>
      <c r="M8" s="122" t="inlineStr">
        <is>
          <t>Превышение данной скорости допускается только в спокойном воздухе при соблюдении должных мер предосторожности.</t>
        </is>
      </c>
      <c r="N8" s="190" t="n"/>
      <c r="O8" s="190" t="n"/>
      <c r="P8" s="148" t="n"/>
      <c r="Q8" s="73" t="n"/>
      <c r="R8" s="73" t="n"/>
      <c r="S8" s="73" t="n"/>
      <c r="T8" s="73" t="n"/>
      <c r="U8" s="73" t="n"/>
      <c r="V8" s="73" t="n"/>
      <c r="W8" s="73" t="n"/>
      <c r="X8" s="73" t="n"/>
      <c r="Y8" s="73" t="n"/>
      <c r="Z8" s="73" t="n"/>
      <c r="AA8" s="73" t="n"/>
      <c r="AB8" s="73" t="n"/>
      <c r="AC8" s="73" t="n"/>
      <c r="AD8" s="73" t="n"/>
      <c r="AE8" s="73" t="n"/>
      <c r="AF8" s="73" t="n"/>
      <c r="AG8" s="73" t="n"/>
      <c r="AH8" s="68" t="n"/>
      <c r="AI8" s="68" t="n"/>
      <c r="AJ8" s="72" t="n"/>
      <c r="AK8" s="72" t="n"/>
      <c r="AL8" s="72" t="n"/>
      <c r="AM8" s="68" t="n"/>
      <c r="AN8" s="68" t="n"/>
      <c r="AO8" s="68" t="n"/>
      <c r="AP8" s="146" t="n"/>
      <c r="AQ8" s="115" t="n"/>
      <c r="AR8" s="115" t="n"/>
      <c r="AW8" s="119" t="n"/>
      <c r="AZ8" s="115" t="n"/>
      <c r="BC8" s="148" t="n"/>
      <c r="BD8" s="2" t="n"/>
    </row>
    <row r="9" ht="50.25" customHeight="1" s="132">
      <c r="A9" s="148" t="n"/>
      <c r="B9" s="158" t="inlineStr">
        <is>
          <t>VNE</t>
        </is>
      </c>
      <c r="C9" s="198" t="inlineStr">
        <is>
          <t>Непревышаемая скорость в спокойном 
воздухе</t>
        </is>
      </c>
      <c r="D9" s="188" t="n"/>
      <c r="E9" s="188" t="n"/>
      <c r="F9" s="188" t="n"/>
      <c r="G9" s="188" t="n"/>
      <c r="H9" s="188" t="n"/>
      <c r="I9" s="189" t="n"/>
      <c r="J9" s="199" t="inlineStr">
        <is>
          <t>163 (приборная)</t>
        </is>
      </c>
      <c r="K9" s="188" t="n"/>
      <c r="L9" s="189" t="n"/>
      <c r="M9" s="99" t="inlineStr">
        <is>
          <t>Превышение данной скорости запрещается вне зависимости от обстоятельств.</t>
        </is>
      </c>
      <c r="N9" s="188" t="n"/>
      <c r="O9" s="188" t="n"/>
      <c r="P9" s="148" t="n"/>
      <c r="Q9" s="73" t="n"/>
      <c r="R9" s="73" t="n"/>
      <c r="S9" s="73" t="n"/>
      <c r="T9" s="73" t="n"/>
      <c r="U9" s="73" t="n"/>
      <c r="V9" s="73" t="n"/>
      <c r="W9" s="73" t="n"/>
      <c r="X9" s="73" t="n"/>
      <c r="Y9" s="73" t="n"/>
      <c r="Z9" s="73" t="n"/>
      <c r="AA9" s="73" t="n"/>
      <c r="AB9" s="73" t="n"/>
      <c r="AC9" s="73" t="n"/>
      <c r="AD9" s="73" t="n"/>
      <c r="AE9" s="73" t="n"/>
      <c r="AF9" s="73" t="n"/>
      <c r="AG9" s="73" t="n"/>
      <c r="AH9" s="69" t="n"/>
      <c r="AI9" s="69" t="n"/>
      <c r="AJ9" s="70" t="n"/>
      <c r="AK9" s="70" t="n"/>
      <c r="AL9" s="70" t="n"/>
      <c r="AM9" s="69" t="n"/>
      <c r="AN9" s="69" t="n"/>
      <c r="AO9" s="69" t="n"/>
      <c r="AP9" s="146" t="n"/>
      <c r="AQ9" s="117" t="n"/>
      <c r="AR9" s="117" t="n"/>
      <c r="AW9" s="118" t="n"/>
      <c r="AZ9" s="117" t="n"/>
      <c r="BC9" s="148" t="n"/>
      <c r="BD9" s="2" t="n"/>
    </row>
    <row r="10" ht="3.75" customHeight="1" s="132" thickBot="1">
      <c r="A10" s="148" t="n"/>
      <c r="B10" s="148" t="n"/>
      <c r="C10" s="148" t="n"/>
      <c r="D10" s="148" t="n"/>
      <c r="E10" s="148" t="n"/>
      <c r="F10" s="148" t="n"/>
      <c r="G10" s="148" t="n"/>
      <c r="H10" s="148" t="n"/>
      <c r="I10" s="148" t="n"/>
      <c r="J10" s="6" t="n"/>
      <c r="K10" s="148" t="n"/>
      <c r="L10" s="148" t="n"/>
      <c r="M10" s="148" t="n"/>
      <c r="N10" s="148" t="n"/>
      <c r="O10" s="148" t="n"/>
      <c r="P10" s="148" t="n"/>
      <c r="Q10" s="73" t="n"/>
      <c r="R10" s="73" t="n"/>
      <c r="S10" s="73" t="n"/>
      <c r="T10" s="73" t="n"/>
      <c r="U10" s="73" t="n"/>
      <c r="V10" s="73" t="n"/>
      <c r="W10" s="73" t="n"/>
      <c r="X10" s="73" t="n"/>
      <c r="Y10" s="73" t="n"/>
      <c r="Z10" s="73" t="n"/>
      <c r="AA10" s="73" t="n"/>
      <c r="AB10" s="73" t="n"/>
      <c r="AC10" s="73" t="n"/>
      <c r="AD10" s="73" t="n"/>
      <c r="AE10" s="73" t="n"/>
      <c r="AF10" s="73" t="n"/>
      <c r="AG10" s="73" t="n"/>
      <c r="AH10" s="146" t="n"/>
      <c r="AI10" s="146" t="n"/>
      <c r="AJ10" s="40" t="n"/>
      <c r="AK10" s="146" t="n"/>
      <c r="AL10" s="146" t="n"/>
      <c r="AM10" s="146" t="n"/>
      <c r="AN10" s="146" t="n"/>
      <c r="AO10" s="146" t="n"/>
      <c r="AP10" s="146" t="n"/>
      <c r="AQ10" s="146" t="n"/>
      <c r="AR10" s="146" t="n"/>
      <c r="AS10" s="146" t="n"/>
      <c r="AT10" s="146" t="n"/>
      <c r="AU10" s="146" t="n"/>
      <c r="AV10" s="146" t="n"/>
      <c r="AW10" s="40" t="n"/>
      <c r="AX10" s="146" t="n"/>
      <c r="AY10" s="146" t="n"/>
      <c r="AZ10" s="146" t="n"/>
      <c r="BA10" s="146" t="n"/>
      <c r="BB10" s="146" t="n"/>
      <c r="BC10" s="148" t="n"/>
      <c r="BD10" s="148" t="n"/>
    </row>
    <row r="11" ht="38.25" customHeight="1" s="132" thickTop="1">
      <c r="A11" s="148" t="n"/>
      <c r="B11" s="7" t="inlineStr">
        <is>
          <t>Аэропорт вылета</t>
        </is>
      </c>
      <c r="C11" s="8" t="inlineStr">
        <is>
          <t>UUMV - Voskresensk Airstrip</t>
        </is>
      </c>
      <c r="D11" s="200" t="n"/>
      <c r="E11" s="201" t="n"/>
      <c r="F11" s="7" t="inlineStr">
        <is>
          <t>Высота перехода (TA)</t>
        </is>
      </c>
      <c r="G11" s="8" t="n"/>
      <c r="H11" s="202" t="inlineStr">
        <is>
          <t>Топливо (gal) От взлета до посадки при штилевых условиях</t>
        </is>
      </c>
      <c r="I11" s="203" t="n"/>
      <c r="J11" s="204">
        <f>Топливо!D9</f>
        <v/>
      </c>
      <c r="K11" s="7" t="inlineStr">
        <is>
          <t>Первоначальная высота полета</t>
        </is>
      </c>
      <c r="L11" s="205" t="n"/>
      <c r="M11" s="206" t="n"/>
      <c r="N11" s="8" t="n"/>
      <c r="O11" s="201" t="n"/>
      <c r="P11" s="148" t="n"/>
      <c r="Q11" s="73" t="n"/>
      <c r="R11" s="73" t="n"/>
      <c r="S11" s="73" t="n"/>
      <c r="T11" s="73" t="n"/>
      <c r="U11" s="73" t="n"/>
      <c r="V11" s="73" t="n"/>
      <c r="W11" s="73" t="n"/>
      <c r="X11" s="73" t="n"/>
      <c r="Y11" s="73" t="n"/>
      <c r="Z11" s="73" t="n"/>
      <c r="AA11" s="73" t="n"/>
      <c r="AB11" s="73" t="n"/>
      <c r="AC11" s="73" t="n"/>
      <c r="AD11" s="73" t="n"/>
      <c r="AE11" s="73" t="n"/>
      <c r="AF11" s="73" t="n"/>
      <c r="AG11" s="73" t="n"/>
      <c r="AH11" s="68" t="n"/>
      <c r="AI11" s="68" t="n"/>
      <c r="AJ11" s="72" t="n"/>
      <c r="AK11" s="68" t="n"/>
      <c r="AL11" s="68" t="n"/>
      <c r="AM11" s="68" t="n"/>
      <c r="AN11" s="68" t="n"/>
      <c r="AO11" s="68" t="n"/>
      <c r="AP11" s="146" t="n"/>
      <c r="AQ11" s="115" t="n"/>
      <c r="AR11" s="115" t="n"/>
      <c r="AS11" s="115" t="n"/>
      <c r="AT11" s="115" t="n"/>
      <c r="AU11" s="115" t="n"/>
      <c r="AW11" s="119" t="n"/>
      <c r="AX11" s="115" t="n"/>
      <c r="BA11" s="115" t="n"/>
      <c r="BC11" s="148" t="n"/>
      <c r="BD11" s="2" t="n"/>
    </row>
    <row r="12" ht="37.5" customHeight="1" s="132" thickBot="1">
      <c r="A12" s="148" t="n"/>
      <c r="B12" s="9" t="inlineStr">
        <is>
          <t xml:space="preserve">Аэропорт прилета </t>
        </is>
      </c>
      <c r="C12" s="10" t="inlineStr">
        <is>
          <t>URUU - Aerodrom Vatulino</t>
        </is>
      </c>
      <c r="D12" s="207" t="n"/>
      <c r="E12" s="208" t="n"/>
      <c r="F12" s="9" t="inlineStr">
        <is>
          <t>Эшелон перехода (TF)</t>
        </is>
      </c>
      <c r="G12" s="10" t="n"/>
      <c r="H12" s="209" t="n"/>
      <c r="I12" s="210" t="n"/>
      <c r="J12" s="211" t="n"/>
      <c r="K12" s="212" t="inlineStr">
        <is>
          <t>Тип самолета</t>
        </is>
      </c>
      <c r="L12" s="188" t="n"/>
      <c r="M12" s="189" t="n"/>
      <c r="N12" s="213" t="inlineStr">
        <is>
          <t>Cessna C172 Skyhawk</t>
        </is>
      </c>
      <c r="O12" s="214" t="n"/>
      <c r="P12" s="148" t="n"/>
      <c r="Q12" s="73" t="n"/>
      <c r="R12" s="73" t="n"/>
      <c r="S12" s="73" t="n"/>
      <c r="T12" s="73" t="n"/>
      <c r="U12" s="73" t="n"/>
      <c r="V12" s="73" t="n"/>
      <c r="W12" s="73" t="n"/>
      <c r="X12" s="73" t="n"/>
      <c r="Y12" s="73" t="n"/>
      <c r="Z12" s="73" t="n"/>
      <c r="AA12" s="73" t="n"/>
      <c r="AB12" s="73" t="n"/>
      <c r="AC12" s="73" t="n"/>
      <c r="AD12" s="73" t="n"/>
      <c r="AE12" s="73" t="n"/>
      <c r="AF12" s="73" t="n"/>
      <c r="AG12" s="73" t="n"/>
      <c r="AH12" s="68" t="n"/>
      <c r="AI12" s="68" t="n"/>
      <c r="AJ12" s="72" t="n"/>
      <c r="AK12" s="68" t="n"/>
      <c r="AL12" s="68" t="n"/>
      <c r="AM12" s="68" t="n"/>
      <c r="AN12" s="71" t="n"/>
      <c r="AO12" s="71" t="n"/>
      <c r="AP12" s="146" t="n"/>
      <c r="AQ12" s="115" t="n"/>
      <c r="AR12" s="115" t="n"/>
      <c r="AS12" s="115" t="n"/>
      <c r="AT12" s="115" t="n"/>
      <c r="AX12" s="115" t="n"/>
      <c r="BA12" s="140" t="n"/>
      <c r="BC12" s="148" t="n"/>
      <c r="BD12" s="2" t="n"/>
    </row>
    <row r="13" ht="15" customHeight="1" s="132" thickTop="1">
      <c r="A13" s="148" t="n"/>
      <c r="B13" s="90" t="inlineStr">
        <is>
          <t>!! ВЫСТАВИ РЕЖИМЫ ПОЛЁТА НА СТРАНИЦЕ ТОПЛИВО !!</t>
        </is>
      </c>
      <c r="C13" s="215" t="n"/>
      <c r="D13" s="215" t="n"/>
      <c r="E13" s="215" t="n"/>
      <c r="F13" s="215" t="n"/>
      <c r="G13" s="215" t="n"/>
      <c r="H13" s="215" t="n"/>
      <c r="I13" s="216" t="n"/>
      <c r="J13" s="217" t="inlineStr">
        <is>
          <t>Информация по массе ВС</t>
        </is>
      </c>
      <c r="K13" s="205" t="n"/>
      <c r="L13" s="205" t="n"/>
      <c r="M13" s="205" t="n"/>
      <c r="N13" s="205" t="n"/>
      <c r="O13" s="201" t="n"/>
      <c r="P13" s="148" t="n"/>
      <c r="Q13" s="73" t="n"/>
      <c r="R13" s="73" t="n"/>
      <c r="S13" s="73" t="n"/>
      <c r="T13" s="73" t="n"/>
      <c r="U13" s="73" t="n"/>
      <c r="V13" s="73" t="n"/>
      <c r="W13" s="73" t="n"/>
      <c r="X13" s="73" t="n"/>
      <c r="Y13" s="73" t="n"/>
      <c r="Z13" s="73" t="n"/>
      <c r="AA13" s="73" t="n"/>
      <c r="AB13" s="73" t="n"/>
      <c r="AC13" s="73" t="n"/>
      <c r="AD13" s="73" t="n"/>
      <c r="AE13" s="73" t="n"/>
      <c r="AF13" s="73" t="n"/>
      <c r="AG13" s="73" t="n"/>
      <c r="AH13" s="73" t="n"/>
      <c r="AI13" s="73" t="n"/>
      <c r="AJ13" s="73" t="n"/>
      <c r="AK13" s="73" t="n"/>
      <c r="AL13" s="73" t="n"/>
      <c r="AM13" s="73" t="n"/>
      <c r="AN13" s="73" t="n"/>
      <c r="AO13" s="73" t="n"/>
      <c r="AP13" s="146" t="n"/>
      <c r="AQ13" s="139" t="n"/>
      <c r="AR13" s="139" t="n"/>
      <c r="AW13" s="139" t="n"/>
      <c r="BC13" s="148" t="n"/>
      <c r="BD13" s="2" t="n"/>
    </row>
    <row r="14" ht="17.25" customHeight="1" s="132">
      <c r="A14" s="148" t="n"/>
      <c r="I14" s="218" t="n"/>
      <c r="J14" s="219" t="inlineStr">
        <is>
          <t>Итого + вес самолёта</t>
        </is>
      </c>
      <c r="K14" s="191" t="n"/>
      <c r="L14" s="16" t="inlineStr">
        <is>
          <t>Полезная загрузка</t>
        </is>
      </c>
      <c r="M14" s="191" t="n"/>
      <c r="N14" s="17" t="inlineStr">
        <is>
          <t>Топливо</t>
        </is>
      </c>
      <c r="O14" s="220" t="n"/>
      <c r="P14" s="148" t="n"/>
      <c r="Q14" s="73" t="n"/>
      <c r="R14" s="73" t="n"/>
      <c r="S14" s="73" t="n"/>
      <c r="T14" s="73" t="n"/>
      <c r="U14" s="73" t="n"/>
      <c r="V14" s="73" t="n"/>
      <c r="W14" s="73" t="n"/>
      <c r="X14" s="73" t="n"/>
      <c r="Y14" s="73" t="n"/>
      <c r="Z14" s="73" t="n"/>
      <c r="AA14" s="73" t="n"/>
      <c r="AB14" s="73" t="n"/>
      <c r="AC14" s="73" t="n"/>
      <c r="AD14" s="73" t="n"/>
      <c r="AE14" s="73" t="n"/>
      <c r="AF14" s="73" t="n"/>
      <c r="AG14" s="73" t="n"/>
      <c r="AH14" s="72" t="n"/>
      <c r="AI14" s="72" t="n"/>
      <c r="AJ14" s="69" t="n"/>
      <c r="AK14" s="69" t="n"/>
      <c r="AL14" s="69" t="n"/>
      <c r="AM14" s="69" t="n"/>
      <c r="AN14" s="69" t="n"/>
      <c r="AO14" s="69" t="n"/>
      <c r="AP14" s="146" t="n"/>
      <c r="AQ14" s="45" t="n"/>
      <c r="AR14" s="119" t="n"/>
      <c r="AT14" s="119" t="n"/>
      <c r="AW14" s="117" t="n"/>
      <c r="AY14" s="117" t="n"/>
      <c r="BA14" s="117" t="n"/>
      <c r="BC14" s="148" t="n"/>
      <c r="BD14" s="2" t="n"/>
    </row>
    <row r="15" ht="15" customHeight="1" s="132">
      <c r="A15" s="148" t="n"/>
      <c r="I15" s="218" t="n"/>
      <c r="J15" s="11" t="inlineStr">
        <is>
          <t>фунты</t>
        </is>
      </c>
      <c r="K15" s="12" t="inlineStr">
        <is>
          <t>кг</t>
        </is>
      </c>
      <c r="L15" s="12" t="inlineStr">
        <is>
          <t>фунты</t>
        </is>
      </c>
      <c r="M15" s="12" t="inlineStr">
        <is>
          <t>кг</t>
        </is>
      </c>
      <c r="N15" s="12" t="inlineStr">
        <is>
          <t>фунты</t>
        </is>
      </c>
      <c r="O15" s="13" t="inlineStr">
        <is>
          <t>кг</t>
        </is>
      </c>
      <c r="P15" s="148" t="n"/>
      <c r="Q15" s="73" t="n"/>
      <c r="R15" s="73" t="n"/>
      <c r="S15" s="73" t="n"/>
      <c r="T15" s="73" t="n"/>
      <c r="U15" s="73" t="n"/>
      <c r="V15" s="73" t="n"/>
      <c r="W15" s="73" t="n"/>
      <c r="X15" s="73" t="n"/>
      <c r="Y15" s="73" t="n"/>
      <c r="Z15" s="73" t="n"/>
      <c r="AA15" s="73" t="n"/>
      <c r="AB15" s="73" t="n"/>
      <c r="AC15" s="73" t="n"/>
      <c r="AD15" s="73" t="n"/>
      <c r="AE15" s="73" t="n"/>
      <c r="AF15" s="73" t="n"/>
      <c r="AG15" s="73" t="n"/>
      <c r="AH15" s="72" t="n"/>
      <c r="AI15" s="72" t="n"/>
      <c r="AJ15" s="46" t="n"/>
      <c r="AK15" s="46" t="n"/>
      <c r="AL15" s="46" t="n"/>
      <c r="AM15" s="46" t="n"/>
      <c r="AN15" s="46" t="n"/>
      <c r="AO15" s="46" t="n"/>
      <c r="AP15" s="146" t="n"/>
      <c r="AQ15" s="45" t="n"/>
      <c r="AR15" s="119" t="n"/>
      <c r="AT15" s="119" t="n"/>
      <c r="AW15" s="46" t="n"/>
      <c r="AX15" s="46" t="n"/>
      <c r="AY15" s="46" t="n"/>
      <c r="AZ15" s="46" t="n"/>
      <c r="BA15" s="46" t="n"/>
      <c r="BB15" s="46" t="n"/>
      <c r="BC15" s="148" t="n"/>
      <c r="BD15" s="2" t="n"/>
    </row>
    <row r="16" ht="16.5" customHeight="1" s="132">
      <c r="A16" s="148" t="n"/>
      <c r="I16" s="218" t="n"/>
      <c r="J16" s="14">
        <f>L16+N16+1663</f>
        <v/>
      </c>
      <c r="K16" s="15">
        <f>M16+O16+754</f>
        <v/>
      </c>
      <c r="L16" s="15">
        <f>M16*2.2</f>
        <v/>
      </c>
      <c r="M16" s="16" t="n"/>
      <c r="N16" s="15">
        <f>O16*2.2</f>
        <v/>
      </c>
      <c r="O16" s="17" t="n"/>
      <c r="P16" s="148" t="n"/>
      <c r="Q16" s="73" t="n"/>
      <c r="R16" s="73" t="n"/>
      <c r="S16" s="73" t="n"/>
      <c r="T16" s="73" t="n"/>
      <c r="U16" s="73" t="n"/>
      <c r="V16" s="73" t="n"/>
      <c r="W16" s="73" t="n"/>
      <c r="X16" s="73" t="n"/>
      <c r="Y16" s="73" t="n"/>
      <c r="Z16" s="73" t="n"/>
      <c r="AA16" s="73" t="n"/>
      <c r="AB16" s="73" t="n"/>
      <c r="AC16" s="73" t="n"/>
      <c r="AD16" s="73" t="n"/>
      <c r="AE16" s="73" t="n"/>
      <c r="AF16" s="73" t="n"/>
      <c r="AG16" s="73" t="n"/>
      <c r="AH16" s="72" t="n"/>
      <c r="AI16" s="72" t="n"/>
      <c r="AJ16" s="47" t="n"/>
      <c r="AK16" s="47" t="n"/>
      <c r="AL16" s="47" t="n"/>
      <c r="AM16" s="117" t="n"/>
      <c r="AN16" s="47" t="n"/>
      <c r="AO16" s="117" t="n"/>
      <c r="AP16" s="146" t="n"/>
      <c r="AQ16" s="45" t="n"/>
      <c r="AR16" s="119" t="n"/>
      <c r="AT16" s="119" t="n"/>
      <c r="AW16" s="47" t="n"/>
      <c r="AX16" s="47" t="n"/>
      <c r="AY16" s="47" t="n"/>
      <c r="AZ16" s="117" t="n"/>
      <c r="BA16" s="47" t="n"/>
      <c r="BB16" s="117" t="n"/>
      <c r="BC16" s="148" t="n"/>
      <c r="BD16" s="2" t="n"/>
    </row>
    <row r="17" ht="15" customHeight="1" s="132" thickBot="1">
      <c r="A17" s="148" t="n"/>
      <c r="I17" s="218" t="n"/>
      <c r="J17" s="18">
        <f>L17+N17+1663</f>
        <v/>
      </c>
      <c r="K17" s="19">
        <f>M17+O17+754</f>
        <v/>
      </c>
      <c r="L17" s="20" t="n"/>
      <c r="M17" s="21">
        <f>L17*0.453592</f>
        <v/>
      </c>
      <c r="N17" s="20" t="n"/>
      <c r="O17" s="22">
        <f>N17*0.453592</f>
        <v/>
      </c>
      <c r="P17" s="148" t="n"/>
      <c r="Q17" s="73" t="n"/>
      <c r="R17" s="73" t="n"/>
      <c r="S17" s="73" t="n"/>
      <c r="T17" s="73" t="n"/>
      <c r="U17" s="73" t="n"/>
      <c r="V17" s="73" t="n"/>
      <c r="W17" s="73" t="n"/>
      <c r="X17" s="73" t="n"/>
      <c r="Y17" s="73" t="n"/>
      <c r="Z17" s="73" t="n"/>
      <c r="AA17" s="73" t="n"/>
      <c r="AB17" s="73" t="n"/>
      <c r="AC17" s="73" t="n"/>
      <c r="AD17" s="73" t="n"/>
      <c r="AE17" s="73" t="n"/>
      <c r="AF17" s="73" t="n"/>
      <c r="AG17" s="73" t="n"/>
      <c r="AH17" s="72" t="n"/>
      <c r="AI17" s="72" t="n"/>
      <c r="AJ17" s="140" t="n"/>
      <c r="AK17" s="140" t="n"/>
      <c r="AL17" s="46" t="n"/>
      <c r="AM17" s="48" t="n"/>
      <c r="AN17" s="46" t="n"/>
      <c r="AO17" s="48" t="n"/>
      <c r="AP17" s="146" t="n"/>
      <c r="AQ17" s="45" t="n"/>
      <c r="AR17" s="119" t="n"/>
      <c r="AT17" s="119" t="n"/>
      <c r="AW17" s="140" t="n"/>
      <c r="AX17" s="140" t="n"/>
      <c r="AY17" s="46" t="n"/>
      <c r="AZ17" s="48" t="n"/>
      <c r="BA17" s="46" t="n"/>
      <c r="BB17" s="48" t="n"/>
      <c r="BC17" s="148" t="n"/>
      <c r="BD17" s="2" t="n"/>
    </row>
    <row r="18" ht="3.75" customHeight="1" s="132" thickTop="1">
      <c r="A18" s="148" t="n"/>
      <c r="B18" s="148" t="n"/>
      <c r="P18" s="148" t="n"/>
      <c r="Q18" s="73" t="n"/>
      <c r="R18" s="73" t="n"/>
      <c r="S18" s="73" t="n"/>
      <c r="T18" s="73" t="n"/>
      <c r="U18" s="73" t="n"/>
      <c r="V18" s="73" t="n"/>
      <c r="W18" s="73" t="n"/>
      <c r="X18" s="73" t="n"/>
      <c r="Y18" s="73" t="n"/>
      <c r="Z18" s="73" t="n"/>
      <c r="AA18" s="73" t="n"/>
      <c r="AB18" s="73" t="n"/>
      <c r="AC18" s="73" t="n"/>
      <c r="AD18" s="73" t="n"/>
      <c r="AE18" s="73" t="n"/>
      <c r="AF18" s="73" t="n"/>
      <c r="AG18" s="73" t="n"/>
      <c r="AH18" s="74" t="n"/>
      <c r="AI18" s="74" t="n"/>
      <c r="AJ18" s="74" t="n"/>
      <c r="AK18" s="74" t="n"/>
      <c r="AL18" s="74" t="n"/>
      <c r="AM18" s="74" t="n"/>
      <c r="AN18" s="74" t="n"/>
      <c r="AO18" s="74" t="n"/>
      <c r="AP18" s="146" t="n"/>
      <c r="AQ18" s="146" t="n"/>
      <c r="BC18" s="148" t="n"/>
      <c r="BD18" s="2" t="n"/>
    </row>
    <row r="19" ht="16" customHeight="1" s="132">
      <c r="A19" s="148" t="n"/>
      <c r="B19" s="149" t="inlineStr">
        <is>
          <t>Маршрутный лист</t>
        </is>
      </c>
      <c r="P19" s="148" t="n"/>
      <c r="Q19" s="73" t="n"/>
      <c r="R19" s="73" t="n"/>
      <c r="S19" s="73" t="n"/>
      <c r="T19" s="73" t="n"/>
      <c r="U19" s="73" t="n"/>
      <c r="V19" s="73" t="n"/>
      <c r="W19" s="73" t="n"/>
      <c r="X19" s="73" t="n"/>
      <c r="Y19" s="73" t="n"/>
      <c r="Z19" s="73" t="n"/>
      <c r="AA19" s="73" t="n"/>
      <c r="AB19" s="73" t="n"/>
      <c r="AC19" s="73" t="n"/>
      <c r="AD19" s="73" t="n"/>
      <c r="AE19" s="73" t="n"/>
      <c r="AF19" s="73" t="n"/>
      <c r="AG19" s="73" t="n"/>
      <c r="AH19" s="73" t="n"/>
      <c r="AI19" s="73" t="n"/>
      <c r="AJ19" s="73" t="n"/>
      <c r="AK19" s="73" t="n"/>
      <c r="AL19" s="73" t="n"/>
      <c r="AM19" s="73" t="n"/>
      <c r="AN19" s="73" t="n"/>
      <c r="AO19" s="73" t="n"/>
      <c r="AP19" s="146" t="n"/>
      <c r="AQ19" s="139" t="n"/>
      <c r="BC19" s="148" t="n"/>
      <c r="BD19" s="2" t="n"/>
    </row>
    <row r="20" ht="1.5" customHeight="1" s="132">
      <c r="A20" s="148" t="n"/>
      <c r="B20" s="148" t="n"/>
      <c r="P20" s="148" t="n"/>
      <c r="Q20" s="73" t="n"/>
      <c r="R20" s="73" t="n"/>
      <c r="S20" s="73" t="n"/>
      <c r="T20" s="73" t="n"/>
      <c r="U20" s="73" t="n"/>
      <c r="V20" s="73" t="n"/>
      <c r="W20" s="73" t="n"/>
      <c r="X20" s="73" t="n"/>
      <c r="Y20" s="73" t="n"/>
      <c r="Z20" s="73" t="n"/>
      <c r="AA20" s="73" t="n"/>
      <c r="AB20" s="73" t="n"/>
      <c r="AC20" s="73" t="n"/>
      <c r="AD20" s="73" t="n"/>
      <c r="AE20" s="73" t="n"/>
      <c r="AF20" s="73" t="n"/>
      <c r="AG20" s="73" t="n"/>
      <c r="AH20" s="74" t="n"/>
      <c r="AI20" s="74" t="n"/>
      <c r="AJ20" s="74" t="n"/>
      <c r="AK20" s="74" t="n"/>
      <c r="AL20" s="74" t="n"/>
      <c r="AM20" s="74" t="n"/>
      <c r="AN20" s="74" t="n"/>
      <c r="AO20" s="74" t="n"/>
      <c r="AP20" s="146" t="n"/>
      <c r="AQ20" s="146" t="n"/>
      <c r="BC20" s="148" t="n"/>
      <c r="BD20" s="2" t="n"/>
    </row>
    <row r="21" ht="15" customHeight="1" s="132">
      <c r="A21" s="148" t="n"/>
      <c r="B21" s="23" t="inlineStr">
        <is>
          <t>ППМ</t>
        </is>
      </c>
      <c r="C21" s="23" t="inlineStr">
        <is>
          <t>Магнитный курс</t>
        </is>
      </c>
      <c r="D21" s="221" t="inlineStr">
        <is>
          <t>Ветер</t>
        </is>
      </c>
      <c r="E21" s="222" t="n"/>
      <c r="F21" s="60" t="inlineStr">
        <is>
          <t>Высота</t>
        </is>
      </c>
      <c r="G21" s="223" t="n"/>
      <c r="H21" s="23" t="inlineStr">
        <is>
          <t xml:space="preserve">Расстояние </t>
        </is>
      </c>
      <c r="I21" s="223" t="n"/>
      <c r="J21" s="23" t="inlineStr">
        <is>
          <t>Время</t>
        </is>
      </c>
      <c r="K21" s="224" t="n"/>
      <c r="L21" s="223" t="n"/>
      <c r="M21" s="23" t="inlineStr">
        <is>
          <t>Истинная скорость (GS)</t>
        </is>
      </c>
      <c r="N21" s="224" t="n"/>
      <c r="O21" s="223" t="n"/>
      <c r="P21" s="148" t="n"/>
      <c r="Q21" s="73" t="n"/>
      <c r="R21" s="73" t="n"/>
      <c r="S21" s="73" t="n"/>
      <c r="T21" s="73" t="n"/>
      <c r="U21" s="73" t="n"/>
      <c r="V21" s="73" t="n"/>
      <c r="W21" s="73" t="n"/>
      <c r="X21" s="73" t="n"/>
      <c r="Y21" s="73" t="n"/>
      <c r="Z21" s="73" t="n"/>
      <c r="AA21" s="73" t="n"/>
      <c r="AB21" s="73" t="n"/>
      <c r="AC21" s="73" t="n"/>
      <c r="AD21" s="73" t="n"/>
      <c r="AE21" s="73" t="n"/>
      <c r="AF21" s="73" t="n"/>
      <c r="AG21" s="73" t="n"/>
      <c r="AH21" s="68" t="n"/>
      <c r="AI21" s="68" t="n"/>
      <c r="AJ21" s="68" t="n"/>
      <c r="AK21" s="68" t="n"/>
      <c r="AL21" s="68" t="n"/>
      <c r="AM21" s="68" t="n"/>
      <c r="AN21" s="68" t="n"/>
      <c r="AO21" s="68" t="n"/>
      <c r="AP21" s="146" t="n"/>
      <c r="AQ21" s="115" t="n"/>
      <c r="AR21" s="115" t="n"/>
      <c r="AS21" s="115" t="n"/>
      <c r="AU21" s="115" t="n"/>
      <c r="AW21" s="115" t="n"/>
      <c r="AZ21" s="115" t="n"/>
      <c r="BC21" s="148" t="n"/>
      <c r="BD21" s="2" t="n"/>
    </row>
    <row r="22" ht="45" customHeight="1" s="132">
      <c r="A22" s="148" t="n"/>
      <c r="B22" s="225" t="n"/>
      <c r="C22" s="225" t="n"/>
      <c r="D22" s="59" t="inlineStr">
        <is>
          <t>Ветер</t>
        </is>
      </c>
      <c r="E22" s="61" t="inlineStr">
        <is>
          <t>Поправка к скорости</t>
        </is>
      </c>
      <c r="F22" s="60" t="inlineStr">
        <is>
          <t>На маршруте (ft)</t>
        </is>
      </c>
      <c r="G22" s="23" t="inlineStr">
        <is>
          <t>Ограничения (ft)</t>
        </is>
      </c>
      <c r="H22" s="23" t="inlineStr">
        <is>
          <t>Морские мили (NM)</t>
        </is>
      </c>
      <c r="I22" s="23" t="inlineStr">
        <is>
          <t>Километры</t>
        </is>
      </c>
      <c r="J22" s="23" t="inlineStr">
        <is>
          <t>Между точками (мин)</t>
        </is>
      </c>
      <c r="K22" s="23" t="inlineStr">
        <is>
          <t>Нарастающее (мин)</t>
        </is>
      </c>
      <c r="L22" s="23" t="inlineStr">
        <is>
          <t>Нарастающее (часы)</t>
        </is>
      </c>
      <c r="M22" s="23" t="inlineStr">
        <is>
          <t>Узлы(knots)</t>
        </is>
      </c>
      <c r="N22" s="23" t="inlineStr">
        <is>
          <t>км/ч</t>
        </is>
      </c>
      <c r="O22" s="24" t="inlineStr">
        <is>
          <t>км/мин</t>
        </is>
      </c>
      <c r="P22" s="148" t="n"/>
      <c r="Q22" s="73" t="n"/>
      <c r="R22" s="73" t="n"/>
      <c r="S22" s="73" t="n"/>
      <c r="T22" s="73" t="n"/>
      <c r="U22" s="73" t="n"/>
      <c r="V22" s="73" t="n"/>
      <c r="W22" s="73" t="n"/>
      <c r="X22" s="73" t="n"/>
      <c r="Y22" s="73" t="n"/>
      <c r="Z22" s="73" t="n"/>
      <c r="AA22" s="73" t="n"/>
      <c r="AB22" s="73" t="n"/>
      <c r="AC22" s="73" t="n"/>
      <c r="AD22" s="73" t="n"/>
      <c r="AE22" s="73" t="n"/>
      <c r="AF22" s="73" t="n"/>
      <c r="AG22" s="73" t="n"/>
      <c r="AH22" s="115" t="n"/>
      <c r="AI22" s="115" t="n"/>
      <c r="AJ22" s="115" t="n"/>
      <c r="AK22" s="115" t="n"/>
      <c r="AL22" s="115" t="n"/>
      <c r="AM22" s="115" t="n"/>
      <c r="AN22" s="115" t="n"/>
      <c r="AO22" s="49" t="n"/>
      <c r="AP22" s="146" t="n"/>
      <c r="AS22" s="115" t="n"/>
      <c r="AT22" s="115" t="n"/>
      <c r="AU22" s="115" t="n"/>
      <c r="AV22" s="115" t="n"/>
      <c r="AW22" s="115" t="n"/>
      <c r="AX22" s="115" t="n"/>
      <c r="AY22" s="115" t="n"/>
      <c r="AZ22" s="115" t="n"/>
      <c r="BA22" s="115" t="n"/>
      <c r="BB22" s="49" t="n"/>
      <c r="BC22" s="148" t="n"/>
      <c r="BD22" s="2" t="n"/>
    </row>
    <row r="23" ht="14" customHeight="1" s="132">
      <c r="A23" s="148" t="n"/>
      <c r="B23" s="25" t="inlineStr">
        <is>
          <t>UUMV - Voskresensk Airstrip</t>
        </is>
      </c>
      <c r="C23" s="26" t="inlineStr"/>
      <c r="D23" s="26" t="inlineStr"/>
      <c r="E23" s="26" t="n">
        <v>0</v>
      </c>
      <c r="F23" s="26" t="n"/>
      <c r="G23" s="26" t="n"/>
      <c r="H23" s="62" t="n">
        <v>0</v>
      </c>
      <c r="I23" s="63">
        <f>H23/0.539957</f>
        <v/>
      </c>
      <c r="J23" s="27">
        <f>I23/O23</f>
        <v/>
      </c>
      <c r="K23" s="27">
        <f>J23</f>
        <v/>
      </c>
      <c r="L23" s="27">
        <f>K23/60</f>
        <v/>
      </c>
      <c r="M23" s="26">
        <f>Топливо!$F$5+E23</f>
        <v/>
      </c>
      <c r="N23" s="28">
        <f>M23*1.852</f>
        <v/>
      </c>
      <c r="O23" s="29">
        <f>N23/60</f>
        <v/>
      </c>
      <c r="P23" s="148" t="n"/>
      <c r="Q23" s="73" t="n"/>
      <c r="R23" s="73" t="n"/>
      <c r="S23" s="73" t="n"/>
      <c r="T23" s="73" t="n"/>
      <c r="U23" s="73" t="n"/>
      <c r="V23" s="73" t="n"/>
      <c r="W23" s="73" t="n"/>
      <c r="X23" s="73" t="n"/>
      <c r="Y23" s="73" t="n"/>
      <c r="Z23" s="73" t="n"/>
      <c r="AA23" s="73" t="n"/>
      <c r="AB23" s="73" t="n"/>
      <c r="AC23" s="73" t="n"/>
      <c r="AD23" s="73" t="n"/>
      <c r="AE23" s="73" t="n"/>
      <c r="AF23" s="73" t="n"/>
      <c r="AG23" s="73" t="n"/>
      <c r="AH23" s="51" t="n"/>
      <c r="AI23" s="52" t="n"/>
      <c r="AJ23" s="53" t="n"/>
      <c r="AK23" s="53" t="n"/>
      <c r="AL23" s="53" t="n"/>
      <c r="AM23" s="117" t="n"/>
      <c r="AN23" s="47" t="n"/>
      <c r="AO23" s="51" t="n"/>
      <c r="AP23" s="146" t="n"/>
      <c r="AQ23" s="50" t="n"/>
      <c r="AR23" s="117" t="n"/>
      <c r="AS23" s="117" t="n"/>
      <c r="AT23" s="117" t="n"/>
      <c r="AU23" s="51" t="n"/>
      <c r="AV23" s="52" t="n"/>
      <c r="AW23" s="53" t="n"/>
      <c r="AX23" s="53" t="n"/>
      <c r="AY23" s="53" t="n"/>
      <c r="AZ23" s="117" t="n"/>
      <c r="BA23" s="47" t="n"/>
      <c r="BB23" s="51" t="n"/>
      <c r="BC23" s="148" t="n"/>
      <c r="BD23" s="2" t="n"/>
    </row>
    <row r="24" ht="14" customHeight="1" s="132">
      <c r="A24" s="148" t="n"/>
      <c r="B24" s="30" t="inlineStr">
        <is>
          <t>RAGSE</t>
        </is>
      </c>
      <c r="C24" s="31" t="n">
        <v>231</v>
      </c>
      <c r="D24" s="31" t="inlineStr">
        <is>
          <t>75 / 24</t>
        </is>
      </c>
      <c r="E24" s="31" t="n">
        <v>-22</v>
      </c>
      <c r="F24" s="31" t="n"/>
      <c r="G24" s="31" t="n"/>
      <c r="H24" s="62" t="n">
        <v>7.4</v>
      </c>
      <c r="I24" s="63">
        <f>H24/0.539957</f>
        <v/>
      </c>
      <c r="J24" s="32">
        <f>I24/O24</f>
        <v/>
      </c>
      <c r="K24" s="32">
        <f>K23+J24</f>
        <v/>
      </c>
      <c r="L24" s="32">
        <f>K24/60</f>
        <v/>
      </c>
      <c r="M24" s="26">
        <f>Топливо!$F$5+E24</f>
        <v/>
      </c>
      <c r="N24" s="33">
        <f>M24*1.852</f>
        <v/>
      </c>
      <c r="O24" s="34">
        <f>N24/60</f>
        <v/>
      </c>
      <c r="P24" s="148" t="n"/>
      <c r="Q24" s="73" t="n"/>
      <c r="R24" s="73" t="n"/>
      <c r="S24" s="73" t="n"/>
      <c r="T24" s="73" t="n"/>
      <c r="U24" s="73" t="n"/>
      <c r="V24" s="73" t="n"/>
      <c r="W24" s="73" t="n"/>
      <c r="X24" s="73" t="n"/>
      <c r="Y24" s="73" t="n"/>
      <c r="Z24" s="73" t="n"/>
      <c r="AA24" s="73" t="n"/>
      <c r="AB24" s="73" t="n"/>
      <c r="AC24" s="73" t="n"/>
      <c r="AD24" s="73" t="n"/>
      <c r="AE24" s="73" t="n"/>
      <c r="AF24" s="73" t="n"/>
      <c r="AG24" s="73" t="n"/>
      <c r="AH24" s="55" t="n"/>
      <c r="AI24" s="56" t="n"/>
      <c r="AJ24" s="57" t="n"/>
      <c r="AK24" s="57" t="n"/>
      <c r="AL24" s="57" t="n"/>
      <c r="AM24" s="115" t="n"/>
      <c r="AN24" s="140" t="n"/>
      <c r="AO24" s="55" t="n"/>
      <c r="AP24" s="146" t="n"/>
      <c r="AQ24" s="54" t="n"/>
      <c r="AR24" s="115" t="n"/>
      <c r="AS24" s="115" t="n"/>
      <c r="AT24" s="115" t="n"/>
      <c r="AU24" s="55" t="n"/>
      <c r="AV24" s="56" t="n"/>
      <c r="AW24" s="57" t="n"/>
      <c r="AX24" s="57" t="n"/>
      <c r="AY24" s="57" t="n"/>
      <c r="AZ24" s="115" t="n"/>
      <c r="BA24" s="140" t="n"/>
      <c r="BB24" s="55" t="n"/>
      <c r="BC24" s="148" t="n"/>
      <c r="BD24" s="2" t="n"/>
    </row>
    <row r="25" ht="14" customHeight="1" s="132">
      <c r="A25" s="148" t="n"/>
      <c r="B25" s="25" t="inlineStr">
        <is>
          <t>SATUN</t>
        </is>
      </c>
      <c r="C25" s="26" t="n">
        <v>264</v>
      </c>
      <c r="D25" s="26" t="inlineStr">
        <is>
          <t>98 / 23</t>
        </is>
      </c>
      <c r="E25" s="26" t="n">
        <v>-23</v>
      </c>
      <c r="F25" s="26" t="n"/>
      <c r="G25" s="26" t="n"/>
      <c r="H25" s="62" t="n">
        <v>1.8</v>
      </c>
      <c r="I25" s="63">
        <f>H25/0.539957</f>
        <v/>
      </c>
      <c r="J25" s="27">
        <f>I25/O25</f>
        <v/>
      </c>
      <c r="K25" s="27">
        <f>J25+K24</f>
        <v/>
      </c>
      <c r="L25" s="27">
        <f>K25/60</f>
        <v/>
      </c>
      <c r="M25" s="26">
        <f>Топливо!$F$5+E25</f>
        <v/>
      </c>
      <c r="N25" s="28">
        <f>M25*1.852</f>
        <v/>
      </c>
      <c r="O25" s="29">
        <f>N25/60</f>
        <v/>
      </c>
      <c r="P25" s="148" t="n"/>
      <c r="Q25" s="73" t="n"/>
      <c r="R25" s="73" t="n"/>
      <c r="S25" s="73" t="n"/>
      <c r="T25" s="73" t="n"/>
      <c r="U25" s="73" t="n"/>
      <c r="V25" s="73" t="n"/>
      <c r="W25" s="73" t="n"/>
      <c r="X25" s="73" t="n"/>
      <c r="Y25" s="73" t="n"/>
      <c r="Z25" s="73" t="n"/>
      <c r="AA25" s="73" t="n"/>
      <c r="AB25" s="73" t="n"/>
      <c r="AC25" s="73" t="n"/>
      <c r="AD25" s="73" t="n"/>
      <c r="AE25" s="73" t="n"/>
      <c r="AF25" s="73" t="n"/>
      <c r="AG25" s="73" t="n"/>
      <c r="AH25" s="51" t="n"/>
      <c r="AI25" s="52" t="n"/>
      <c r="AJ25" s="53" t="n"/>
      <c r="AK25" s="53" t="n"/>
      <c r="AL25" s="53" t="n"/>
      <c r="AM25" s="117" t="n"/>
      <c r="AN25" s="47" t="n"/>
      <c r="AO25" s="51" t="n"/>
      <c r="AP25" s="146" t="n"/>
      <c r="AQ25" s="50" t="n"/>
      <c r="AR25" s="117" t="n"/>
      <c r="AS25" s="117" t="n"/>
      <c r="AT25" s="117" t="n"/>
      <c r="AU25" s="51" t="n"/>
      <c r="AV25" s="52" t="n"/>
      <c r="AW25" s="53" t="n"/>
      <c r="AX25" s="53" t="n"/>
      <c r="AY25" s="53" t="n"/>
      <c r="AZ25" s="117" t="n"/>
      <c r="BA25" s="47" t="n"/>
      <c r="BB25" s="51" t="n"/>
      <c r="BC25" s="148" t="n"/>
      <c r="BD25" s="2" t="n"/>
    </row>
    <row r="26" ht="14" customHeight="1" s="132">
      <c r="A26" s="148" t="n"/>
      <c r="B26" s="30" t="inlineStr">
        <is>
          <t>ALGOI</t>
        </is>
      </c>
      <c r="C26" s="31" t="n">
        <v>227</v>
      </c>
      <c r="D26" s="31" t="inlineStr">
        <is>
          <t>130 / 16</t>
        </is>
      </c>
      <c r="E26" s="31" t="n">
        <v>-2</v>
      </c>
      <c r="F26" s="31" t="n"/>
      <c r="G26" s="31" t="n"/>
      <c r="H26" s="62" t="n">
        <v>6</v>
      </c>
      <c r="I26" s="63">
        <f>H26/0.539957</f>
        <v/>
      </c>
      <c r="J26" s="32">
        <f>I26/O26</f>
        <v/>
      </c>
      <c r="K26" s="32">
        <f>K25+J26</f>
        <v/>
      </c>
      <c r="L26" s="32">
        <f>K26/60</f>
        <v/>
      </c>
      <c r="M26" s="26">
        <f>Топливо!$F$5+E26</f>
        <v/>
      </c>
      <c r="N26" s="33">
        <f>M26*1.852</f>
        <v/>
      </c>
      <c r="O26" s="34">
        <f>N26/60</f>
        <v/>
      </c>
      <c r="P26" s="148" t="n"/>
      <c r="Q26" s="73" t="n"/>
      <c r="R26" s="73" t="n"/>
      <c r="S26" s="73" t="n"/>
      <c r="T26" s="73" t="n"/>
      <c r="U26" s="73" t="n"/>
      <c r="V26" s="73" t="n"/>
      <c r="W26" s="73" t="n"/>
      <c r="X26" s="73" t="n"/>
      <c r="Y26" s="73" t="n"/>
      <c r="Z26" s="73" t="n"/>
      <c r="AA26" s="73" t="n"/>
      <c r="AB26" s="73" t="n"/>
      <c r="AC26" s="73" t="n"/>
      <c r="AD26" s="73" t="n"/>
      <c r="AE26" s="73" t="n"/>
      <c r="AF26" s="73" t="n"/>
      <c r="AG26" s="73" t="n"/>
      <c r="AH26" s="55" t="n"/>
      <c r="AI26" s="58" t="n"/>
      <c r="AJ26" s="57" t="n"/>
      <c r="AK26" s="57" t="n"/>
      <c r="AL26" s="57" t="n"/>
      <c r="AM26" s="115" t="n"/>
      <c r="AN26" s="140" t="n"/>
      <c r="AO26" s="55" t="n"/>
      <c r="AP26" s="146" t="n"/>
      <c r="AQ26" s="54" t="n"/>
      <c r="AR26" s="115" t="n"/>
      <c r="AS26" s="115" t="n"/>
      <c r="AT26" s="115" t="n"/>
      <c r="AU26" s="55" t="n"/>
      <c r="AV26" s="58" t="n"/>
      <c r="AW26" s="57" t="n"/>
      <c r="AX26" s="57" t="n"/>
      <c r="AY26" s="57" t="n"/>
      <c r="AZ26" s="115" t="n"/>
      <c r="BA26" s="140" t="n"/>
      <c r="BB26" s="55" t="n"/>
      <c r="BC26" s="148" t="n"/>
      <c r="BD26" s="2" t="n"/>
    </row>
    <row r="27" ht="14" customHeight="1" s="132">
      <c r="A27" s="148" t="n"/>
      <c r="B27" s="25" t="inlineStr">
        <is>
          <t>OBOPE</t>
        </is>
      </c>
      <c r="C27" s="26" t="n">
        <v>263</v>
      </c>
      <c r="D27" s="26" t="inlineStr">
        <is>
          <t>189 / 20</t>
        </is>
      </c>
      <c r="E27" s="26" t="n">
        <v>5</v>
      </c>
      <c r="F27" s="26" t="n"/>
      <c r="G27" s="26" t="n"/>
      <c r="H27" s="62" t="n">
        <v>15.1</v>
      </c>
      <c r="I27" s="63">
        <f>H27/0.539957</f>
        <v/>
      </c>
      <c r="J27" s="27">
        <f>I27/O27</f>
        <v/>
      </c>
      <c r="K27" s="27">
        <f>J27+K26</f>
        <v/>
      </c>
      <c r="L27" s="27">
        <f>K27/60</f>
        <v/>
      </c>
      <c r="M27" s="26">
        <f>Топливо!$F$5+E27</f>
        <v/>
      </c>
      <c r="N27" s="28">
        <f>M27*1.852</f>
        <v/>
      </c>
      <c r="O27" s="29">
        <f>N27/60</f>
        <v/>
      </c>
      <c r="P27" s="148" t="n"/>
      <c r="Q27" s="73" t="n"/>
      <c r="R27" s="73" t="n"/>
      <c r="S27" s="73" t="n"/>
      <c r="T27" s="73" t="n"/>
      <c r="U27" s="73" t="n"/>
      <c r="V27" s="73" t="n"/>
      <c r="W27" s="73" t="n"/>
      <c r="X27" s="73" t="n"/>
      <c r="Y27" s="73" t="n"/>
      <c r="Z27" s="73" t="n"/>
      <c r="AA27" s="73" t="n"/>
      <c r="AB27" s="73" t="n"/>
      <c r="AC27" s="73" t="n"/>
      <c r="AD27" s="73" t="n"/>
      <c r="AE27" s="73" t="n"/>
      <c r="AF27" s="73" t="n"/>
      <c r="AG27" s="73" t="n"/>
      <c r="AH27" s="51" t="n"/>
      <c r="AI27" s="52" t="n"/>
      <c r="AJ27" s="53" t="n"/>
      <c r="AK27" s="53" t="n"/>
      <c r="AL27" s="53" t="n"/>
      <c r="AM27" s="117" t="n"/>
      <c r="AN27" s="47" t="n"/>
      <c r="AO27" s="51" t="n"/>
      <c r="AP27" s="146" t="n"/>
      <c r="AQ27" s="50" t="n"/>
      <c r="AR27" s="117" t="n"/>
      <c r="AS27" s="117" t="n"/>
      <c r="AT27" s="117" t="n"/>
      <c r="AU27" s="51" t="n"/>
      <c r="AV27" s="52" t="n"/>
      <c r="AW27" s="53" t="n"/>
      <c r="AX27" s="53" t="n"/>
      <c r="AY27" s="53" t="n"/>
      <c r="AZ27" s="117" t="n"/>
      <c r="BA27" s="47" t="n"/>
      <c r="BB27" s="51" t="n"/>
      <c r="BC27" s="148" t="n"/>
      <c r="BD27" s="2" t="n"/>
    </row>
    <row r="28" ht="14" customHeight="1" s="132">
      <c r="A28" s="148" t="n"/>
      <c r="B28" s="30" t="inlineStr">
        <is>
          <t>UMUDU</t>
        </is>
      </c>
      <c r="C28" s="31" t="n">
        <v>301</v>
      </c>
      <c r="D28" s="31" t="inlineStr">
        <is>
          <t>186 / 20</t>
        </is>
      </c>
      <c r="E28" s="31" t="n">
        <v>-8</v>
      </c>
      <c r="F28" s="31" t="n"/>
      <c r="G28" s="31" t="n"/>
      <c r="H28" s="62" t="n">
        <v>4.6</v>
      </c>
      <c r="I28" s="63">
        <f>H28/0.539957</f>
        <v/>
      </c>
      <c r="J28" s="32">
        <f>I28/O28</f>
        <v/>
      </c>
      <c r="K28" s="32">
        <f>K27+J28</f>
        <v/>
      </c>
      <c r="L28" s="32">
        <f>K28/60</f>
        <v/>
      </c>
      <c r="M28" s="26">
        <f>Топливо!$F$5+E28</f>
        <v/>
      </c>
      <c r="N28" s="33">
        <f>M28*1.852</f>
        <v/>
      </c>
      <c r="O28" s="34">
        <f>N28/60</f>
        <v/>
      </c>
      <c r="P28" s="148" t="n"/>
      <c r="Q28" s="73" t="n"/>
      <c r="R28" s="73" t="n"/>
      <c r="S28" s="73" t="n"/>
      <c r="T28" s="73" t="n"/>
      <c r="U28" s="73" t="n"/>
      <c r="V28" s="73" t="n"/>
      <c r="W28" s="73" t="n"/>
      <c r="X28" s="73" t="n"/>
      <c r="Y28" s="73" t="n"/>
      <c r="Z28" s="73" t="n"/>
      <c r="AA28" s="73" t="n"/>
      <c r="AB28" s="73" t="n"/>
      <c r="AC28" s="73" t="n"/>
      <c r="AD28" s="73" t="n"/>
      <c r="AE28" s="73" t="n"/>
      <c r="AF28" s="73" t="n"/>
      <c r="AG28" s="73" t="n"/>
      <c r="AH28" s="55" t="n"/>
      <c r="AI28" s="58" t="n"/>
      <c r="AJ28" s="57" t="n"/>
      <c r="AK28" s="57" t="n"/>
      <c r="AL28" s="57" t="n"/>
      <c r="AM28" s="115" t="n"/>
      <c r="AN28" s="140" t="n"/>
      <c r="AO28" s="55" t="n"/>
      <c r="AP28" s="146" t="n"/>
      <c r="AQ28" s="54" t="n"/>
      <c r="AR28" s="115" t="n"/>
      <c r="AS28" s="115" t="n"/>
      <c r="AT28" s="115" t="n"/>
      <c r="AU28" s="55" t="n"/>
      <c r="AV28" s="58" t="n"/>
      <c r="AW28" s="57" t="n"/>
      <c r="AX28" s="57" t="n"/>
      <c r="AY28" s="57" t="n"/>
      <c r="AZ28" s="115" t="n"/>
      <c r="BA28" s="140" t="n"/>
      <c r="BB28" s="55" t="n"/>
      <c r="BC28" s="148" t="n"/>
      <c r="BD28" s="2" t="n"/>
    </row>
    <row r="29" ht="14" customHeight="1" s="132">
      <c r="A29" s="148" t="n"/>
      <c r="B29" s="25" t="inlineStr">
        <is>
          <t>VAGDE</t>
        </is>
      </c>
      <c r="C29" s="26" t="n">
        <v>257</v>
      </c>
      <c r="D29" s="26" t="inlineStr">
        <is>
          <t>184 / 19</t>
        </is>
      </c>
      <c r="E29" s="26" t="n">
        <v>6</v>
      </c>
      <c r="F29" s="26" t="n"/>
      <c r="G29" s="26" t="n"/>
      <c r="H29" s="62" t="n">
        <v>4.2</v>
      </c>
      <c r="I29" s="63">
        <f>H29/0.539957</f>
        <v/>
      </c>
      <c r="J29" s="27">
        <f>I29/O29</f>
        <v/>
      </c>
      <c r="K29" s="27">
        <f>J29+K28</f>
        <v/>
      </c>
      <c r="L29" s="27">
        <f>K29/60</f>
        <v/>
      </c>
      <c r="M29" s="26">
        <f>Топливо!$F$5+E29</f>
        <v/>
      </c>
      <c r="N29" s="28">
        <f>M29*1.852</f>
        <v/>
      </c>
      <c r="O29" s="29">
        <f>N29/60</f>
        <v/>
      </c>
      <c r="P29" s="148" t="n"/>
      <c r="Q29" s="73" t="n"/>
      <c r="R29" s="73" t="n"/>
      <c r="S29" s="73" t="n"/>
      <c r="T29" s="73" t="n"/>
      <c r="U29" s="73" t="n"/>
      <c r="V29" s="73" t="n"/>
      <c r="W29" s="73" t="n"/>
      <c r="X29" s="73" t="n"/>
      <c r="Y29" s="73" t="n"/>
      <c r="Z29" s="73" t="n"/>
      <c r="AA29" s="73" t="n"/>
      <c r="AB29" s="73" t="n"/>
      <c r="AC29" s="73" t="n"/>
      <c r="AD29" s="73" t="n"/>
      <c r="AE29" s="73" t="n"/>
      <c r="AF29" s="73" t="n"/>
      <c r="AG29" s="73" t="n"/>
      <c r="AH29" s="51" t="n"/>
      <c r="AI29" s="52" t="n"/>
      <c r="AJ29" s="53" t="n"/>
      <c r="AK29" s="53" t="n"/>
      <c r="AL29" s="53" t="n"/>
      <c r="AM29" s="117" t="n"/>
      <c r="AN29" s="47" t="n"/>
      <c r="AO29" s="51" t="n"/>
      <c r="AP29" s="146" t="n"/>
      <c r="AQ29" s="50" t="n"/>
      <c r="AR29" s="117" t="n"/>
      <c r="AS29" s="117" t="n"/>
      <c r="AT29" s="117" t="n"/>
      <c r="AU29" s="51" t="n"/>
      <c r="AV29" s="52" t="n"/>
      <c r="AW29" s="53" t="n"/>
      <c r="AX29" s="53" t="n"/>
      <c r="AY29" s="53" t="n"/>
      <c r="AZ29" s="117" t="n"/>
      <c r="BA29" s="47" t="n"/>
      <c r="BB29" s="51" t="n"/>
      <c r="BC29" s="148" t="n"/>
      <c r="BD29" s="2" t="n"/>
    </row>
    <row r="30" ht="14" customHeight="1" s="132">
      <c r="A30" s="148" t="n"/>
      <c r="B30" s="30" t="inlineStr">
        <is>
          <t>EDASO</t>
        </is>
      </c>
      <c r="C30" s="31" t="n">
        <v>257</v>
      </c>
      <c r="D30" s="31" t="inlineStr">
        <is>
          <t>181 / 19</t>
        </is>
      </c>
      <c r="E30" s="31" t="n">
        <v>5</v>
      </c>
      <c r="F30" s="31" t="n"/>
      <c r="G30" s="31" t="n"/>
      <c r="H30" s="62" t="n">
        <v>6.5</v>
      </c>
      <c r="I30" s="63">
        <f>H30/0.539957</f>
        <v/>
      </c>
      <c r="J30" s="32">
        <f>I30/O30</f>
        <v/>
      </c>
      <c r="K30" s="32">
        <f>K29+J30</f>
        <v/>
      </c>
      <c r="L30" s="32">
        <f>K30/60</f>
        <v/>
      </c>
      <c r="M30" s="26">
        <f>Топливо!$F$5+E30</f>
        <v/>
      </c>
      <c r="N30" s="33">
        <f>M30*1.852</f>
        <v/>
      </c>
      <c r="O30" s="34">
        <f>N30/60</f>
        <v/>
      </c>
      <c r="P30" s="148" t="n"/>
      <c r="Q30" s="73" t="n"/>
      <c r="R30" s="73" t="n"/>
      <c r="S30" s="73" t="n"/>
      <c r="T30" s="73" t="n"/>
      <c r="U30" s="73" t="n"/>
      <c r="V30" s="73" t="n"/>
      <c r="W30" s="73" t="n"/>
      <c r="X30" s="73" t="n"/>
      <c r="Y30" s="73" t="n"/>
      <c r="Z30" s="73" t="n"/>
      <c r="AA30" s="73" t="n"/>
      <c r="AB30" s="73" t="n"/>
      <c r="AC30" s="73" t="n"/>
      <c r="AD30" s="73" t="n"/>
      <c r="AE30" s="73" t="n"/>
      <c r="AF30" s="73" t="n"/>
      <c r="AG30" s="73" t="n"/>
      <c r="AH30" s="55" t="n"/>
      <c r="AI30" s="58" t="n"/>
      <c r="AJ30" s="57" t="n"/>
      <c r="AK30" s="57" t="n"/>
      <c r="AL30" s="57" t="n"/>
      <c r="AM30" s="115" t="n"/>
      <c r="AN30" s="140" t="n"/>
      <c r="AO30" s="55" t="n"/>
      <c r="AP30" s="146" t="n"/>
      <c r="AQ30" s="54" t="n"/>
      <c r="AR30" s="115" t="n"/>
      <c r="AS30" s="115" t="n"/>
      <c r="AT30" s="115" t="n"/>
      <c r="AU30" s="55" t="n"/>
      <c r="AV30" s="58" t="n"/>
      <c r="AW30" s="57" t="n"/>
      <c r="AX30" s="57" t="n"/>
      <c r="AY30" s="57" t="n"/>
      <c r="AZ30" s="115" t="n"/>
      <c r="BA30" s="140" t="n"/>
      <c r="BB30" s="55" t="n"/>
      <c r="BC30" s="148" t="n"/>
      <c r="BD30" s="2" t="n"/>
    </row>
    <row r="31" ht="14" customHeight="1" s="132">
      <c r="A31" s="148" t="n"/>
      <c r="B31" s="25" t="inlineStr">
        <is>
          <t>Траверз SODLE</t>
        </is>
      </c>
      <c r="C31" s="26" t="n">
        <v>264</v>
      </c>
      <c r="D31" s="26" t="inlineStr">
        <is>
          <t>176 / 19</t>
        </is>
      </c>
      <c r="E31" s="26" t="n">
        <v>0</v>
      </c>
      <c r="F31" s="26" t="n"/>
      <c r="G31" s="26" t="n"/>
      <c r="H31" s="62" t="n">
        <v>9.1</v>
      </c>
      <c r="I31" s="63">
        <f>H31/0.539957</f>
        <v/>
      </c>
      <c r="J31" s="27">
        <f>I31/O31</f>
        <v/>
      </c>
      <c r="K31" s="27">
        <f>J31+K30</f>
        <v/>
      </c>
      <c r="L31" s="27">
        <f>K31/60</f>
        <v/>
      </c>
      <c r="M31" s="26">
        <f>Топливо!$F$5+E31</f>
        <v/>
      </c>
      <c r="N31" s="28">
        <f>M31*1.852</f>
        <v/>
      </c>
      <c r="O31" s="29">
        <f>N31/60</f>
        <v/>
      </c>
      <c r="P31" s="148" t="n"/>
      <c r="Q31" s="73" t="n"/>
      <c r="R31" s="73" t="n"/>
      <c r="S31" s="73" t="n"/>
      <c r="T31" s="73" t="n"/>
      <c r="U31" s="73" t="n"/>
      <c r="V31" s="73" t="n"/>
      <c r="W31" s="73" t="n"/>
      <c r="X31" s="73" t="n"/>
      <c r="Y31" s="73" t="n"/>
      <c r="Z31" s="73" t="n"/>
      <c r="AA31" s="73" t="n"/>
      <c r="AB31" s="73" t="n"/>
      <c r="AC31" s="73" t="n"/>
      <c r="AD31" s="73" t="n"/>
      <c r="AE31" s="73" t="n"/>
      <c r="AF31" s="73" t="n"/>
      <c r="AG31" s="73" t="n"/>
      <c r="AH31" s="51" t="n"/>
      <c r="AI31" s="52" t="n"/>
      <c r="AJ31" s="53" t="n"/>
      <c r="AK31" s="53" t="n"/>
      <c r="AL31" s="53" t="n"/>
      <c r="AM31" s="117" t="n"/>
      <c r="AN31" s="47" t="n"/>
      <c r="AO31" s="51" t="n"/>
      <c r="AP31" s="146" t="n"/>
      <c r="AQ31" s="50" t="n"/>
      <c r="AR31" s="117" t="n"/>
      <c r="AS31" s="117" t="n"/>
      <c r="AT31" s="117" t="n"/>
      <c r="AU31" s="51" t="n"/>
      <c r="AV31" s="52" t="n"/>
      <c r="AW31" s="53" t="n"/>
      <c r="AX31" s="53" t="n"/>
      <c r="AY31" s="53" t="n"/>
      <c r="AZ31" s="117" t="n"/>
      <c r="BA31" s="47" t="n"/>
      <c r="BB31" s="51" t="n"/>
      <c r="BC31" s="148" t="n"/>
      <c r="BD31" s="2" t="n"/>
    </row>
    <row r="32" ht="14" customHeight="1" s="132">
      <c r="A32" s="148" t="n"/>
      <c r="B32" s="30" t="inlineStr">
        <is>
          <t>Траверз MUDKO - выход из внуково C, до 1500фут</t>
        </is>
      </c>
      <c r="C32" s="31" t="n">
        <v>262</v>
      </c>
      <c r="D32" s="31" t="inlineStr">
        <is>
          <t>173 / 17</t>
        </is>
      </c>
      <c r="E32" s="31" t="n">
        <v>0</v>
      </c>
      <c r="F32" s="31" t="n"/>
      <c r="G32" s="31" t="n"/>
      <c r="H32" s="62" t="n">
        <v>7.3</v>
      </c>
      <c r="I32" s="63">
        <f>H32/0.539957</f>
        <v/>
      </c>
      <c r="J32" s="32">
        <f>I32/O32</f>
        <v/>
      </c>
      <c r="K32" s="32">
        <f>K31+J32</f>
        <v/>
      </c>
      <c r="L32" s="32">
        <f>K32/60</f>
        <v/>
      </c>
      <c r="M32" s="26">
        <f>Топливо!$F$5+E32</f>
        <v/>
      </c>
      <c r="N32" s="33">
        <f>M32*1.852</f>
        <v/>
      </c>
      <c r="O32" s="34">
        <f>N32/60</f>
        <v/>
      </c>
      <c r="P32" s="148" t="n"/>
      <c r="Q32" s="73" t="n"/>
      <c r="R32" s="73" t="n"/>
      <c r="S32" s="73" t="n"/>
      <c r="T32" s="73" t="n"/>
      <c r="U32" s="73" t="n"/>
      <c r="V32" s="73" t="n"/>
      <c r="W32" s="73" t="n"/>
      <c r="X32" s="73" t="n"/>
      <c r="Y32" s="73" t="n"/>
      <c r="Z32" s="73" t="n"/>
      <c r="AA32" s="73" t="n"/>
      <c r="AB32" s="73" t="n"/>
      <c r="AC32" s="73" t="n"/>
      <c r="AD32" s="73" t="n"/>
      <c r="AE32" s="73" t="n"/>
      <c r="AF32" s="73" t="n"/>
      <c r="AG32" s="73" t="n"/>
      <c r="AH32" s="55" t="n"/>
      <c r="AI32" s="58" t="n"/>
      <c r="AJ32" s="57" t="n"/>
      <c r="AK32" s="57" t="n"/>
      <c r="AL32" s="57" t="n"/>
      <c r="AM32" s="115" t="n"/>
      <c r="AN32" s="140" t="n"/>
      <c r="AO32" s="55" t="n"/>
      <c r="AP32" s="146" t="n"/>
      <c r="AQ32" s="54" t="n"/>
      <c r="AR32" s="115" t="n"/>
      <c r="AS32" s="115" t="n"/>
      <c r="AT32" s="115" t="n"/>
      <c r="AU32" s="55" t="n"/>
      <c r="AV32" s="58" t="n"/>
      <c r="AW32" s="57" t="n"/>
      <c r="AX32" s="57" t="n"/>
      <c r="AY32" s="57" t="n"/>
      <c r="AZ32" s="115" t="n"/>
      <c r="BA32" s="140" t="n"/>
      <c r="BB32" s="55" t="n"/>
      <c r="BC32" s="148" t="n"/>
      <c r="BD32" s="2" t="n"/>
    </row>
    <row r="33" ht="14" customHeight="1" s="132">
      <c r="A33" s="148" t="n"/>
      <c r="B33" s="25" t="inlineStr">
        <is>
          <t>траверз LERTE</t>
        </is>
      </c>
      <c r="C33" s="26" t="n">
        <v>265</v>
      </c>
      <c r="D33" s="26" t="inlineStr">
        <is>
          <t>150 / 13</t>
        </is>
      </c>
      <c r="E33" s="26" t="n">
        <v>-6</v>
      </c>
      <c r="F33" s="26" t="n"/>
      <c r="G33" s="26" t="n"/>
      <c r="H33" s="62" t="n">
        <v>6.9</v>
      </c>
      <c r="I33" s="63">
        <f>H33/0.539957</f>
        <v/>
      </c>
      <c r="J33" s="27">
        <f>I33/O33</f>
        <v/>
      </c>
      <c r="K33" s="27">
        <f>J33+K32</f>
        <v/>
      </c>
      <c r="L33" s="27">
        <f>K33/60</f>
        <v/>
      </c>
      <c r="M33" s="26">
        <f>Топливо!$F$5+E33</f>
        <v/>
      </c>
      <c r="N33" s="28">
        <f>M33*1.852</f>
        <v/>
      </c>
      <c r="O33" s="29">
        <f>N33/60</f>
        <v/>
      </c>
      <c r="P33" s="148" t="n"/>
      <c r="Q33" s="73" t="n"/>
      <c r="R33" s="73" t="n"/>
      <c r="S33" s="73" t="n"/>
      <c r="T33" s="73" t="n"/>
      <c r="U33" s="73" t="n"/>
      <c r="V33" s="73" t="n"/>
      <c r="W33" s="73" t="n"/>
      <c r="X33" s="73" t="n"/>
      <c r="Y33" s="73" t="n"/>
      <c r="Z33" s="73" t="n"/>
      <c r="AA33" s="73" t="n"/>
      <c r="AB33" s="73" t="n"/>
      <c r="AC33" s="73" t="n"/>
      <c r="AD33" s="73" t="n"/>
      <c r="AE33" s="73" t="n"/>
      <c r="AF33" s="73" t="n"/>
      <c r="AG33" s="73" t="n"/>
      <c r="AH33" s="51" t="n"/>
      <c r="AI33" s="52" t="n"/>
      <c r="AJ33" s="53" t="n"/>
      <c r="AK33" s="53" t="n"/>
      <c r="AL33" s="53" t="n"/>
      <c r="AM33" s="117" t="n"/>
      <c r="AN33" s="47" t="n"/>
      <c r="AO33" s="51" t="n"/>
      <c r="AP33" s="146" t="n"/>
      <c r="AQ33" s="50" t="n"/>
      <c r="AR33" s="117" t="n"/>
      <c r="AS33" s="117" t="n"/>
      <c r="AT33" s="117" t="n"/>
      <c r="AU33" s="51" t="n"/>
      <c r="AV33" s="52" t="n"/>
      <c r="AW33" s="53" t="n"/>
      <c r="AX33" s="53" t="n"/>
      <c r="AY33" s="53" t="n"/>
      <c r="AZ33" s="117" t="n"/>
      <c r="BA33" s="47" t="n"/>
      <c r="BB33" s="51" t="n"/>
      <c r="BC33" s="148" t="n"/>
      <c r="BD33" s="2" t="n"/>
    </row>
    <row r="34" ht="14" customHeight="1" s="132">
      <c r="A34" s="148" t="n"/>
      <c r="B34" s="30" t="inlineStr">
        <is>
          <t>Руза</t>
        </is>
      </c>
      <c r="C34" s="31" t="n">
        <v>315</v>
      </c>
      <c r="D34" s="31" t="inlineStr">
        <is>
          <t>30 / 31</t>
        </is>
      </c>
      <c r="E34" s="31" t="n">
        <v>8</v>
      </c>
      <c r="F34" s="31" t="n"/>
      <c r="G34" s="31" t="n"/>
      <c r="H34" s="62" t="n">
        <v>29</v>
      </c>
      <c r="I34" s="63">
        <f>H34/0.539957</f>
        <v/>
      </c>
      <c r="J34" s="32">
        <f>I34/O34</f>
        <v/>
      </c>
      <c r="K34" s="32">
        <f>K33+J34</f>
        <v/>
      </c>
      <c r="L34" s="32">
        <f>K34/60</f>
        <v/>
      </c>
      <c r="M34" s="26">
        <f>Топливо!$F$5+E34</f>
        <v/>
      </c>
      <c r="N34" s="33">
        <f>M34*1.852</f>
        <v/>
      </c>
      <c r="O34" s="34">
        <f>N34/60</f>
        <v/>
      </c>
      <c r="P34" s="148" t="n"/>
      <c r="Q34" s="73" t="n"/>
      <c r="R34" s="73" t="n"/>
      <c r="S34" s="73" t="n"/>
      <c r="T34" s="73" t="n"/>
      <c r="U34" s="73" t="n"/>
      <c r="V34" s="73" t="n"/>
      <c r="W34" s="73" t="n"/>
      <c r="X34" s="73" t="n"/>
      <c r="Y34" s="73" t="n"/>
      <c r="Z34" s="73" t="n"/>
      <c r="AA34" s="73" t="n"/>
      <c r="AB34" s="73" t="n"/>
      <c r="AC34" s="73" t="n"/>
      <c r="AD34" s="73" t="n"/>
      <c r="AE34" s="73" t="n"/>
      <c r="AF34" s="73" t="n"/>
      <c r="AG34" s="73" t="n"/>
      <c r="AH34" s="55" t="n"/>
      <c r="AI34" s="58" t="n"/>
      <c r="AJ34" s="57" t="n"/>
      <c r="AK34" s="57" t="n"/>
      <c r="AL34" s="57" t="n"/>
      <c r="AM34" s="115" t="n"/>
      <c r="AN34" s="140" t="n"/>
      <c r="AO34" s="55" t="n"/>
      <c r="AP34" s="146" t="n"/>
      <c r="AQ34" s="54" t="n"/>
      <c r="AR34" s="115" t="n"/>
      <c r="AS34" s="115" t="n"/>
      <c r="AT34" s="115" t="n"/>
      <c r="AU34" s="55" t="n"/>
      <c r="AV34" s="58" t="n"/>
      <c r="AW34" s="57" t="n"/>
      <c r="AX34" s="57" t="n"/>
      <c r="AY34" s="57" t="n"/>
      <c r="AZ34" s="115" t="n"/>
      <c r="BA34" s="140" t="n"/>
      <c r="BB34" s="55" t="n"/>
      <c r="BC34" s="148" t="n"/>
      <c r="BD34" s="2" t="n"/>
    </row>
    <row r="35" ht="14" customHeight="1" s="132">
      <c r="A35" s="148" t="n"/>
      <c r="B35" s="25" t="inlineStr">
        <is>
          <t>URUU - Aerodrom Vatulino</t>
        </is>
      </c>
      <c r="C35" s="26" t="n">
        <v>211</v>
      </c>
      <c r="D35" s="26" t="inlineStr"/>
      <c r="E35" s="26" t="n">
        <v>0</v>
      </c>
      <c r="F35" s="26" t="n"/>
      <c r="G35" s="26" t="n"/>
      <c r="H35" s="62" t="n">
        <v>3.1</v>
      </c>
      <c r="I35" s="63">
        <f>H35/0.539957</f>
        <v/>
      </c>
      <c r="J35" s="27">
        <f>I35/O35</f>
        <v/>
      </c>
      <c r="K35" s="27">
        <f>J35+K34</f>
        <v/>
      </c>
      <c r="L35" s="27">
        <f>K35/60</f>
        <v/>
      </c>
      <c r="M35" s="26">
        <f>Топливо!$F$5+E35</f>
        <v/>
      </c>
      <c r="N35" s="28">
        <f>M35*1.852</f>
        <v/>
      </c>
      <c r="O35" s="29">
        <f>N35/60</f>
        <v/>
      </c>
      <c r="P35" s="148" t="n"/>
      <c r="Q35" s="73" t="n"/>
      <c r="R35" s="73" t="n"/>
      <c r="S35" s="73" t="n"/>
      <c r="T35" s="73" t="n"/>
      <c r="U35" s="73" t="n"/>
      <c r="V35" s="73" t="n"/>
      <c r="W35" s="73" t="n"/>
      <c r="X35" s="73" t="n"/>
      <c r="Y35" s="73" t="n"/>
      <c r="Z35" s="73" t="n"/>
      <c r="AA35" s="73" t="n"/>
      <c r="AB35" s="73" t="n"/>
      <c r="AC35" s="73" t="n"/>
      <c r="AD35" s="73" t="n"/>
      <c r="AE35" s="73" t="n"/>
      <c r="AF35" s="73" t="n"/>
      <c r="AG35" s="73" t="n"/>
      <c r="AH35" s="51" t="n"/>
      <c r="AI35" s="52" t="n"/>
      <c r="AJ35" s="53" t="n"/>
      <c r="AK35" s="53" t="n"/>
      <c r="AL35" s="53" t="n"/>
      <c r="AM35" s="117" t="n"/>
      <c r="AN35" s="47" t="n"/>
      <c r="AO35" s="51" t="n"/>
      <c r="AP35" s="146" t="n"/>
      <c r="AQ35" s="50" t="n"/>
      <c r="AR35" s="117" t="n"/>
      <c r="AS35" s="117" t="n"/>
      <c r="AT35" s="117" t="n"/>
      <c r="AU35" s="51" t="n"/>
      <c r="AV35" s="52" t="n"/>
      <c r="AW35" s="53" t="n"/>
      <c r="AX35" s="53" t="n"/>
      <c r="AY35" s="53" t="n"/>
      <c r="AZ35" s="117" t="n"/>
      <c r="BA35" s="47" t="n"/>
      <c r="BB35" s="51" t="n"/>
      <c r="BC35" s="148" t="n"/>
      <c r="BD35" s="2" t="n"/>
    </row>
    <row r="36" ht="14" customHeight="1" s="132">
      <c r="A36" s="148" t="n"/>
      <c r="B36" s="30" t="n"/>
      <c r="C36" s="31" t="n"/>
      <c r="D36" s="31" t="n"/>
      <c r="E36" s="31" t="n"/>
      <c r="F36" s="31" t="n"/>
      <c r="G36" s="31" t="n"/>
      <c r="H36" s="62" t="n">
        <v>0</v>
      </c>
      <c r="I36" s="63">
        <f>H36/0.539957</f>
        <v/>
      </c>
      <c r="J36" s="32">
        <f>I36/O36</f>
        <v/>
      </c>
      <c r="K36" s="32">
        <f>K35+J36</f>
        <v/>
      </c>
      <c r="L36" s="32">
        <f>K36/60</f>
        <v/>
      </c>
      <c r="M36" s="26">
        <f>Топливо!$F$5+E36</f>
        <v/>
      </c>
      <c r="N36" s="33">
        <f>M36*1.852</f>
        <v/>
      </c>
      <c r="O36" s="34">
        <f>N36/60</f>
        <v/>
      </c>
      <c r="P36" s="148" t="n"/>
      <c r="Q36" s="73" t="n"/>
      <c r="R36" s="73" t="n"/>
      <c r="S36" s="73" t="n"/>
      <c r="T36" s="73" t="n"/>
      <c r="U36" s="73" t="n"/>
      <c r="V36" s="73" t="n"/>
      <c r="W36" s="73" t="n"/>
      <c r="X36" s="73" t="n"/>
      <c r="Y36" s="73" t="n"/>
      <c r="Z36" s="73" t="n"/>
      <c r="AA36" s="73" t="n"/>
      <c r="AB36" s="73" t="n"/>
      <c r="AC36" s="73" t="n"/>
      <c r="AD36" s="73" t="n"/>
      <c r="AE36" s="73" t="n"/>
      <c r="AF36" s="73" t="n"/>
      <c r="AG36" s="73" t="n"/>
      <c r="AH36" s="55" t="n"/>
      <c r="AI36" s="58" t="n"/>
      <c r="AJ36" s="57" t="n"/>
      <c r="AK36" s="57" t="n"/>
      <c r="AL36" s="57" t="n"/>
      <c r="AM36" s="115" t="n"/>
      <c r="AN36" s="140" t="n"/>
      <c r="AO36" s="55" t="n"/>
      <c r="AP36" s="146" t="n"/>
      <c r="AQ36" s="54" t="n"/>
      <c r="AR36" s="115" t="n"/>
      <c r="AS36" s="115" t="n"/>
      <c r="AT36" s="115" t="n"/>
      <c r="AU36" s="55" t="n"/>
      <c r="AV36" s="58" t="n"/>
      <c r="AW36" s="57" t="n"/>
      <c r="AX36" s="57" t="n"/>
      <c r="AY36" s="57" t="n"/>
      <c r="AZ36" s="115" t="n"/>
      <c r="BA36" s="140" t="n"/>
      <c r="BB36" s="55" t="n"/>
      <c r="BC36" s="148" t="n"/>
      <c r="BD36" s="2" t="n"/>
    </row>
    <row r="37" ht="14" customHeight="1" s="132">
      <c r="A37" s="148" t="n"/>
      <c r="B37" s="25" t="n"/>
      <c r="C37" s="26" t="n"/>
      <c r="D37" s="26" t="n"/>
      <c r="E37" s="26" t="n"/>
      <c r="F37" s="26" t="n"/>
      <c r="G37" s="26" t="n"/>
      <c r="H37" s="62" t="n">
        <v>0</v>
      </c>
      <c r="I37" s="63">
        <f>H37/0.539957</f>
        <v/>
      </c>
      <c r="J37" s="27">
        <f>I37/O37</f>
        <v/>
      </c>
      <c r="K37" s="27">
        <f>J37+K36</f>
        <v/>
      </c>
      <c r="L37" s="27">
        <f>K37/60</f>
        <v/>
      </c>
      <c r="M37" s="26">
        <f>Топливо!$F$5+E37</f>
        <v/>
      </c>
      <c r="N37" s="28">
        <f>M37*1.852</f>
        <v/>
      </c>
      <c r="O37" s="29">
        <f>N37/60</f>
        <v/>
      </c>
      <c r="P37" s="148" t="n"/>
      <c r="Q37" s="73" t="n"/>
      <c r="R37" s="73" t="n"/>
      <c r="S37" s="73" t="n"/>
      <c r="T37" s="73" t="n"/>
      <c r="U37" s="73" t="n"/>
      <c r="V37" s="73" t="n"/>
      <c r="W37" s="73" t="n"/>
      <c r="X37" s="73" t="n"/>
      <c r="Y37" s="73" t="n"/>
      <c r="Z37" s="73" t="n"/>
      <c r="AA37" s="73" t="n"/>
      <c r="AB37" s="73" t="n"/>
      <c r="AC37" s="73" t="n"/>
      <c r="AD37" s="73" t="n"/>
      <c r="AE37" s="73" t="n"/>
      <c r="AF37" s="73" t="n"/>
      <c r="AG37" s="73" t="n"/>
      <c r="AH37" s="51" t="n"/>
      <c r="AI37" s="52" t="n"/>
      <c r="AJ37" s="53" t="n"/>
      <c r="AK37" s="53" t="n"/>
      <c r="AL37" s="53" t="n"/>
      <c r="AM37" s="117" t="n"/>
      <c r="AN37" s="47" t="n"/>
      <c r="AO37" s="51" t="n"/>
      <c r="AP37" s="146" t="n"/>
      <c r="AQ37" s="50" t="n"/>
      <c r="AR37" s="117" t="n"/>
      <c r="AS37" s="117" t="n"/>
      <c r="AT37" s="117" t="n"/>
      <c r="AU37" s="51" t="n"/>
      <c r="AV37" s="52" t="n"/>
      <c r="AW37" s="53" t="n"/>
      <c r="AX37" s="53" t="n"/>
      <c r="AY37" s="53" t="n"/>
      <c r="AZ37" s="117" t="n"/>
      <c r="BA37" s="47" t="n"/>
      <c r="BB37" s="51" t="n"/>
      <c r="BC37" s="148" t="n"/>
      <c r="BD37" s="2" t="n"/>
    </row>
    <row r="38" ht="14" customHeight="1" s="132">
      <c r="A38" s="148" t="n"/>
      <c r="B38" s="30" t="n"/>
      <c r="C38" s="31" t="n"/>
      <c r="D38" s="31" t="n"/>
      <c r="E38" s="31" t="n"/>
      <c r="F38" s="31" t="n"/>
      <c r="G38" s="31" t="n"/>
      <c r="H38" s="62" t="n">
        <v>0</v>
      </c>
      <c r="I38" s="63">
        <f>H38/0.539957</f>
        <v/>
      </c>
      <c r="J38" s="32">
        <f>I38/O38</f>
        <v/>
      </c>
      <c r="K38" s="32">
        <f>K37+J38</f>
        <v/>
      </c>
      <c r="L38" s="32">
        <f>K38/60</f>
        <v/>
      </c>
      <c r="M38" s="26">
        <f>Топливо!$F$5+E38</f>
        <v/>
      </c>
      <c r="N38" s="33">
        <f>M38*1.852</f>
        <v/>
      </c>
      <c r="O38" s="34">
        <f>N38/60</f>
        <v/>
      </c>
      <c r="P38" s="148" t="n"/>
      <c r="Q38" s="73" t="n"/>
      <c r="R38" s="73" t="n"/>
      <c r="S38" s="73" t="n"/>
      <c r="T38" s="73" t="n"/>
      <c r="U38" s="73" t="n"/>
      <c r="V38" s="73" t="n"/>
      <c r="W38" s="73" t="n"/>
      <c r="X38" s="73" t="n"/>
      <c r="Y38" s="73" t="n"/>
      <c r="Z38" s="73" t="n"/>
      <c r="AA38" s="73" t="n"/>
      <c r="AB38" s="73" t="n"/>
      <c r="AC38" s="73" t="n"/>
      <c r="AD38" s="73" t="n"/>
      <c r="AE38" s="73" t="n"/>
      <c r="AF38" s="73" t="n"/>
      <c r="AG38" s="73" t="n"/>
      <c r="AH38" s="55" t="n"/>
      <c r="AI38" s="58" t="n"/>
      <c r="AJ38" s="57" t="n"/>
      <c r="AK38" s="57" t="n"/>
      <c r="AL38" s="57" t="n"/>
      <c r="AM38" s="115" t="n"/>
      <c r="AN38" s="140" t="n"/>
      <c r="AO38" s="55" t="n"/>
      <c r="AP38" s="146" t="n"/>
      <c r="AQ38" s="54" t="n"/>
      <c r="AR38" s="115" t="n"/>
      <c r="AS38" s="115" t="n"/>
      <c r="AT38" s="115" t="n"/>
      <c r="AU38" s="55" t="n"/>
      <c r="AV38" s="58" t="n"/>
      <c r="AW38" s="57" t="n"/>
      <c r="AX38" s="57" t="n"/>
      <c r="AY38" s="57" t="n"/>
      <c r="AZ38" s="115" t="n"/>
      <c r="BA38" s="140" t="n"/>
      <c r="BB38" s="55" t="n"/>
      <c r="BC38" s="148" t="n"/>
      <c r="BD38" s="2" t="n"/>
    </row>
    <row r="39" ht="14" customHeight="1" s="132">
      <c r="A39" s="148" t="n"/>
      <c r="B39" s="25" t="n"/>
      <c r="C39" s="26" t="n"/>
      <c r="D39" s="26" t="n"/>
      <c r="E39" s="26" t="n"/>
      <c r="F39" s="26" t="n"/>
      <c r="G39" s="26" t="n"/>
      <c r="H39" s="62" t="n">
        <v>0</v>
      </c>
      <c r="I39" s="63">
        <f>H39/0.539957</f>
        <v/>
      </c>
      <c r="J39" s="27">
        <f>I39/O39</f>
        <v/>
      </c>
      <c r="K39" s="27">
        <f>J39+K38</f>
        <v/>
      </c>
      <c r="L39" s="27">
        <f>K39/60</f>
        <v/>
      </c>
      <c r="M39" s="26">
        <f>Топливо!$F$5+E39</f>
        <v/>
      </c>
      <c r="N39" s="28">
        <f>M39*1.852</f>
        <v/>
      </c>
      <c r="O39" s="29">
        <f>N39/60</f>
        <v/>
      </c>
      <c r="P39" s="148" t="n"/>
      <c r="Q39" s="73" t="n"/>
      <c r="R39" s="73" t="n"/>
      <c r="S39" s="73" t="n"/>
      <c r="T39" s="73" t="n"/>
      <c r="U39" s="73" t="n"/>
      <c r="V39" s="73" t="n"/>
      <c r="W39" s="73" t="n"/>
      <c r="X39" s="73" t="n"/>
      <c r="Y39" s="73" t="n"/>
      <c r="Z39" s="73" t="n"/>
      <c r="AA39" s="73" t="n"/>
      <c r="AB39" s="73" t="n"/>
      <c r="AC39" s="73" t="n"/>
      <c r="AD39" s="73" t="n"/>
      <c r="AE39" s="73" t="n"/>
      <c r="AF39" s="73" t="n"/>
      <c r="AG39" s="73" t="n"/>
      <c r="AH39" s="51" t="n"/>
      <c r="AI39" s="52" t="n"/>
      <c r="AJ39" s="53" t="n"/>
      <c r="AK39" s="53" t="n"/>
      <c r="AL39" s="53" t="n"/>
      <c r="AM39" s="117" t="n"/>
      <c r="AN39" s="47" t="n"/>
      <c r="AO39" s="51" t="n"/>
      <c r="AP39" s="146" t="n"/>
      <c r="AQ39" s="50" t="n"/>
      <c r="AR39" s="117" t="n"/>
      <c r="AS39" s="117" t="n"/>
      <c r="AT39" s="117" t="n"/>
      <c r="AU39" s="51" t="n"/>
      <c r="AV39" s="52" t="n"/>
      <c r="AW39" s="53" t="n"/>
      <c r="AX39" s="53" t="n"/>
      <c r="AY39" s="53" t="n"/>
      <c r="AZ39" s="117" t="n"/>
      <c r="BA39" s="47" t="n"/>
      <c r="BB39" s="51" t="n"/>
      <c r="BC39" s="148" t="n"/>
      <c r="BD39" s="2" t="n"/>
    </row>
    <row r="40" ht="14" customHeight="1" s="132">
      <c r="A40" s="148" t="n"/>
      <c r="B40" s="30" t="n"/>
      <c r="C40" s="31" t="n"/>
      <c r="D40" s="31" t="n"/>
      <c r="E40" s="31" t="n"/>
      <c r="F40" s="31" t="n"/>
      <c r="G40" s="31" t="n"/>
      <c r="H40" s="62" t="n">
        <v>0</v>
      </c>
      <c r="I40" s="63">
        <f>H40/0.539957</f>
        <v/>
      </c>
      <c r="J40" s="32">
        <f>I40/O40</f>
        <v/>
      </c>
      <c r="K40" s="32">
        <f>K39+J40</f>
        <v/>
      </c>
      <c r="L40" s="32">
        <f>K40/60</f>
        <v/>
      </c>
      <c r="M40" s="26">
        <f>Топливо!$F$5+E40</f>
        <v/>
      </c>
      <c r="N40" s="33">
        <f>M40*1.852</f>
        <v/>
      </c>
      <c r="O40" s="34">
        <f>N40/60</f>
        <v/>
      </c>
      <c r="P40" s="148" t="n"/>
      <c r="Q40" s="73" t="n"/>
      <c r="R40" s="73" t="n"/>
      <c r="S40" s="73" t="n"/>
      <c r="T40" s="73" t="n"/>
      <c r="U40" s="73" t="n"/>
      <c r="V40" s="73" t="n"/>
      <c r="W40" s="73" t="n"/>
      <c r="X40" s="73" t="n"/>
      <c r="Y40" s="73" t="n"/>
      <c r="Z40" s="73" t="n"/>
      <c r="AA40" s="73" t="n"/>
      <c r="AB40" s="73" t="n"/>
      <c r="AC40" s="73" t="n"/>
      <c r="AD40" s="73" t="n"/>
      <c r="AE40" s="73" t="n"/>
      <c r="AF40" s="73" t="n"/>
      <c r="AG40" s="73" t="n"/>
      <c r="AH40" s="55" t="n"/>
      <c r="AI40" s="58" t="n"/>
      <c r="AJ40" s="57" t="n"/>
      <c r="AK40" s="57" t="n"/>
      <c r="AL40" s="57" t="n"/>
      <c r="AM40" s="115" t="n"/>
      <c r="AN40" s="140" t="n"/>
      <c r="AO40" s="55" t="n"/>
      <c r="AP40" s="146" t="n"/>
      <c r="AQ40" s="54" t="n"/>
      <c r="AR40" s="115" t="n"/>
      <c r="AS40" s="115" t="n"/>
      <c r="AT40" s="115" t="n"/>
      <c r="AU40" s="55" t="n"/>
      <c r="AV40" s="58" t="n"/>
      <c r="AW40" s="57" t="n"/>
      <c r="AX40" s="57" t="n"/>
      <c r="AY40" s="57" t="n"/>
      <c r="AZ40" s="115" t="n"/>
      <c r="BA40" s="140" t="n"/>
      <c r="BB40" s="55" t="n"/>
      <c r="BC40" s="148" t="n"/>
      <c r="BD40" s="2" t="n"/>
    </row>
    <row r="41" ht="14" customHeight="1" s="132">
      <c r="A41" s="148" t="n"/>
      <c r="B41" s="25" t="n"/>
      <c r="C41" s="26" t="n"/>
      <c r="D41" s="26" t="n"/>
      <c r="E41" s="26" t="n"/>
      <c r="F41" s="26" t="n"/>
      <c r="G41" s="26" t="n"/>
      <c r="H41" s="62" t="n">
        <v>0</v>
      </c>
      <c r="I41" s="63">
        <f>H41/0.539957</f>
        <v/>
      </c>
      <c r="J41" s="27">
        <f>I41/O41</f>
        <v/>
      </c>
      <c r="K41" s="27">
        <f>J41+K40</f>
        <v/>
      </c>
      <c r="L41" s="27">
        <f>K41/60</f>
        <v/>
      </c>
      <c r="M41" s="26">
        <f>Топливо!$F$5+E41</f>
        <v/>
      </c>
      <c r="N41" s="28">
        <f>M41*1.852</f>
        <v/>
      </c>
      <c r="O41" s="29">
        <f>N41/60</f>
        <v/>
      </c>
      <c r="P41" s="148" t="n"/>
      <c r="Q41" s="73" t="n"/>
      <c r="R41" s="73" t="n"/>
      <c r="S41" s="73" t="n"/>
      <c r="T41" s="73" t="n"/>
      <c r="U41" s="73" t="n"/>
      <c r="V41" s="73" t="n"/>
      <c r="W41" s="73" t="n"/>
      <c r="X41" s="73" t="n"/>
      <c r="Y41" s="73" t="n"/>
      <c r="Z41" s="73" t="n"/>
      <c r="AA41" s="73" t="n"/>
      <c r="AB41" s="73" t="n"/>
      <c r="AC41" s="73" t="n"/>
      <c r="AD41" s="73" t="n"/>
      <c r="AE41" s="73" t="n"/>
      <c r="AF41" s="73" t="n"/>
      <c r="AG41" s="73" t="n"/>
      <c r="AH41" s="51" t="n"/>
      <c r="AI41" s="52" t="n"/>
      <c r="AJ41" s="53" t="n"/>
      <c r="AK41" s="53" t="n"/>
      <c r="AL41" s="53" t="n"/>
      <c r="AM41" s="117" t="n"/>
      <c r="AN41" s="47" t="n"/>
      <c r="AO41" s="51" t="n"/>
      <c r="AP41" s="146" t="n"/>
      <c r="AQ41" s="50" t="n"/>
      <c r="AR41" s="117" t="n"/>
      <c r="AS41" s="117" t="n"/>
      <c r="AT41" s="117" t="n"/>
      <c r="AU41" s="51" t="n"/>
      <c r="AV41" s="52" t="n"/>
      <c r="AW41" s="53" t="n"/>
      <c r="AX41" s="53" t="n"/>
      <c r="AY41" s="53" t="n"/>
      <c r="AZ41" s="117" t="n"/>
      <c r="BA41" s="47" t="n"/>
      <c r="BB41" s="51" t="n"/>
      <c r="BC41" s="148" t="n"/>
      <c r="BD41" s="2" t="n"/>
    </row>
    <row r="42" ht="14" customHeight="1" s="132">
      <c r="A42" s="148" t="n"/>
      <c r="B42" s="30" t="n"/>
      <c r="C42" s="31" t="n"/>
      <c r="D42" s="31" t="n"/>
      <c r="E42" s="31" t="n"/>
      <c r="F42" s="31" t="n"/>
      <c r="G42" s="31" t="n"/>
      <c r="H42" s="62" t="n">
        <v>0</v>
      </c>
      <c r="I42" s="63">
        <f>H42/0.539957</f>
        <v/>
      </c>
      <c r="J42" s="32">
        <f>I42/O42</f>
        <v/>
      </c>
      <c r="K42" s="32">
        <f>K41+J42</f>
        <v/>
      </c>
      <c r="L42" s="32">
        <f>K42/60</f>
        <v/>
      </c>
      <c r="M42" s="26">
        <f>Топливо!$F$5+E42</f>
        <v/>
      </c>
      <c r="N42" s="33">
        <f>M42*1.852</f>
        <v/>
      </c>
      <c r="O42" s="34">
        <f>N42/60</f>
        <v/>
      </c>
      <c r="P42" s="148" t="n"/>
      <c r="Q42" s="73" t="n"/>
      <c r="R42" s="73" t="n"/>
      <c r="S42" s="73" t="n"/>
      <c r="T42" s="73" t="n"/>
      <c r="U42" s="73" t="n"/>
      <c r="V42" s="73" t="n"/>
      <c r="W42" s="73" t="n"/>
      <c r="X42" s="73" t="n"/>
      <c r="Y42" s="73" t="n"/>
      <c r="Z42" s="73" t="n"/>
      <c r="AA42" s="73" t="n"/>
      <c r="AB42" s="73" t="n"/>
      <c r="AC42" s="73" t="n"/>
      <c r="AD42" s="73" t="n"/>
      <c r="AE42" s="73" t="n"/>
      <c r="AF42" s="73" t="n"/>
      <c r="AG42" s="73" t="n"/>
      <c r="AH42" s="55" t="n"/>
      <c r="AI42" s="58" t="n"/>
      <c r="AJ42" s="57" t="n"/>
      <c r="AK42" s="57" t="n"/>
      <c r="AL42" s="57" t="n"/>
      <c r="AM42" s="115" t="n"/>
      <c r="AN42" s="140" t="n"/>
      <c r="AO42" s="55" t="n"/>
      <c r="AP42" s="146" t="n"/>
      <c r="AQ42" s="54" t="n"/>
      <c r="AR42" s="115" t="n"/>
      <c r="AS42" s="115" t="n"/>
      <c r="AT42" s="115" t="n"/>
      <c r="AU42" s="55" t="n"/>
      <c r="AV42" s="58" t="n"/>
      <c r="AW42" s="57" t="n"/>
      <c r="AX42" s="57" t="n"/>
      <c r="AY42" s="57" t="n"/>
      <c r="AZ42" s="115" t="n"/>
      <c r="BA42" s="140" t="n"/>
      <c r="BB42" s="55" t="n"/>
      <c r="BC42" s="148" t="n"/>
      <c r="BD42" s="2" t="n"/>
    </row>
    <row r="43" ht="14" customHeight="1" s="132">
      <c r="A43" s="148" t="n"/>
      <c r="B43" s="25" t="n"/>
      <c r="C43" s="26" t="n"/>
      <c r="D43" s="26" t="n"/>
      <c r="E43" s="26" t="n"/>
      <c r="F43" s="26" t="n"/>
      <c r="G43" s="26" t="n"/>
      <c r="H43" s="62" t="n">
        <v>0</v>
      </c>
      <c r="I43" s="63">
        <f>H43/0.539957</f>
        <v/>
      </c>
      <c r="J43" s="27">
        <f>I43/O43</f>
        <v/>
      </c>
      <c r="K43" s="27">
        <f>J43+K42</f>
        <v/>
      </c>
      <c r="L43" s="27">
        <f>K43/60</f>
        <v/>
      </c>
      <c r="M43" s="26">
        <f>Топливо!$F$5+E43</f>
        <v/>
      </c>
      <c r="N43" s="28">
        <f>M43*1.852</f>
        <v/>
      </c>
      <c r="O43" s="29">
        <f>N43/60</f>
        <v/>
      </c>
      <c r="P43" s="148" t="n"/>
      <c r="Q43" s="73" t="n"/>
      <c r="R43" s="73" t="n"/>
      <c r="S43" s="73" t="n"/>
      <c r="T43" s="73" t="n"/>
      <c r="U43" s="73" t="n"/>
      <c r="V43" s="73" t="n"/>
      <c r="W43" s="73" t="n"/>
      <c r="X43" s="73" t="n"/>
      <c r="Y43" s="73" t="n"/>
      <c r="Z43" s="73" t="n"/>
      <c r="AA43" s="73" t="n"/>
      <c r="AB43" s="73" t="n"/>
      <c r="AC43" s="73" t="n"/>
      <c r="AD43" s="73" t="n"/>
      <c r="AE43" s="73" t="n"/>
      <c r="AF43" s="73" t="n"/>
      <c r="AG43" s="73" t="n"/>
      <c r="AH43" s="51" t="n"/>
      <c r="AI43" s="52" t="n"/>
      <c r="AJ43" s="53" t="n"/>
      <c r="AK43" s="53" t="n"/>
      <c r="AL43" s="53" t="n"/>
      <c r="AM43" s="117" t="n"/>
      <c r="AN43" s="47" t="n"/>
      <c r="AO43" s="51" t="n"/>
      <c r="AP43" s="146" t="n"/>
      <c r="AQ43" s="50" t="n"/>
      <c r="AR43" s="117" t="n"/>
      <c r="AS43" s="117" t="n"/>
      <c r="AT43" s="117" t="n"/>
      <c r="AU43" s="51" t="n"/>
      <c r="AV43" s="52" t="n"/>
      <c r="AW43" s="53" t="n"/>
      <c r="AX43" s="53" t="n"/>
      <c r="AY43" s="53" t="n"/>
      <c r="AZ43" s="117" t="n"/>
      <c r="BA43" s="47" t="n"/>
      <c r="BB43" s="51" t="n"/>
      <c r="BC43" s="148" t="n"/>
      <c r="BD43" s="2" t="n"/>
    </row>
    <row r="44" ht="14" customHeight="1" s="132">
      <c r="A44" s="148" t="n"/>
      <c r="B44" s="30" t="n"/>
      <c r="C44" s="31" t="n"/>
      <c r="D44" s="31" t="n"/>
      <c r="E44" s="31" t="n"/>
      <c r="F44" s="31" t="n"/>
      <c r="G44" s="31" t="n"/>
      <c r="H44" s="62" t="n">
        <v>0</v>
      </c>
      <c r="I44" s="63">
        <f>H44/0.539957</f>
        <v/>
      </c>
      <c r="J44" s="32">
        <f>I44/O44</f>
        <v/>
      </c>
      <c r="K44" s="32">
        <f>K43+J44</f>
        <v/>
      </c>
      <c r="L44" s="32">
        <f>K44/60</f>
        <v/>
      </c>
      <c r="M44" s="26">
        <f>Топливо!$F$5+E44</f>
        <v/>
      </c>
      <c r="N44" s="33">
        <f>M44*1.852</f>
        <v/>
      </c>
      <c r="O44" s="34">
        <f>N44/60</f>
        <v/>
      </c>
      <c r="P44" s="148" t="n"/>
      <c r="Q44" s="73" t="n"/>
      <c r="R44" s="73" t="n"/>
      <c r="S44" s="73" t="n"/>
      <c r="T44" s="73" t="n"/>
      <c r="U44" s="73" t="n"/>
      <c r="V44" s="73" t="n"/>
      <c r="W44" s="73" t="n"/>
      <c r="X44" s="73" t="n"/>
      <c r="Y44" s="73" t="n"/>
      <c r="Z44" s="73" t="n"/>
      <c r="AA44" s="73" t="n"/>
      <c r="AB44" s="73" t="n"/>
      <c r="AC44" s="73" t="n"/>
      <c r="AD44" s="73" t="n"/>
      <c r="AE44" s="73" t="n"/>
      <c r="AF44" s="73" t="n"/>
      <c r="AG44" s="73" t="n"/>
      <c r="AH44" s="55" t="n"/>
      <c r="AI44" s="58" t="n"/>
      <c r="AJ44" s="57" t="n"/>
      <c r="AK44" s="57" t="n"/>
      <c r="AL44" s="57" t="n"/>
      <c r="AM44" s="115" t="n"/>
      <c r="AN44" s="140" t="n"/>
      <c r="AO44" s="55" t="n"/>
      <c r="AP44" s="146" t="n"/>
      <c r="AQ44" s="54" t="n"/>
      <c r="AR44" s="115" t="n"/>
      <c r="AS44" s="115" t="n"/>
      <c r="AT44" s="115" t="n"/>
      <c r="AU44" s="55" t="n"/>
      <c r="AV44" s="58" t="n"/>
      <c r="AW44" s="57" t="n"/>
      <c r="AX44" s="57" t="n"/>
      <c r="AY44" s="57" t="n"/>
      <c r="AZ44" s="115" t="n"/>
      <c r="BA44" s="140" t="n"/>
      <c r="BB44" s="55" t="n"/>
      <c r="BC44" s="148" t="n"/>
      <c r="BD44" s="2" t="n"/>
    </row>
    <row r="45" ht="14" customHeight="1" s="132">
      <c r="A45" s="148" t="n"/>
      <c r="B45" s="25" t="n"/>
      <c r="C45" s="26" t="n"/>
      <c r="D45" s="26" t="n"/>
      <c r="E45" s="26" t="n"/>
      <c r="F45" s="26" t="n"/>
      <c r="G45" s="26" t="n"/>
      <c r="H45" s="62" t="n">
        <v>0</v>
      </c>
      <c r="I45" s="63">
        <f>H45/0.539957</f>
        <v/>
      </c>
      <c r="J45" s="27">
        <f>I45/O45</f>
        <v/>
      </c>
      <c r="K45" s="27">
        <f>J45+K44</f>
        <v/>
      </c>
      <c r="L45" s="27">
        <f>K45/60</f>
        <v/>
      </c>
      <c r="M45" s="26">
        <f>Топливо!$F$5+E45</f>
        <v/>
      </c>
      <c r="N45" s="28">
        <f>M45*1.852</f>
        <v/>
      </c>
      <c r="O45" s="29">
        <f>N45/60</f>
        <v/>
      </c>
      <c r="P45" s="148" t="n"/>
      <c r="Q45" s="73" t="n"/>
      <c r="R45" s="73" t="n"/>
      <c r="S45" s="73" t="n"/>
      <c r="T45" s="73" t="n"/>
      <c r="U45" s="73" t="n"/>
      <c r="V45" s="73" t="n"/>
      <c r="W45" s="73" t="n"/>
      <c r="X45" s="73" t="n"/>
      <c r="Y45" s="73" t="n"/>
      <c r="Z45" s="73" t="n"/>
      <c r="AA45" s="73" t="n"/>
      <c r="AB45" s="73" t="n"/>
      <c r="AC45" s="73" t="n"/>
      <c r="AD45" s="73" t="n"/>
      <c r="AE45" s="73" t="n"/>
      <c r="AF45" s="73" t="n"/>
      <c r="AG45" s="73" t="n"/>
      <c r="AH45" s="51" t="n"/>
      <c r="AI45" s="52" t="n"/>
      <c r="AJ45" s="53" t="n"/>
      <c r="AK45" s="53" t="n"/>
      <c r="AL45" s="53" t="n"/>
      <c r="AM45" s="117" t="n"/>
      <c r="AN45" s="47" t="n"/>
      <c r="AO45" s="51" t="n"/>
      <c r="AP45" s="146" t="n"/>
      <c r="AQ45" s="50" t="n"/>
      <c r="AR45" s="117" t="n"/>
      <c r="AS45" s="117" t="n"/>
      <c r="AT45" s="117" t="n"/>
      <c r="AU45" s="51" t="n"/>
      <c r="AV45" s="52" t="n"/>
      <c r="AW45" s="53" t="n"/>
      <c r="AX45" s="53" t="n"/>
      <c r="AY45" s="53" t="n"/>
      <c r="AZ45" s="117" t="n"/>
      <c r="BA45" s="47" t="n"/>
      <c r="BB45" s="51" t="n"/>
      <c r="BC45" s="148" t="n"/>
      <c r="BD45" s="2" t="n"/>
    </row>
    <row r="46" ht="14" customHeight="1" s="132">
      <c r="A46" s="148" t="n"/>
      <c r="B46" s="30" t="n"/>
      <c r="C46" s="31" t="n"/>
      <c r="D46" s="31" t="n"/>
      <c r="E46" s="31" t="n"/>
      <c r="F46" s="31" t="n"/>
      <c r="G46" s="31" t="n"/>
      <c r="H46" s="62" t="n">
        <v>0</v>
      </c>
      <c r="I46" s="63">
        <f>H46/0.539957</f>
        <v/>
      </c>
      <c r="J46" s="32">
        <f>I46/O46</f>
        <v/>
      </c>
      <c r="K46" s="32">
        <f>K45+J46</f>
        <v/>
      </c>
      <c r="L46" s="32">
        <f>K46/60</f>
        <v/>
      </c>
      <c r="M46" s="26">
        <f>Топливо!$F$5+E46</f>
        <v/>
      </c>
      <c r="N46" s="33">
        <f>M46*1.852</f>
        <v/>
      </c>
      <c r="O46" s="34">
        <f>N46/60</f>
        <v/>
      </c>
      <c r="P46" s="148" t="n"/>
      <c r="Q46" s="73" t="n"/>
      <c r="R46" s="73" t="n"/>
      <c r="S46" s="73" t="n"/>
      <c r="T46" s="73" t="n"/>
      <c r="U46" s="73" t="n"/>
      <c r="V46" s="73" t="n"/>
      <c r="W46" s="73" t="n"/>
      <c r="X46" s="73" t="n"/>
      <c r="Y46" s="73" t="n"/>
      <c r="Z46" s="73" t="n"/>
      <c r="AA46" s="73" t="n"/>
      <c r="AB46" s="73" t="n"/>
      <c r="AC46" s="73" t="n"/>
      <c r="AD46" s="73" t="n"/>
      <c r="AE46" s="73" t="n"/>
      <c r="AF46" s="73" t="n"/>
      <c r="AG46" s="73" t="n"/>
      <c r="AH46" s="55" t="n"/>
      <c r="AI46" s="58" t="n"/>
      <c r="AJ46" s="57" t="n"/>
      <c r="AK46" s="57" t="n"/>
      <c r="AL46" s="57" t="n"/>
      <c r="AM46" s="115" t="n"/>
      <c r="AN46" s="140" t="n"/>
      <c r="AO46" s="55" t="n"/>
      <c r="AP46" s="146" t="n"/>
      <c r="AQ46" s="54" t="n"/>
      <c r="AR46" s="115" t="n"/>
      <c r="AS46" s="115" t="n"/>
      <c r="AT46" s="115" t="n"/>
      <c r="AU46" s="55" t="n"/>
      <c r="AV46" s="58" t="n"/>
      <c r="AW46" s="57" t="n"/>
      <c r="AX46" s="57" t="n"/>
      <c r="AY46" s="57" t="n"/>
      <c r="AZ46" s="115" t="n"/>
      <c r="BA46" s="140" t="n"/>
      <c r="BB46" s="55" t="n"/>
      <c r="BC46" s="148" t="n"/>
      <c r="BD46" s="2" t="n"/>
    </row>
    <row r="47" ht="14" customHeight="1" s="132">
      <c r="A47" s="148" t="n"/>
      <c r="B47" s="25" t="n"/>
      <c r="C47" s="26" t="n"/>
      <c r="D47" s="26" t="n"/>
      <c r="E47" s="26" t="n"/>
      <c r="F47" s="26" t="n"/>
      <c r="G47" s="26" t="n"/>
      <c r="H47" s="62" t="n">
        <v>0</v>
      </c>
      <c r="I47" s="63">
        <f>H47/0.539957</f>
        <v/>
      </c>
      <c r="J47" s="27">
        <f>I47/O47</f>
        <v/>
      </c>
      <c r="K47" s="27">
        <f>J47+K46</f>
        <v/>
      </c>
      <c r="L47" s="27">
        <f>K47/60</f>
        <v/>
      </c>
      <c r="M47" s="26">
        <f>Топливо!$F$5+E47</f>
        <v/>
      </c>
      <c r="N47" s="28">
        <f>M47*1.852</f>
        <v/>
      </c>
      <c r="O47" s="29">
        <f>N47/60</f>
        <v/>
      </c>
      <c r="P47" s="148" t="n"/>
      <c r="Q47" s="73" t="n"/>
      <c r="R47" s="73" t="n"/>
      <c r="S47" s="73" t="n"/>
      <c r="T47" s="73" t="n"/>
      <c r="U47" s="73" t="n"/>
      <c r="V47" s="73" t="n"/>
      <c r="W47" s="73" t="n"/>
      <c r="X47" s="73" t="n"/>
      <c r="Y47" s="73" t="n"/>
      <c r="Z47" s="73" t="n"/>
      <c r="AA47" s="73" t="n"/>
      <c r="AB47" s="73" t="n"/>
      <c r="AC47" s="73" t="n"/>
      <c r="AD47" s="73" t="n"/>
      <c r="AE47" s="73" t="n"/>
      <c r="AF47" s="73" t="n"/>
      <c r="AG47" s="73" t="n"/>
      <c r="AH47" s="51" t="n"/>
      <c r="AI47" s="52" t="n"/>
      <c r="AJ47" s="53" t="n"/>
      <c r="AK47" s="53" t="n"/>
      <c r="AL47" s="53" t="n"/>
      <c r="AM47" s="117" t="n"/>
      <c r="AN47" s="47" t="n"/>
      <c r="AO47" s="51" t="n"/>
      <c r="AP47" s="146" t="n"/>
      <c r="AQ47" s="50" t="n"/>
      <c r="AR47" s="117" t="n"/>
      <c r="AS47" s="117" t="n"/>
      <c r="AT47" s="117" t="n"/>
      <c r="AU47" s="51" t="n"/>
      <c r="AV47" s="52" t="n"/>
      <c r="AW47" s="53" t="n"/>
      <c r="AX47" s="53" t="n"/>
      <c r="AY47" s="53" t="n"/>
      <c r="AZ47" s="117" t="n"/>
      <c r="BA47" s="47" t="n"/>
      <c r="BB47" s="51" t="n"/>
      <c r="BC47" s="148" t="n"/>
      <c r="BD47" s="2" t="n"/>
    </row>
    <row r="48" ht="14" customHeight="1" s="132">
      <c r="A48" s="148" t="n"/>
      <c r="B48" s="30" t="n"/>
      <c r="C48" s="31" t="n"/>
      <c r="D48" s="31" t="n"/>
      <c r="E48" s="31" t="n"/>
      <c r="F48" s="31" t="n"/>
      <c r="G48" s="31" t="n"/>
      <c r="H48" s="62" t="n">
        <v>0</v>
      </c>
      <c r="I48" s="63">
        <f>H48/0.539957</f>
        <v/>
      </c>
      <c r="J48" s="32">
        <f>I48/O48</f>
        <v/>
      </c>
      <c r="K48" s="32">
        <f>K47+J48</f>
        <v/>
      </c>
      <c r="L48" s="32">
        <f>K48/60</f>
        <v/>
      </c>
      <c r="M48" s="26">
        <f>Топливо!$F$5+E48</f>
        <v/>
      </c>
      <c r="N48" s="33">
        <f>M48*1.852</f>
        <v/>
      </c>
      <c r="O48" s="34">
        <f>N48/60</f>
        <v/>
      </c>
      <c r="P48" s="148" t="n"/>
      <c r="Q48" s="73" t="n"/>
      <c r="R48" s="73" t="n"/>
      <c r="S48" s="73" t="n"/>
      <c r="T48" s="73" t="n"/>
      <c r="U48" s="73" t="n"/>
      <c r="V48" s="73" t="n"/>
      <c r="W48" s="73" t="n"/>
      <c r="X48" s="73" t="n"/>
      <c r="Y48" s="73" t="n"/>
      <c r="Z48" s="73" t="n"/>
      <c r="AA48" s="73" t="n"/>
      <c r="AB48" s="73" t="n"/>
      <c r="AC48" s="73" t="n"/>
      <c r="AD48" s="73" t="n"/>
      <c r="AE48" s="73" t="n"/>
      <c r="AF48" s="73" t="n"/>
      <c r="AG48" s="73" t="n"/>
      <c r="AH48" s="55" t="n"/>
      <c r="AI48" s="58" t="n"/>
      <c r="AJ48" s="57" t="n"/>
      <c r="AK48" s="57" t="n"/>
      <c r="AL48" s="57" t="n"/>
      <c r="AM48" s="115" t="n"/>
      <c r="AN48" s="140" t="n"/>
      <c r="AO48" s="55" t="n"/>
      <c r="AP48" s="146" t="n"/>
      <c r="AQ48" s="54" t="n"/>
      <c r="AR48" s="115" t="n"/>
      <c r="AS48" s="115" t="n"/>
      <c r="AT48" s="115" t="n"/>
      <c r="AU48" s="55" t="n"/>
      <c r="AV48" s="58" t="n"/>
      <c r="AW48" s="57" t="n"/>
      <c r="AX48" s="57" t="n"/>
      <c r="AY48" s="57" t="n"/>
      <c r="AZ48" s="115" t="n"/>
      <c r="BA48" s="140" t="n"/>
      <c r="BB48" s="55" t="n"/>
      <c r="BC48" s="148" t="n"/>
      <c r="BD48" s="2" t="n"/>
    </row>
    <row r="49" ht="14" customHeight="1" s="132">
      <c r="A49" s="148" t="n"/>
      <c r="B49" s="25" t="n"/>
      <c r="C49" s="26" t="n"/>
      <c r="D49" s="26" t="n"/>
      <c r="E49" s="26" t="n"/>
      <c r="F49" s="26" t="n"/>
      <c r="G49" s="26" t="n"/>
      <c r="H49" s="62" t="n">
        <v>0</v>
      </c>
      <c r="I49" s="63">
        <f>H49/0.539957</f>
        <v/>
      </c>
      <c r="J49" s="27">
        <f>I49/O49</f>
        <v/>
      </c>
      <c r="K49" s="27">
        <f>J49+K48</f>
        <v/>
      </c>
      <c r="L49" s="27">
        <f>K49/60</f>
        <v/>
      </c>
      <c r="M49" s="26">
        <f>Топливо!$F$5+E49</f>
        <v/>
      </c>
      <c r="N49" s="28">
        <f>M49*1.852</f>
        <v/>
      </c>
      <c r="O49" s="29">
        <f>N49/60</f>
        <v/>
      </c>
      <c r="P49" s="148" t="n"/>
      <c r="Q49" s="50" t="n"/>
      <c r="R49" s="117" t="n"/>
      <c r="S49" s="117" t="n"/>
      <c r="T49" s="117" t="n"/>
      <c r="U49" s="51" t="n"/>
      <c r="V49" s="52" t="n"/>
      <c r="W49" s="53" t="n"/>
      <c r="X49" s="53" t="n"/>
      <c r="Y49" s="53" t="n"/>
      <c r="Z49" s="117" t="n"/>
      <c r="AA49" s="47" t="n"/>
      <c r="AB49" s="51" t="n"/>
      <c r="AC49" s="146" t="n"/>
      <c r="AD49" s="50" t="n"/>
      <c r="AE49" s="117" t="n"/>
      <c r="AF49" s="117" t="n"/>
      <c r="AG49" s="117" t="n"/>
      <c r="AH49" s="51" t="n"/>
      <c r="AI49" s="52" t="n"/>
      <c r="AJ49" s="53" t="n"/>
      <c r="AK49" s="53" t="n"/>
      <c r="AL49" s="53" t="n"/>
      <c r="AM49" s="117" t="n"/>
      <c r="AN49" s="47" t="n"/>
      <c r="AO49" s="51" t="n"/>
      <c r="AP49" s="146" t="n"/>
      <c r="AQ49" s="50" t="n"/>
      <c r="AR49" s="117" t="n"/>
      <c r="AS49" s="117" t="n"/>
      <c r="AT49" s="117" t="n"/>
      <c r="AU49" s="51" t="n"/>
      <c r="AV49" s="52" t="n"/>
      <c r="AW49" s="53" t="n"/>
      <c r="AX49" s="53" t="n"/>
      <c r="AY49" s="53" t="n"/>
      <c r="AZ49" s="117" t="n"/>
      <c r="BA49" s="47" t="n"/>
      <c r="BB49" s="51" t="n"/>
      <c r="BC49" s="148" t="n"/>
      <c r="BD49" s="2" t="n"/>
    </row>
    <row r="50" ht="14" customHeight="1" s="132">
      <c r="A50" s="148" t="n"/>
      <c r="B50" s="30" t="n"/>
      <c r="C50" s="31" t="n"/>
      <c r="D50" s="31" t="n"/>
      <c r="E50" s="31" t="n"/>
      <c r="F50" s="31" t="n"/>
      <c r="G50" s="31" t="n"/>
      <c r="H50" s="62" t="n">
        <v>0</v>
      </c>
      <c r="I50" s="63">
        <f>H50/0.539957</f>
        <v/>
      </c>
      <c r="J50" s="32">
        <f>I50/O50</f>
        <v/>
      </c>
      <c r="K50" s="32">
        <f>K49+J50</f>
        <v/>
      </c>
      <c r="L50" s="32">
        <f>K50/60</f>
        <v/>
      </c>
      <c r="M50" s="26">
        <f>Топливо!$F$5+E50</f>
        <v/>
      </c>
      <c r="N50" s="33">
        <f>M50*1.852</f>
        <v/>
      </c>
      <c r="O50" s="34">
        <f>N50/60</f>
        <v/>
      </c>
      <c r="P50" s="148" t="n"/>
      <c r="Q50" s="54" t="n"/>
      <c r="R50" s="115" t="n"/>
      <c r="S50" s="115" t="n"/>
      <c r="T50" s="115" t="n"/>
      <c r="U50" s="55" t="n"/>
      <c r="V50" s="58" t="n"/>
      <c r="W50" s="57" t="n"/>
      <c r="X50" s="57" t="n"/>
      <c r="Y50" s="57" t="n"/>
      <c r="Z50" s="115" t="n"/>
      <c r="AA50" s="140" t="n"/>
      <c r="AB50" s="55" t="n"/>
      <c r="AC50" s="146" t="n"/>
      <c r="AD50" s="54" t="n"/>
      <c r="AE50" s="115" t="n"/>
      <c r="AF50" s="115" t="n"/>
      <c r="AG50" s="115" t="n"/>
      <c r="AH50" s="55" t="n"/>
      <c r="AI50" s="58" t="n"/>
      <c r="AJ50" s="57" t="n"/>
      <c r="AK50" s="57" t="n"/>
      <c r="AL50" s="57" t="n"/>
      <c r="AM50" s="115" t="n"/>
      <c r="AN50" s="140" t="n"/>
      <c r="AO50" s="55" t="n"/>
      <c r="AP50" s="146" t="n"/>
      <c r="AQ50" s="54" t="n"/>
      <c r="AR50" s="115" t="n"/>
      <c r="AS50" s="115" t="n"/>
      <c r="AT50" s="115" t="n"/>
      <c r="AU50" s="55" t="n"/>
      <c r="AV50" s="58" t="n"/>
      <c r="AW50" s="57" t="n"/>
      <c r="AX50" s="57" t="n"/>
      <c r="AY50" s="57" t="n"/>
      <c r="AZ50" s="115" t="n"/>
      <c r="BA50" s="140" t="n"/>
      <c r="BB50" s="55" t="n"/>
      <c r="BC50" s="148" t="n"/>
      <c r="BD50" s="2" t="n"/>
    </row>
    <row r="51" ht="14" customHeight="1" s="132">
      <c r="A51" s="148" t="n"/>
      <c r="B51" s="35" t="n"/>
      <c r="C51" s="26" t="n"/>
      <c r="D51" s="26" t="n"/>
      <c r="E51" s="26" t="n"/>
      <c r="F51" s="26" t="n"/>
      <c r="G51" s="26" t="n"/>
      <c r="H51" s="62" t="n">
        <v>0</v>
      </c>
      <c r="I51" s="63">
        <f>H51/0.539957</f>
        <v/>
      </c>
      <c r="J51" s="27">
        <f>I51/O51</f>
        <v/>
      </c>
      <c r="K51" s="27">
        <f>J51+K50</f>
        <v/>
      </c>
      <c r="L51" s="27">
        <f>K51/60</f>
        <v/>
      </c>
      <c r="M51" s="26">
        <f>Топливо!$F$5+E51</f>
        <v/>
      </c>
      <c r="N51" s="28">
        <f>M51*1.852</f>
        <v/>
      </c>
      <c r="O51" s="29">
        <f>N51/60</f>
        <v/>
      </c>
      <c r="P51" s="148" t="n"/>
      <c r="Q51" s="117" t="n"/>
      <c r="R51" s="117" t="n"/>
      <c r="S51" s="117" t="n"/>
      <c r="T51" s="117" t="n"/>
      <c r="U51" s="51" t="n"/>
      <c r="V51" s="52" t="n"/>
      <c r="W51" s="53" t="n"/>
      <c r="X51" s="53" t="n"/>
      <c r="Y51" s="53" t="n"/>
      <c r="Z51" s="117" t="n"/>
      <c r="AA51" s="47" t="n"/>
      <c r="AB51" s="51" t="n"/>
      <c r="AC51" s="146" t="n"/>
      <c r="AD51" s="117" t="n"/>
      <c r="AE51" s="117" t="n"/>
      <c r="AF51" s="117" t="n"/>
      <c r="AG51" s="117" t="n"/>
      <c r="AH51" s="51" t="n"/>
      <c r="AI51" s="52" t="n"/>
      <c r="AJ51" s="53" t="n"/>
      <c r="AK51" s="53" t="n"/>
      <c r="AL51" s="53" t="n"/>
      <c r="AM51" s="117" t="n"/>
      <c r="AN51" s="47" t="n"/>
      <c r="AO51" s="51" t="n"/>
      <c r="AP51" s="146" t="n"/>
      <c r="AQ51" s="117" t="n"/>
      <c r="AR51" s="117" t="n"/>
      <c r="AS51" s="117" t="n"/>
      <c r="AT51" s="117" t="n"/>
      <c r="AU51" s="51" t="n"/>
      <c r="AV51" s="52" t="n"/>
      <c r="AW51" s="53" t="n"/>
      <c r="AX51" s="53" t="n"/>
      <c r="AY51" s="53" t="n"/>
      <c r="AZ51" s="117" t="n"/>
      <c r="BA51" s="47" t="n"/>
      <c r="BB51" s="51" t="n"/>
      <c r="BC51" s="148" t="n"/>
      <c r="BD51" s="2" t="n"/>
    </row>
    <row r="52" ht="14" customHeight="1" s="132">
      <c r="A52" s="148" t="n"/>
      <c r="B52" s="5" t="n"/>
      <c r="C52" s="31" t="n"/>
      <c r="D52" s="31" t="n"/>
      <c r="E52" s="31" t="n"/>
      <c r="F52" s="31" t="n"/>
      <c r="G52" s="31" t="n"/>
      <c r="H52" s="62" t="n">
        <v>0</v>
      </c>
      <c r="I52" s="63">
        <f>H52/0.539957</f>
        <v/>
      </c>
      <c r="J52" s="32">
        <f>I52/O52</f>
        <v/>
      </c>
      <c r="K52" s="32">
        <f>K51+J52</f>
        <v/>
      </c>
      <c r="L52" s="32">
        <f>K52/60</f>
        <v/>
      </c>
      <c r="M52" s="26">
        <f>Топливо!$F$5+E52</f>
        <v/>
      </c>
      <c r="N52" s="33">
        <f>M52*1.852</f>
        <v/>
      </c>
      <c r="O52" s="34">
        <f>N52/60</f>
        <v/>
      </c>
      <c r="P52" s="148" t="n"/>
      <c r="Q52" s="115" t="n"/>
      <c r="R52" s="115" t="n"/>
      <c r="S52" s="115" t="n"/>
      <c r="T52" s="115" t="n"/>
      <c r="U52" s="55" t="n"/>
      <c r="V52" s="58" t="n"/>
      <c r="W52" s="57" t="n"/>
      <c r="X52" s="57" t="n"/>
      <c r="Y52" s="57" t="n"/>
      <c r="Z52" s="115" t="n"/>
      <c r="AA52" s="140" t="n"/>
      <c r="AB52" s="55" t="n"/>
      <c r="AC52" s="146" t="n"/>
      <c r="AD52" s="115" t="n"/>
      <c r="AE52" s="115" t="n"/>
      <c r="AF52" s="115" t="n"/>
      <c r="AG52" s="115" t="n"/>
      <c r="AH52" s="55" t="n"/>
      <c r="AI52" s="58" t="n"/>
      <c r="AJ52" s="57" t="n"/>
      <c r="AK52" s="57" t="n"/>
      <c r="AL52" s="57" t="n"/>
      <c r="AM52" s="115" t="n"/>
      <c r="AN52" s="140" t="n"/>
      <c r="AO52" s="55" t="n"/>
      <c r="AP52" s="146" t="n"/>
      <c r="AQ52" s="115" t="n"/>
      <c r="AR52" s="115" t="n"/>
      <c r="AS52" s="115" t="n"/>
      <c r="AT52" s="115" t="n"/>
      <c r="AU52" s="55" t="n"/>
      <c r="AV52" s="58" t="n"/>
      <c r="AW52" s="57" t="n"/>
      <c r="AX52" s="57" t="n"/>
      <c r="AY52" s="57" t="n"/>
      <c r="AZ52" s="115" t="n"/>
      <c r="BA52" s="140" t="n"/>
      <c r="BB52" s="55" t="n"/>
      <c r="BC52" s="148" t="n"/>
      <c r="BD52" s="2" t="n"/>
    </row>
    <row r="53" ht="14" customHeight="1" s="132">
      <c r="A53" s="148" t="n"/>
      <c r="B53" s="35" t="n"/>
      <c r="C53" s="26" t="n"/>
      <c r="D53" s="26" t="n"/>
      <c r="E53" s="26" t="n"/>
      <c r="F53" s="26" t="n"/>
      <c r="G53" s="26" t="n"/>
      <c r="H53" s="62" t="n">
        <v>0</v>
      </c>
      <c r="I53" s="63">
        <f>H53/0.539957</f>
        <v/>
      </c>
      <c r="J53" s="27">
        <f>I53/O53</f>
        <v/>
      </c>
      <c r="K53" s="27">
        <f>J53+K52</f>
        <v/>
      </c>
      <c r="L53" s="27">
        <f>K53/60</f>
        <v/>
      </c>
      <c r="M53" s="26">
        <f>Топливо!$F$5+E53</f>
        <v/>
      </c>
      <c r="N53" s="28">
        <f>M53*1.852</f>
        <v/>
      </c>
      <c r="O53" s="29">
        <f>N53/60</f>
        <v/>
      </c>
      <c r="P53" s="148" t="n"/>
      <c r="Q53" s="117" t="n"/>
      <c r="R53" s="117" t="n"/>
      <c r="S53" s="117" t="n"/>
      <c r="T53" s="117" t="n"/>
      <c r="U53" s="51" t="n"/>
      <c r="V53" s="52" t="n"/>
      <c r="W53" s="53" t="n"/>
      <c r="X53" s="53" t="n"/>
      <c r="Y53" s="53" t="n"/>
      <c r="Z53" s="117" t="n"/>
      <c r="AA53" s="47" t="n"/>
      <c r="AB53" s="51" t="n"/>
      <c r="AC53" s="146" t="n"/>
      <c r="AD53" s="117" t="n"/>
      <c r="AE53" s="117" t="n"/>
      <c r="AF53" s="117" t="n"/>
      <c r="AG53" s="117" t="n"/>
      <c r="AH53" s="51" t="n"/>
      <c r="AI53" s="52" t="n"/>
      <c r="AJ53" s="53" t="n"/>
      <c r="AK53" s="53" t="n"/>
      <c r="AL53" s="53" t="n"/>
      <c r="AM53" s="117" t="n"/>
      <c r="AN53" s="47" t="n"/>
      <c r="AO53" s="51" t="n"/>
      <c r="AP53" s="146" t="n"/>
      <c r="AQ53" s="117" t="n"/>
      <c r="AR53" s="117" t="n"/>
      <c r="AS53" s="117" t="n"/>
      <c r="AT53" s="117" t="n"/>
      <c r="AU53" s="51" t="n"/>
      <c r="AV53" s="52" t="n"/>
      <c r="AW53" s="53" t="n"/>
      <c r="AX53" s="53" t="n"/>
      <c r="AY53" s="53" t="n"/>
      <c r="AZ53" s="117" t="n"/>
      <c r="BA53" s="47" t="n"/>
      <c r="BB53" s="51" t="n"/>
      <c r="BC53" s="148" t="n"/>
      <c r="BD53" s="2" t="n"/>
    </row>
    <row r="54" ht="14" customHeight="1" s="132">
      <c r="A54" s="148" t="n"/>
      <c r="B54" s="5" t="n"/>
      <c r="C54" s="31" t="n"/>
      <c r="D54" s="31" t="n"/>
      <c r="E54" s="31" t="n"/>
      <c r="F54" s="31" t="n"/>
      <c r="G54" s="31" t="n"/>
      <c r="H54" s="62" t="n">
        <v>0</v>
      </c>
      <c r="I54" s="63">
        <f>H54/0.539957</f>
        <v/>
      </c>
      <c r="J54" s="32">
        <f>I54/O54</f>
        <v/>
      </c>
      <c r="K54" s="32">
        <f>K53+J54</f>
        <v/>
      </c>
      <c r="L54" s="32">
        <f>K54/60</f>
        <v/>
      </c>
      <c r="M54" s="26">
        <f>Топливо!$F$5+E54</f>
        <v/>
      </c>
      <c r="N54" s="33">
        <f>M54*1.852</f>
        <v/>
      </c>
      <c r="O54" s="34">
        <f>N54/60</f>
        <v/>
      </c>
      <c r="P54" s="148" t="n"/>
      <c r="Q54" s="115" t="n"/>
      <c r="R54" s="115" t="n"/>
      <c r="S54" s="115" t="n"/>
      <c r="T54" s="115" t="n"/>
      <c r="U54" s="55" t="n"/>
      <c r="V54" s="58" t="n"/>
      <c r="W54" s="57" t="n"/>
      <c r="X54" s="57" t="n"/>
      <c r="Y54" s="57" t="n"/>
      <c r="Z54" s="115" t="n"/>
      <c r="AA54" s="140" t="n"/>
      <c r="AB54" s="55" t="n"/>
      <c r="AC54" s="146" t="n"/>
      <c r="AD54" s="115" t="n"/>
      <c r="AE54" s="115" t="n"/>
      <c r="AF54" s="115" t="n"/>
      <c r="AG54" s="115" t="n"/>
      <c r="AH54" s="55" t="n"/>
      <c r="AI54" s="58" t="n"/>
      <c r="AJ54" s="57" t="n"/>
      <c r="AK54" s="57" t="n"/>
      <c r="AL54" s="57" t="n"/>
      <c r="AM54" s="115" t="n"/>
      <c r="AN54" s="140" t="n"/>
      <c r="AO54" s="55" t="n"/>
      <c r="AP54" s="146" t="n"/>
      <c r="AQ54" s="115" t="n"/>
      <c r="AR54" s="115" t="n"/>
      <c r="AS54" s="115" t="n"/>
      <c r="AT54" s="115" t="n"/>
      <c r="AU54" s="55" t="n"/>
      <c r="AV54" s="58" t="n"/>
      <c r="AW54" s="57" t="n"/>
      <c r="AX54" s="57" t="n"/>
      <c r="AY54" s="57" t="n"/>
      <c r="AZ54" s="115" t="n"/>
      <c r="BA54" s="140" t="n"/>
      <c r="BB54" s="55" t="n"/>
      <c r="BC54" s="148" t="n"/>
      <c r="BD54" s="2" t="n"/>
    </row>
    <row r="55" ht="14" customHeight="1" s="132">
      <c r="A55" s="148" t="n"/>
      <c r="B55" s="35" t="n"/>
      <c r="C55" s="26" t="n"/>
      <c r="D55" s="26" t="n"/>
      <c r="E55" s="26" t="n"/>
      <c r="F55" s="26" t="n"/>
      <c r="G55" s="26" t="n"/>
      <c r="H55" s="62" t="n">
        <v>0</v>
      </c>
      <c r="I55" s="63">
        <f>H55/0.539957</f>
        <v/>
      </c>
      <c r="J55" s="27">
        <f>I55/O55</f>
        <v/>
      </c>
      <c r="K55" s="27">
        <f>J55+K54</f>
        <v/>
      </c>
      <c r="L55" s="27">
        <f>K55/60</f>
        <v/>
      </c>
      <c r="M55" s="26">
        <f>Топливо!$F$5+E55</f>
        <v/>
      </c>
      <c r="N55" s="28">
        <f>M55*1.852</f>
        <v/>
      </c>
      <c r="O55" s="29">
        <f>N55/60</f>
        <v/>
      </c>
      <c r="P55" s="148" t="n"/>
      <c r="Q55" s="117" t="n"/>
      <c r="R55" s="117" t="n"/>
      <c r="S55" s="117" t="n"/>
      <c r="T55" s="117" t="n"/>
      <c r="U55" s="51" t="n"/>
      <c r="V55" s="52" t="n"/>
      <c r="W55" s="53" t="n"/>
      <c r="X55" s="53" t="n"/>
      <c r="Y55" s="53" t="n"/>
      <c r="Z55" s="117" t="n"/>
      <c r="AA55" s="47" t="n"/>
      <c r="AB55" s="51" t="n"/>
      <c r="AC55" s="146" t="n"/>
      <c r="AD55" s="117" t="n"/>
      <c r="AE55" s="117" t="n"/>
      <c r="AF55" s="117" t="n"/>
      <c r="AG55" s="117" t="n"/>
      <c r="AH55" s="51" t="n"/>
      <c r="AI55" s="52" t="n"/>
      <c r="AJ55" s="53" t="n"/>
      <c r="AK55" s="53" t="n"/>
      <c r="AL55" s="53" t="n"/>
      <c r="AM55" s="117" t="n"/>
      <c r="AN55" s="47" t="n"/>
      <c r="AO55" s="51" t="n"/>
      <c r="AP55" s="146" t="n"/>
      <c r="AQ55" s="117" t="n"/>
      <c r="AR55" s="117" t="n"/>
      <c r="AS55" s="117" t="n"/>
      <c r="AT55" s="117" t="n"/>
      <c r="AU55" s="51" t="n"/>
      <c r="AV55" s="52" t="n"/>
      <c r="AW55" s="53" t="n"/>
      <c r="AX55" s="53" t="n"/>
      <c r="AY55" s="53" t="n"/>
      <c r="AZ55" s="117" t="n"/>
      <c r="BA55" s="47" t="n"/>
      <c r="BB55" s="51" t="n"/>
      <c r="BC55" s="148" t="n"/>
      <c r="BD55" s="2" t="n"/>
    </row>
    <row r="56" ht="14" customHeight="1" s="132">
      <c r="A56" s="148" t="n"/>
      <c r="B56" s="5" t="n"/>
      <c r="C56" s="31" t="n"/>
      <c r="D56" s="31" t="n"/>
      <c r="E56" s="31" t="n"/>
      <c r="F56" s="31" t="n"/>
      <c r="G56" s="31" t="n"/>
      <c r="H56" s="62" t="n">
        <v>0</v>
      </c>
      <c r="I56" s="63">
        <f>H56/0.539957</f>
        <v/>
      </c>
      <c r="J56" s="32">
        <f>I56/O56</f>
        <v/>
      </c>
      <c r="K56" s="32">
        <f>K55+J56</f>
        <v/>
      </c>
      <c r="L56" s="32">
        <f>K56/60</f>
        <v/>
      </c>
      <c r="M56" s="26">
        <f>Топливо!$F$5+E56</f>
        <v/>
      </c>
      <c r="N56" s="33">
        <f>M56*1.852</f>
        <v/>
      </c>
      <c r="O56" s="34">
        <f>N56/60</f>
        <v/>
      </c>
      <c r="P56" s="148" t="n"/>
      <c r="Q56" s="115" t="n"/>
      <c r="R56" s="115" t="n"/>
      <c r="S56" s="115" t="n"/>
      <c r="T56" s="115" t="n"/>
      <c r="U56" s="55" t="n"/>
      <c r="V56" s="58" t="n"/>
      <c r="W56" s="57" t="n"/>
      <c r="X56" s="57" t="n"/>
      <c r="Y56" s="57" t="n"/>
      <c r="Z56" s="115" t="n"/>
      <c r="AA56" s="140" t="n"/>
      <c r="AB56" s="55" t="n"/>
      <c r="AC56" s="146" t="n"/>
      <c r="AD56" s="115" t="n"/>
      <c r="AE56" s="115" t="n"/>
      <c r="AF56" s="115" t="n"/>
      <c r="AG56" s="115" t="n"/>
      <c r="AH56" s="55" t="n"/>
      <c r="AI56" s="58" t="n"/>
      <c r="AJ56" s="57" t="n"/>
      <c r="AK56" s="57" t="n"/>
      <c r="AL56" s="57" t="n"/>
      <c r="AM56" s="115" t="n"/>
      <c r="AN56" s="140" t="n"/>
      <c r="AO56" s="55" t="n"/>
      <c r="AP56" s="146" t="n"/>
      <c r="AQ56" s="115" t="n"/>
      <c r="AR56" s="115" t="n"/>
      <c r="AS56" s="115" t="n"/>
      <c r="AT56" s="115" t="n"/>
      <c r="AU56" s="55" t="n"/>
      <c r="AV56" s="58" t="n"/>
      <c r="AW56" s="57" t="n"/>
      <c r="AX56" s="57" t="n"/>
      <c r="AY56" s="57" t="n"/>
      <c r="AZ56" s="115" t="n"/>
      <c r="BA56" s="140" t="n"/>
      <c r="BB56" s="55" t="n"/>
      <c r="BC56" s="148" t="n"/>
      <c r="BD56" s="2" t="n"/>
    </row>
    <row r="57" ht="14" customHeight="1" s="132">
      <c r="A57" s="148" t="n"/>
      <c r="B57" s="35" t="n"/>
      <c r="C57" s="26" t="n"/>
      <c r="D57" s="26" t="n"/>
      <c r="E57" s="26" t="n"/>
      <c r="F57" s="26" t="n"/>
      <c r="G57" s="26" t="n"/>
      <c r="H57" s="62" t="n">
        <v>0</v>
      </c>
      <c r="I57" s="63">
        <f>H57/0.539957</f>
        <v/>
      </c>
      <c r="J57" s="27">
        <f>I57/O57</f>
        <v/>
      </c>
      <c r="K57" s="27">
        <f>J57+K56</f>
        <v/>
      </c>
      <c r="L57" s="27">
        <f>K57/60</f>
        <v/>
      </c>
      <c r="M57" s="26">
        <f>Топливо!$F$5+E57</f>
        <v/>
      </c>
      <c r="N57" s="28">
        <f>M57*1.852</f>
        <v/>
      </c>
      <c r="O57" s="29">
        <f>N57/60</f>
        <v/>
      </c>
      <c r="P57" s="148" t="n"/>
      <c r="Q57" s="117" t="n"/>
      <c r="R57" s="117" t="n"/>
      <c r="S57" s="117" t="n"/>
      <c r="T57" s="117" t="n"/>
      <c r="U57" s="51" t="n"/>
      <c r="V57" s="52" t="n"/>
      <c r="W57" s="53" t="n"/>
      <c r="X57" s="53" t="n"/>
      <c r="Y57" s="53" t="n"/>
      <c r="Z57" s="117" t="n"/>
      <c r="AA57" s="47" t="n"/>
      <c r="AB57" s="51" t="n"/>
      <c r="AC57" s="146" t="n"/>
      <c r="AD57" s="117" t="n"/>
      <c r="AE57" s="117" t="n"/>
      <c r="AF57" s="117" t="n"/>
      <c r="AG57" s="117" t="n"/>
      <c r="AH57" s="51" t="n"/>
      <c r="AI57" s="52" t="n"/>
      <c r="AJ57" s="53" t="n"/>
      <c r="AK57" s="53" t="n"/>
      <c r="AL57" s="53" t="n"/>
      <c r="AM57" s="117" t="n"/>
      <c r="AN57" s="47" t="n"/>
      <c r="AO57" s="51" t="n"/>
      <c r="AP57" s="146" t="n"/>
      <c r="AQ57" s="117" t="n"/>
      <c r="AR57" s="117" t="n"/>
      <c r="AS57" s="117" t="n"/>
      <c r="AT57" s="117" t="n"/>
      <c r="AU57" s="51" t="n"/>
      <c r="AV57" s="52" t="n"/>
      <c r="AW57" s="53" t="n"/>
      <c r="AX57" s="53" t="n"/>
      <c r="AY57" s="53" t="n"/>
      <c r="AZ57" s="117" t="n"/>
      <c r="BA57" s="47" t="n"/>
      <c r="BB57" s="51" t="n"/>
      <c r="BC57" s="148" t="n"/>
      <c r="BD57" s="2" t="n"/>
    </row>
    <row r="58" ht="14" customHeight="1" s="132">
      <c r="A58" s="148" t="n"/>
      <c r="B58" s="5" t="n"/>
      <c r="C58" s="31" t="n"/>
      <c r="D58" s="31" t="n"/>
      <c r="E58" s="31" t="n"/>
      <c r="F58" s="31" t="n"/>
      <c r="G58" s="31" t="n"/>
      <c r="H58" s="62" t="n">
        <v>0</v>
      </c>
      <c r="I58" s="63">
        <f>H58/0.539957</f>
        <v/>
      </c>
      <c r="J58" s="32">
        <f>I58/O58</f>
        <v/>
      </c>
      <c r="K58" s="32">
        <f>K57+J58</f>
        <v/>
      </c>
      <c r="L58" s="32">
        <f>K58/60</f>
        <v/>
      </c>
      <c r="M58" s="26">
        <f>Топливо!$F$5+E58</f>
        <v/>
      </c>
      <c r="N58" s="33">
        <f>M58*1.852</f>
        <v/>
      </c>
      <c r="O58" s="34">
        <f>N58/60</f>
        <v/>
      </c>
      <c r="P58" s="148" t="n"/>
      <c r="Q58" s="115" t="n"/>
      <c r="R58" s="115" t="n"/>
      <c r="S58" s="115" t="n"/>
      <c r="T58" s="115" t="n"/>
      <c r="U58" s="55" t="n"/>
      <c r="V58" s="58" t="n"/>
      <c r="W58" s="57" t="n"/>
      <c r="X58" s="57" t="n"/>
      <c r="Y58" s="57" t="n"/>
      <c r="Z58" s="115" t="n"/>
      <c r="AA58" s="140" t="n"/>
      <c r="AB58" s="55" t="n"/>
      <c r="AC58" s="146" t="n"/>
      <c r="AD58" s="115" t="n"/>
      <c r="AE58" s="115" t="n"/>
      <c r="AF58" s="115" t="n"/>
      <c r="AG58" s="115" t="n"/>
      <c r="AH58" s="55" t="n"/>
      <c r="AI58" s="58" t="n"/>
      <c r="AJ58" s="57" t="n"/>
      <c r="AK58" s="57" t="n"/>
      <c r="AL58" s="57" t="n"/>
      <c r="AM58" s="115" t="n"/>
      <c r="AN58" s="140" t="n"/>
      <c r="AO58" s="55" t="n"/>
      <c r="AP58" s="146" t="n"/>
      <c r="AQ58" s="115" t="n"/>
      <c r="AR58" s="115" t="n"/>
      <c r="AS58" s="115" t="n"/>
      <c r="AT58" s="115" t="n"/>
      <c r="AU58" s="55" t="n"/>
      <c r="AV58" s="58" t="n"/>
      <c r="AW58" s="57" t="n"/>
      <c r="AX58" s="57" t="n"/>
      <c r="AY58" s="57" t="n"/>
      <c r="AZ58" s="115" t="n"/>
      <c r="BA58" s="140" t="n"/>
      <c r="BB58" s="55" t="n"/>
      <c r="BC58" s="148" t="n"/>
      <c r="BD58" s="2" t="n"/>
    </row>
    <row r="59" ht="14" customHeight="1" s="132">
      <c r="A59" s="148" t="n"/>
      <c r="B59" s="35" t="n"/>
      <c r="C59" s="26" t="n"/>
      <c r="D59" s="26" t="n"/>
      <c r="E59" s="26" t="n"/>
      <c r="F59" s="26" t="n"/>
      <c r="G59" s="26" t="n"/>
      <c r="H59" s="62" t="n">
        <v>0</v>
      </c>
      <c r="I59" s="63">
        <f>H59/0.539957</f>
        <v/>
      </c>
      <c r="J59" s="27">
        <f>I59/O59</f>
        <v/>
      </c>
      <c r="K59" s="27">
        <f>J59+K58</f>
        <v/>
      </c>
      <c r="L59" s="27">
        <f>K59/60</f>
        <v/>
      </c>
      <c r="M59" s="26">
        <f>Топливо!$F$5+E59</f>
        <v/>
      </c>
      <c r="N59" s="28">
        <f>M59*1.852</f>
        <v/>
      </c>
      <c r="O59" s="29">
        <f>N59/60</f>
        <v/>
      </c>
      <c r="P59" s="148" t="n"/>
      <c r="Q59" s="117" t="n"/>
      <c r="R59" s="117" t="n"/>
      <c r="S59" s="117" t="n"/>
      <c r="T59" s="117" t="n"/>
      <c r="U59" s="51" t="n"/>
      <c r="V59" s="52" t="n"/>
      <c r="W59" s="53" t="n"/>
      <c r="X59" s="53" t="n"/>
      <c r="Y59" s="53" t="n"/>
      <c r="Z59" s="117" t="n"/>
      <c r="AA59" s="47" t="n"/>
      <c r="AB59" s="51" t="n"/>
      <c r="AC59" s="146" t="n"/>
      <c r="AD59" s="117" t="n"/>
      <c r="AE59" s="117" t="n"/>
      <c r="AF59" s="117" t="n"/>
      <c r="AG59" s="117" t="n"/>
      <c r="AH59" s="51" t="n"/>
      <c r="AI59" s="52" t="n"/>
      <c r="AJ59" s="53" t="n"/>
      <c r="AK59" s="53" t="n"/>
      <c r="AL59" s="53" t="n"/>
      <c r="AM59" s="117" t="n"/>
      <c r="AN59" s="47" t="n"/>
      <c r="AO59" s="51" t="n"/>
      <c r="AP59" s="146" t="n"/>
      <c r="AQ59" s="117" t="n"/>
      <c r="AR59" s="117" t="n"/>
      <c r="AS59" s="117" t="n"/>
      <c r="AT59" s="117" t="n"/>
      <c r="AU59" s="51" t="n"/>
      <c r="AV59" s="52" t="n"/>
      <c r="AW59" s="53" t="n"/>
      <c r="AX59" s="53" t="n"/>
      <c r="AY59" s="53" t="n"/>
      <c r="AZ59" s="117" t="n"/>
      <c r="BA59" s="47" t="n"/>
      <c r="BB59" s="51" t="n"/>
      <c r="BC59" s="148" t="n"/>
      <c r="BD59" s="2" t="n"/>
    </row>
    <row r="60" ht="14" customHeight="1" s="132">
      <c r="A60" s="148" t="n"/>
      <c r="B60" s="5" t="n"/>
      <c r="C60" s="31" t="n"/>
      <c r="D60" s="31" t="n"/>
      <c r="E60" s="31" t="n"/>
      <c r="F60" s="31" t="n"/>
      <c r="G60" s="31" t="n"/>
      <c r="H60" s="62" t="n">
        <v>0</v>
      </c>
      <c r="I60" s="63">
        <f>H60/0.539957</f>
        <v/>
      </c>
      <c r="J60" s="32">
        <f>I60/O60</f>
        <v/>
      </c>
      <c r="K60" s="32">
        <f>K59+J60</f>
        <v/>
      </c>
      <c r="L60" s="32">
        <f>K60/60</f>
        <v/>
      </c>
      <c r="M60" s="26">
        <f>Топливо!$F$5+E60</f>
        <v/>
      </c>
      <c r="N60" s="33">
        <f>M60*1.852</f>
        <v/>
      </c>
      <c r="O60" s="34">
        <f>N60/60</f>
        <v/>
      </c>
      <c r="P60" s="148" t="n"/>
      <c r="Q60" s="115" t="n"/>
      <c r="R60" s="115" t="n"/>
      <c r="S60" s="115" t="n"/>
      <c r="T60" s="115" t="n"/>
      <c r="U60" s="55" t="n"/>
      <c r="V60" s="58" t="n"/>
      <c r="W60" s="57" t="n"/>
      <c r="X60" s="57" t="n"/>
      <c r="Y60" s="57" t="n"/>
      <c r="Z60" s="115" t="n"/>
      <c r="AA60" s="140" t="n"/>
      <c r="AB60" s="55" t="n"/>
      <c r="AC60" s="146" t="n"/>
      <c r="AD60" s="115" t="n"/>
      <c r="AE60" s="115" t="n"/>
      <c r="AF60" s="115" t="n"/>
      <c r="AG60" s="115" t="n"/>
      <c r="AH60" s="55" t="n"/>
      <c r="AI60" s="58" t="n"/>
      <c r="AJ60" s="57" t="n"/>
      <c r="AK60" s="57" t="n"/>
      <c r="AL60" s="57" t="n"/>
      <c r="AM60" s="115" t="n"/>
      <c r="AN60" s="140" t="n"/>
      <c r="AO60" s="55" t="n"/>
      <c r="AP60" s="146" t="n"/>
      <c r="AQ60" s="115" t="n"/>
      <c r="AR60" s="115" t="n"/>
      <c r="AS60" s="115" t="n"/>
      <c r="AT60" s="115" t="n"/>
      <c r="AU60" s="55" t="n"/>
      <c r="AV60" s="58" t="n"/>
      <c r="AW60" s="57" t="n"/>
      <c r="AX60" s="57" t="n"/>
      <c r="AY60" s="57" t="n"/>
      <c r="AZ60" s="115" t="n"/>
      <c r="BA60" s="140" t="n"/>
      <c r="BB60" s="55" t="n"/>
      <c r="BC60" s="148" t="n"/>
      <c r="BD60" s="2" t="n"/>
    </row>
    <row r="61" ht="14" customHeight="1" s="132">
      <c r="A61" s="148" t="n"/>
      <c r="B61" s="35" t="n"/>
      <c r="C61" s="26" t="n"/>
      <c r="D61" s="26" t="n"/>
      <c r="E61" s="26" t="n"/>
      <c r="F61" s="26" t="n"/>
      <c r="G61" s="26" t="n"/>
      <c r="H61" s="62" t="n">
        <v>0</v>
      </c>
      <c r="I61" s="63">
        <f>H61/0.539957</f>
        <v/>
      </c>
      <c r="J61" s="27">
        <f>I61/O61</f>
        <v/>
      </c>
      <c r="K61" s="27">
        <f>J61+K60</f>
        <v/>
      </c>
      <c r="L61" s="27">
        <f>K61/60</f>
        <v/>
      </c>
      <c r="M61" s="26">
        <f>Топливо!$F$5+E61</f>
        <v/>
      </c>
      <c r="N61" s="28">
        <f>M61*1.852</f>
        <v/>
      </c>
      <c r="O61" s="29">
        <f>N61/60</f>
        <v/>
      </c>
      <c r="P61" s="148" t="n"/>
      <c r="Q61" s="117" t="n"/>
      <c r="R61" s="117" t="n"/>
      <c r="S61" s="117" t="n"/>
      <c r="T61" s="117" t="n"/>
      <c r="U61" s="51" t="n"/>
      <c r="V61" s="52" t="n"/>
      <c r="W61" s="53" t="n"/>
      <c r="X61" s="53" t="n"/>
      <c r="Y61" s="53" t="n"/>
      <c r="Z61" s="117" t="n"/>
      <c r="AA61" s="47" t="n"/>
      <c r="AB61" s="51" t="n"/>
      <c r="AC61" s="146" t="n"/>
      <c r="AD61" s="117" t="n"/>
      <c r="AE61" s="117" t="n"/>
      <c r="AF61" s="117" t="n"/>
      <c r="AG61" s="117" t="n"/>
      <c r="AH61" s="51" t="n"/>
      <c r="AI61" s="52" t="n"/>
      <c r="AJ61" s="53" t="n"/>
      <c r="AK61" s="53" t="n"/>
      <c r="AL61" s="53" t="n"/>
      <c r="AM61" s="117" t="n"/>
      <c r="AN61" s="47" t="n"/>
      <c r="AO61" s="51" t="n"/>
      <c r="AP61" s="146" t="n"/>
      <c r="AQ61" s="117" t="n"/>
      <c r="AR61" s="117" t="n"/>
      <c r="AS61" s="117" t="n"/>
      <c r="AT61" s="117" t="n"/>
      <c r="AU61" s="51" t="n"/>
      <c r="AV61" s="52" t="n"/>
      <c r="AW61" s="53" t="n"/>
      <c r="AX61" s="53" t="n"/>
      <c r="AY61" s="53" t="n"/>
      <c r="AZ61" s="117" t="n"/>
      <c r="BA61" s="47" t="n"/>
      <c r="BB61" s="51" t="n"/>
      <c r="BC61" s="148" t="n"/>
      <c r="BD61" s="2" t="n"/>
    </row>
    <row r="62" ht="14" customHeight="1" s="132">
      <c r="A62" s="148" t="n"/>
      <c r="B62" s="5" t="n"/>
      <c r="C62" s="31" t="n"/>
      <c r="D62" s="31" t="n"/>
      <c r="E62" s="31" t="n"/>
      <c r="F62" s="31" t="n"/>
      <c r="G62" s="31" t="n"/>
      <c r="H62" s="62" t="n">
        <v>0</v>
      </c>
      <c r="I62" s="63">
        <f>H62/0.539957</f>
        <v/>
      </c>
      <c r="J62" s="32">
        <f>I62/O62</f>
        <v/>
      </c>
      <c r="K62" s="32">
        <f>K61+J62</f>
        <v/>
      </c>
      <c r="L62" s="32">
        <f>K62/60</f>
        <v/>
      </c>
      <c r="M62" s="26">
        <f>Топливо!$F$5+E62</f>
        <v/>
      </c>
      <c r="N62" s="33">
        <f>M62*1.852</f>
        <v/>
      </c>
      <c r="O62" s="34">
        <f>N62/60</f>
        <v/>
      </c>
      <c r="P62" s="148" t="n"/>
      <c r="Q62" s="115" t="n"/>
      <c r="R62" s="115" t="n"/>
      <c r="S62" s="115" t="n"/>
      <c r="T62" s="115" t="n"/>
      <c r="U62" s="55" t="n"/>
      <c r="V62" s="58" t="n"/>
      <c r="W62" s="57" t="n"/>
      <c r="X62" s="57" t="n"/>
      <c r="Y62" s="57" t="n"/>
      <c r="Z62" s="115" t="n"/>
      <c r="AA62" s="140" t="n"/>
      <c r="AB62" s="55" t="n"/>
      <c r="AC62" s="146" t="n"/>
      <c r="AD62" s="115" t="n"/>
      <c r="AE62" s="115" t="n"/>
      <c r="AF62" s="115" t="n"/>
      <c r="AG62" s="115" t="n"/>
      <c r="AH62" s="55" t="n"/>
      <c r="AI62" s="58" t="n"/>
      <c r="AJ62" s="57" t="n"/>
      <c r="AK62" s="57" t="n"/>
      <c r="AL62" s="57" t="n"/>
      <c r="AM62" s="115" t="n"/>
      <c r="AN62" s="140" t="n"/>
      <c r="AO62" s="55" t="n"/>
      <c r="AP62" s="146" t="n"/>
      <c r="AQ62" s="115" t="n"/>
      <c r="AR62" s="115" t="n"/>
      <c r="AS62" s="115" t="n"/>
      <c r="AT62" s="115" t="n"/>
      <c r="AU62" s="55" t="n"/>
      <c r="AV62" s="58" t="n"/>
      <c r="AW62" s="57" t="n"/>
      <c r="AX62" s="57" t="n"/>
      <c r="AY62" s="57" t="n"/>
      <c r="AZ62" s="115" t="n"/>
      <c r="BA62" s="140" t="n"/>
      <c r="BB62" s="55" t="n"/>
      <c r="BC62" s="148" t="n"/>
      <c r="BD62" s="2" t="n"/>
    </row>
    <row r="63" ht="14" customHeight="1" s="132">
      <c r="A63" s="148" t="n"/>
      <c r="B63" s="35" t="n"/>
      <c r="C63" s="26" t="n"/>
      <c r="D63" s="26" t="n"/>
      <c r="E63" s="26" t="n"/>
      <c r="F63" s="26" t="n"/>
      <c r="G63" s="26" t="n"/>
      <c r="H63" s="62" t="n">
        <v>0</v>
      </c>
      <c r="I63" s="63">
        <f>H63/0.539957</f>
        <v/>
      </c>
      <c r="J63" s="27">
        <f>I63/O63</f>
        <v/>
      </c>
      <c r="K63" s="27">
        <f>J63+K62</f>
        <v/>
      </c>
      <c r="L63" s="27">
        <f>K63/60</f>
        <v/>
      </c>
      <c r="M63" s="26">
        <f>Топливо!$F$5+E63</f>
        <v/>
      </c>
      <c r="N63" s="28">
        <f>M63*1.852</f>
        <v/>
      </c>
      <c r="O63" s="29">
        <f>N63/60</f>
        <v/>
      </c>
      <c r="P63" s="148" t="n"/>
      <c r="Q63" s="117" t="n"/>
      <c r="R63" s="117" t="n"/>
      <c r="S63" s="117" t="n"/>
      <c r="T63" s="117" t="n"/>
      <c r="U63" s="51" t="n"/>
      <c r="V63" s="52" t="n"/>
      <c r="W63" s="53" t="n"/>
      <c r="X63" s="53" t="n"/>
      <c r="Y63" s="53" t="n"/>
      <c r="Z63" s="117" t="n"/>
      <c r="AA63" s="47" t="n"/>
      <c r="AB63" s="51" t="n"/>
      <c r="AC63" s="146" t="n"/>
      <c r="AD63" s="117" t="n"/>
      <c r="AE63" s="117" t="n"/>
      <c r="AF63" s="117" t="n"/>
      <c r="AG63" s="117" t="n"/>
      <c r="AH63" s="51" t="n"/>
      <c r="AI63" s="52" t="n"/>
      <c r="AJ63" s="53" t="n"/>
      <c r="AK63" s="53" t="n"/>
      <c r="AL63" s="53" t="n"/>
      <c r="AM63" s="117" t="n"/>
      <c r="AN63" s="47" t="n"/>
      <c r="AO63" s="51" t="n"/>
      <c r="AP63" s="146" t="n"/>
      <c r="AQ63" s="117" t="n"/>
      <c r="AR63" s="117" t="n"/>
      <c r="AS63" s="117" t="n"/>
      <c r="AT63" s="117" t="n"/>
      <c r="AU63" s="51" t="n"/>
      <c r="AV63" s="52" t="n"/>
      <c r="AW63" s="53" t="n"/>
      <c r="AX63" s="53" t="n"/>
      <c r="AY63" s="53" t="n"/>
      <c r="AZ63" s="117" t="n"/>
      <c r="BA63" s="47" t="n"/>
      <c r="BB63" s="51" t="n"/>
      <c r="BC63" s="148" t="n"/>
      <c r="BD63" s="2" t="n"/>
    </row>
    <row r="64" ht="14" customHeight="1" s="132">
      <c r="A64" s="148" t="n"/>
      <c r="B64" s="5" t="n"/>
      <c r="C64" s="31" t="n"/>
      <c r="D64" s="31" t="n"/>
      <c r="E64" s="31" t="n"/>
      <c r="F64" s="31" t="n"/>
      <c r="G64" s="31" t="n"/>
      <c r="H64" s="62" t="n">
        <v>0</v>
      </c>
      <c r="I64" s="63">
        <f>H64/0.539957</f>
        <v/>
      </c>
      <c r="J64" s="32">
        <f>I64/O64</f>
        <v/>
      </c>
      <c r="K64" s="32">
        <f>K63+J64</f>
        <v/>
      </c>
      <c r="L64" s="32">
        <f>K64/60</f>
        <v/>
      </c>
      <c r="M64" s="26">
        <f>Топливо!$F$5+E64</f>
        <v/>
      </c>
      <c r="N64" s="33">
        <f>M64*1.852</f>
        <v/>
      </c>
      <c r="O64" s="34">
        <f>N64/60</f>
        <v/>
      </c>
      <c r="P64" s="148" t="n"/>
      <c r="Q64" s="115" t="n"/>
      <c r="R64" s="115" t="n"/>
      <c r="S64" s="115" t="n"/>
      <c r="T64" s="115" t="n"/>
      <c r="U64" s="55" t="n"/>
      <c r="V64" s="58" t="n"/>
      <c r="W64" s="57" t="n"/>
      <c r="X64" s="57" t="n"/>
      <c r="Y64" s="57" t="n"/>
      <c r="Z64" s="115" t="n"/>
      <c r="AA64" s="140" t="n"/>
      <c r="AB64" s="55" t="n"/>
      <c r="AC64" s="146" t="n"/>
      <c r="AD64" s="115" t="n"/>
      <c r="AE64" s="115" t="n"/>
      <c r="AF64" s="115" t="n"/>
      <c r="AG64" s="115" t="n"/>
      <c r="AH64" s="55" t="n"/>
      <c r="AI64" s="58" t="n"/>
      <c r="AJ64" s="57" t="n"/>
      <c r="AK64" s="57" t="n"/>
      <c r="AL64" s="57" t="n"/>
      <c r="AM64" s="115" t="n"/>
      <c r="AN64" s="140" t="n"/>
      <c r="AO64" s="55" t="n"/>
      <c r="AP64" s="146" t="n"/>
      <c r="AQ64" s="115" t="n"/>
      <c r="AR64" s="115" t="n"/>
      <c r="AS64" s="115" t="n"/>
      <c r="AT64" s="115" t="n"/>
      <c r="AU64" s="55" t="n"/>
      <c r="AV64" s="58" t="n"/>
      <c r="AW64" s="57" t="n"/>
      <c r="AX64" s="57" t="n"/>
      <c r="AY64" s="57" t="n"/>
      <c r="AZ64" s="115" t="n"/>
      <c r="BA64" s="140" t="n"/>
      <c r="BB64" s="55" t="n"/>
      <c r="BC64" s="148" t="n"/>
      <c r="BD64" s="2" t="n"/>
    </row>
    <row r="65" ht="14" customHeight="1" s="132">
      <c r="A65" s="148" t="n"/>
      <c r="B65" s="35" t="n"/>
      <c r="C65" s="26" t="n"/>
      <c r="D65" s="26" t="n"/>
      <c r="E65" s="26" t="n"/>
      <c r="F65" s="26" t="n"/>
      <c r="G65" s="26" t="n"/>
      <c r="H65" s="62" t="n">
        <v>0</v>
      </c>
      <c r="I65" s="63">
        <f>H65/0.539957</f>
        <v/>
      </c>
      <c r="J65" s="27">
        <f>I65/O65</f>
        <v/>
      </c>
      <c r="K65" s="27">
        <f>J65+K64</f>
        <v/>
      </c>
      <c r="L65" s="27">
        <f>K65/60</f>
        <v/>
      </c>
      <c r="M65" s="26">
        <f>Топливо!$F$5+E65</f>
        <v/>
      </c>
      <c r="N65" s="28">
        <f>M65*1.852</f>
        <v/>
      </c>
      <c r="O65" s="29">
        <f>N65/60</f>
        <v/>
      </c>
      <c r="P65" s="148" t="n"/>
      <c r="Q65" s="117" t="n"/>
      <c r="R65" s="117" t="n"/>
      <c r="S65" s="117" t="n"/>
      <c r="T65" s="117" t="n"/>
      <c r="U65" s="51" t="n"/>
      <c r="V65" s="52" t="n"/>
      <c r="W65" s="53" t="n"/>
      <c r="X65" s="53" t="n"/>
      <c r="Y65" s="53" t="n"/>
      <c r="Z65" s="117" t="n"/>
      <c r="AA65" s="47" t="n"/>
      <c r="AB65" s="51" t="n"/>
      <c r="AC65" s="146" t="n"/>
      <c r="AD65" s="117" t="n"/>
      <c r="AE65" s="117" t="n"/>
      <c r="AF65" s="117" t="n"/>
      <c r="AG65" s="117" t="n"/>
      <c r="AH65" s="51" t="n"/>
      <c r="AI65" s="52" t="n"/>
      <c r="AJ65" s="53" t="n"/>
      <c r="AK65" s="53" t="n"/>
      <c r="AL65" s="53" t="n"/>
      <c r="AM65" s="117" t="n"/>
      <c r="AN65" s="47" t="n"/>
      <c r="AO65" s="51" t="n"/>
      <c r="AP65" s="146" t="n"/>
      <c r="AQ65" s="117" t="n"/>
      <c r="AR65" s="117" t="n"/>
      <c r="AS65" s="117" t="n"/>
      <c r="AT65" s="117" t="n"/>
      <c r="AU65" s="51" t="n"/>
      <c r="AV65" s="52" t="n"/>
      <c r="AW65" s="53" t="n"/>
      <c r="AX65" s="53" t="n"/>
      <c r="AY65" s="53" t="n"/>
      <c r="AZ65" s="117" t="n"/>
      <c r="BA65" s="47" t="n"/>
      <c r="BB65" s="51" t="n"/>
      <c r="BC65" s="148" t="n"/>
      <c r="BD65" s="2" t="n"/>
    </row>
    <row r="66" ht="14" customHeight="1" s="132">
      <c r="A66" s="148" t="n"/>
      <c r="B66" s="5" t="n"/>
      <c r="C66" s="31" t="n"/>
      <c r="D66" s="31" t="n"/>
      <c r="E66" s="31" t="n"/>
      <c r="F66" s="31" t="n"/>
      <c r="G66" s="31" t="n"/>
      <c r="H66" s="62" t="n">
        <v>0</v>
      </c>
      <c r="I66" s="63">
        <f>H66/0.539957</f>
        <v/>
      </c>
      <c r="J66" s="32">
        <f>I66/O66</f>
        <v/>
      </c>
      <c r="K66" s="32">
        <f>K65+J66</f>
        <v/>
      </c>
      <c r="L66" s="32">
        <f>K66/60</f>
        <v/>
      </c>
      <c r="M66" s="26">
        <f>Топливо!$F$5+E66</f>
        <v/>
      </c>
      <c r="N66" s="33">
        <f>M66*1.852</f>
        <v/>
      </c>
      <c r="O66" s="34">
        <f>N66/60</f>
        <v/>
      </c>
      <c r="P66" s="148" t="n"/>
      <c r="Q66" s="115" t="n"/>
      <c r="R66" s="115" t="n"/>
      <c r="S66" s="115" t="n"/>
      <c r="T66" s="115" t="n"/>
      <c r="U66" s="55" t="n"/>
      <c r="V66" s="58" t="n"/>
      <c r="W66" s="57" t="n"/>
      <c r="X66" s="57" t="n"/>
      <c r="Y66" s="57" t="n"/>
      <c r="Z66" s="115" t="n"/>
      <c r="AA66" s="140" t="n"/>
      <c r="AB66" s="55" t="n"/>
      <c r="AC66" s="146" t="n"/>
      <c r="AD66" s="115" t="n"/>
      <c r="AE66" s="115" t="n"/>
      <c r="AF66" s="115" t="n"/>
      <c r="AG66" s="115" t="n"/>
      <c r="AH66" s="55" t="n"/>
      <c r="AI66" s="58" t="n"/>
      <c r="AJ66" s="57" t="n"/>
      <c r="AK66" s="57" t="n"/>
      <c r="AL66" s="57" t="n"/>
      <c r="AM66" s="115" t="n"/>
      <c r="AN66" s="140" t="n"/>
      <c r="AO66" s="55" t="n"/>
      <c r="AP66" s="146" t="n"/>
      <c r="AQ66" s="115" t="n"/>
      <c r="AR66" s="115" t="n"/>
      <c r="AS66" s="115" t="n"/>
      <c r="AT66" s="115" t="n"/>
      <c r="AU66" s="55" t="n"/>
      <c r="AV66" s="58" t="n"/>
      <c r="AW66" s="57" t="n"/>
      <c r="AX66" s="57" t="n"/>
      <c r="AY66" s="57" t="n"/>
      <c r="AZ66" s="115" t="n"/>
      <c r="BA66" s="140" t="n"/>
      <c r="BB66" s="55" t="n"/>
      <c r="BC66" s="148" t="n"/>
      <c r="BD66" s="2" t="n"/>
    </row>
    <row r="67" ht="14" customHeight="1" s="132">
      <c r="A67" s="148" t="n"/>
      <c r="B67" s="35" t="n"/>
      <c r="C67" s="26" t="n"/>
      <c r="D67" s="26" t="n"/>
      <c r="E67" s="26" t="n"/>
      <c r="F67" s="26" t="n"/>
      <c r="G67" s="26" t="n"/>
      <c r="H67" s="62" t="n">
        <v>0</v>
      </c>
      <c r="I67" s="63">
        <f>H67/0.539957</f>
        <v/>
      </c>
      <c r="J67" s="27">
        <f>I67/O67</f>
        <v/>
      </c>
      <c r="K67" s="27">
        <f>J67+K66</f>
        <v/>
      </c>
      <c r="L67" s="27">
        <f>K67/60</f>
        <v/>
      </c>
      <c r="M67" s="26">
        <f>Топливо!$F$5+E67</f>
        <v/>
      </c>
      <c r="N67" s="28">
        <f>M67*1.852</f>
        <v/>
      </c>
      <c r="O67" s="29">
        <f>N67/60</f>
        <v/>
      </c>
      <c r="P67" s="148" t="n"/>
      <c r="Q67" s="117" t="n"/>
      <c r="R67" s="117" t="n"/>
      <c r="S67" s="117" t="n"/>
      <c r="T67" s="117" t="n"/>
      <c r="U67" s="51" t="n"/>
      <c r="V67" s="52" t="n"/>
      <c r="W67" s="53" t="n"/>
      <c r="X67" s="53" t="n"/>
      <c r="Y67" s="53" t="n"/>
      <c r="Z67" s="117" t="n"/>
      <c r="AA67" s="47" t="n"/>
      <c r="AB67" s="51" t="n"/>
      <c r="AC67" s="146" t="n"/>
      <c r="AD67" s="117" t="n"/>
      <c r="AE67" s="117" t="n"/>
      <c r="AF67" s="117" t="n"/>
      <c r="AG67" s="117" t="n"/>
      <c r="AH67" s="51" t="n"/>
      <c r="AI67" s="52" t="n"/>
      <c r="AJ67" s="53" t="n"/>
      <c r="AK67" s="53" t="n"/>
      <c r="AL67" s="53" t="n"/>
      <c r="AM67" s="117" t="n"/>
      <c r="AN67" s="47" t="n"/>
      <c r="AO67" s="51" t="n"/>
      <c r="AP67" s="146" t="n"/>
      <c r="AQ67" s="117" t="n"/>
      <c r="AR67" s="117" t="n"/>
      <c r="AS67" s="117" t="n"/>
      <c r="AT67" s="117" t="n"/>
      <c r="AU67" s="51" t="n"/>
      <c r="AV67" s="52" t="n"/>
      <c r="AW67" s="53" t="n"/>
      <c r="AX67" s="53" t="n"/>
      <c r="AY67" s="53" t="n"/>
      <c r="AZ67" s="117" t="n"/>
      <c r="BA67" s="47" t="n"/>
      <c r="BB67" s="51" t="n"/>
      <c r="BC67" s="148" t="n"/>
      <c r="BD67" s="2" t="n"/>
    </row>
    <row r="68" ht="14" customHeight="1" s="132">
      <c r="A68" s="148" t="n"/>
      <c r="B68" s="5" t="n"/>
      <c r="C68" s="31" t="n"/>
      <c r="D68" s="31" t="n"/>
      <c r="E68" s="31" t="n"/>
      <c r="F68" s="31" t="n"/>
      <c r="G68" s="31" t="n"/>
      <c r="H68" s="62" t="n">
        <v>0</v>
      </c>
      <c r="I68" s="63">
        <f>H68/0.539957</f>
        <v/>
      </c>
      <c r="J68" s="32">
        <f>I68/O68</f>
        <v/>
      </c>
      <c r="K68" s="32">
        <f>K67+J68</f>
        <v/>
      </c>
      <c r="L68" s="32">
        <f>K68/60</f>
        <v/>
      </c>
      <c r="M68" s="26">
        <f>Топливо!$F$5+E68</f>
        <v/>
      </c>
      <c r="N68" s="33">
        <f>M68*1.852</f>
        <v/>
      </c>
      <c r="O68" s="34">
        <f>N68/60</f>
        <v/>
      </c>
      <c r="P68" s="148" t="n"/>
      <c r="Q68" s="115" t="n"/>
      <c r="R68" s="115" t="n"/>
      <c r="S68" s="115" t="n"/>
      <c r="T68" s="115" t="n"/>
      <c r="U68" s="55" t="n"/>
      <c r="V68" s="58" t="n"/>
      <c r="W68" s="57" t="n"/>
      <c r="X68" s="57" t="n"/>
      <c r="Y68" s="57" t="n"/>
      <c r="Z68" s="115" t="n"/>
      <c r="AA68" s="140" t="n"/>
      <c r="AB68" s="55" t="n"/>
      <c r="AC68" s="146" t="n"/>
      <c r="AD68" s="115" t="n"/>
      <c r="AE68" s="115" t="n"/>
      <c r="AF68" s="115" t="n"/>
      <c r="AG68" s="115" t="n"/>
      <c r="AH68" s="55" t="n"/>
      <c r="AI68" s="58" t="n"/>
      <c r="AJ68" s="57" t="n"/>
      <c r="AK68" s="57" t="n"/>
      <c r="AL68" s="57" t="n"/>
      <c r="AM68" s="115" t="n"/>
      <c r="AN68" s="140" t="n"/>
      <c r="AO68" s="55" t="n"/>
      <c r="AP68" s="146" t="n"/>
      <c r="AQ68" s="115" t="n"/>
      <c r="AR68" s="115" t="n"/>
      <c r="AS68" s="115" t="n"/>
      <c r="AT68" s="115" t="n"/>
      <c r="AU68" s="55" t="n"/>
      <c r="AV68" s="58" t="n"/>
      <c r="AW68" s="57" t="n"/>
      <c r="AX68" s="57" t="n"/>
      <c r="AY68" s="57" t="n"/>
      <c r="AZ68" s="115" t="n"/>
      <c r="BA68" s="140" t="n"/>
      <c r="BB68" s="55" t="n"/>
      <c r="BC68" s="148" t="n"/>
      <c r="BD68" s="2" t="n"/>
    </row>
    <row r="69" ht="14" customHeight="1" s="132">
      <c r="A69" s="148" t="n"/>
      <c r="B69" s="35" t="n"/>
      <c r="C69" s="26" t="n"/>
      <c r="D69" s="26" t="n"/>
      <c r="E69" s="26" t="n"/>
      <c r="F69" s="26" t="n"/>
      <c r="G69" s="26" t="n"/>
      <c r="H69" s="62" t="n">
        <v>0</v>
      </c>
      <c r="I69" s="63">
        <f>H69/0.539957</f>
        <v/>
      </c>
      <c r="J69" s="27">
        <f>I69/O69</f>
        <v/>
      </c>
      <c r="K69" s="27">
        <f>J69+K68</f>
        <v/>
      </c>
      <c r="L69" s="27">
        <f>K69/60</f>
        <v/>
      </c>
      <c r="M69" s="26">
        <f>Топливо!$F$5+E69</f>
        <v/>
      </c>
      <c r="N69" s="28">
        <f>M69*1.852</f>
        <v/>
      </c>
      <c r="O69" s="29">
        <f>N69/60</f>
        <v/>
      </c>
      <c r="P69" s="148" t="n"/>
      <c r="Q69" s="117" t="n"/>
      <c r="R69" s="117" t="n"/>
      <c r="S69" s="117" t="n"/>
      <c r="T69" s="117" t="n"/>
      <c r="U69" s="51" t="n"/>
      <c r="V69" s="52" t="n"/>
      <c r="W69" s="53" t="n"/>
      <c r="X69" s="53" t="n"/>
      <c r="Y69" s="53" t="n"/>
      <c r="Z69" s="117" t="n"/>
      <c r="AA69" s="47" t="n"/>
      <c r="AB69" s="51" t="n"/>
      <c r="AC69" s="146" t="n"/>
      <c r="AD69" s="117" t="n"/>
      <c r="AE69" s="117" t="n"/>
      <c r="AF69" s="117" t="n"/>
      <c r="AG69" s="117" t="n"/>
      <c r="AH69" s="51" t="n"/>
      <c r="AI69" s="52" t="n"/>
      <c r="AJ69" s="53" t="n"/>
      <c r="AK69" s="53" t="n"/>
      <c r="AL69" s="53" t="n"/>
      <c r="AM69" s="117" t="n"/>
      <c r="AN69" s="47" t="n"/>
      <c r="AO69" s="51" t="n"/>
      <c r="AP69" s="146" t="n"/>
      <c r="AQ69" s="117" t="n"/>
      <c r="AR69" s="117" t="n"/>
      <c r="AS69" s="117" t="n"/>
      <c r="AT69" s="117" t="n"/>
      <c r="AU69" s="51" t="n"/>
      <c r="AV69" s="52" t="n"/>
      <c r="AW69" s="53" t="n"/>
      <c r="AX69" s="53" t="n"/>
      <c r="AY69" s="53" t="n"/>
      <c r="AZ69" s="117" t="n"/>
      <c r="BA69" s="47" t="n"/>
      <c r="BB69" s="51" t="n"/>
      <c r="BC69" s="148" t="n"/>
      <c r="BD69" s="2" t="n"/>
    </row>
    <row r="70" ht="14" customHeight="1" s="132">
      <c r="A70" s="148" t="n"/>
      <c r="B70" s="5" t="n"/>
      <c r="C70" s="31" t="n"/>
      <c r="D70" s="31" t="n"/>
      <c r="E70" s="31" t="n"/>
      <c r="F70" s="31" t="n"/>
      <c r="G70" s="31" t="n"/>
      <c r="H70" s="62" t="n">
        <v>0</v>
      </c>
      <c r="I70" s="63">
        <f>H70/0.539957</f>
        <v/>
      </c>
      <c r="J70" s="32">
        <f>I70/O70</f>
        <v/>
      </c>
      <c r="K70" s="32">
        <f>K69+J70</f>
        <v/>
      </c>
      <c r="L70" s="32">
        <f>K70/60</f>
        <v/>
      </c>
      <c r="M70" s="26">
        <f>Топливо!$F$5+E70</f>
        <v/>
      </c>
      <c r="N70" s="33">
        <f>M70*1.852</f>
        <v/>
      </c>
      <c r="O70" s="34">
        <f>N70/60</f>
        <v/>
      </c>
      <c r="P70" s="148" t="n"/>
      <c r="Q70" s="115" t="n"/>
      <c r="R70" s="115" t="n"/>
      <c r="S70" s="115" t="n"/>
      <c r="T70" s="115" t="n"/>
      <c r="U70" s="55" t="n"/>
      <c r="V70" s="58" t="n"/>
      <c r="W70" s="57" t="n"/>
      <c r="X70" s="57" t="n"/>
      <c r="Y70" s="57" t="n"/>
      <c r="Z70" s="115" t="n"/>
      <c r="AA70" s="140" t="n"/>
      <c r="AB70" s="55" t="n"/>
      <c r="AC70" s="146" t="n"/>
      <c r="AD70" s="115" t="n"/>
      <c r="AE70" s="115" t="n"/>
      <c r="AF70" s="115" t="n"/>
      <c r="AG70" s="115" t="n"/>
      <c r="AH70" s="55" t="n"/>
      <c r="AI70" s="58" t="n"/>
      <c r="AJ70" s="57" t="n"/>
      <c r="AK70" s="57" t="n"/>
      <c r="AL70" s="57" t="n"/>
      <c r="AM70" s="115" t="n"/>
      <c r="AN70" s="140" t="n"/>
      <c r="AO70" s="55" t="n"/>
      <c r="AP70" s="146" t="n"/>
      <c r="AQ70" s="115" t="n"/>
      <c r="AR70" s="115" t="n"/>
      <c r="AS70" s="115" t="n"/>
      <c r="AT70" s="115" t="n"/>
      <c r="AU70" s="55" t="n"/>
      <c r="AV70" s="58" t="n"/>
      <c r="AW70" s="57" t="n"/>
      <c r="AX70" s="57" t="n"/>
      <c r="AY70" s="57" t="n"/>
      <c r="AZ70" s="115" t="n"/>
      <c r="BA70" s="140" t="n"/>
      <c r="BB70" s="55" t="n"/>
      <c r="BC70" s="148" t="n"/>
      <c r="BD70" s="2" t="n"/>
    </row>
    <row r="71" ht="14" customHeight="1" s="132">
      <c r="A71" s="148" t="n"/>
      <c r="B71" s="35" t="n"/>
      <c r="C71" s="26" t="n"/>
      <c r="D71" s="26" t="n"/>
      <c r="E71" s="26" t="n"/>
      <c r="F71" s="26" t="n"/>
      <c r="G71" s="26" t="n"/>
      <c r="H71" s="62" t="n">
        <v>0</v>
      </c>
      <c r="I71" s="63">
        <f>H71/0.539957</f>
        <v/>
      </c>
      <c r="J71" s="27">
        <f>I71/O71</f>
        <v/>
      </c>
      <c r="K71" s="27">
        <f>J71+K70</f>
        <v/>
      </c>
      <c r="L71" s="27">
        <f>K71/60</f>
        <v/>
      </c>
      <c r="M71" s="26">
        <f>Топливо!$F$5+E71</f>
        <v/>
      </c>
      <c r="N71" s="28">
        <f>M71*1.852</f>
        <v/>
      </c>
      <c r="O71" s="29">
        <f>N71/60</f>
        <v/>
      </c>
      <c r="P71" s="148" t="n"/>
      <c r="Q71" s="117" t="n"/>
      <c r="R71" s="117" t="n"/>
      <c r="S71" s="117" t="n"/>
      <c r="T71" s="117" t="n"/>
      <c r="U71" s="51" t="n"/>
      <c r="V71" s="52" t="n"/>
      <c r="W71" s="53" t="n"/>
      <c r="X71" s="53" t="n"/>
      <c r="Y71" s="53" t="n"/>
      <c r="Z71" s="117" t="n"/>
      <c r="AA71" s="47" t="n"/>
      <c r="AB71" s="51" t="n"/>
      <c r="AC71" s="146" t="n"/>
      <c r="AD71" s="117" t="n"/>
      <c r="AE71" s="117" t="n"/>
      <c r="AF71" s="117" t="n"/>
      <c r="AG71" s="117" t="n"/>
      <c r="AH71" s="51" t="n"/>
      <c r="AI71" s="52" t="n"/>
      <c r="AJ71" s="53" t="n"/>
      <c r="AK71" s="53" t="n"/>
      <c r="AL71" s="53" t="n"/>
      <c r="AM71" s="117" t="n"/>
      <c r="AN71" s="47" t="n"/>
      <c r="AO71" s="51" t="n"/>
      <c r="AP71" s="146" t="n"/>
      <c r="AQ71" s="117" t="n"/>
      <c r="AR71" s="117" t="n"/>
      <c r="AS71" s="117" t="n"/>
      <c r="AT71" s="117" t="n"/>
      <c r="AU71" s="51" t="n"/>
      <c r="AV71" s="52" t="n"/>
      <c r="AW71" s="53" t="n"/>
      <c r="AX71" s="53" t="n"/>
      <c r="AY71" s="53" t="n"/>
      <c r="AZ71" s="117" t="n"/>
      <c r="BA71" s="47" t="n"/>
      <c r="BB71" s="51" t="n"/>
      <c r="BC71" s="148" t="n"/>
      <c r="BD71" s="2" t="n"/>
    </row>
    <row r="72" ht="14" customHeight="1" s="132">
      <c r="A72" s="148" t="n"/>
      <c r="B72" s="5" t="n"/>
      <c r="C72" s="31" t="n"/>
      <c r="D72" s="31" t="n"/>
      <c r="E72" s="31" t="n"/>
      <c r="F72" s="31" t="n"/>
      <c r="G72" s="31" t="n"/>
      <c r="H72" s="62" t="n">
        <v>0</v>
      </c>
      <c r="I72" s="63">
        <f>H72/0.539957</f>
        <v/>
      </c>
      <c r="J72" s="32">
        <f>I72/O72</f>
        <v/>
      </c>
      <c r="K72" s="32">
        <f>K71+J72</f>
        <v/>
      </c>
      <c r="L72" s="32">
        <f>K72/60</f>
        <v/>
      </c>
      <c r="M72" s="26">
        <f>Топливо!$F$5+E72</f>
        <v/>
      </c>
      <c r="N72" s="33">
        <f>M72*1.852</f>
        <v/>
      </c>
      <c r="O72" s="34">
        <f>N72/60</f>
        <v/>
      </c>
      <c r="P72" s="148" t="n"/>
      <c r="Q72" s="115" t="n"/>
      <c r="R72" s="115" t="n"/>
      <c r="S72" s="115" t="n"/>
      <c r="T72" s="115" t="n"/>
      <c r="U72" s="55" t="n"/>
      <c r="V72" s="58" t="n"/>
      <c r="W72" s="57" t="n"/>
      <c r="X72" s="57" t="n"/>
      <c r="Y72" s="57" t="n"/>
      <c r="Z72" s="115" t="n"/>
      <c r="AA72" s="140" t="n"/>
      <c r="AB72" s="55" t="n"/>
      <c r="AC72" s="146" t="n"/>
      <c r="AD72" s="115" t="n"/>
      <c r="AE72" s="115" t="n"/>
      <c r="AF72" s="115" t="n"/>
      <c r="AG72" s="115" t="n"/>
      <c r="AH72" s="55" t="n"/>
      <c r="AI72" s="58" t="n"/>
      <c r="AJ72" s="57" t="n"/>
      <c r="AK72" s="57" t="n"/>
      <c r="AL72" s="57" t="n"/>
      <c r="AM72" s="115" t="n"/>
      <c r="AN72" s="140" t="n"/>
      <c r="AO72" s="55" t="n"/>
      <c r="AP72" s="146" t="n"/>
      <c r="AQ72" s="115" t="n"/>
      <c r="AR72" s="115" t="n"/>
      <c r="AS72" s="115" t="n"/>
      <c r="AT72" s="115" t="n"/>
      <c r="AU72" s="55" t="n"/>
      <c r="AV72" s="58" t="n"/>
      <c r="AW72" s="57" t="n"/>
      <c r="AX72" s="57" t="n"/>
      <c r="AY72" s="57" t="n"/>
      <c r="AZ72" s="115" t="n"/>
      <c r="BA72" s="140" t="n"/>
      <c r="BB72" s="55" t="n"/>
      <c r="BC72" s="148" t="n"/>
      <c r="BD72" s="2" t="n"/>
    </row>
    <row r="73" ht="14" customHeight="1" s="132">
      <c r="A73" s="148" t="n"/>
      <c r="B73" s="35" t="n"/>
      <c r="C73" s="26" t="n"/>
      <c r="D73" s="26" t="n"/>
      <c r="E73" s="26" t="n"/>
      <c r="F73" s="26" t="n"/>
      <c r="G73" s="26" t="n"/>
      <c r="H73" s="62" t="n">
        <v>0</v>
      </c>
      <c r="I73" s="63">
        <f>H73/0.539957</f>
        <v/>
      </c>
      <c r="J73" s="27">
        <f>I73/O73</f>
        <v/>
      </c>
      <c r="K73" s="27">
        <f>J73+K72</f>
        <v/>
      </c>
      <c r="L73" s="27">
        <f>K73/60</f>
        <v/>
      </c>
      <c r="M73" s="26">
        <f>Топливо!$F$5+E73</f>
        <v/>
      </c>
      <c r="N73" s="28">
        <f>M73*1.852</f>
        <v/>
      </c>
      <c r="O73" s="29">
        <f>N73/60</f>
        <v/>
      </c>
      <c r="P73" s="148" t="n"/>
      <c r="Q73" s="117" t="n"/>
      <c r="R73" s="117" t="n"/>
      <c r="S73" s="117" t="n"/>
      <c r="T73" s="117" t="n"/>
      <c r="U73" s="51" t="n"/>
      <c r="V73" s="52" t="n"/>
      <c r="W73" s="53" t="n"/>
      <c r="X73" s="53" t="n"/>
      <c r="Y73" s="53" t="n"/>
      <c r="Z73" s="117" t="n"/>
      <c r="AA73" s="47" t="n"/>
      <c r="AB73" s="51" t="n"/>
      <c r="AC73" s="146" t="n"/>
      <c r="AD73" s="117" t="n"/>
      <c r="AE73" s="117" t="n"/>
      <c r="AF73" s="117" t="n"/>
      <c r="AG73" s="117" t="n"/>
      <c r="AH73" s="51" t="n"/>
      <c r="AI73" s="52" t="n"/>
      <c r="AJ73" s="53" t="n"/>
      <c r="AK73" s="53" t="n"/>
      <c r="AL73" s="53" t="n"/>
      <c r="AM73" s="117" t="n"/>
      <c r="AN73" s="47" t="n"/>
      <c r="AO73" s="51" t="n"/>
      <c r="AP73" s="146" t="n"/>
      <c r="AQ73" s="117" t="n"/>
      <c r="AR73" s="117" t="n"/>
      <c r="AS73" s="117" t="n"/>
      <c r="AT73" s="117" t="n"/>
      <c r="AU73" s="51" t="n"/>
      <c r="AV73" s="52" t="n"/>
      <c r="AW73" s="53" t="n"/>
      <c r="AX73" s="53" t="n"/>
      <c r="AY73" s="53" t="n"/>
      <c r="AZ73" s="117" t="n"/>
      <c r="BA73" s="47" t="n"/>
      <c r="BB73" s="51" t="n"/>
      <c r="BC73" s="148" t="n"/>
      <c r="BD73" s="2" t="n"/>
    </row>
    <row r="74" ht="14" customHeight="1" s="132">
      <c r="A74" s="148" t="n"/>
      <c r="B74" s="5" t="n"/>
      <c r="C74" s="31" t="n"/>
      <c r="D74" s="31" t="n"/>
      <c r="E74" s="31" t="n"/>
      <c r="F74" s="31" t="n"/>
      <c r="G74" s="31" t="n"/>
      <c r="H74" s="62" t="n">
        <v>0</v>
      </c>
      <c r="I74" s="63">
        <f>H74/0.539957</f>
        <v/>
      </c>
      <c r="J74" s="32">
        <f>I74/O74</f>
        <v/>
      </c>
      <c r="K74" s="32">
        <f>K73+J74</f>
        <v/>
      </c>
      <c r="L74" s="32">
        <f>K74/60</f>
        <v/>
      </c>
      <c r="M74" s="26">
        <f>Топливо!$F$5+E74</f>
        <v/>
      </c>
      <c r="N74" s="33">
        <f>M74*1.852</f>
        <v/>
      </c>
      <c r="O74" s="34">
        <f>N74/60</f>
        <v/>
      </c>
      <c r="P74" s="148" t="n"/>
      <c r="Q74" s="115" t="n"/>
      <c r="R74" s="115" t="n"/>
      <c r="S74" s="115" t="n"/>
      <c r="T74" s="115" t="n"/>
      <c r="U74" s="55" t="n"/>
      <c r="V74" s="58" t="n"/>
      <c r="W74" s="57" t="n"/>
      <c r="X74" s="57" t="n"/>
      <c r="Y74" s="57" t="n"/>
      <c r="Z74" s="115" t="n"/>
      <c r="AA74" s="140" t="n"/>
      <c r="AB74" s="55" t="n"/>
      <c r="AC74" s="146" t="n"/>
      <c r="AD74" s="115" t="n"/>
      <c r="AE74" s="115" t="n"/>
      <c r="AF74" s="115" t="n"/>
      <c r="AG74" s="115" t="n"/>
      <c r="AH74" s="55" t="n"/>
      <c r="AI74" s="58" t="n"/>
      <c r="AJ74" s="57" t="n"/>
      <c r="AK74" s="57" t="n"/>
      <c r="AL74" s="57" t="n"/>
      <c r="AM74" s="115" t="n"/>
      <c r="AN74" s="140" t="n"/>
      <c r="AO74" s="55" t="n"/>
      <c r="AP74" s="146" t="n"/>
      <c r="AQ74" s="115" t="n"/>
      <c r="AR74" s="115" t="n"/>
      <c r="AS74" s="115" t="n"/>
      <c r="AT74" s="115" t="n"/>
      <c r="AU74" s="55" t="n"/>
      <c r="AV74" s="58" t="n"/>
      <c r="AW74" s="57" t="n"/>
      <c r="AX74" s="57" t="n"/>
      <c r="AY74" s="57" t="n"/>
      <c r="AZ74" s="115" t="n"/>
      <c r="BA74" s="140" t="n"/>
      <c r="BB74" s="55" t="n"/>
      <c r="BC74" s="148" t="n"/>
      <c r="BD74" s="2" t="n"/>
    </row>
    <row r="75" ht="14" customHeight="1" s="132">
      <c r="A75" s="148" t="n"/>
      <c r="B75" s="35" t="n"/>
      <c r="C75" s="26" t="n"/>
      <c r="D75" s="26" t="n"/>
      <c r="E75" s="26" t="n"/>
      <c r="F75" s="26" t="n"/>
      <c r="G75" s="26" t="n"/>
      <c r="H75" s="62" t="n">
        <v>0</v>
      </c>
      <c r="I75" s="63">
        <f>H75/0.539957</f>
        <v/>
      </c>
      <c r="J75" s="27">
        <f>I75/O75</f>
        <v/>
      </c>
      <c r="K75" s="27">
        <f>J75+K74</f>
        <v/>
      </c>
      <c r="L75" s="27">
        <f>K75/60</f>
        <v/>
      </c>
      <c r="M75" s="26">
        <f>Топливо!$F$5+E75</f>
        <v/>
      </c>
      <c r="N75" s="28">
        <f>M75*1.852</f>
        <v/>
      </c>
      <c r="O75" s="29">
        <f>N75/60</f>
        <v/>
      </c>
      <c r="P75" s="148" t="n"/>
      <c r="Q75" s="117" t="n"/>
      <c r="R75" s="117" t="n"/>
      <c r="S75" s="117" t="n"/>
      <c r="T75" s="117" t="n"/>
      <c r="U75" s="51" t="n"/>
      <c r="V75" s="52" t="n"/>
      <c r="W75" s="53" t="n"/>
      <c r="X75" s="53" t="n"/>
      <c r="Y75" s="53" t="n"/>
      <c r="Z75" s="117" t="n"/>
      <c r="AA75" s="47" t="n"/>
      <c r="AB75" s="51" t="n"/>
      <c r="AC75" s="146" t="n"/>
      <c r="AD75" s="117" t="n"/>
      <c r="AE75" s="117" t="n"/>
      <c r="AF75" s="117" t="n"/>
      <c r="AG75" s="117" t="n"/>
      <c r="AH75" s="51" t="n"/>
      <c r="AI75" s="52" t="n"/>
      <c r="AJ75" s="53" t="n"/>
      <c r="AK75" s="53" t="n"/>
      <c r="AL75" s="53" t="n"/>
      <c r="AM75" s="117" t="n"/>
      <c r="AN75" s="47" t="n"/>
      <c r="AO75" s="51" t="n"/>
      <c r="AP75" s="146" t="n"/>
      <c r="AQ75" s="117" t="n"/>
      <c r="AR75" s="117" t="n"/>
      <c r="AS75" s="117" t="n"/>
      <c r="AT75" s="117" t="n"/>
      <c r="AU75" s="51" t="n"/>
      <c r="AV75" s="52" t="n"/>
      <c r="AW75" s="53" t="n"/>
      <c r="AX75" s="53" t="n"/>
      <c r="AY75" s="53" t="n"/>
      <c r="AZ75" s="117" t="n"/>
      <c r="BA75" s="47" t="n"/>
      <c r="BB75" s="51" t="n"/>
      <c r="BC75" s="148" t="n"/>
      <c r="BD75" s="2" t="n"/>
    </row>
    <row r="76" ht="14" customHeight="1" s="132">
      <c r="A76" s="148" t="n"/>
      <c r="B76" s="5" t="n"/>
      <c r="C76" s="31" t="n"/>
      <c r="D76" s="31" t="n"/>
      <c r="E76" s="31" t="n"/>
      <c r="F76" s="31" t="n"/>
      <c r="G76" s="31" t="n"/>
      <c r="H76" s="62" t="n">
        <v>0</v>
      </c>
      <c r="I76" s="63">
        <f>H76/0.539957</f>
        <v/>
      </c>
      <c r="J76" s="32">
        <f>I76/O76</f>
        <v/>
      </c>
      <c r="K76" s="32">
        <f>K75+J76</f>
        <v/>
      </c>
      <c r="L76" s="32">
        <f>K76/60</f>
        <v/>
      </c>
      <c r="M76" s="26">
        <f>Топливо!$F$5+E76</f>
        <v/>
      </c>
      <c r="N76" s="33">
        <f>M76*1.852</f>
        <v/>
      </c>
      <c r="O76" s="34">
        <f>N76/60</f>
        <v/>
      </c>
      <c r="P76" s="148" t="n"/>
      <c r="Q76" s="115" t="n"/>
      <c r="R76" s="115" t="n"/>
      <c r="S76" s="115" t="n"/>
      <c r="T76" s="115" t="n"/>
      <c r="U76" s="55" t="n"/>
      <c r="V76" s="58" t="n"/>
      <c r="W76" s="57" t="n"/>
      <c r="X76" s="57" t="n"/>
      <c r="Y76" s="57" t="n"/>
      <c r="Z76" s="115" t="n"/>
      <c r="AA76" s="140" t="n"/>
      <c r="AB76" s="55" t="n"/>
      <c r="AC76" s="146" t="n"/>
      <c r="AD76" s="115" t="n"/>
      <c r="AE76" s="115" t="n"/>
      <c r="AF76" s="115" t="n"/>
      <c r="AG76" s="115" t="n"/>
      <c r="AH76" s="55" t="n"/>
      <c r="AI76" s="58" t="n"/>
      <c r="AJ76" s="57" t="n"/>
      <c r="AK76" s="57" t="n"/>
      <c r="AL76" s="57" t="n"/>
      <c r="AM76" s="115" t="n"/>
      <c r="AN76" s="140" t="n"/>
      <c r="AO76" s="55" t="n"/>
      <c r="AP76" s="146" t="n"/>
      <c r="AQ76" s="115" t="n"/>
      <c r="AR76" s="115" t="n"/>
      <c r="AS76" s="115" t="n"/>
      <c r="AT76" s="115" t="n"/>
      <c r="AU76" s="55" t="n"/>
      <c r="AV76" s="58" t="n"/>
      <c r="AW76" s="57" t="n"/>
      <c r="AX76" s="57" t="n"/>
      <c r="AY76" s="57" t="n"/>
      <c r="AZ76" s="115" t="n"/>
      <c r="BA76" s="140" t="n"/>
      <c r="BB76" s="55" t="n"/>
      <c r="BC76" s="148" t="n"/>
      <c r="BD76" s="2" t="n"/>
    </row>
    <row r="77" ht="14" customHeight="1" s="132">
      <c r="A77" s="148" t="n"/>
      <c r="B77" s="35" t="n"/>
      <c r="C77" s="26" t="n"/>
      <c r="D77" s="26" t="n"/>
      <c r="E77" s="26" t="n"/>
      <c r="F77" s="26" t="n"/>
      <c r="G77" s="26" t="n"/>
      <c r="H77" s="62" t="n">
        <v>0</v>
      </c>
      <c r="I77" s="63">
        <f>H77/0.539957</f>
        <v/>
      </c>
      <c r="J77" s="27">
        <f>I77/O77</f>
        <v/>
      </c>
      <c r="K77" s="27">
        <f>J77+K76</f>
        <v/>
      </c>
      <c r="L77" s="27">
        <f>K77/60</f>
        <v/>
      </c>
      <c r="M77" s="26">
        <f>Топливо!$F$5+E77</f>
        <v/>
      </c>
      <c r="N77" s="28">
        <f>M77*1.852</f>
        <v/>
      </c>
      <c r="O77" s="29">
        <f>N77/60</f>
        <v/>
      </c>
      <c r="P77" s="148" t="n"/>
      <c r="Q77" s="117" t="n"/>
      <c r="R77" s="117" t="n"/>
      <c r="S77" s="117" t="n"/>
      <c r="T77" s="117" t="n"/>
      <c r="U77" s="51" t="n"/>
      <c r="V77" s="52" t="n"/>
      <c r="W77" s="53" t="n"/>
      <c r="X77" s="53" t="n"/>
      <c r="Y77" s="53" t="n"/>
      <c r="Z77" s="117" t="n"/>
      <c r="AA77" s="47" t="n"/>
      <c r="AB77" s="51" t="n"/>
      <c r="AC77" s="146" t="n"/>
      <c r="AD77" s="117" t="n"/>
      <c r="AE77" s="117" t="n"/>
      <c r="AF77" s="117" t="n"/>
      <c r="AG77" s="117" t="n"/>
      <c r="AH77" s="51" t="n"/>
      <c r="AI77" s="52" t="n"/>
      <c r="AJ77" s="53" t="n"/>
      <c r="AK77" s="53" t="n"/>
      <c r="AL77" s="53" t="n"/>
      <c r="AM77" s="117" t="n"/>
      <c r="AN77" s="47" t="n"/>
      <c r="AO77" s="51" t="n"/>
      <c r="AP77" s="146" t="n"/>
      <c r="AQ77" s="117" t="n"/>
      <c r="AR77" s="117" t="n"/>
      <c r="AS77" s="117" t="n"/>
      <c r="AT77" s="117" t="n"/>
      <c r="AU77" s="51" t="n"/>
      <c r="AV77" s="52" t="n"/>
      <c r="AW77" s="53" t="n"/>
      <c r="AX77" s="53" t="n"/>
      <c r="AY77" s="53" t="n"/>
      <c r="AZ77" s="117" t="n"/>
      <c r="BA77" s="47" t="n"/>
      <c r="BB77" s="51" t="n"/>
      <c r="BC77" s="148" t="n"/>
      <c r="BD77" s="2" t="n"/>
    </row>
    <row r="78" ht="14" customHeight="1" s="132">
      <c r="A78" s="148" t="n"/>
      <c r="B78" s="5" t="n"/>
      <c r="C78" s="31" t="n"/>
      <c r="D78" s="31" t="n"/>
      <c r="E78" s="31" t="n"/>
      <c r="F78" s="31" t="n"/>
      <c r="G78" s="31" t="n"/>
      <c r="H78" s="62" t="n">
        <v>0</v>
      </c>
      <c r="I78" s="63">
        <f>H78/0.539957</f>
        <v/>
      </c>
      <c r="J78" s="32">
        <f>I78/O78</f>
        <v/>
      </c>
      <c r="K78" s="32">
        <f>K77+J78</f>
        <v/>
      </c>
      <c r="L78" s="32">
        <f>K78/60</f>
        <v/>
      </c>
      <c r="M78" s="26">
        <f>Топливо!$F$5+E78</f>
        <v/>
      </c>
      <c r="N78" s="33">
        <f>M78*1.852</f>
        <v/>
      </c>
      <c r="O78" s="34">
        <f>N78/60</f>
        <v/>
      </c>
      <c r="P78" s="148" t="n"/>
      <c r="Q78" s="115" t="n"/>
      <c r="R78" s="115" t="n"/>
      <c r="S78" s="115" t="n"/>
      <c r="T78" s="115" t="n"/>
      <c r="U78" s="55" t="n"/>
      <c r="V78" s="58" t="n"/>
      <c r="W78" s="57" t="n"/>
      <c r="X78" s="57" t="n"/>
      <c r="Y78" s="57" t="n"/>
      <c r="Z78" s="115" t="n"/>
      <c r="AA78" s="140" t="n"/>
      <c r="AB78" s="55" t="n"/>
      <c r="AC78" s="146" t="n"/>
      <c r="AD78" s="115" t="n"/>
      <c r="AE78" s="115" t="n"/>
      <c r="AF78" s="115" t="n"/>
      <c r="AG78" s="115" t="n"/>
      <c r="AH78" s="55" t="n"/>
      <c r="AI78" s="58" t="n"/>
      <c r="AJ78" s="57" t="n"/>
      <c r="AK78" s="57" t="n"/>
      <c r="AL78" s="57" t="n"/>
      <c r="AM78" s="115" t="n"/>
      <c r="AN78" s="140" t="n"/>
      <c r="AO78" s="55" t="n"/>
      <c r="AP78" s="146" t="n"/>
      <c r="AQ78" s="115" t="n"/>
      <c r="AR78" s="115" t="n"/>
      <c r="AS78" s="115" t="n"/>
      <c r="AT78" s="115" t="n"/>
      <c r="AU78" s="55" t="n"/>
      <c r="AV78" s="58" t="n"/>
      <c r="AW78" s="57" t="n"/>
      <c r="AX78" s="57" t="n"/>
      <c r="AY78" s="57" t="n"/>
      <c r="AZ78" s="115" t="n"/>
      <c r="BA78" s="140" t="n"/>
      <c r="BB78" s="55" t="n"/>
      <c r="BC78" s="148" t="n"/>
      <c r="BD78" s="2" t="n"/>
    </row>
    <row r="79" ht="14" customHeight="1" s="132">
      <c r="A79" s="148" t="n"/>
      <c r="B79" s="35" t="n"/>
      <c r="C79" s="26" t="n"/>
      <c r="D79" s="26" t="n"/>
      <c r="E79" s="26" t="n"/>
      <c r="F79" s="26" t="n"/>
      <c r="G79" s="26" t="n"/>
      <c r="H79" s="62" t="n">
        <v>0</v>
      </c>
      <c r="I79" s="63">
        <f>H79/0.539957</f>
        <v/>
      </c>
      <c r="J79" s="27">
        <f>I79/O79</f>
        <v/>
      </c>
      <c r="K79" s="27">
        <f>J79+K78</f>
        <v/>
      </c>
      <c r="L79" s="27">
        <f>K79/60</f>
        <v/>
      </c>
      <c r="M79" s="26">
        <f>Топливо!$F$5+E79</f>
        <v/>
      </c>
      <c r="N79" s="28">
        <f>M79*1.852</f>
        <v/>
      </c>
      <c r="O79" s="29">
        <f>N79/60</f>
        <v/>
      </c>
      <c r="P79" s="148" t="n"/>
      <c r="Q79" s="117" t="n"/>
      <c r="R79" s="117" t="n"/>
      <c r="S79" s="117" t="n"/>
      <c r="T79" s="117" t="n"/>
      <c r="U79" s="51" t="n"/>
      <c r="V79" s="52" t="n"/>
      <c r="W79" s="53" t="n"/>
      <c r="X79" s="53" t="n"/>
      <c r="Y79" s="53" t="n"/>
      <c r="Z79" s="117" t="n"/>
      <c r="AA79" s="47" t="n"/>
      <c r="AB79" s="51" t="n"/>
      <c r="AC79" s="146" t="n"/>
      <c r="AD79" s="117" t="n"/>
      <c r="AE79" s="117" t="n"/>
      <c r="AF79" s="117" t="n"/>
      <c r="AG79" s="117" t="n"/>
      <c r="AH79" s="51" t="n"/>
      <c r="AI79" s="52" t="n"/>
      <c r="AJ79" s="53" t="n"/>
      <c r="AK79" s="53" t="n"/>
      <c r="AL79" s="53" t="n"/>
      <c r="AM79" s="117" t="n"/>
      <c r="AN79" s="47" t="n"/>
      <c r="AO79" s="51" t="n"/>
      <c r="AP79" s="146" t="n"/>
      <c r="AQ79" s="117" t="n"/>
      <c r="AR79" s="117" t="n"/>
      <c r="AS79" s="117" t="n"/>
      <c r="AT79" s="117" t="n"/>
      <c r="AU79" s="51" t="n"/>
      <c r="AV79" s="52" t="n"/>
      <c r="AW79" s="53" t="n"/>
      <c r="AX79" s="53" t="n"/>
      <c r="AY79" s="53" t="n"/>
      <c r="AZ79" s="117" t="n"/>
      <c r="BA79" s="47" t="n"/>
      <c r="BB79" s="51" t="n"/>
      <c r="BC79" s="148" t="n"/>
      <c r="BD79" s="2" t="n"/>
    </row>
    <row r="80" ht="14" customHeight="1" s="132">
      <c r="A80" s="148" t="n"/>
      <c r="B80" s="5" t="n"/>
      <c r="C80" s="31" t="n"/>
      <c r="D80" s="31" t="n"/>
      <c r="E80" s="31" t="n"/>
      <c r="F80" s="31" t="n"/>
      <c r="G80" s="31" t="n"/>
      <c r="H80" s="62" t="n">
        <v>0</v>
      </c>
      <c r="I80" s="63">
        <f>H80/0.539957</f>
        <v/>
      </c>
      <c r="J80" s="32">
        <f>I80/O80</f>
        <v/>
      </c>
      <c r="K80" s="32">
        <f>K79+J80</f>
        <v/>
      </c>
      <c r="L80" s="32">
        <f>K80/60</f>
        <v/>
      </c>
      <c r="M80" s="26">
        <f>Топливо!$F$5+E80</f>
        <v/>
      </c>
      <c r="N80" s="33">
        <f>M80*1.852</f>
        <v/>
      </c>
      <c r="O80" s="34">
        <f>N80/60</f>
        <v/>
      </c>
      <c r="P80" s="148" t="n"/>
      <c r="Q80" s="115" t="n"/>
      <c r="R80" s="115" t="n"/>
      <c r="S80" s="115" t="n"/>
      <c r="T80" s="115" t="n"/>
      <c r="U80" s="55" t="n"/>
      <c r="V80" s="58" t="n"/>
      <c r="W80" s="57" t="n"/>
      <c r="X80" s="57" t="n"/>
      <c r="Y80" s="57" t="n"/>
      <c r="Z80" s="115" t="n"/>
      <c r="AA80" s="140" t="n"/>
      <c r="AB80" s="55" t="n"/>
      <c r="AC80" s="146" t="n"/>
      <c r="AD80" s="115" t="n"/>
      <c r="AE80" s="115" t="n"/>
      <c r="AF80" s="115" t="n"/>
      <c r="AG80" s="115" t="n"/>
      <c r="AH80" s="55" t="n"/>
      <c r="AI80" s="58" t="n"/>
      <c r="AJ80" s="57" t="n"/>
      <c r="AK80" s="57" t="n"/>
      <c r="AL80" s="57" t="n"/>
      <c r="AM80" s="115" t="n"/>
      <c r="AN80" s="140" t="n"/>
      <c r="AO80" s="55" t="n"/>
      <c r="AP80" s="146" t="n"/>
      <c r="AQ80" s="115" t="n"/>
      <c r="AR80" s="115" t="n"/>
      <c r="AS80" s="115" t="n"/>
      <c r="AT80" s="115" t="n"/>
      <c r="AU80" s="55" t="n"/>
      <c r="AV80" s="58" t="n"/>
      <c r="AW80" s="57" t="n"/>
      <c r="AX80" s="57" t="n"/>
      <c r="AY80" s="57" t="n"/>
      <c r="AZ80" s="115" t="n"/>
      <c r="BA80" s="140" t="n"/>
      <c r="BB80" s="55" t="n"/>
      <c r="BC80" s="148" t="n"/>
      <c r="BD80" s="2" t="n"/>
    </row>
    <row r="81" ht="14" customHeight="1" s="132">
      <c r="A81" s="148" t="n"/>
      <c r="B81" s="35" t="n"/>
      <c r="C81" s="26" t="n"/>
      <c r="D81" s="26" t="n"/>
      <c r="E81" s="26" t="n"/>
      <c r="F81" s="26" t="n"/>
      <c r="G81" s="26" t="n"/>
      <c r="H81" s="62" t="n">
        <v>0</v>
      </c>
      <c r="I81" s="63">
        <f>H81/0.539957</f>
        <v/>
      </c>
      <c r="J81" s="27">
        <f>I81/O81</f>
        <v/>
      </c>
      <c r="K81" s="27">
        <f>J81+K80</f>
        <v/>
      </c>
      <c r="L81" s="27">
        <f>K81/60</f>
        <v/>
      </c>
      <c r="M81" s="26">
        <f>Топливо!$F$5+E81</f>
        <v/>
      </c>
      <c r="N81" s="28">
        <f>M81*1.852</f>
        <v/>
      </c>
      <c r="O81" s="29">
        <f>N81/60</f>
        <v/>
      </c>
      <c r="P81" s="148" t="n"/>
      <c r="Q81" s="117" t="n"/>
      <c r="R81" s="117" t="n"/>
      <c r="S81" s="117" t="n"/>
      <c r="T81" s="117" t="n"/>
      <c r="U81" s="51" t="n"/>
      <c r="V81" s="52" t="n"/>
      <c r="W81" s="53" t="n"/>
      <c r="X81" s="53" t="n"/>
      <c r="Y81" s="53" t="n"/>
      <c r="Z81" s="117" t="n"/>
      <c r="AA81" s="47" t="n"/>
      <c r="AB81" s="51" t="n"/>
      <c r="AC81" s="146" t="n"/>
      <c r="AD81" s="117" t="n"/>
      <c r="AE81" s="117" t="n"/>
      <c r="AF81" s="117" t="n"/>
      <c r="AG81" s="117" t="n"/>
      <c r="AH81" s="51" t="n"/>
      <c r="AI81" s="52" t="n"/>
      <c r="AJ81" s="53" t="n"/>
      <c r="AK81" s="53" t="n"/>
      <c r="AL81" s="53" t="n"/>
      <c r="AM81" s="117" t="n"/>
      <c r="AN81" s="47" t="n"/>
      <c r="AO81" s="51" t="n"/>
      <c r="AP81" s="146" t="n"/>
      <c r="AQ81" s="117" t="n"/>
      <c r="AR81" s="117" t="n"/>
      <c r="AS81" s="117" t="n"/>
      <c r="AT81" s="117" t="n"/>
      <c r="AU81" s="51" t="n"/>
      <c r="AV81" s="52" t="n"/>
      <c r="AW81" s="53" t="n"/>
      <c r="AX81" s="53" t="n"/>
      <c r="AY81" s="53" t="n"/>
      <c r="AZ81" s="117" t="n"/>
      <c r="BA81" s="47" t="n"/>
      <c r="BB81" s="51" t="n"/>
      <c r="BC81" s="148" t="n"/>
      <c r="BD81" s="2" t="n"/>
    </row>
    <row r="82" ht="14" customHeight="1" s="132">
      <c r="A82" s="148" t="n"/>
      <c r="B82" s="5" t="n"/>
      <c r="C82" s="31" t="n"/>
      <c r="D82" s="31" t="n"/>
      <c r="E82" s="31" t="n"/>
      <c r="F82" s="31" t="n"/>
      <c r="G82" s="31" t="n"/>
      <c r="H82" s="62" t="n">
        <v>0</v>
      </c>
      <c r="I82" s="63">
        <f>H82/0.539957</f>
        <v/>
      </c>
      <c r="J82" s="32">
        <f>I82/O82</f>
        <v/>
      </c>
      <c r="K82" s="32">
        <f>K81+J82</f>
        <v/>
      </c>
      <c r="L82" s="32">
        <f>K82/60</f>
        <v/>
      </c>
      <c r="M82" s="26">
        <f>Топливо!$F$5+E82</f>
        <v/>
      </c>
      <c r="N82" s="33">
        <f>M82*1.852</f>
        <v/>
      </c>
      <c r="O82" s="34">
        <f>N82/60</f>
        <v/>
      </c>
      <c r="P82" s="148" t="n"/>
      <c r="Q82" s="115" t="n"/>
      <c r="R82" s="115" t="n"/>
      <c r="S82" s="115" t="n"/>
      <c r="T82" s="115" t="n"/>
      <c r="U82" s="55" t="n"/>
      <c r="V82" s="58" t="n"/>
      <c r="W82" s="57" t="n"/>
      <c r="X82" s="57" t="n"/>
      <c r="Y82" s="57" t="n"/>
      <c r="Z82" s="115" t="n"/>
      <c r="AA82" s="140" t="n"/>
      <c r="AB82" s="55" t="n"/>
      <c r="AC82" s="146" t="n"/>
      <c r="AD82" s="115" t="n"/>
      <c r="AE82" s="115" t="n"/>
      <c r="AF82" s="115" t="n"/>
      <c r="AG82" s="115" t="n"/>
      <c r="AH82" s="55" t="n"/>
      <c r="AI82" s="58" t="n"/>
      <c r="AJ82" s="57" t="n"/>
      <c r="AK82" s="57" t="n"/>
      <c r="AL82" s="57" t="n"/>
      <c r="AM82" s="115" t="n"/>
      <c r="AN82" s="140" t="n"/>
      <c r="AO82" s="55" t="n"/>
      <c r="AP82" s="146" t="n"/>
      <c r="AQ82" s="115" t="n"/>
      <c r="AR82" s="115" t="n"/>
      <c r="AS82" s="115" t="n"/>
      <c r="AT82" s="115" t="n"/>
      <c r="AU82" s="55" t="n"/>
      <c r="AV82" s="58" t="n"/>
      <c r="AW82" s="57" t="n"/>
      <c r="AX82" s="57" t="n"/>
      <c r="AY82" s="57" t="n"/>
      <c r="AZ82" s="115" t="n"/>
      <c r="BA82" s="140" t="n"/>
      <c r="BB82" s="55" t="n"/>
      <c r="BC82" s="148" t="n"/>
      <c r="BD82" s="2" t="n"/>
    </row>
    <row r="83" ht="14" customHeight="1" s="132">
      <c r="A83" s="148" t="n"/>
      <c r="B83" s="35" t="n"/>
      <c r="C83" s="26" t="n"/>
      <c r="D83" s="26" t="n"/>
      <c r="E83" s="26" t="n"/>
      <c r="F83" s="26" t="n"/>
      <c r="G83" s="26" t="n"/>
      <c r="H83" s="62" t="n">
        <v>0</v>
      </c>
      <c r="I83" s="63">
        <f>H83/0.539957</f>
        <v/>
      </c>
      <c r="J83" s="27">
        <f>I83/O83</f>
        <v/>
      </c>
      <c r="K83" s="27">
        <f>J83+K82</f>
        <v/>
      </c>
      <c r="L83" s="27">
        <f>K83/60</f>
        <v/>
      </c>
      <c r="M83" s="26">
        <f>Топливо!$F$5+E83</f>
        <v/>
      </c>
      <c r="N83" s="28">
        <f>M83*1.852</f>
        <v/>
      </c>
      <c r="O83" s="29">
        <f>N83/60</f>
        <v/>
      </c>
      <c r="P83" s="148" t="n"/>
      <c r="Q83" s="117" t="n"/>
      <c r="R83" s="117" t="n"/>
      <c r="S83" s="117" t="n"/>
      <c r="T83" s="117" t="n"/>
      <c r="U83" s="51" t="n"/>
      <c r="V83" s="52" t="n"/>
      <c r="W83" s="53" t="n"/>
      <c r="X83" s="53" t="n"/>
      <c r="Y83" s="53" t="n"/>
      <c r="Z83" s="117" t="n"/>
      <c r="AA83" s="47" t="n"/>
      <c r="AB83" s="51" t="n"/>
      <c r="AC83" s="146" t="n"/>
      <c r="AD83" s="117" t="n"/>
      <c r="AE83" s="117" t="n"/>
      <c r="AF83" s="117" t="n"/>
      <c r="AG83" s="117" t="n"/>
      <c r="AH83" s="51" t="n"/>
      <c r="AI83" s="52" t="n"/>
      <c r="AJ83" s="53" t="n"/>
      <c r="AK83" s="53" t="n"/>
      <c r="AL83" s="53" t="n"/>
      <c r="AM83" s="117" t="n"/>
      <c r="AN83" s="47" t="n"/>
      <c r="AO83" s="51" t="n"/>
      <c r="AP83" s="146" t="n"/>
      <c r="AQ83" s="117" t="n"/>
      <c r="AR83" s="117" t="n"/>
      <c r="AS83" s="117" t="n"/>
      <c r="AT83" s="117" t="n"/>
      <c r="AU83" s="51" t="n"/>
      <c r="AV83" s="52" t="n"/>
      <c r="AW83" s="53" t="n"/>
      <c r="AX83" s="53" t="n"/>
      <c r="AY83" s="53" t="n"/>
      <c r="AZ83" s="117" t="n"/>
      <c r="BA83" s="47" t="n"/>
      <c r="BB83" s="51" t="n"/>
      <c r="BC83" s="148" t="n"/>
      <c r="BD83" s="2" t="n"/>
    </row>
    <row r="84" ht="14" customHeight="1" s="132">
      <c r="A84" s="148" t="n"/>
      <c r="B84" s="5" t="n"/>
      <c r="C84" s="31" t="n"/>
      <c r="D84" s="31" t="n"/>
      <c r="E84" s="31" t="n"/>
      <c r="F84" s="31" t="n"/>
      <c r="G84" s="31" t="n"/>
      <c r="H84" s="62" t="n">
        <v>0</v>
      </c>
      <c r="I84" s="63">
        <f>H84/0.539957</f>
        <v/>
      </c>
      <c r="J84" s="32">
        <f>I84/O84</f>
        <v/>
      </c>
      <c r="K84" s="32">
        <f>K83+J84</f>
        <v/>
      </c>
      <c r="L84" s="32">
        <f>K84/60</f>
        <v/>
      </c>
      <c r="M84" s="26">
        <f>Топливо!$F$5+E84</f>
        <v/>
      </c>
      <c r="N84" s="33">
        <f>M84*1.852</f>
        <v/>
      </c>
      <c r="O84" s="34">
        <f>N84/60</f>
        <v/>
      </c>
      <c r="P84" s="148" t="n"/>
      <c r="Q84" s="115" t="n"/>
      <c r="R84" s="115" t="n"/>
      <c r="S84" s="115" t="n"/>
      <c r="T84" s="115" t="n"/>
      <c r="U84" s="55" t="n"/>
      <c r="V84" s="58" t="n"/>
      <c r="W84" s="57" t="n"/>
      <c r="X84" s="57" t="n"/>
      <c r="Y84" s="57" t="n"/>
      <c r="Z84" s="115" t="n"/>
      <c r="AA84" s="140" t="n"/>
      <c r="AB84" s="55" t="n"/>
      <c r="AC84" s="146" t="n"/>
      <c r="AD84" s="115" t="n"/>
      <c r="AE84" s="115" t="n"/>
      <c r="AF84" s="115" t="n"/>
      <c r="AG84" s="115" t="n"/>
      <c r="AH84" s="55" t="n"/>
      <c r="AI84" s="58" t="n"/>
      <c r="AJ84" s="57" t="n"/>
      <c r="AK84" s="57" t="n"/>
      <c r="AL84" s="57" t="n"/>
      <c r="AM84" s="115" t="n"/>
      <c r="AN84" s="140" t="n"/>
      <c r="AO84" s="55" t="n"/>
      <c r="AP84" s="146" t="n"/>
      <c r="AQ84" s="115" t="n"/>
      <c r="AR84" s="115" t="n"/>
      <c r="AS84" s="115" t="n"/>
      <c r="AT84" s="115" t="n"/>
      <c r="AU84" s="55" t="n"/>
      <c r="AV84" s="58" t="n"/>
      <c r="AW84" s="57" t="n"/>
      <c r="AX84" s="57" t="n"/>
      <c r="AY84" s="57" t="n"/>
      <c r="AZ84" s="115" t="n"/>
      <c r="BA84" s="140" t="n"/>
      <c r="BB84" s="55" t="n"/>
      <c r="BC84" s="148" t="n"/>
      <c r="BD84" s="2" t="n"/>
    </row>
    <row r="85" ht="14" customHeight="1" s="132">
      <c r="A85" s="148" t="n"/>
      <c r="B85" s="35" t="n"/>
      <c r="C85" s="26" t="n"/>
      <c r="D85" s="26" t="n"/>
      <c r="E85" s="26" t="n"/>
      <c r="F85" s="26" t="n"/>
      <c r="G85" s="26" t="n"/>
      <c r="H85" s="62" t="n">
        <v>0</v>
      </c>
      <c r="I85" s="63">
        <f>H85/0.539957</f>
        <v/>
      </c>
      <c r="J85" s="27">
        <f>I85/O85</f>
        <v/>
      </c>
      <c r="K85" s="27">
        <f>J85+K84</f>
        <v/>
      </c>
      <c r="L85" s="27">
        <f>K85/60</f>
        <v/>
      </c>
      <c r="M85" s="26">
        <f>Топливо!$F$5+E85</f>
        <v/>
      </c>
      <c r="N85" s="28">
        <f>M85*1.852</f>
        <v/>
      </c>
      <c r="O85" s="29">
        <f>N85/60</f>
        <v/>
      </c>
      <c r="P85" s="148" t="n"/>
      <c r="Q85" s="117" t="n"/>
      <c r="R85" s="117" t="n"/>
      <c r="S85" s="117" t="n"/>
      <c r="T85" s="117" t="n"/>
      <c r="U85" s="51" t="n"/>
      <c r="V85" s="52" t="n"/>
      <c r="W85" s="53" t="n"/>
      <c r="X85" s="53" t="n"/>
      <c r="Y85" s="53" t="n"/>
      <c r="Z85" s="117" t="n"/>
      <c r="AA85" s="47" t="n"/>
      <c r="AB85" s="51" t="n"/>
      <c r="AC85" s="146" t="n"/>
      <c r="AD85" s="117" t="n"/>
      <c r="AE85" s="117" t="n"/>
      <c r="AF85" s="117" t="n"/>
      <c r="AG85" s="117" t="n"/>
      <c r="AH85" s="51" t="n"/>
      <c r="AI85" s="52" t="n"/>
      <c r="AJ85" s="53" t="n"/>
      <c r="AK85" s="53" t="n"/>
      <c r="AL85" s="53" t="n"/>
      <c r="AM85" s="117" t="n"/>
      <c r="AN85" s="47" t="n"/>
      <c r="AO85" s="51" t="n"/>
      <c r="AP85" s="146" t="n"/>
      <c r="AQ85" s="117" t="n"/>
      <c r="AR85" s="117" t="n"/>
      <c r="AS85" s="117" t="n"/>
      <c r="AT85" s="117" t="n"/>
      <c r="AU85" s="51" t="n"/>
      <c r="AV85" s="52" t="n"/>
      <c r="AW85" s="53" t="n"/>
      <c r="AX85" s="53" t="n"/>
      <c r="AY85" s="53" t="n"/>
      <c r="AZ85" s="117" t="n"/>
      <c r="BA85" s="47" t="n"/>
      <c r="BB85" s="51" t="n"/>
      <c r="BC85" s="148" t="n"/>
      <c r="BD85" s="2" t="n"/>
    </row>
    <row r="86" ht="14" customHeight="1" s="132">
      <c r="A86" s="148" t="n"/>
      <c r="B86" s="5" t="n"/>
      <c r="C86" s="31" t="n"/>
      <c r="D86" s="31" t="n"/>
      <c r="E86" s="31" t="n"/>
      <c r="F86" s="31" t="n"/>
      <c r="G86" s="31" t="n"/>
      <c r="H86" s="62" t="n">
        <v>0</v>
      </c>
      <c r="I86" s="63">
        <f>H86/0.539957</f>
        <v/>
      </c>
      <c r="J86" s="32">
        <f>I86/O86</f>
        <v/>
      </c>
      <c r="K86" s="32">
        <f>K85+J86</f>
        <v/>
      </c>
      <c r="L86" s="32">
        <f>K86/60</f>
        <v/>
      </c>
      <c r="M86" s="26">
        <f>Топливо!$F$5+E86</f>
        <v/>
      </c>
      <c r="N86" s="33">
        <f>M86*1.852</f>
        <v/>
      </c>
      <c r="O86" s="34">
        <f>N86/60</f>
        <v/>
      </c>
      <c r="P86" s="148" t="n"/>
      <c r="Q86" s="115" t="n"/>
      <c r="R86" s="115" t="n"/>
      <c r="S86" s="115" t="n"/>
      <c r="T86" s="115" t="n"/>
      <c r="U86" s="55" t="n"/>
      <c r="V86" s="58" t="n"/>
      <c r="W86" s="57" t="n"/>
      <c r="X86" s="57" t="n"/>
      <c r="Y86" s="57" t="n"/>
      <c r="Z86" s="115" t="n"/>
      <c r="AA86" s="140" t="n"/>
      <c r="AB86" s="55" t="n"/>
      <c r="AC86" s="146" t="n"/>
      <c r="AD86" s="115" t="n"/>
      <c r="AE86" s="115" t="n"/>
      <c r="AF86" s="115" t="n"/>
      <c r="AG86" s="115" t="n"/>
      <c r="AH86" s="55" t="n"/>
      <c r="AI86" s="58" t="n"/>
      <c r="AJ86" s="57" t="n"/>
      <c r="AK86" s="57" t="n"/>
      <c r="AL86" s="57" t="n"/>
      <c r="AM86" s="115" t="n"/>
      <c r="AN86" s="140" t="n"/>
      <c r="AO86" s="55" t="n"/>
      <c r="AP86" s="146" t="n"/>
      <c r="AQ86" s="115" t="n"/>
      <c r="AR86" s="115" t="n"/>
      <c r="AS86" s="115" t="n"/>
      <c r="AT86" s="115" t="n"/>
      <c r="AU86" s="55" t="n"/>
      <c r="AV86" s="58" t="n"/>
      <c r="AW86" s="57" t="n"/>
      <c r="AX86" s="57" t="n"/>
      <c r="AY86" s="57" t="n"/>
      <c r="AZ86" s="115" t="n"/>
      <c r="BA86" s="140" t="n"/>
      <c r="BB86" s="55" t="n"/>
      <c r="BC86" s="148" t="n"/>
      <c r="BD86" s="2" t="n"/>
    </row>
    <row r="87" ht="14" customHeight="1" s="132">
      <c r="A87" s="148" t="n"/>
      <c r="B87" s="35" t="n"/>
      <c r="C87" s="26" t="n"/>
      <c r="D87" s="26" t="n"/>
      <c r="E87" s="26" t="n"/>
      <c r="F87" s="26" t="n"/>
      <c r="G87" s="26" t="n"/>
      <c r="H87" s="62" t="n">
        <v>0</v>
      </c>
      <c r="I87" s="63">
        <f>H87/0.539957</f>
        <v/>
      </c>
      <c r="J87" s="27">
        <f>I87/O87</f>
        <v/>
      </c>
      <c r="K87" s="27">
        <f>J87+K86</f>
        <v/>
      </c>
      <c r="L87" s="27">
        <f>K87/60</f>
        <v/>
      </c>
      <c r="M87" s="26">
        <f>Топливо!$F$5+E87</f>
        <v/>
      </c>
      <c r="N87" s="28">
        <f>M87*1.852</f>
        <v/>
      </c>
      <c r="O87" s="29">
        <f>N87/60</f>
        <v/>
      </c>
      <c r="P87" s="148" t="n"/>
      <c r="Q87" s="117" t="n"/>
      <c r="R87" s="117" t="n"/>
      <c r="S87" s="117" t="n"/>
      <c r="T87" s="117" t="n"/>
      <c r="U87" s="51" t="n"/>
      <c r="V87" s="52" t="n"/>
      <c r="W87" s="53" t="n"/>
      <c r="X87" s="53" t="n"/>
      <c r="Y87" s="53" t="n"/>
      <c r="Z87" s="117" t="n"/>
      <c r="AA87" s="47" t="n"/>
      <c r="AB87" s="51" t="n"/>
      <c r="AC87" s="146" t="n"/>
      <c r="AD87" s="117" t="n"/>
      <c r="AE87" s="117" t="n"/>
      <c r="AF87" s="117" t="n"/>
      <c r="AG87" s="117" t="n"/>
      <c r="AH87" s="51" t="n"/>
      <c r="AI87" s="52" t="n"/>
      <c r="AJ87" s="53" t="n"/>
      <c r="AK87" s="53" t="n"/>
      <c r="AL87" s="53" t="n"/>
      <c r="AM87" s="117" t="n"/>
      <c r="AN87" s="47" t="n"/>
      <c r="AO87" s="51" t="n"/>
      <c r="AP87" s="146" t="n"/>
      <c r="AQ87" s="117" t="n"/>
      <c r="AR87" s="117" t="n"/>
      <c r="AS87" s="117" t="n"/>
      <c r="AT87" s="117" t="n"/>
      <c r="AU87" s="51" t="n"/>
      <c r="AV87" s="52" t="n"/>
      <c r="AW87" s="53" t="n"/>
      <c r="AX87" s="53" t="n"/>
      <c r="AY87" s="53" t="n"/>
      <c r="AZ87" s="117" t="n"/>
      <c r="BA87" s="47" t="n"/>
      <c r="BB87" s="51" t="n"/>
      <c r="BC87" s="148" t="n"/>
      <c r="BD87" s="2" t="n"/>
    </row>
    <row r="88" ht="14" customHeight="1" s="132">
      <c r="A88" s="148" t="n"/>
      <c r="B88" s="5" t="n"/>
      <c r="C88" s="31" t="n"/>
      <c r="D88" s="31" t="n"/>
      <c r="E88" s="31" t="n"/>
      <c r="F88" s="31" t="n"/>
      <c r="G88" s="31" t="n"/>
      <c r="H88" s="62" t="n">
        <v>0</v>
      </c>
      <c r="I88" s="63">
        <f>H88/0.539957</f>
        <v/>
      </c>
      <c r="J88" s="32">
        <f>I88/O88</f>
        <v/>
      </c>
      <c r="K88" s="32">
        <f>K87+J88</f>
        <v/>
      </c>
      <c r="L88" s="32">
        <f>K88/60</f>
        <v/>
      </c>
      <c r="M88" s="26">
        <f>Топливо!$F$5+E88</f>
        <v/>
      </c>
      <c r="N88" s="33">
        <f>M88*1.852</f>
        <v/>
      </c>
      <c r="O88" s="34">
        <f>N88/60</f>
        <v/>
      </c>
      <c r="P88" s="148" t="n"/>
      <c r="Q88" s="115" t="n"/>
      <c r="R88" s="115" t="n"/>
      <c r="S88" s="115" t="n"/>
      <c r="T88" s="115" t="n"/>
      <c r="U88" s="55" t="n"/>
      <c r="V88" s="58" t="n"/>
      <c r="W88" s="57" t="n"/>
      <c r="X88" s="57" t="n"/>
      <c r="Y88" s="57" t="n"/>
      <c r="Z88" s="115" t="n"/>
      <c r="AA88" s="140" t="n"/>
      <c r="AB88" s="55" t="n"/>
      <c r="AC88" s="146" t="n"/>
      <c r="AD88" s="115" t="n"/>
      <c r="AE88" s="115" t="n"/>
      <c r="AF88" s="115" t="n"/>
      <c r="AG88" s="115" t="n"/>
      <c r="AH88" s="55" t="n"/>
      <c r="AI88" s="58" t="n"/>
      <c r="AJ88" s="57" t="n"/>
      <c r="AK88" s="57" t="n"/>
      <c r="AL88" s="57" t="n"/>
      <c r="AM88" s="115" t="n"/>
      <c r="AN88" s="140" t="n"/>
      <c r="AO88" s="55" t="n"/>
      <c r="AP88" s="146" t="n"/>
      <c r="AQ88" s="115" t="n"/>
      <c r="AR88" s="115" t="n"/>
      <c r="AS88" s="115" t="n"/>
      <c r="AT88" s="115" t="n"/>
      <c r="AU88" s="55" t="n"/>
      <c r="AV88" s="58" t="n"/>
      <c r="AW88" s="57" t="n"/>
      <c r="AX88" s="57" t="n"/>
      <c r="AY88" s="57" t="n"/>
      <c r="AZ88" s="115" t="n"/>
      <c r="BA88" s="140" t="n"/>
      <c r="BB88" s="55" t="n"/>
      <c r="BC88" s="148" t="n"/>
      <c r="BD88" s="2" t="n"/>
    </row>
    <row r="89" ht="14" customHeight="1" s="132">
      <c r="A89" s="148" t="n"/>
      <c r="B89" s="35" t="n"/>
      <c r="C89" s="26" t="n"/>
      <c r="D89" s="26" t="n"/>
      <c r="E89" s="26" t="n"/>
      <c r="F89" s="26" t="n"/>
      <c r="G89" s="26" t="n"/>
      <c r="H89" s="62" t="n">
        <v>0</v>
      </c>
      <c r="I89" s="63">
        <f>H89/0.539957</f>
        <v/>
      </c>
      <c r="J89" s="27">
        <f>I89/O89</f>
        <v/>
      </c>
      <c r="K89" s="27">
        <f>J89+K88</f>
        <v/>
      </c>
      <c r="L89" s="27">
        <f>K89/60</f>
        <v/>
      </c>
      <c r="M89" s="26">
        <f>Топливо!$F$5+E89</f>
        <v/>
      </c>
      <c r="N89" s="28">
        <f>M89*1.852</f>
        <v/>
      </c>
      <c r="O89" s="29">
        <f>N89/60</f>
        <v/>
      </c>
      <c r="P89" s="148" t="n"/>
      <c r="Q89" s="117" t="n"/>
      <c r="R89" s="117" t="n"/>
      <c r="S89" s="117" t="n"/>
      <c r="T89" s="117" t="n"/>
      <c r="U89" s="51" t="n"/>
      <c r="V89" s="52" t="n"/>
      <c r="W89" s="53" t="n"/>
      <c r="X89" s="53" t="n"/>
      <c r="Y89" s="53" t="n"/>
      <c r="Z89" s="117" t="n"/>
      <c r="AA89" s="47" t="n"/>
      <c r="AB89" s="51" t="n"/>
      <c r="AC89" s="146" t="n"/>
      <c r="AD89" s="117" t="n"/>
      <c r="AE89" s="117" t="n"/>
      <c r="AF89" s="117" t="n"/>
      <c r="AG89" s="117" t="n"/>
      <c r="AH89" s="51" t="n"/>
      <c r="AI89" s="52" t="n"/>
      <c r="AJ89" s="53" t="n"/>
      <c r="AK89" s="53" t="n"/>
      <c r="AL89" s="53" t="n"/>
      <c r="AM89" s="117" t="n"/>
      <c r="AN89" s="47" t="n"/>
      <c r="AO89" s="51" t="n"/>
      <c r="AP89" s="146" t="n"/>
      <c r="AQ89" s="117" t="n"/>
      <c r="AR89" s="117" t="n"/>
      <c r="AS89" s="117" t="n"/>
      <c r="AT89" s="117" t="n"/>
      <c r="AU89" s="51" t="n"/>
      <c r="AV89" s="52" t="n"/>
      <c r="AW89" s="53" t="n"/>
      <c r="AX89" s="53" t="n"/>
      <c r="AY89" s="53" t="n"/>
      <c r="AZ89" s="117" t="n"/>
      <c r="BA89" s="47" t="n"/>
      <c r="BB89" s="51" t="n"/>
      <c r="BC89" s="148" t="n"/>
      <c r="BD89" s="2" t="n"/>
    </row>
    <row r="90" ht="14" customHeight="1" s="132">
      <c r="A90" s="148" t="n"/>
      <c r="B90" s="5" t="n"/>
      <c r="C90" s="31" t="n"/>
      <c r="D90" s="31" t="n"/>
      <c r="E90" s="31" t="n"/>
      <c r="F90" s="31" t="n"/>
      <c r="G90" s="31" t="n"/>
      <c r="H90" s="62" t="n">
        <v>0</v>
      </c>
      <c r="I90" s="63">
        <f>H90/0.539957</f>
        <v/>
      </c>
      <c r="J90" s="32">
        <f>I90/O90</f>
        <v/>
      </c>
      <c r="K90" s="32">
        <f>K89+J90</f>
        <v/>
      </c>
      <c r="L90" s="32">
        <f>K90/60</f>
        <v/>
      </c>
      <c r="M90" s="26">
        <f>Топливо!$F$5+E90</f>
        <v/>
      </c>
      <c r="N90" s="33">
        <f>M90*1.852</f>
        <v/>
      </c>
      <c r="O90" s="34">
        <f>N90/60</f>
        <v/>
      </c>
      <c r="P90" s="148" t="n"/>
      <c r="Q90" s="115" t="n"/>
      <c r="R90" s="115" t="n"/>
      <c r="S90" s="115" t="n"/>
      <c r="T90" s="115" t="n"/>
      <c r="U90" s="55" t="n"/>
      <c r="V90" s="58" t="n"/>
      <c r="W90" s="57" t="n"/>
      <c r="X90" s="57" t="n"/>
      <c r="Y90" s="57" t="n"/>
      <c r="Z90" s="115" t="n"/>
      <c r="AA90" s="140" t="n"/>
      <c r="AB90" s="55" t="n"/>
      <c r="AC90" s="146" t="n"/>
      <c r="AD90" s="115" t="n"/>
      <c r="AE90" s="115" t="n"/>
      <c r="AF90" s="115" t="n"/>
      <c r="AG90" s="115" t="n"/>
      <c r="AH90" s="55" t="n"/>
      <c r="AI90" s="58" t="n"/>
      <c r="AJ90" s="57" t="n"/>
      <c r="AK90" s="57" t="n"/>
      <c r="AL90" s="57" t="n"/>
      <c r="AM90" s="115" t="n"/>
      <c r="AN90" s="140" t="n"/>
      <c r="AO90" s="55" t="n"/>
      <c r="AP90" s="146" t="n"/>
      <c r="AQ90" s="115" t="n"/>
      <c r="AR90" s="115" t="n"/>
      <c r="AS90" s="115" t="n"/>
      <c r="AT90" s="115" t="n"/>
      <c r="AU90" s="55" t="n"/>
      <c r="AV90" s="58" t="n"/>
      <c r="AW90" s="57" t="n"/>
      <c r="AX90" s="57" t="n"/>
      <c r="AY90" s="57" t="n"/>
      <c r="AZ90" s="115" t="n"/>
      <c r="BA90" s="140" t="n"/>
      <c r="BB90" s="55" t="n"/>
      <c r="BC90" s="148" t="n"/>
      <c r="BD90" s="2" t="n"/>
    </row>
    <row r="91" ht="14" customHeight="1" s="132">
      <c r="A91" s="148" t="n"/>
      <c r="B91" s="35" t="n"/>
      <c r="C91" s="26" t="n"/>
      <c r="D91" s="26" t="n"/>
      <c r="E91" s="26" t="n"/>
      <c r="F91" s="26" t="n"/>
      <c r="G91" s="26" t="n"/>
      <c r="H91" s="62" t="n">
        <v>0</v>
      </c>
      <c r="I91" s="63">
        <f>H91/0.539957</f>
        <v/>
      </c>
      <c r="J91" s="27">
        <f>I91/O91</f>
        <v/>
      </c>
      <c r="K91" s="27">
        <f>J91+K90</f>
        <v/>
      </c>
      <c r="L91" s="27">
        <f>K91/60</f>
        <v/>
      </c>
      <c r="M91" s="26">
        <f>Топливо!$F$5+E91</f>
        <v/>
      </c>
      <c r="N91" s="28">
        <f>M91*1.852</f>
        <v/>
      </c>
      <c r="O91" s="29">
        <f>N91/60</f>
        <v/>
      </c>
      <c r="P91" s="148" t="n"/>
      <c r="Q91" s="117" t="n"/>
      <c r="R91" s="117" t="n"/>
      <c r="S91" s="117" t="n"/>
      <c r="T91" s="117" t="n"/>
      <c r="U91" s="51" t="n"/>
      <c r="V91" s="52" t="n"/>
      <c r="W91" s="53" t="n"/>
      <c r="X91" s="53" t="n"/>
      <c r="Y91" s="53" t="n"/>
      <c r="Z91" s="117" t="n"/>
      <c r="AA91" s="47" t="n"/>
      <c r="AB91" s="51" t="n"/>
      <c r="AC91" s="146" t="n"/>
      <c r="AD91" s="117" t="n"/>
      <c r="AE91" s="117" t="n"/>
      <c r="AF91" s="117" t="n"/>
      <c r="AG91" s="117" t="n"/>
      <c r="AH91" s="51" t="n"/>
      <c r="AI91" s="52" t="n"/>
      <c r="AJ91" s="53" t="n"/>
      <c r="AK91" s="53" t="n"/>
      <c r="AL91" s="53" t="n"/>
      <c r="AM91" s="117" t="n"/>
      <c r="AN91" s="47" t="n"/>
      <c r="AO91" s="51" t="n"/>
      <c r="AP91" s="146" t="n"/>
      <c r="AQ91" s="117" t="n"/>
      <c r="AR91" s="117" t="n"/>
      <c r="AS91" s="117" t="n"/>
      <c r="AT91" s="117" t="n"/>
      <c r="AU91" s="51" t="n"/>
      <c r="AV91" s="52" t="n"/>
      <c r="AW91" s="53" t="n"/>
      <c r="AX91" s="53" t="n"/>
      <c r="AY91" s="53" t="n"/>
      <c r="AZ91" s="117" t="n"/>
      <c r="BA91" s="47" t="n"/>
      <c r="BB91" s="51" t="n"/>
      <c r="BC91" s="148" t="n"/>
      <c r="BD91" s="2" t="n"/>
    </row>
    <row r="92" ht="14" customHeight="1" s="132">
      <c r="A92" s="148" t="n"/>
      <c r="B92" s="5" t="n"/>
      <c r="C92" s="31" t="n"/>
      <c r="D92" s="31" t="n"/>
      <c r="E92" s="31" t="n"/>
      <c r="F92" s="31" t="n"/>
      <c r="G92" s="31" t="n"/>
      <c r="H92" s="62" t="n">
        <v>0</v>
      </c>
      <c r="I92" s="63">
        <f>H92/0.539957</f>
        <v/>
      </c>
      <c r="J92" s="32">
        <f>I92/O92</f>
        <v/>
      </c>
      <c r="K92" s="32">
        <f>K91+J92</f>
        <v/>
      </c>
      <c r="L92" s="32">
        <f>K92/60</f>
        <v/>
      </c>
      <c r="M92" s="26">
        <f>Топливо!$F$5+E92</f>
        <v/>
      </c>
      <c r="N92" s="33">
        <f>M92*1.852</f>
        <v/>
      </c>
      <c r="O92" s="34">
        <f>N92/60</f>
        <v/>
      </c>
      <c r="P92" s="148" t="n"/>
      <c r="Q92" s="115" t="n"/>
      <c r="R92" s="115" t="n"/>
      <c r="S92" s="115" t="n"/>
      <c r="T92" s="115" t="n"/>
      <c r="U92" s="55" t="n"/>
      <c r="V92" s="58" t="n"/>
      <c r="W92" s="57" t="n"/>
      <c r="X92" s="57" t="n"/>
      <c r="Y92" s="57" t="n"/>
      <c r="Z92" s="115" t="n"/>
      <c r="AA92" s="140" t="n"/>
      <c r="AB92" s="55" t="n"/>
      <c r="AC92" s="146" t="n"/>
      <c r="AD92" s="115" t="n"/>
      <c r="AE92" s="115" t="n"/>
      <c r="AF92" s="115" t="n"/>
      <c r="AG92" s="115" t="n"/>
      <c r="AH92" s="55" t="n"/>
      <c r="AI92" s="58" t="n"/>
      <c r="AJ92" s="57" t="n"/>
      <c r="AK92" s="57" t="n"/>
      <c r="AL92" s="57" t="n"/>
      <c r="AM92" s="115" t="n"/>
      <c r="AN92" s="140" t="n"/>
      <c r="AO92" s="55" t="n"/>
      <c r="AP92" s="146" t="n"/>
      <c r="AQ92" s="115" t="n"/>
      <c r="AR92" s="115" t="n"/>
      <c r="AS92" s="115" t="n"/>
      <c r="AT92" s="115" t="n"/>
      <c r="AU92" s="55" t="n"/>
      <c r="AV92" s="58" t="n"/>
      <c r="AW92" s="57" t="n"/>
      <c r="AX92" s="57" t="n"/>
      <c r="AY92" s="57" t="n"/>
      <c r="AZ92" s="115" t="n"/>
      <c r="BA92" s="140" t="n"/>
      <c r="BB92" s="55" t="n"/>
      <c r="BC92" s="148" t="n"/>
      <c r="BD92" s="2" t="n"/>
    </row>
    <row r="93" ht="14" customHeight="1" s="132">
      <c r="A93" s="148" t="n"/>
      <c r="B93" s="35" t="n"/>
      <c r="C93" s="26" t="n"/>
      <c r="D93" s="26" t="n"/>
      <c r="E93" s="26" t="n"/>
      <c r="F93" s="26" t="n"/>
      <c r="G93" s="26" t="n"/>
      <c r="H93" s="62" t="n">
        <v>0</v>
      </c>
      <c r="I93" s="63">
        <f>H93/0.539957</f>
        <v/>
      </c>
      <c r="J93" s="27">
        <f>I93/O93</f>
        <v/>
      </c>
      <c r="K93" s="27">
        <f>J93+K92</f>
        <v/>
      </c>
      <c r="L93" s="27">
        <f>K93/60</f>
        <v/>
      </c>
      <c r="M93" s="26">
        <f>Топливо!$F$5+E93</f>
        <v/>
      </c>
      <c r="N93" s="28">
        <f>M93*1.852</f>
        <v/>
      </c>
      <c r="O93" s="29">
        <f>N93/60</f>
        <v/>
      </c>
      <c r="P93" s="148" t="n"/>
      <c r="Q93" s="117" t="n"/>
      <c r="R93" s="117" t="n"/>
      <c r="S93" s="117" t="n"/>
      <c r="T93" s="117" t="n"/>
      <c r="U93" s="51" t="n"/>
      <c r="V93" s="52" t="n"/>
      <c r="W93" s="53" t="n"/>
      <c r="X93" s="53" t="n"/>
      <c r="Y93" s="53" t="n"/>
      <c r="Z93" s="117" t="n"/>
      <c r="AA93" s="47" t="n"/>
      <c r="AB93" s="51" t="n"/>
      <c r="AC93" s="146" t="n"/>
      <c r="AD93" s="117" t="n"/>
      <c r="AE93" s="117" t="n"/>
      <c r="AF93" s="117" t="n"/>
      <c r="AG93" s="117" t="n"/>
      <c r="AH93" s="51" t="n"/>
      <c r="AI93" s="52" t="n"/>
      <c r="AJ93" s="53" t="n"/>
      <c r="AK93" s="53" t="n"/>
      <c r="AL93" s="53" t="n"/>
      <c r="AM93" s="117" t="n"/>
      <c r="AN93" s="47" t="n"/>
      <c r="AO93" s="51" t="n"/>
      <c r="AP93" s="146" t="n"/>
      <c r="AQ93" s="117" t="n"/>
      <c r="AR93" s="117" t="n"/>
      <c r="AS93" s="117" t="n"/>
      <c r="AT93" s="117" t="n"/>
      <c r="AU93" s="51" t="n"/>
      <c r="AV93" s="52" t="n"/>
      <c r="AW93" s="53" t="n"/>
      <c r="AX93" s="53" t="n"/>
      <c r="AY93" s="53" t="n"/>
      <c r="AZ93" s="117" t="n"/>
      <c r="BA93" s="47" t="n"/>
      <c r="BB93" s="51" t="n"/>
      <c r="BC93" s="148" t="n"/>
      <c r="BD93" s="2" t="n"/>
    </row>
    <row r="94" ht="14" customHeight="1" s="132">
      <c r="A94" s="148" t="n"/>
      <c r="B94" s="5" t="n"/>
      <c r="C94" s="31" t="n"/>
      <c r="D94" s="31" t="n"/>
      <c r="E94" s="31" t="n"/>
      <c r="F94" s="31" t="n"/>
      <c r="G94" s="31" t="n"/>
      <c r="H94" s="62" t="n">
        <v>0</v>
      </c>
      <c r="I94" s="63">
        <f>H94/0.539957</f>
        <v/>
      </c>
      <c r="J94" s="32">
        <f>I94/O94</f>
        <v/>
      </c>
      <c r="K94" s="32">
        <f>K93+J94</f>
        <v/>
      </c>
      <c r="L94" s="32">
        <f>K94/60</f>
        <v/>
      </c>
      <c r="M94" s="26">
        <f>Топливо!$F$5+E94</f>
        <v/>
      </c>
      <c r="N94" s="33">
        <f>M94*1.852</f>
        <v/>
      </c>
      <c r="O94" s="34">
        <f>N94/60</f>
        <v/>
      </c>
      <c r="P94" s="148" t="n"/>
      <c r="Q94" s="115" t="n"/>
      <c r="R94" s="115" t="n"/>
      <c r="S94" s="115" t="n"/>
      <c r="T94" s="115" t="n"/>
      <c r="U94" s="55" t="n"/>
      <c r="V94" s="58" t="n"/>
      <c r="W94" s="57" t="n"/>
      <c r="X94" s="57" t="n"/>
      <c r="Y94" s="57" t="n"/>
      <c r="Z94" s="115" t="n"/>
      <c r="AA94" s="140" t="n"/>
      <c r="AB94" s="55" t="n"/>
      <c r="AC94" s="146" t="n"/>
      <c r="AD94" s="115" t="n"/>
      <c r="AE94" s="115" t="n"/>
      <c r="AF94" s="115" t="n"/>
      <c r="AG94" s="115" t="n"/>
      <c r="AH94" s="55" t="n"/>
      <c r="AI94" s="58" t="n"/>
      <c r="AJ94" s="57" t="n"/>
      <c r="AK94" s="57" t="n"/>
      <c r="AL94" s="57" t="n"/>
      <c r="AM94" s="115" t="n"/>
      <c r="AN94" s="140" t="n"/>
      <c r="AO94" s="55" t="n"/>
      <c r="AP94" s="146" t="n"/>
      <c r="AQ94" s="115" t="n"/>
      <c r="AR94" s="115" t="n"/>
      <c r="AS94" s="115" t="n"/>
      <c r="AT94" s="115" t="n"/>
      <c r="AU94" s="55" t="n"/>
      <c r="AV94" s="58" t="n"/>
      <c r="AW94" s="57" t="n"/>
      <c r="AX94" s="57" t="n"/>
      <c r="AY94" s="57" t="n"/>
      <c r="AZ94" s="115" t="n"/>
      <c r="BA94" s="140" t="n"/>
      <c r="BB94" s="55" t="n"/>
      <c r="BC94" s="148" t="n"/>
      <c r="BD94" s="2" t="n"/>
    </row>
    <row r="95" ht="14" customHeight="1" s="132">
      <c r="A95" s="148" t="n"/>
      <c r="B95" s="35" t="n"/>
      <c r="C95" s="26" t="n"/>
      <c r="D95" s="26" t="n"/>
      <c r="E95" s="26" t="n"/>
      <c r="F95" s="26" t="n"/>
      <c r="G95" s="26" t="n"/>
      <c r="H95" s="62" t="n">
        <v>0</v>
      </c>
      <c r="I95" s="63">
        <f>H95/0.539957</f>
        <v/>
      </c>
      <c r="J95" s="27">
        <f>I95/O95</f>
        <v/>
      </c>
      <c r="K95" s="27">
        <f>J95+K94</f>
        <v/>
      </c>
      <c r="L95" s="27">
        <f>K95/60</f>
        <v/>
      </c>
      <c r="M95" s="26">
        <f>Топливо!$F$5+E95</f>
        <v/>
      </c>
      <c r="N95" s="28">
        <f>M95*1.852</f>
        <v/>
      </c>
      <c r="O95" s="29">
        <f>N95/60</f>
        <v/>
      </c>
      <c r="P95" s="148" t="n"/>
      <c r="Q95" s="117" t="n"/>
      <c r="R95" s="117" t="n"/>
      <c r="S95" s="117" t="n"/>
      <c r="T95" s="117" t="n"/>
      <c r="U95" s="51" t="n"/>
      <c r="V95" s="52" t="n"/>
      <c r="W95" s="53" t="n"/>
      <c r="X95" s="53" t="n"/>
      <c r="Y95" s="53" t="n"/>
      <c r="Z95" s="117" t="n"/>
      <c r="AA95" s="47" t="n"/>
      <c r="AB95" s="51" t="n"/>
      <c r="AC95" s="146" t="n"/>
      <c r="AD95" s="117" t="n"/>
      <c r="AE95" s="117" t="n"/>
      <c r="AF95" s="117" t="n"/>
      <c r="AG95" s="117" t="n"/>
      <c r="AH95" s="51" t="n"/>
      <c r="AI95" s="52" t="n"/>
      <c r="AJ95" s="53" t="n"/>
      <c r="AK95" s="53" t="n"/>
      <c r="AL95" s="53" t="n"/>
      <c r="AM95" s="117" t="n"/>
      <c r="AN95" s="47" t="n"/>
      <c r="AO95" s="51" t="n"/>
      <c r="AP95" s="146" t="n"/>
      <c r="AQ95" s="117" t="n"/>
      <c r="AR95" s="117" t="n"/>
      <c r="AS95" s="117" t="n"/>
      <c r="AT95" s="117" t="n"/>
      <c r="AU95" s="51" t="n"/>
      <c r="AV95" s="52" t="n"/>
      <c r="AW95" s="53" t="n"/>
      <c r="AX95" s="53" t="n"/>
      <c r="AY95" s="53" t="n"/>
      <c r="AZ95" s="117" t="n"/>
      <c r="BA95" s="47" t="n"/>
      <c r="BB95" s="51" t="n"/>
      <c r="BC95" s="148" t="n"/>
      <c r="BD95" s="2" t="n"/>
    </row>
    <row r="96" ht="14" customHeight="1" s="132">
      <c r="A96" s="148" t="n"/>
      <c r="B96" s="5" t="n"/>
      <c r="C96" s="31" t="n"/>
      <c r="D96" s="31" t="n"/>
      <c r="E96" s="31" t="n"/>
      <c r="F96" s="31" t="n"/>
      <c r="G96" s="31" t="n"/>
      <c r="H96" s="62" t="n">
        <v>0</v>
      </c>
      <c r="I96" s="63">
        <f>H96/0.539957</f>
        <v/>
      </c>
      <c r="J96" s="32">
        <f>I96/O96</f>
        <v/>
      </c>
      <c r="K96" s="32">
        <f>K95+J96</f>
        <v/>
      </c>
      <c r="L96" s="32">
        <f>K96/60</f>
        <v/>
      </c>
      <c r="M96" s="26">
        <f>Топливо!$F$5+E96</f>
        <v/>
      </c>
      <c r="N96" s="33">
        <f>M96*1.852</f>
        <v/>
      </c>
      <c r="O96" s="34">
        <f>N96/60</f>
        <v/>
      </c>
      <c r="P96" s="148" t="n"/>
      <c r="Q96" s="115" t="n"/>
      <c r="R96" s="115" t="n"/>
      <c r="S96" s="115" t="n"/>
      <c r="T96" s="115" t="n"/>
      <c r="U96" s="55" t="n"/>
      <c r="V96" s="58" t="n"/>
      <c r="W96" s="57" t="n"/>
      <c r="X96" s="57" t="n"/>
      <c r="Y96" s="57" t="n"/>
      <c r="Z96" s="115" t="n"/>
      <c r="AA96" s="140" t="n"/>
      <c r="AB96" s="55" t="n"/>
      <c r="AC96" s="146" t="n"/>
      <c r="AD96" s="115" t="n"/>
      <c r="AE96" s="115" t="n"/>
      <c r="AF96" s="115" t="n"/>
      <c r="AG96" s="115" t="n"/>
      <c r="AH96" s="55" t="n"/>
      <c r="AI96" s="58" t="n"/>
      <c r="AJ96" s="57" t="n"/>
      <c r="AK96" s="57" t="n"/>
      <c r="AL96" s="57" t="n"/>
      <c r="AM96" s="115" t="n"/>
      <c r="AN96" s="140" t="n"/>
      <c r="AO96" s="55" t="n"/>
      <c r="AP96" s="146" t="n"/>
      <c r="AQ96" s="115" t="n"/>
      <c r="AR96" s="115" t="n"/>
      <c r="AS96" s="115" t="n"/>
      <c r="AT96" s="115" t="n"/>
      <c r="AU96" s="55" t="n"/>
      <c r="AV96" s="58" t="n"/>
      <c r="AW96" s="57" t="n"/>
      <c r="AX96" s="57" t="n"/>
      <c r="AY96" s="57" t="n"/>
      <c r="AZ96" s="115" t="n"/>
      <c r="BA96" s="140" t="n"/>
      <c r="BB96" s="55" t="n"/>
      <c r="BC96" s="148" t="n"/>
      <c r="BD96" s="2" t="n"/>
    </row>
    <row r="97" ht="14" customHeight="1" s="132">
      <c r="A97" s="148" t="n"/>
      <c r="B97" s="35" t="n"/>
      <c r="C97" s="26" t="n"/>
      <c r="D97" s="26" t="n"/>
      <c r="E97" s="26" t="n"/>
      <c r="F97" s="26" t="n"/>
      <c r="G97" s="26" t="n"/>
      <c r="H97" s="62" t="n">
        <v>0</v>
      </c>
      <c r="I97" s="63">
        <f>H97/0.539957</f>
        <v/>
      </c>
      <c r="J97" s="27">
        <f>I97/O97</f>
        <v/>
      </c>
      <c r="K97" s="27">
        <f>J97+K96</f>
        <v/>
      </c>
      <c r="L97" s="27">
        <f>K97/60</f>
        <v/>
      </c>
      <c r="M97" s="26">
        <f>Топливо!$F$5+E97</f>
        <v/>
      </c>
      <c r="N97" s="28">
        <f>M97*1.852</f>
        <v/>
      </c>
      <c r="O97" s="29">
        <f>N97/60</f>
        <v/>
      </c>
      <c r="P97" s="148" t="n"/>
      <c r="Q97" s="117" t="n"/>
      <c r="R97" s="117" t="n"/>
      <c r="S97" s="117" t="n"/>
      <c r="T97" s="117" t="n"/>
      <c r="U97" s="51" t="n"/>
      <c r="V97" s="52" t="n"/>
      <c r="W97" s="53" t="n"/>
      <c r="X97" s="53" t="n"/>
      <c r="Y97" s="53" t="n"/>
      <c r="Z97" s="117" t="n"/>
      <c r="AA97" s="47" t="n"/>
      <c r="AB97" s="51" t="n"/>
      <c r="AC97" s="146" t="n"/>
      <c r="AD97" s="117" t="n"/>
      <c r="AE97" s="117" t="n"/>
      <c r="AF97" s="117" t="n"/>
      <c r="AG97" s="117" t="n"/>
      <c r="AH97" s="51" t="n"/>
      <c r="AI97" s="52" t="n"/>
      <c r="AJ97" s="53" t="n"/>
      <c r="AK97" s="53" t="n"/>
      <c r="AL97" s="53" t="n"/>
      <c r="AM97" s="117" t="n"/>
      <c r="AN97" s="47" t="n"/>
      <c r="AO97" s="51" t="n"/>
      <c r="AP97" s="146" t="n"/>
      <c r="AQ97" s="117" t="n"/>
      <c r="AR97" s="117" t="n"/>
      <c r="AS97" s="117" t="n"/>
      <c r="AT97" s="117" t="n"/>
      <c r="AU97" s="51" t="n"/>
      <c r="AV97" s="52" t="n"/>
      <c r="AW97" s="53" t="n"/>
      <c r="AX97" s="53" t="n"/>
      <c r="AY97" s="53" t="n"/>
      <c r="AZ97" s="117" t="n"/>
      <c r="BA97" s="47" t="n"/>
      <c r="BB97" s="51" t="n"/>
      <c r="BC97" s="148" t="n"/>
      <c r="BD97" s="2" t="n"/>
    </row>
    <row r="98" ht="14" customHeight="1" s="132">
      <c r="A98" s="148" t="n"/>
      <c r="B98" s="5" t="n"/>
      <c r="C98" s="31" t="n"/>
      <c r="D98" s="31" t="n"/>
      <c r="E98" s="31" t="n"/>
      <c r="F98" s="31" t="n"/>
      <c r="G98" s="31" t="n"/>
      <c r="H98" s="62" t="n">
        <v>0</v>
      </c>
      <c r="I98" s="63">
        <f>H98/0.539957</f>
        <v/>
      </c>
      <c r="J98" s="32">
        <f>I98/O98</f>
        <v/>
      </c>
      <c r="K98" s="32">
        <f>K97+J98</f>
        <v/>
      </c>
      <c r="L98" s="32">
        <f>K98/60</f>
        <v/>
      </c>
      <c r="M98" s="26">
        <f>Топливо!$F$5+E98</f>
        <v/>
      </c>
      <c r="N98" s="33">
        <f>M98*1.852</f>
        <v/>
      </c>
      <c r="O98" s="34">
        <f>N98/60</f>
        <v/>
      </c>
      <c r="P98" s="148" t="n"/>
      <c r="Q98" s="115" t="n"/>
      <c r="R98" s="115" t="n"/>
      <c r="S98" s="115" t="n"/>
      <c r="T98" s="115" t="n"/>
      <c r="U98" s="55" t="n"/>
      <c r="V98" s="58" t="n"/>
      <c r="W98" s="57" t="n"/>
      <c r="X98" s="57" t="n"/>
      <c r="Y98" s="57" t="n"/>
      <c r="Z98" s="115" t="n"/>
      <c r="AA98" s="140" t="n"/>
      <c r="AB98" s="55" t="n"/>
      <c r="AC98" s="146" t="n"/>
      <c r="AD98" s="115" t="n"/>
      <c r="AE98" s="115" t="n"/>
      <c r="AF98" s="115" t="n"/>
      <c r="AG98" s="115" t="n"/>
      <c r="AH98" s="55" t="n"/>
      <c r="AI98" s="58" t="n"/>
      <c r="AJ98" s="57" t="n"/>
      <c r="AK98" s="57" t="n"/>
      <c r="AL98" s="57" t="n"/>
      <c r="AM98" s="115" t="n"/>
      <c r="AN98" s="140" t="n"/>
      <c r="AO98" s="55" t="n"/>
      <c r="AP98" s="146" t="n"/>
      <c r="AQ98" s="115" t="n"/>
      <c r="AR98" s="115" t="n"/>
      <c r="AS98" s="115" t="n"/>
      <c r="AT98" s="115" t="n"/>
      <c r="AU98" s="55" t="n"/>
      <c r="AV98" s="58" t="n"/>
      <c r="AW98" s="57" t="n"/>
      <c r="AX98" s="57" t="n"/>
      <c r="AY98" s="57" t="n"/>
      <c r="AZ98" s="115" t="n"/>
      <c r="BA98" s="140" t="n"/>
      <c r="BB98" s="55" t="n"/>
      <c r="BC98" s="148" t="n"/>
      <c r="BD98" s="2" t="n"/>
    </row>
    <row r="99" ht="14" customHeight="1" s="132">
      <c r="A99" s="148" t="n"/>
      <c r="B99" s="35" t="n"/>
      <c r="C99" s="26" t="n"/>
      <c r="D99" s="26" t="n"/>
      <c r="E99" s="26" t="n"/>
      <c r="F99" s="26" t="n"/>
      <c r="G99" s="26" t="n"/>
      <c r="H99" s="62" t="n">
        <v>0</v>
      </c>
      <c r="I99" s="63">
        <f>H99/0.539957</f>
        <v/>
      </c>
      <c r="J99" s="27">
        <f>I99/O99</f>
        <v/>
      </c>
      <c r="K99" s="27">
        <f>J99+K98</f>
        <v/>
      </c>
      <c r="L99" s="27">
        <f>K99/60</f>
        <v/>
      </c>
      <c r="M99" s="26">
        <f>Топливо!$F$5+E99</f>
        <v/>
      </c>
      <c r="N99" s="28">
        <f>M99*1.852</f>
        <v/>
      </c>
      <c r="O99" s="29">
        <f>N99/60</f>
        <v/>
      </c>
      <c r="P99" s="148" t="n"/>
      <c r="Q99" s="117" t="n"/>
      <c r="R99" s="117" t="n"/>
      <c r="S99" s="117" t="n"/>
      <c r="T99" s="117" t="n"/>
      <c r="U99" s="51" t="n"/>
      <c r="V99" s="52" t="n"/>
      <c r="W99" s="53" t="n"/>
      <c r="X99" s="53" t="n"/>
      <c r="Y99" s="53" t="n"/>
      <c r="Z99" s="117" t="n"/>
      <c r="AA99" s="47" t="n"/>
      <c r="AB99" s="51" t="n"/>
      <c r="AC99" s="146" t="n"/>
      <c r="AD99" s="117" t="n"/>
      <c r="AE99" s="117" t="n"/>
      <c r="AF99" s="117" t="n"/>
      <c r="AG99" s="117" t="n"/>
      <c r="AH99" s="51" t="n"/>
      <c r="AI99" s="52" t="n"/>
      <c r="AJ99" s="53" t="n"/>
      <c r="AK99" s="53" t="n"/>
      <c r="AL99" s="53" t="n"/>
      <c r="AM99" s="117" t="n"/>
      <c r="AN99" s="47" t="n"/>
      <c r="AO99" s="51" t="n"/>
      <c r="AP99" s="146" t="n"/>
      <c r="AQ99" s="117" t="n"/>
      <c r="AR99" s="117" t="n"/>
      <c r="AS99" s="117" t="n"/>
      <c r="AT99" s="117" t="n"/>
      <c r="AU99" s="51" t="n"/>
      <c r="AV99" s="52" t="n"/>
      <c r="AW99" s="53" t="n"/>
      <c r="AX99" s="53" t="n"/>
      <c r="AY99" s="53" t="n"/>
      <c r="AZ99" s="117" t="n"/>
      <c r="BA99" s="47" t="n"/>
      <c r="BB99" s="51" t="n"/>
      <c r="BC99" s="148" t="n"/>
      <c r="BD99" s="2" t="n"/>
    </row>
    <row r="100" ht="14" customHeight="1" s="132">
      <c r="A100" s="148" t="n"/>
      <c r="B100" s="5" t="n"/>
      <c r="C100" s="31" t="n"/>
      <c r="D100" s="31" t="n"/>
      <c r="E100" s="31" t="n"/>
      <c r="F100" s="31" t="n"/>
      <c r="G100" s="31" t="n"/>
      <c r="H100" s="62" t="n">
        <v>0</v>
      </c>
      <c r="I100" s="63">
        <f>H100/0.539957</f>
        <v/>
      </c>
      <c r="J100" s="32">
        <f>I100/O100</f>
        <v/>
      </c>
      <c r="K100" s="32">
        <f>K99+J100</f>
        <v/>
      </c>
      <c r="L100" s="32">
        <f>K100/60</f>
        <v/>
      </c>
      <c r="M100" s="26">
        <f>Топливо!$F$5+E100</f>
        <v/>
      </c>
      <c r="N100" s="33">
        <f>M100*1.852</f>
        <v/>
      </c>
      <c r="O100" s="34">
        <f>N100/60</f>
        <v/>
      </c>
      <c r="P100" s="148" t="n"/>
      <c r="Q100" s="115" t="n"/>
      <c r="R100" s="115" t="n"/>
      <c r="S100" s="115" t="n"/>
      <c r="T100" s="115" t="n"/>
      <c r="U100" s="55" t="n"/>
      <c r="V100" s="58" t="n"/>
      <c r="W100" s="57" t="n"/>
      <c r="X100" s="57" t="n"/>
      <c r="Y100" s="57" t="n"/>
      <c r="Z100" s="115" t="n"/>
      <c r="AA100" s="140" t="n"/>
      <c r="AB100" s="55" t="n"/>
      <c r="AC100" s="146" t="n"/>
      <c r="AD100" s="115" t="n"/>
      <c r="AE100" s="115" t="n"/>
      <c r="AF100" s="115" t="n"/>
      <c r="AG100" s="115" t="n"/>
      <c r="AH100" s="55" t="n"/>
      <c r="AI100" s="58" t="n"/>
      <c r="AJ100" s="57" t="n"/>
      <c r="AK100" s="57" t="n"/>
      <c r="AL100" s="57" t="n"/>
      <c r="AM100" s="115" t="n"/>
      <c r="AN100" s="140" t="n"/>
      <c r="AO100" s="55" t="n"/>
      <c r="AP100" s="146" t="n"/>
      <c r="AQ100" s="115" t="n"/>
      <c r="AR100" s="115" t="n"/>
      <c r="AS100" s="115" t="n"/>
      <c r="AT100" s="115" t="n"/>
      <c r="AU100" s="55" t="n"/>
      <c r="AV100" s="58" t="n"/>
      <c r="AW100" s="57" t="n"/>
      <c r="AX100" s="57" t="n"/>
      <c r="AY100" s="57" t="n"/>
      <c r="AZ100" s="115" t="n"/>
      <c r="BA100" s="140" t="n"/>
      <c r="BB100" s="55" t="n"/>
      <c r="BC100" s="148" t="n"/>
      <c r="BD100" s="2" t="n"/>
    </row>
    <row r="101" ht="14" customHeight="1" s="132">
      <c r="A101" s="148" t="n"/>
      <c r="B101" s="35" t="n"/>
      <c r="C101" s="26" t="n"/>
      <c r="D101" s="26" t="n"/>
      <c r="E101" s="26" t="n"/>
      <c r="F101" s="26" t="n"/>
      <c r="G101" s="26" t="n"/>
      <c r="H101" s="62" t="n">
        <v>0</v>
      </c>
      <c r="I101" s="63">
        <f>H101/0.539957</f>
        <v/>
      </c>
      <c r="J101" s="27">
        <f>I101/O101</f>
        <v/>
      </c>
      <c r="K101" s="27">
        <f>J101+K100</f>
        <v/>
      </c>
      <c r="L101" s="27">
        <f>K101/60</f>
        <v/>
      </c>
      <c r="M101" s="26">
        <f>Топливо!$F$5+E101</f>
        <v/>
      </c>
      <c r="N101" s="28">
        <f>M101*1.852</f>
        <v/>
      </c>
      <c r="O101" s="29">
        <f>N101/60</f>
        <v/>
      </c>
      <c r="P101" s="148" t="n"/>
      <c r="Q101" s="117" t="n"/>
      <c r="R101" s="117" t="n"/>
      <c r="S101" s="117" t="n"/>
      <c r="T101" s="117" t="n"/>
      <c r="U101" s="51" t="n"/>
      <c r="V101" s="52" t="n"/>
      <c r="W101" s="53" t="n"/>
      <c r="X101" s="53" t="n"/>
      <c r="Y101" s="53" t="n"/>
      <c r="Z101" s="117" t="n"/>
      <c r="AA101" s="47" t="n"/>
      <c r="AB101" s="51" t="n"/>
      <c r="AC101" s="146" t="n"/>
      <c r="AD101" s="117" t="n"/>
      <c r="AE101" s="117" t="n"/>
      <c r="AF101" s="117" t="n"/>
      <c r="AG101" s="117" t="n"/>
      <c r="AH101" s="51" t="n"/>
      <c r="AI101" s="52" t="n"/>
      <c r="AJ101" s="53" t="n"/>
      <c r="AK101" s="53" t="n"/>
      <c r="AL101" s="53" t="n"/>
      <c r="AM101" s="117" t="n"/>
      <c r="AN101" s="47" t="n"/>
      <c r="AO101" s="51" t="n"/>
      <c r="AP101" s="146" t="n"/>
      <c r="AQ101" s="117" t="n"/>
      <c r="AR101" s="117" t="n"/>
      <c r="AS101" s="117" t="n"/>
      <c r="AT101" s="117" t="n"/>
      <c r="AU101" s="51" t="n"/>
      <c r="AV101" s="52" t="n"/>
      <c r="AW101" s="53" t="n"/>
      <c r="AX101" s="53" t="n"/>
      <c r="AY101" s="53" t="n"/>
      <c r="AZ101" s="117" t="n"/>
      <c r="BA101" s="47" t="n"/>
      <c r="BB101" s="51" t="n"/>
      <c r="BC101" s="148" t="n"/>
      <c r="BD101" s="2" t="n"/>
    </row>
    <row r="102" ht="14" customHeight="1" s="132">
      <c r="A102" s="148" t="n"/>
      <c r="B102" s="5" t="n"/>
      <c r="C102" s="31" t="n"/>
      <c r="D102" s="31" t="n"/>
      <c r="E102" s="31" t="n"/>
      <c r="F102" s="31" t="n"/>
      <c r="G102" s="31" t="n"/>
      <c r="H102" s="62" t="n">
        <v>0</v>
      </c>
      <c r="I102" s="63">
        <f>H102/0.539957</f>
        <v/>
      </c>
      <c r="J102" s="32">
        <f>I102/O102</f>
        <v/>
      </c>
      <c r="K102" s="32">
        <f>K101+J102</f>
        <v/>
      </c>
      <c r="L102" s="32">
        <f>K102/60</f>
        <v/>
      </c>
      <c r="M102" s="26">
        <f>Топливо!$F$5+E102</f>
        <v/>
      </c>
      <c r="N102" s="33">
        <f>M102*1.852</f>
        <v/>
      </c>
      <c r="O102" s="34">
        <f>N102/60</f>
        <v/>
      </c>
      <c r="P102" s="148" t="n"/>
      <c r="Q102" s="115" t="n"/>
      <c r="R102" s="115" t="n"/>
      <c r="S102" s="115" t="n"/>
      <c r="T102" s="115" t="n"/>
      <c r="U102" s="55" t="n"/>
      <c r="V102" s="58" t="n"/>
      <c r="W102" s="57" t="n"/>
      <c r="X102" s="57" t="n"/>
      <c r="Y102" s="57" t="n"/>
      <c r="Z102" s="115" t="n"/>
      <c r="AA102" s="140" t="n"/>
      <c r="AB102" s="55" t="n"/>
      <c r="AC102" s="146" t="n"/>
      <c r="AD102" s="115" t="n"/>
      <c r="AE102" s="115" t="n"/>
      <c r="AF102" s="115" t="n"/>
      <c r="AG102" s="115" t="n"/>
      <c r="AH102" s="55" t="n"/>
      <c r="AI102" s="58" t="n"/>
      <c r="AJ102" s="57" t="n"/>
      <c r="AK102" s="57" t="n"/>
      <c r="AL102" s="57" t="n"/>
      <c r="AM102" s="115" t="n"/>
      <c r="AN102" s="140" t="n"/>
      <c r="AO102" s="55" t="n"/>
      <c r="AP102" s="146" t="n"/>
      <c r="AQ102" s="115" t="n"/>
      <c r="AR102" s="115" t="n"/>
      <c r="AS102" s="115" t="n"/>
      <c r="AT102" s="115" t="n"/>
      <c r="AU102" s="55" t="n"/>
      <c r="AV102" s="58" t="n"/>
      <c r="AW102" s="57" t="n"/>
      <c r="AX102" s="57" t="n"/>
      <c r="AY102" s="57" t="n"/>
      <c r="AZ102" s="115" t="n"/>
      <c r="BA102" s="140" t="n"/>
      <c r="BB102" s="55" t="n"/>
      <c r="BC102" s="148" t="n"/>
      <c r="BD102" s="2" t="n"/>
    </row>
    <row r="103" ht="14" customHeight="1" s="132">
      <c r="A103" s="148" t="n"/>
      <c r="B103" s="35" t="n"/>
      <c r="C103" s="26" t="n"/>
      <c r="D103" s="26" t="n"/>
      <c r="E103" s="26" t="n"/>
      <c r="F103" s="26" t="n"/>
      <c r="G103" s="26" t="n"/>
      <c r="H103" s="62" t="n">
        <v>0</v>
      </c>
      <c r="I103" s="63">
        <f>H103/0.539957</f>
        <v/>
      </c>
      <c r="J103" s="27">
        <f>I103/O103</f>
        <v/>
      </c>
      <c r="K103" s="27">
        <f>J103+K102</f>
        <v/>
      </c>
      <c r="L103" s="27">
        <f>K103/60</f>
        <v/>
      </c>
      <c r="M103" s="26">
        <f>Топливо!$F$5+E103</f>
        <v/>
      </c>
      <c r="N103" s="28">
        <f>M103*1.852</f>
        <v/>
      </c>
      <c r="O103" s="29">
        <f>N103/60</f>
        <v/>
      </c>
      <c r="P103" s="148" t="n"/>
      <c r="Q103" s="117" t="n"/>
      <c r="R103" s="117" t="n"/>
      <c r="S103" s="117" t="n"/>
      <c r="T103" s="117" t="n"/>
      <c r="U103" s="51" t="n"/>
      <c r="V103" s="52" t="n"/>
      <c r="W103" s="53" t="n"/>
      <c r="X103" s="53" t="n"/>
      <c r="Y103" s="53" t="n"/>
      <c r="Z103" s="117" t="n"/>
      <c r="AA103" s="47" t="n"/>
      <c r="AB103" s="51" t="n"/>
      <c r="AC103" s="146" t="n"/>
      <c r="AD103" s="117" t="n"/>
      <c r="AE103" s="117" t="n"/>
      <c r="AF103" s="117" t="n"/>
      <c r="AG103" s="117" t="n"/>
      <c r="AH103" s="51" t="n"/>
      <c r="AI103" s="52" t="n"/>
      <c r="AJ103" s="53" t="n"/>
      <c r="AK103" s="53" t="n"/>
      <c r="AL103" s="53" t="n"/>
      <c r="AM103" s="117" t="n"/>
      <c r="AN103" s="47" t="n"/>
      <c r="AO103" s="51" t="n"/>
      <c r="AP103" s="146" t="n"/>
      <c r="AQ103" s="117" t="n"/>
      <c r="AR103" s="117" t="n"/>
      <c r="AS103" s="117" t="n"/>
      <c r="AT103" s="117" t="n"/>
      <c r="AU103" s="51" t="n"/>
      <c r="AV103" s="52" t="n"/>
      <c r="AW103" s="53" t="n"/>
      <c r="AX103" s="53" t="n"/>
      <c r="AY103" s="53" t="n"/>
      <c r="AZ103" s="117" t="n"/>
      <c r="BA103" s="47" t="n"/>
      <c r="BB103" s="51" t="n"/>
      <c r="BC103" s="148" t="n"/>
      <c r="BD103" s="2" t="n"/>
    </row>
    <row r="104" ht="14" customHeight="1" s="132">
      <c r="A104" s="148" t="n"/>
      <c r="B104" s="5" t="n"/>
      <c r="C104" s="31" t="n"/>
      <c r="D104" s="31" t="n"/>
      <c r="E104" s="31" t="n"/>
      <c r="F104" s="31" t="n"/>
      <c r="G104" s="31" t="n"/>
      <c r="H104" s="62" t="n">
        <v>0</v>
      </c>
      <c r="I104" s="63">
        <f>H104/0.539957</f>
        <v/>
      </c>
      <c r="J104" s="32">
        <f>I104/O104</f>
        <v/>
      </c>
      <c r="K104" s="32">
        <f>K103+J104</f>
        <v/>
      </c>
      <c r="L104" s="32">
        <f>K104/60</f>
        <v/>
      </c>
      <c r="M104" s="26">
        <f>Топливо!$F$5+E104</f>
        <v/>
      </c>
      <c r="N104" s="33">
        <f>M104*1.852</f>
        <v/>
      </c>
      <c r="O104" s="34">
        <f>N104/60</f>
        <v/>
      </c>
      <c r="P104" s="148" t="n"/>
      <c r="Q104" s="115" t="n"/>
      <c r="R104" s="115" t="n"/>
      <c r="S104" s="115" t="n"/>
      <c r="T104" s="115" t="n"/>
      <c r="U104" s="55" t="n"/>
      <c r="V104" s="58" t="n"/>
      <c r="W104" s="57" t="n"/>
      <c r="X104" s="57" t="n"/>
      <c r="Y104" s="57" t="n"/>
      <c r="Z104" s="115" t="n"/>
      <c r="AA104" s="140" t="n"/>
      <c r="AB104" s="55" t="n"/>
      <c r="AC104" s="146" t="n"/>
      <c r="AD104" s="115" t="n"/>
      <c r="AE104" s="115" t="n"/>
      <c r="AF104" s="115" t="n"/>
      <c r="AG104" s="115" t="n"/>
      <c r="AH104" s="55" t="n"/>
      <c r="AI104" s="58" t="n"/>
      <c r="AJ104" s="57" t="n"/>
      <c r="AK104" s="57" t="n"/>
      <c r="AL104" s="57" t="n"/>
      <c r="AM104" s="115" t="n"/>
      <c r="AN104" s="140" t="n"/>
      <c r="AO104" s="55" t="n"/>
      <c r="AP104" s="146" t="n"/>
      <c r="AQ104" s="115" t="n"/>
      <c r="AR104" s="115" t="n"/>
      <c r="AS104" s="115" t="n"/>
      <c r="AT104" s="115" t="n"/>
      <c r="AU104" s="55" t="n"/>
      <c r="AV104" s="58" t="n"/>
      <c r="AW104" s="57" t="n"/>
      <c r="AX104" s="57" t="n"/>
      <c r="AY104" s="57" t="n"/>
      <c r="AZ104" s="115" t="n"/>
      <c r="BA104" s="140" t="n"/>
      <c r="BB104" s="55" t="n"/>
      <c r="BC104" s="148" t="n"/>
      <c r="BD104" s="2" t="n"/>
    </row>
    <row r="105" ht="14" customHeight="1" s="132">
      <c r="A105" s="148" t="n"/>
      <c r="B105" s="35" t="n"/>
      <c r="C105" s="26" t="n"/>
      <c r="D105" s="26" t="n"/>
      <c r="E105" s="26" t="n"/>
      <c r="F105" s="26" t="n"/>
      <c r="G105" s="26" t="n"/>
      <c r="H105" s="62" t="n">
        <v>0</v>
      </c>
      <c r="I105" s="63">
        <f>H105/0.539957</f>
        <v/>
      </c>
      <c r="J105" s="27">
        <f>I105/O105</f>
        <v/>
      </c>
      <c r="K105" s="27">
        <f>J105+K104</f>
        <v/>
      </c>
      <c r="L105" s="27">
        <f>K105/60</f>
        <v/>
      </c>
      <c r="M105" s="26">
        <f>Топливо!$F$5+E105</f>
        <v/>
      </c>
      <c r="N105" s="28">
        <f>M105*1.852</f>
        <v/>
      </c>
      <c r="O105" s="29">
        <f>N105/60</f>
        <v/>
      </c>
      <c r="P105" s="148" t="n"/>
      <c r="Q105" s="117" t="n"/>
      <c r="R105" s="117" t="n"/>
      <c r="S105" s="117" t="n"/>
      <c r="T105" s="117" t="n"/>
      <c r="U105" s="51" t="n"/>
      <c r="V105" s="52" t="n"/>
      <c r="W105" s="53" t="n"/>
      <c r="X105" s="53" t="n"/>
      <c r="Y105" s="53" t="n"/>
      <c r="Z105" s="117" t="n"/>
      <c r="AA105" s="47" t="n"/>
      <c r="AB105" s="51" t="n"/>
      <c r="AC105" s="146" t="n"/>
      <c r="AD105" s="117" t="n"/>
      <c r="AE105" s="117" t="n"/>
      <c r="AF105" s="117" t="n"/>
      <c r="AG105" s="117" t="n"/>
      <c r="AH105" s="51" t="n"/>
      <c r="AI105" s="52" t="n"/>
      <c r="AJ105" s="53" t="n"/>
      <c r="AK105" s="53" t="n"/>
      <c r="AL105" s="53" t="n"/>
      <c r="AM105" s="117" t="n"/>
      <c r="AN105" s="47" t="n"/>
      <c r="AO105" s="51" t="n"/>
      <c r="AP105" s="146" t="n"/>
      <c r="AQ105" s="117" t="n"/>
      <c r="AR105" s="117" t="n"/>
      <c r="AS105" s="117" t="n"/>
      <c r="AT105" s="117" t="n"/>
      <c r="AU105" s="51" t="n"/>
      <c r="AV105" s="52" t="n"/>
      <c r="AW105" s="53" t="n"/>
      <c r="AX105" s="53" t="n"/>
      <c r="AY105" s="53" t="n"/>
      <c r="AZ105" s="117" t="n"/>
      <c r="BA105" s="47" t="n"/>
      <c r="BB105" s="51" t="n"/>
      <c r="BC105" s="148" t="n"/>
      <c r="BD105" s="2" t="n"/>
    </row>
    <row r="106" ht="14" customHeight="1" s="132">
      <c r="A106" s="148" t="n"/>
      <c r="B106" s="5" t="n"/>
      <c r="C106" s="31" t="n"/>
      <c r="D106" s="31" t="n"/>
      <c r="E106" s="31" t="n"/>
      <c r="F106" s="31" t="n"/>
      <c r="G106" s="31" t="n"/>
      <c r="H106" s="62" t="n">
        <v>0</v>
      </c>
      <c r="I106" s="63">
        <f>H106/0.539957</f>
        <v/>
      </c>
      <c r="J106" s="32">
        <f>I106/O106</f>
        <v/>
      </c>
      <c r="K106" s="32">
        <f>K105+J106</f>
        <v/>
      </c>
      <c r="L106" s="32">
        <f>K106/60</f>
        <v/>
      </c>
      <c r="M106" s="26">
        <f>Топливо!$F$5+E106</f>
        <v/>
      </c>
      <c r="N106" s="33">
        <f>M106*1.852</f>
        <v/>
      </c>
      <c r="O106" s="34">
        <f>N106/60</f>
        <v/>
      </c>
      <c r="P106" s="148" t="n"/>
      <c r="Q106" s="115" t="n"/>
      <c r="R106" s="115" t="n"/>
      <c r="S106" s="115" t="n"/>
      <c r="T106" s="115" t="n"/>
      <c r="U106" s="55" t="n"/>
      <c r="V106" s="58" t="n"/>
      <c r="W106" s="57" t="n"/>
      <c r="X106" s="57" t="n"/>
      <c r="Y106" s="57" t="n"/>
      <c r="Z106" s="115" t="n"/>
      <c r="AA106" s="140" t="n"/>
      <c r="AB106" s="55" t="n"/>
      <c r="AC106" s="146" t="n"/>
      <c r="AD106" s="115" t="n"/>
      <c r="AE106" s="115" t="n"/>
      <c r="AF106" s="115" t="n"/>
      <c r="AG106" s="115" t="n"/>
      <c r="AH106" s="55" t="n"/>
      <c r="AI106" s="58" t="n"/>
      <c r="AJ106" s="57" t="n"/>
      <c r="AK106" s="57" t="n"/>
      <c r="AL106" s="57" t="n"/>
      <c r="AM106" s="115" t="n"/>
      <c r="AN106" s="140" t="n"/>
      <c r="AO106" s="55" t="n"/>
      <c r="AP106" s="146" t="n"/>
      <c r="AQ106" s="115" t="n"/>
      <c r="AR106" s="115" t="n"/>
      <c r="AS106" s="115" t="n"/>
      <c r="AT106" s="115" t="n"/>
      <c r="AU106" s="55" t="n"/>
      <c r="AV106" s="58" t="n"/>
      <c r="AW106" s="57" t="n"/>
      <c r="AX106" s="57" t="n"/>
      <c r="AY106" s="57" t="n"/>
      <c r="AZ106" s="115" t="n"/>
      <c r="BA106" s="140" t="n"/>
      <c r="BB106" s="55" t="n"/>
      <c r="BC106" s="148" t="n"/>
      <c r="BD106" s="2" t="n"/>
    </row>
    <row r="107" ht="1.5" customHeight="1" s="132">
      <c r="A107" s="148" t="n"/>
      <c r="B107" s="148" t="n"/>
      <c r="C107" s="148" t="n"/>
      <c r="D107" s="148" t="n"/>
      <c r="E107" s="148" t="n"/>
      <c r="F107" s="148" t="n"/>
      <c r="G107" s="148" t="n"/>
      <c r="H107" s="148" t="n"/>
      <c r="I107" s="148" t="n"/>
      <c r="J107" s="148" t="n"/>
      <c r="K107" s="148" t="n"/>
      <c r="L107" s="148" t="n"/>
      <c r="M107" s="148" t="n"/>
      <c r="N107" s="148" t="n"/>
      <c r="O107" s="36" t="n"/>
      <c r="P107" s="148" t="n"/>
      <c r="Q107" s="146" t="n"/>
      <c r="R107" s="146" t="n"/>
      <c r="S107" s="146" t="n"/>
      <c r="T107" s="146" t="n"/>
      <c r="U107" s="146" t="n"/>
      <c r="V107" s="146" t="n"/>
      <c r="W107" s="146" t="n"/>
      <c r="X107" s="146" t="n"/>
      <c r="Y107" s="146" t="n"/>
      <c r="Z107" s="146" t="n"/>
      <c r="AA107" s="146" t="n"/>
      <c r="AB107" s="146" t="n"/>
      <c r="AC107" s="146" t="n"/>
      <c r="AD107" s="146" t="n"/>
      <c r="AE107" s="146" t="n"/>
      <c r="AF107" s="146" t="n"/>
      <c r="AG107" s="146" t="n"/>
      <c r="AH107" s="146" t="n"/>
      <c r="AI107" s="146" t="n"/>
      <c r="AJ107" s="146" t="n"/>
      <c r="AK107" s="146" t="n"/>
      <c r="AL107" s="146" t="n"/>
      <c r="AM107" s="146" t="n"/>
      <c r="AN107" s="146" t="n"/>
      <c r="AO107" s="146" t="n"/>
      <c r="AP107" s="146" t="n"/>
      <c r="AQ107" s="146" t="n"/>
      <c r="AR107" s="146" t="n"/>
      <c r="AS107" s="146" t="n"/>
      <c r="AT107" s="146" t="n"/>
      <c r="AU107" s="146" t="n"/>
      <c r="AV107" s="146" t="n"/>
      <c r="AW107" s="146" t="n"/>
      <c r="AX107" s="146" t="n"/>
      <c r="AY107" s="146" t="n"/>
      <c r="AZ107" s="146" t="n"/>
      <c r="BA107" s="146" t="n"/>
      <c r="BB107" s="146" t="n"/>
      <c r="BC107" s="148" t="n"/>
      <c r="BD107" s="148" t="n"/>
    </row>
    <row r="108" ht="14" customHeight="1" s="132">
      <c r="A108" s="148" t="n"/>
      <c r="B108" s="37" t="n"/>
      <c r="C108" s="37" t="n"/>
      <c r="D108" s="37" t="n"/>
      <c r="E108" s="37" t="n"/>
      <c r="F108" s="37" t="n"/>
      <c r="G108" s="37" t="n"/>
      <c r="H108" s="37" t="n"/>
      <c r="I108" s="37" t="n"/>
      <c r="J108" s="37" t="n"/>
      <c r="K108" s="37" t="n"/>
      <c r="L108" s="37" t="n"/>
      <c r="M108" s="37" t="n"/>
      <c r="N108" s="37" t="n"/>
      <c r="O108" s="38" t="n"/>
      <c r="P108" s="148" t="n"/>
      <c r="Q108" s="115" t="n"/>
      <c r="R108" s="115" t="n"/>
      <c r="S108" s="115" t="n"/>
      <c r="T108" s="115" t="n"/>
      <c r="U108" s="115" t="n"/>
      <c r="V108" s="115" t="n"/>
      <c r="W108" s="115" t="n"/>
      <c r="X108" s="115" t="n"/>
      <c r="Y108" s="115" t="n"/>
      <c r="Z108" s="115" t="n"/>
      <c r="AA108" s="115" t="n"/>
      <c r="AB108" s="46" t="n"/>
      <c r="AC108" s="115" t="n"/>
      <c r="AD108" s="115" t="n"/>
      <c r="AE108" s="115" t="n"/>
      <c r="AF108" s="115" t="n"/>
      <c r="AG108" s="115" t="n"/>
      <c r="AH108" s="115" t="n"/>
      <c r="AI108" s="115" t="n"/>
      <c r="AJ108" s="115" t="n"/>
      <c r="AK108" s="115" t="n"/>
      <c r="AL108" s="115" t="n"/>
      <c r="AM108" s="115" t="n"/>
      <c r="AN108" s="115" t="n"/>
      <c r="AO108" s="115" t="n"/>
      <c r="AP108" s="146" t="n"/>
      <c r="AQ108" s="46" t="n"/>
      <c r="AR108" s="46" t="n"/>
      <c r="AS108" s="46" t="n"/>
      <c r="AT108" s="46" t="n"/>
      <c r="AU108" s="46" t="n"/>
      <c r="AV108" s="46" t="n"/>
      <c r="AW108" s="46" t="n"/>
      <c r="AX108" s="46" t="n"/>
      <c r="AY108" s="46" t="n"/>
      <c r="AZ108" s="46" t="n"/>
      <c r="BA108" s="46" t="n"/>
      <c r="BB108" s="46" t="n"/>
      <c r="BC108" s="148" t="n"/>
      <c r="BD108" s="2" t="n"/>
    </row>
  </sheetData>
  <mergeCells count="103">
    <mergeCell ref="BA12:BB12"/>
    <mergeCell ref="N11:O11"/>
    <mergeCell ref="AW6:AY6"/>
    <mergeCell ref="AR3:AS5"/>
    <mergeCell ref="J11:J12"/>
    <mergeCell ref="M21:O21"/>
    <mergeCell ref="B18:O18"/>
    <mergeCell ref="AR8:AV8"/>
    <mergeCell ref="N12:O12"/>
    <mergeCell ref="AQ21:AQ22"/>
    <mergeCell ref="C3:F5"/>
    <mergeCell ref="AZ3:BB5"/>
    <mergeCell ref="L14:M14"/>
    <mergeCell ref="B6:B7"/>
    <mergeCell ref="J3:L3"/>
    <mergeCell ref="N14:O14"/>
    <mergeCell ref="AR15:AS15"/>
    <mergeCell ref="AW8:AY8"/>
    <mergeCell ref="AW2:AY2"/>
    <mergeCell ref="AW11:AW12"/>
    <mergeCell ref="M9:O9"/>
    <mergeCell ref="M2:O2"/>
    <mergeCell ref="AU11:AV12"/>
    <mergeCell ref="K11:M11"/>
    <mergeCell ref="AW3:AY3"/>
    <mergeCell ref="G6:I6"/>
    <mergeCell ref="C8:I8"/>
    <mergeCell ref="BA11:BB11"/>
    <mergeCell ref="AW9:AY9"/>
    <mergeCell ref="AW5:AY5"/>
    <mergeCell ref="K12:M12"/>
    <mergeCell ref="J7:L7"/>
    <mergeCell ref="AT15:AV15"/>
    <mergeCell ref="D11:E11"/>
    <mergeCell ref="AS21:AT21"/>
    <mergeCell ref="G4:I4"/>
    <mergeCell ref="M3:O5"/>
    <mergeCell ref="B3:B5"/>
    <mergeCell ref="AZ8:BB8"/>
    <mergeCell ref="AZ2:BB2"/>
    <mergeCell ref="J2:L2"/>
    <mergeCell ref="AW21:AY21"/>
    <mergeCell ref="B13:I17"/>
    <mergeCell ref="AT17:AV17"/>
    <mergeCell ref="B19:O19"/>
    <mergeCell ref="J5:L5"/>
    <mergeCell ref="AT6:AV6"/>
    <mergeCell ref="AW7:AY7"/>
    <mergeCell ref="AR17:AS17"/>
    <mergeCell ref="AR2:AV2"/>
    <mergeCell ref="AT3:AV3"/>
    <mergeCell ref="B20:O20"/>
    <mergeCell ref="AW13:BB13"/>
    <mergeCell ref="J6:L6"/>
    <mergeCell ref="AT5:AV5"/>
    <mergeCell ref="AT14:AV14"/>
    <mergeCell ref="AQ18:BB18"/>
    <mergeCell ref="J4:L4"/>
    <mergeCell ref="G3:I3"/>
    <mergeCell ref="AT4:AV4"/>
    <mergeCell ref="AR9:AV9"/>
    <mergeCell ref="F21:G21"/>
    <mergeCell ref="H21:I21"/>
    <mergeCell ref="G5:I5"/>
    <mergeCell ref="C21:C22"/>
    <mergeCell ref="AQ19:BB19"/>
    <mergeCell ref="AW14:AX14"/>
    <mergeCell ref="AY14:AZ14"/>
    <mergeCell ref="AR16:AS16"/>
    <mergeCell ref="AR21:AR22"/>
    <mergeCell ref="J8:L8"/>
    <mergeCell ref="BA14:BB14"/>
    <mergeCell ref="AT16:AV16"/>
    <mergeCell ref="D12:E12"/>
    <mergeCell ref="C9:I9"/>
    <mergeCell ref="C6:F7"/>
    <mergeCell ref="H11:I12"/>
    <mergeCell ref="AZ9:BB9"/>
    <mergeCell ref="C2:I2"/>
    <mergeCell ref="J9:L9"/>
    <mergeCell ref="AW4:AY4"/>
    <mergeCell ref="G7:I7"/>
    <mergeCell ref="B21:B22"/>
    <mergeCell ref="AX11:AZ11"/>
    <mergeCell ref="J14:K14"/>
    <mergeCell ref="AR6:AS7"/>
    <mergeCell ref="AR14:AS14"/>
    <mergeCell ref="D21:E21"/>
    <mergeCell ref="AX12:AZ12"/>
    <mergeCell ref="AZ6:BB7"/>
    <mergeCell ref="AQ1:BB1"/>
    <mergeCell ref="M8:O8"/>
    <mergeCell ref="AZ21:BB21"/>
    <mergeCell ref="J21:L21"/>
    <mergeCell ref="AR13:AV13"/>
    <mergeCell ref="B1:O1"/>
    <mergeCell ref="M6:O7"/>
    <mergeCell ref="AQ6:AQ7"/>
    <mergeCell ref="AT7:AV7"/>
    <mergeCell ref="AQ20:BB20"/>
    <mergeCell ref="AQ3:AQ5"/>
    <mergeCell ref="J13:O13"/>
    <mergeCell ref="AU21:AV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zoomScale="137" workbookViewId="0">
      <selection activeCell="F5" sqref="F5"/>
    </sheetView>
  </sheetViews>
  <sheetFormatPr baseColWidth="10" defaultRowHeight="13"/>
  <cols>
    <col width="30.5" customWidth="1" style="132" min="1" max="1"/>
    <col width="21.1640625" customWidth="1" style="132" min="2" max="2"/>
    <col width="14" customWidth="1" style="132" min="3" max="3"/>
    <col width="15.83203125" customWidth="1" style="132" min="4" max="4"/>
    <col width="17.33203125" customWidth="1" style="132" min="5" max="5"/>
    <col width="18.5" customWidth="1" style="132" min="6" max="6"/>
    <col width="21" customWidth="1" style="132" min="7" max="7"/>
  </cols>
  <sheetData>
    <row r="1" ht="29" customHeight="1" s="132" thickBot="1">
      <c r="A1" s="226" t="inlineStr">
        <is>
          <t>Рассчёт толплива</t>
        </is>
      </c>
      <c r="B1" s="227" t="n"/>
      <c r="C1" s="227" t="n"/>
      <c r="D1" s="227" t="n"/>
      <c r="E1" s="227" t="n"/>
      <c r="F1" s="227" t="n"/>
      <c r="G1" s="228" t="n"/>
    </row>
    <row r="2" ht="19" customHeight="1" s="132" thickTop="1">
      <c r="B2" s="86" t="inlineStr">
        <is>
          <t>Время, ч</t>
        </is>
      </c>
      <c r="C2" s="86" t="inlineStr">
        <is>
          <t>Расход, */ч</t>
        </is>
      </c>
      <c r="D2" s="86" t="inlineStr">
        <is>
          <t>Итог</t>
        </is>
      </c>
      <c r="E2" s="229" t="inlineStr">
        <is>
          <t>Режим полёта</t>
        </is>
      </c>
      <c r="F2" s="230" t="n"/>
      <c r="G2" s="231" t="n"/>
    </row>
    <row r="3" ht="30" customHeight="1" s="132">
      <c r="A3" s="76" t="inlineStr">
        <is>
          <t>Топливо на маршрут</t>
        </is>
      </c>
      <c r="B3" s="67">
        <f>'Штурманский журнал'!L106</f>
        <v/>
      </c>
      <c r="C3" s="67">
        <f>$F$3</f>
        <v/>
      </c>
      <c r="D3" s="87">
        <f>B3*C3</f>
        <v/>
      </c>
      <c r="E3" s="84" t="inlineStr">
        <is>
          <t>Выбранный расход</t>
        </is>
      </c>
      <c r="F3" s="66" t="n">
        <v>10.6</v>
      </c>
      <c r="G3" s="85" t="inlineStr">
        <is>
          <t>Гал/ч</t>
        </is>
      </c>
    </row>
    <row r="4" ht="30" customHeight="1" s="132">
      <c r="A4" s="76" t="inlineStr">
        <is>
          <t>Топливо на аэродроме</t>
        </is>
      </c>
      <c r="B4" s="67">
        <f>20/60</f>
        <v/>
      </c>
      <c r="C4" s="67">
        <f>$F$3</f>
        <v/>
      </c>
      <c r="D4" s="87">
        <f>B4*C4</f>
        <v/>
      </c>
      <c r="E4" s="84" t="inlineStr">
        <is>
          <t>Выбранный режим двигателя</t>
        </is>
      </c>
      <c r="F4" s="64" t="n">
        <v>2500</v>
      </c>
      <c r="G4" s="88" t="inlineStr">
        <is>
          <t>RPM</t>
        </is>
      </c>
    </row>
    <row r="5" ht="15" customHeight="1" s="132">
      <c r="A5" s="76" t="inlineStr">
        <is>
          <t>Аэро-навигационный запас</t>
        </is>
      </c>
      <c r="B5" s="67" t="n">
        <v>0</v>
      </c>
      <c r="C5" s="67">
        <f>$F$3</f>
        <v/>
      </c>
      <c r="D5" s="87">
        <f>B5*C5</f>
        <v/>
      </c>
      <c r="E5" s="84" t="inlineStr">
        <is>
          <t>Рассчётная IAS</t>
        </is>
      </c>
      <c r="F5" s="65" t="n">
        <v>120</v>
      </c>
      <c r="G5" s="85" t="inlineStr">
        <is>
          <t>KTS</t>
        </is>
      </c>
    </row>
    <row r="6" ht="15" customHeight="1" s="132">
      <c r="A6" s="76" t="inlineStr">
        <is>
          <t>Топливо на запасной (Штиль)</t>
        </is>
      </c>
      <c r="B6" s="67" t="n">
        <v>0</v>
      </c>
      <c r="C6" s="67">
        <f>$F$3</f>
        <v/>
      </c>
      <c r="D6" s="87">
        <f>B6*C6</f>
        <v/>
      </c>
      <c r="E6" s="79" t="n"/>
      <c r="F6" s="67" t="n"/>
      <c r="G6" s="80" t="n"/>
    </row>
    <row r="7" ht="16" customHeight="1" s="132" thickBot="1">
      <c r="A7" s="76" t="inlineStr">
        <is>
          <t>Финальный запас</t>
        </is>
      </c>
      <c r="B7" s="67">
        <f>30/60</f>
        <v/>
      </c>
      <c r="C7" s="67">
        <f>$F$3</f>
        <v/>
      </c>
      <c r="D7" s="87">
        <f>B7*C7</f>
        <v/>
      </c>
      <c r="E7" s="81" t="n"/>
      <c r="F7" s="82" t="n"/>
      <c r="G7" s="83" t="n"/>
    </row>
    <row r="8" ht="16" customHeight="1" s="132" thickTop="1">
      <c r="A8" s="76" t="inlineStr">
        <is>
          <t>Экстра запас</t>
        </is>
      </c>
      <c r="B8" s="67" t="n">
        <v>0</v>
      </c>
      <c r="C8" s="67">
        <f>$F$3</f>
        <v/>
      </c>
      <c r="D8" s="87">
        <f>B8*C8</f>
        <v/>
      </c>
      <c r="E8" s="77" t="n"/>
      <c r="F8" s="78" t="n"/>
      <c r="G8" s="78" t="n"/>
    </row>
    <row r="9" ht="15" customHeight="1" s="132">
      <c r="A9" s="75" t="inlineStr">
        <is>
          <t>Итого</t>
        </is>
      </c>
      <c r="B9" s="67">
        <f>SUM(B3:B8)</f>
        <v/>
      </c>
      <c r="C9" s="67">
        <f>SUM(C3:C8)</f>
        <v/>
      </c>
      <c r="D9" s="67">
        <f>SUM(D3:D8)</f>
        <v/>
      </c>
      <c r="E9" s="64" t="n"/>
      <c r="F9" s="66" t="n"/>
      <c r="G9" s="66" t="n"/>
    </row>
  </sheetData>
  <mergeCells count="2">
    <mergeCell ref="E2:G2"/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zoomScale="182" workbookViewId="0">
      <selection activeCell="B6" sqref="B6"/>
    </sheetView>
  </sheetViews>
  <sheetFormatPr baseColWidth="10" defaultRowHeight="13"/>
  <cols>
    <col width="21.83203125" customWidth="1" style="132" min="1" max="1"/>
  </cols>
  <sheetData>
    <row r="1" ht="39" customHeight="1" s="132" thickBot="1" thickTop="1">
      <c r="A1" s="168" t="inlineStr">
        <is>
          <t>Рассчёт угла сноса</t>
        </is>
      </c>
      <c r="B1" s="232" t="n"/>
      <c r="C1" s="233" t="n"/>
    </row>
    <row r="2" ht="40" customHeight="1" s="132" thickBot="1" thickTop="1">
      <c r="A2" s="171" t="inlineStr">
        <is>
          <t>Направление ветра</t>
        </is>
      </c>
      <c r="B2" s="172" t="n">
        <v>270</v>
      </c>
      <c r="C2" s="173" t="inlineStr">
        <is>
          <t>градусы</t>
        </is>
      </c>
    </row>
    <row r="3" ht="40" customHeight="1" s="132" thickBot="1" thickTop="1">
      <c r="A3" s="174" t="inlineStr">
        <is>
          <t>Скорость ветра</t>
        </is>
      </c>
      <c r="B3" s="175" t="n">
        <v>20</v>
      </c>
      <c r="C3" s="176" t="inlineStr">
        <is>
          <t>узлы</t>
        </is>
      </c>
    </row>
    <row r="4" ht="40" customHeight="1" s="132" thickBot="1" thickTop="1">
      <c r="A4" s="174" t="inlineStr">
        <is>
          <t>ЗПУ</t>
        </is>
      </c>
      <c r="B4" s="177" t="n">
        <v>0</v>
      </c>
      <c r="C4" s="173" t="inlineStr">
        <is>
          <t>градусы</t>
        </is>
      </c>
    </row>
    <row r="5" ht="41" customHeight="1" s="132" thickBot="1" thickTop="1">
      <c r="A5" s="174" t="inlineStr">
        <is>
          <t>Истинная скорость</t>
        </is>
      </c>
      <c r="B5" s="177" t="n">
        <v>150</v>
      </c>
      <c r="C5" s="173" t="inlineStr">
        <is>
          <t>узлы</t>
        </is>
      </c>
    </row>
    <row r="6" ht="39" customHeight="1" s="132" thickBot="1" thickTop="1">
      <c r="A6" s="178" t="inlineStr">
        <is>
          <t>Угол сноса</t>
        </is>
      </c>
      <c r="B6" s="179">
        <f>DEGREES(ASIN((B3*SIN(RADIANS(B2-B4)))/B5))</f>
        <v/>
      </c>
      <c r="C6" s="180" t="inlineStr">
        <is>
          <t>Гардусы</t>
        </is>
      </c>
    </row>
    <row r="7" ht="14" customHeight="1" s="132" thickTop="1"/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"/>
  <sheetViews>
    <sheetView zoomScale="160" workbookViewId="0">
      <selection activeCell="E31" sqref="E31"/>
    </sheetView>
  </sheetViews>
  <sheetFormatPr baseColWidth="10" defaultColWidth="8.83203125" defaultRowHeight="13"/>
  <sheetData>
    <row r="1">
      <c r="A1" t="inlineStr">
        <is>
          <t>Высота MSL</t>
        </is>
      </c>
      <c r="C1" t="inlineStr">
        <is>
          <t>НА 20°C НИЖЕ СТАНД. ТЕМП.</t>
        </is>
      </c>
      <c r="F1" t="inlineStr">
        <is>
          <t>СТАНД.ТЕМПЕРАТУРА</t>
        </is>
      </c>
      <c r="I1" t="inlineStr">
        <is>
          <t>НА 20°C ВЫШЕ СТАНД. ТЕМП.</t>
        </is>
      </c>
    </row>
    <row r="2">
      <c r="A2" t="inlineStr">
        <is>
          <t>Feet</t>
        </is>
      </c>
      <c r="B2" t="inlineStr">
        <is>
          <t>RPM</t>
        </is>
      </c>
      <c r="C2" t="inlineStr">
        <is>
          <t>% MCP</t>
        </is>
      </c>
      <c r="D2" t="inlineStr">
        <is>
          <t>KTAS</t>
        </is>
      </c>
      <c r="E2" t="inlineStr">
        <is>
          <t>GPH</t>
        </is>
      </c>
      <c r="F2" t="inlineStr">
        <is>
          <t>% MCP</t>
        </is>
      </c>
      <c r="G2" t="inlineStr">
        <is>
          <t>KTAS</t>
        </is>
      </c>
      <c r="H2" t="inlineStr">
        <is>
          <t>GPH</t>
        </is>
      </c>
      <c r="I2" t="inlineStr">
        <is>
          <t>% MCP</t>
        </is>
      </c>
      <c r="J2" t="inlineStr">
        <is>
          <t>KTAS</t>
        </is>
      </c>
      <c r="K2" t="inlineStr">
        <is>
          <t>GPH</t>
        </is>
      </c>
    </row>
    <row r="3">
      <c r="A3" t="n">
        <v>2000</v>
      </c>
      <c r="B3" t="n">
        <v>2550</v>
      </c>
      <c r="C3" t="n">
        <v>83</v>
      </c>
      <c r="D3" t="n">
        <v>117</v>
      </c>
      <c r="E3" t="n">
        <v>11.1</v>
      </c>
      <c r="F3" t="n">
        <v>77</v>
      </c>
      <c r="G3" t="n">
        <v>118</v>
      </c>
      <c r="H3" t="n">
        <v>10.5</v>
      </c>
      <c r="I3" t="n">
        <v>72</v>
      </c>
      <c r="J3" t="n">
        <v>117</v>
      </c>
      <c r="K3" t="n">
        <v>9.9</v>
      </c>
    </row>
    <row r="4">
      <c r="B4" t="n">
        <v>2500</v>
      </c>
      <c r="C4" t="n">
        <v>78</v>
      </c>
      <c r="D4" t="n">
        <v>115</v>
      </c>
      <c r="E4" t="n">
        <v>10.6</v>
      </c>
      <c r="F4" t="n">
        <v>73</v>
      </c>
      <c r="G4" t="n">
        <v>115</v>
      </c>
      <c r="H4" t="n">
        <v>9.9</v>
      </c>
      <c r="I4" t="n">
        <v>68</v>
      </c>
      <c r="J4" t="n">
        <v>115</v>
      </c>
      <c r="K4" t="n">
        <v>9.4</v>
      </c>
    </row>
    <row r="5">
      <c r="B5" t="n">
        <v>2400</v>
      </c>
      <c r="C5" t="n">
        <v>69</v>
      </c>
      <c r="D5" t="n">
        <v>111</v>
      </c>
      <c r="E5" t="n">
        <v>9.6</v>
      </c>
      <c r="F5" t="n">
        <v>64</v>
      </c>
      <c r="G5" t="n">
        <v>110</v>
      </c>
      <c r="H5" t="n">
        <v>9</v>
      </c>
      <c r="I5" t="n">
        <v>60</v>
      </c>
      <c r="J5" t="n">
        <v>109</v>
      </c>
      <c r="K5" t="n">
        <v>8.5</v>
      </c>
    </row>
    <row r="6">
      <c r="B6" t="n">
        <v>2300</v>
      </c>
      <c r="C6" t="n">
        <v>61</v>
      </c>
      <c r="D6" t="n">
        <v>105</v>
      </c>
      <c r="E6" t="n">
        <v>8.6</v>
      </c>
      <c r="F6" t="n">
        <v>57</v>
      </c>
      <c r="G6" t="n">
        <v>104</v>
      </c>
      <c r="H6" t="n">
        <v>8.1</v>
      </c>
      <c r="I6" t="n">
        <v>53</v>
      </c>
      <c r="J6" t="n">
        <v>102</v>
      </c>
      <c r="K6" t="n">
        <v>7.7</v>
      </c>
    </row>
    <row r="7">
      <c r="B7" t="n">
        <v>2200</v>
      </c>
      <c r="C7" t="n">
        <v>53</v>
      </c>
      <c r="D7" t="n">
        <v>99</v>
      </c>
      <c r="E7" t="n">
        <v>7.7</v>
      </c>
      <c r="F7" t="n">
        <v>50</v>
      </c>
      <c r="G7" t="n">
        <v>97</v>
      </c>
      <c r="H7" t="n">
        <v>7.3</v>
      </c>
      <c r="I7" t="n">
        <v>47</v>
      </c>
      <c r="J7" t="n">
        <v>95</v>
      </c>
      <c r="K7" t="n">
        <v>6.9</v>
      </c>
    </row>
    <row r="8">
      <c r="B8" t="n">
        <v>2100</v>
      </c>
      <c r="C8" t="n">
        <v>47</v>
      </c>
      <c r="D8" t="n">
        <v>92</v>
      </c>
      <c r="E8" t="n">
        <v>6.9</v>
      </c>
      <c r="F8" t="n">
        <v>44</v>
      </c>
      <c r="G8" t="n">
        <v>90</v>
      </c>
      <c r="H8" t="n">
        <v>6.6</v>
      </c>
      <c r="I8" t="n">
        <v>42</v>
      </c>
      <c r="J8" t="n">
        <v>89</v>
      </c>
      <c r="K8" t="n">
        <v>6.3</v>
      </c>
    </row>
    <row r="9">
      <c r="A9" t="n">
        <v>4000</v>
      </c>
      <c r="B9" t="n">
        <v>2600</v>
      </c>
      <c r="C9" t="n">
        <v>83</v>
      </c>
      <c r="D9" t="n">
        <v>120</v>
      </c>
      <c r="E9" t="n">
        <v>11.1</v>
      </c>
      <c r="F9" t="n">
        <v>77</v>
      </c>
      <c r="G9" t="n">
        <v>120</v>
      </c>
      <c r="H9" t="n">
        <v>10.4</v>
      </c>
      <c r="I9" t="n">
        <v>72</v>
      </c>
      <c r="J9" t="n">
        <v>119</v>
      </c>
      <c r="K9" t="n">
        <v>9.800000000000001</v>
      </c>
    </row>
    <row r="10">
      <c r="B10" t="n">
        <v>2550</v>
      </c>
      <c r="C10" t="n">
        <v>79</v>
      </c>
      <c r="D10" t="n">
        <v>118</v>
      </c>
      <c r="E10" t="n">
        <v>10.6</v>
      </c>
      <c r="F10" t="n">
        <v>73</v>
      </c>
      <c r="G10" t="n">
        <v>117</v>
      </c>
      <c r="H10" t="n">
        <v>9.9</v>
      </c>
      <c r="I10" t="n">
        <v>68</v>
      </c>
      <c r="J10" t="n">
        <v>117</v>
      </c>
      <c r="K10" t="n">
        <v>9.4</v>
      </c>
    </row>
    <row r="11">
      <c r="B11" t="n">
        <v>2500</v>
      </c>
      <c r="C11" t="n">
        <v>74</v>
      </c>
      <c r="D11" t="n">
        <v>115</v>
      </c>
      <c r="E11" t="n">
        <v>10.1</v>
      </c>
      <c r="F11" t="n">
        <v>69</v>
      </c>
      <c r="G11" t="n">
        <v>115</v>
      </c>
      <c r="H11" t="n">
        <v>9.5</v>
      </c>
      <c r="I11" t="n">
        <v>64</v>
      </c>
      <c r="J11" t="n">
        <v>114</v>
      </c>
      <c r="K11" t="n">
        <v>8.9</v>
      </c>
    </row>
    <row r="12">
      <c r="B12" t="n">
        <v>2400</v>
      </c>
      <c r="C12" t="n">
        <v>65</v>
      </c>
      <c r="D12" t="n">
        <v>110</v>
      </c>
      <c r="E12" t="n">
        <v>9.1</v>
      </c>
      <c r="F12" t="n">
        <v>61</v>
      </c>
      <c r="G12" t="n">
        <v>109</v>
      </c>
      <c r="H12" t="n">
        <v>8.5</v>
      </c>
      <c r="I12" t="n">
        <v>57</v>
      </c>
      <c r="J12" t="n">
        <v>107</v>
      </c>
      <c r="K12" t="n">
        <v>8.1</v>
      </c>
    </row>
    <row r="13">
      <c r="B13" t="n">
        <v>2300</v>
      </c>
      <c r="C13" t="n">
        <v>58</v>
      </c>
      <c r="D13" t="n">
        <v>104</v>
      </c>
      <c r="E13" t="n">
        <v>8.199999999999999</v>
      </c>
      <c r="F13" t="n">
        <v>54</v>
      </c>
      <c r="G13" t="n">
        <v>102</v>
      </c>
      <c r="H13" t="n">
        <v>7.7</v>
      </c>
      <c r="I13" t="n">
        <v>51</v>
      </c>
      <c r="J13" t="n">
        <v>101</v>
      </c>
      <c r="K13" t="n">
        <v>7.3</v>
      </c>
    </row>
    <row r="14">
      <c r="B14" t="n">
        <v>2200</v>
      </c>
      <c r="C14" t="n">
        <v>51</v>
      </c>
      <c r="D14" t="n">
        <v>98</v>
      </c>
      <c r="E14" t="n">
        <v>7.4</v>
      </c>
      <c r="F14" t="n">
        <v>48</v>
      </c>
      <c r="G14" t="n">
        <v>96</v>
      </c>
      <c r="H14" t="n">
        <v>7</v>
      </c>
      <c r="I14" t="n">
        <v>45</v>
      </c>
      <c r="J14" t="n">
        <v>94</v>
      </c>
      <c r="K14" t="n">
        <v>6.7</v>
      </c>
    </row>
    <row r="15">
      <c r="B15" t="n">
        <v>2100</v>
      </c>
      <c r="C15" t="n">
        <v>45</v>
      </c>
      <c r="D15" t="n">
        <v>91</v>
      </c>
      <c r="E15" t="n">
        <v>6.6</v>
      </c>
      <c r="F15" t="n">
        <v>42</v>
      </c>
      <c r="G15" t="n">
        <v>89</v>
      </c>
      <c r="H15" t="n">
        <v>6.4</v>
      </c>
      <c r="I15" t="n">
        <v>40</v>
      </c>
      <c r="J15" t="n">
        <v>87</v>
      </c>
      <c r="K15" t="n">
        <v>6.1</v>
      </c>
    </row>
    <row r="16">
      <c r="A16" t="n">
        <v>6000</v>
      </c>
      <c r="B16" t="n">
        <v>2650</v>
      </c>
      <c r="C16" t="n">
        <v>83</v>
      </c>
      <c r="D16" t="n">
        <v>122</v>
      </c>
      <c r="E16" t="n">
        <v>11.1</v>
      </c>
      <c r="F16" t="n">
        <v>77</v>
      </c>
      <c r="G16" t="n">
        <v>122</v>
      </c>
      <c r="H16" t="n">
        <v>10.4</v>
      </c>
      <c r="I16" t="n">
        <v>72</v>
      </c>
      <c r="J16" t="n">
        <v>121</v>
      </c>
      <c r="K16" t="n">
        <v>9.800000000000001</v>
      </c>
    </row>
    <row r="17">
      <c r="B17" t="n">
        <v>2600</v>
      </c>
      <c r="C17" t="n">
        <v>78</v>
      </c>
      <c r="D17" t="n">
        <v>120</v>
      </c>
      <c r="E17" t="n">
        <v>10.6</v>
      </c>
      <c r="F17" t="n">
        <v>73</v>
      </c>
      <c r="G17" t="n">
        <v>119</v>
      </c>
      <c r="H17" t="n">
        <v>9.9</v>
      </c>
      <c r="I17" t="n">
        <v>68</v>
      </c>
      <c r="J17" t="n">
        <v>118</v>
      </c>
      <c r="K17" t="n">
        <v>9.4</v>
      </c>
    </row>
    <row r="18">
      <c r="B18" t="n">
        <v>2500</v>
      </c>
      <c r="C18" t="n">
        <v>70</v>
      </c>
      <c r="D18" t="n">
        <v>115</v>
      </c>
      <c r="E18" t="n">
        <v>9.6</v>
      </c>
      <c r="F18" t="n">
        <v>65</v>
      </c>
      <c r="G18" t="n">
        <v>114</v>
      </c>
      <c r="H18" t="n">
        <v>9</v>
      </c>
      <c r="I18" t="n">
        <v>60</v>
      </c>
      <c r="J18" t="n">
        <v>112</v>
      </c>
      <c r="K18" t="n">
        <v>8.5</v>
      </c>
    </row>
    <row r="19">
      <c r="B19" t="n">
        <v>2400</v>
      </c>
      <c r="C19" t="n">
        <v>62</v>
      </c>
      <c r="D19" t="n">
        <v>109</v>
      </c>
      <c r="E19" t="n">
        <v>8.6</v>
      </c>
      <c r="F19" t="n">
        <v>57</v>
      </c>
      <c r="G19" t="n">
        <v>108</v>
      </c>
      <c r="H19" t="n">
        <v>8.199999999999999</v>
      </c>
      <c r="I19" t="n">
        <v>54</v>
      </c>
      <c r="J19" t="n">
        <v>106</v>
      </c>
      <c r="K19" t="n">
        <v>7.7</v>
      </c>
    </row>
    <row r="20">
      <c r="B20" t="n">
        <v>2300</v>
      </c>
      <c r="C20" t="n">
        <v>54</v>
      </c>
      <c r="D20" t="n">
        <v>103</v>
      </c>
      <c r="E20" t="n">
        <v>7.8</v>
      </c>
      <c r="F20" t="n">
        <v>51</v>
      </c>
      <c r="G20" t="n">
        <v>101</v>
      </c>
      <c r="H20" t="n">
        <v>7.4</v>
      </c>
      <c r="I20" t="n">
        <v>48</v>
      </c>
      <c r="J20" t="n">
        <v>99</v>
      </c>
      <c r="K20" t="n">
        <v>7</v>
      </c>
    </row>
    <row r="21">
      <c r="B21" t="n">
        <v>2200</v>
      </c>
      <c r="C21" t="n">
        <v>48</v>
      </c>
      <c r="D21" t="n">
        <v>96</v>
      </c>
      <c r="E21" t="n">
        <v>7.1</v>
      </c>
      <c r="F21" t="n">
        <v>45</v>
      </c>
      <c r="G21" t="n">
        <v>94</v>
      </c>
      <c r="H21" t="n">
        <v>6.7</v>
      </c>
      <c r="I21" t="n">
        <v>43</v>
      </c>
      <c r="J21" t="n">
        <v>92</v>
      </c>
      <c r="K21" t="n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2025-04-21T14:05:57Z</dcterms:created>
  <dcterms:modified xmlns:dcterms="http://purl.org/dc/terms/" xmlns:xsi="http://www.w3.org/2001/XMLSchema-instance" xsi:type="dcterms:W3CDTF">2025-04-21T16:00:11Z</dcterms:modified>
  <cp:lastModifiedBy>Alexandr Lupii</cp:lastModifiedBy>
</cp:coreProperties>
</file>