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https://settis-my.sharepoint.com/personal/alexandre_receveur_alliance4u_fr/Documents/Documents/JDR/"/>
    </mc:Choice>
  </mc:AlternateContent>
  <xr:revisionPtr revIDLastSave="172" documentId="8_{BD18FF20-F195-4B26-9B6D-6FBF5119A8EC}" xr6:coauthVersionLast="47" xr6:coauthVersionMax="47" xr10:uidLastSave="{A3DC9B64-FFEC-4B6B-A3AA-218DCF163E5E}"/>
  <bookViews>
    <workbookView xWindow="-110" yWindow="-110" windowWidth="19420" windowHeight="10300" firstSheet="2" activeTab="15" xr2:uid="{00000000-000D-0000-FFFF-FFFF00000000}"/>
  </bookViews>
  <sheets>
    <sheet name="Objets" sheetId="15" r:id="rId1"/>
    <sheet name="Magies TO JSON" sheetId="19" r:id="rId2"/>
    <sheet name="Statuts" sheetId="20" r:id="rId3"/>
    <sheet name="Magies" sheetId="6" r:id="rId4"/>
    <sheet name="Compétences" sheetId="14" r:id="rId5"/>
    <sheet name="Armes" sheetId="7" r:id="rId6"/>
    <sheet name="Données" sheetId="3" r:id="rId7"/>
    <sheet name="Bestiaire" sheetId="2" r:id="rId8"/>
    <sheet name="Attaques ennemis" sheetId="18" r:id="rId9"/>
    <sheet name="Bestiaire (2)" sheetId="17" r:id="rId10"/>
    <sheet name="Mage Bleu" sheetId="10" r:id="rId11"/>
    <sheet name="Voleur" sheetId="13" r:id="rId12"/>
    <sheet name="Mage Rouge" sheetId="8" r:id="rId13"/>
    <sheet name="Mage Blanc" sheetId="11" r:id="rId14"/>
    <sheet name="Mage Noir" sheetId="5" r:id="rId15"/>
    <sheet name="Guerri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5" l="1" a="1"/>
  <c r="G2" i="5" s="1"/>
  <c r="G2" i="11" a="1"/>
  <c r="G2" i="11" s="1"/>
  <c r="G2" i="8" a="1"/>
  <c r="G2" i="8" s="1"/>
  <c r="G2" i="13" a="1"/>
  <c r="G2" i="13" s="1"/>
  <c r="G2" i="10" a="1"/>
  <c r="G2" i="10"/>
  <c r="M4" i="2"/>
  <c r="I4" i="2"/>
  <c r="J4" i="2"/>
  <c r="Q36" i="17"/>
  <c r="R36" i="17"/>
  <c r="S36" i="17"/>
  <c r="T36" i="17"/>
  <c r="U36" i="17"/>
  <c r="P36" i="17"/>
  <c r="K4" i="2"/>
  <c r="K4" i="17"/>
  <c r="Q4" i="17"/>
  <c r="W4" i="17"/>
  <c r="AC4" i="17"/>
  <c r="L4" i="17"/>
  <c r="R4" i="17"/>
  <c r="X4" i="17"/>
  <c r="AD4" i="17"/>
  <c r="M4" i="17"/>
  <c r="S4" i="17"/>
  <c r="Y4" i="17"/>
  <c r="AE4" i="17"/>
  <c r="N4" i="17"/>
  <c r="T4" i="17"/>
  <c r="Z4" i="17"/>
  <c r="AF4" i="17"/>
  <c r="O4" i="17"/>
  <c r="U4" i="17"/>
  <c r="AA4" i="17"/>
  <c r="AG4" i="17"/>
  <c r="K5" i="17"/>
  <c r="Q5" i="17"/>
  <c r="W5" i="17"/>
  <c r="AC5" i="17"/>
  <c r="L5" i="17"/>
  <c r="R5" i="17"/>
  <c r="X5" i="17"/>
  <c r="AD5" i="17"/>
  <c r="M5" i="17"/>
  <c r="S5" i="17"/>
  <c r="Y5" i="17"/>
  <c r="AE5" i="17"/>
  <c r="N5" i="17"/>
  <c r="T5" i="17"/>
  <c r="Z5" i="17"/>
  <c r="AF5" i="17"/>
  <c r="O5" i="17"/>
  <c r="U5" i="17"/>
  <c r="AA5" i="17"/>
  <c r="AG5" i="17"/>
  <c r="K6" i="17"/>
  <c r="Q6" i="17"/>
  <c r="W6" i="17"/>
  <c r="AC6" i="17"/>
  <c r="L6" i="17"/>
  <c r="R6" i="17"/>
  <c r="X6" i="17"/>
  <c r="AD6" i="17"/>
  <c r="M6" i="17"/>
  <c r="S6" i="17"/>
  <c r="Y6" i="17"/>
  <c r="AE6" i="17"/>
  <c r="N6" i="17"/>
  <c r="T6" i="17"/>
  <c r="Z6" i="17"/>
  <c r="AF6" i="17"/>
  <c r="O6" i="17"/>
  <c r="U6" i="17"/>
  <c r="AA6" i="17"/>
  <c r="AG6" i="17"/>
  <c r="K7" i="17"/>
  <c r="Q7" i="17"/>
  <c r="W7" i="17"/>
  <c r="AC7" i="17"/>
  <c r="L7" i="17"/>
  <c r="R7" i="17"/>
  <c r="X7" i="17"/>
  <c r="AD7" i="17"/>
  <c r="M7" i="17"/>
  <c r="S7" i="17"/>
  <c r="Y7" i="17"/>
  <c r="AE7" i="17"/>
  <c r="N7" i="17"/>
  <c r="T7" i="17"/>
  <c r="Z7" i="17"/>
  <c r="AF7" i="17"/>
  <c r="O7" i="17"/>
  <c r="U7" i="17"/>
  <c r="AA7" i="17"/>
  <c r="AG7" i="17"/>
  <c r="K8" i="17"/>
  <c r="Q8" i="17"/>
  <c r="W8" i="17"/>
  <c r="AC8" i="17"/>
  <c r="L8" i="17"/>
  <c r="R8" i="17"/>
  <c r="X8" i="17"/>
  <c r="AD8" i="17"/>
  <c r="M8" i="17"/>
  <c r="S8" i="17"/>
  <c r="Y8" i="17"/>
  <c r="AE8" i="17"/>
  <c r="N8" i="17"/>
  <c r="T8" i="17"/>
  <c r="Z8" i="17"/>
  <c r="AF8" i="17"/>
  <c r="O8" i="17"/>
  <c r="U8" i="17"/>
  <c r="AA8" i="17"/>
  <c r="AG8" i="17"/>
  <c r="K9" i="17"/>
  <c r="Q9" i="17"/>
  <c r="W9" i="17"/>
  <c r="AC9" i="17"/>
  <c r="L9" i="17"/>
  <c r="R9" i="17"/>
  <c r="X9" i="17"/>
  <c r="AD9" i="17"/>
  <c r="M9" i="17"/>
  <c r="S9" i="17"/>
  <c r="Y9" i="17"/>
  <c r="AE9" i="17"/>
  <c r="N9" i="17"/>
  <c r="T9" i="17"/>
  <c r="Z9" i="17"/>
  <c r="AF9" i="17"/>
  <c r="O9" i="17"/>
  <c r="U9" i="17"/>
  <c r="AA9" i="17"/>
  <c r="AG9" i="17"/>
  <c r="K10" i="17"/>
  <c r="Q10" i="17"/>
  <c r="W10" i="17"/>
  <c r="AC10" i="17"/>
  <c r="L10" i="17"/>
  <c r="R10" i="17"/>
  <c r="X10" i="17"/>
  <c r="AD10" i="17"/>
  <c r="M10" i="17"/>
  <c r="S10" i="17"/>
  <c r="Y10" i="17"/>
  <c r="AE10" i="17"/>
  <c r="N10" i="17"/>
  <c r="T10" i="17"/>
  <c r="Z10" i="17"/>
  <c r="AF10" i="17"/>
  <c r="O10" i="17"/>
  <c r="U10" i="17"/>
  <c r="AA10" i="17"/>
  <c r="AG10" i="17"/>
  <c r="K11" i="17"/>
  <c r="Q11" i="17"/>
  <c r="W11" i="17"/>
  <c r="AC11" i="17"/>
  <c r="L11" i="17"/>
  <c r="R11" i="17"/>
  <c r="X11" i="17"/>
  <c r="AD11" i="17"/>
  <c r="M11" i="17"/>
  <c r="S11" i="17"/>
  <c r="Y11" i="17"/>
  <c r="AE11" i="17"/>
  <c r="N11" i="17"/>
  <c r="T11" i="17"/>
  <c r="Z11" i="17"/>
  <c r="AF11" i="17"/>
  <c r="O11" i="17"/>
  <c r="U11" i="17"/>
  <c r="AA11" i="17"/>
  <c r="AG11" i="17"/>
  <c r="K12" i="17"/>
  <c r="Q12" i="17"/>
  <c r="W12" i="17"/>
  <c r="AC12" i="17"/>
  <c r="L12" i="17"/>
  <c r="R12" i="17"/>
  <c r="X12" i="17"/>
  <c r="AD12" i="17"/>
  <c r="M12" i="17"/>
  <c r="S12" i="17"/>
  <c r="Y12" i="17"/>
  <c r="AE12" i="17"/>
  <c r="N12" i="17"/>
  <c r="T12" i="17"/>
  <c r="Z12" i="17"/>
  <c r="AF12" i="17"/>
  <c r="O12" i="17"/>
  <c r="U12" i="17"/>
  <c r="AA12" i="17"/>
  <c r="AG12" i="17"/>
  <c r="K13" i="17"/>
  <c r="Q13" i="17"/>
  <c r="W13" i="17"/>
  <c r="AC13" i="17"/>
  <c r="L13" i="17"/>
  <c r="R13" i="17"/>
  <c r="X13" i="17"/>
  <c r="AD13" i="17"/>
  <c r="M13" i="17"/>
  <c r="S13" i="17"/>
  <c r="Y13" i="17"/>
  <c r="AE13" i="17"/>
  <c r="N13" i="17"/>
  <c r="T13" i="17"/>
  <c r="Z13" i="17"/>
  <c r="AF13" i="17"/>
  <c r="O13" i="17"/>
  <c r="U13" i="17"/>
  <c r="AA13" i="17"/>
  <c r="AG13" i="17"/>
  <c r="K14" i="17"/>
  <c r="Q14" i="17"/>
  <c r="W14" i="17"/>
  <c r="AC14" i="17"/>
  <c r="L14" i="17"/>
  <c r="R14" i="17"/>
  <c r="X14" i="17"/>
  <c r="AD14" i="17"/>
  <c r="M14" i="17"/>
  <c r="S14" i="17"/>
  <c r="Y14" i="17"/>
  <c r="AE14" i="17"/>
  <c r="N14" i="17"/>
  <c r="T14" i="17"/>
  <c r="Z14" i="17"/>
  <c r="AF14" i="17"/>
  <c r="O14" i="17"/>
  <c r="U14" i="17"/>
  <c r="AA14" i="17"/>
  <c r="AG14" i="17"/>
  <c r="K15" i="17"/>
  <c r="Q15" i="17"/>
  <c r="W15" i="17"/>
  <c r="AC15" i="17"/>
  <c r="L15" i="17"/>
  <c r="R15" i="17"/>
  <c r="X15" i="17"/>
  <c r="AD15" i="17"/>
  <c r="M15" i="17"/>
  <c r="S15" i="17"/>
  <c r="Y15" i="17"/>
  <c r="AE15" i="17"/>
  <c r="N15" i="17"/>
  <c r="T15" i="17"/>
  <c r="Z15" i="17"/>
  <c r="AF15" i="17"/>
  <c r="O15" i="17"/>
  <c r="U15" i="17"/>
  <c r="AA15" i="17"/>
  <c r="AG15" i="17"/>
  <c r="K16" i="17"/>
  <c r="Q16" i="17"/>
  <c r="W16" i="17"/>
  <c r="AC16" i="17"/>
  <c r="L16" i="17"/>
  <c r="R16" i="17"/>
  <c r="X16" i="17"/>
  <c r="AD16" i="17"/>
  <c r="M16" i="17"/>
  <c r="S16" i="17"/>
  <c r="Y16" i="17"/>
  <c r="AE16" i="17"/>
  <c r="N16" i="17"/>
  <c r="T16" i="17"/>
  <c r="Z16" i="17"/>
  <c r="AF16" i="17"/>
  <c r="O16" i="17"/>
  <c r="U16" i="17"/>
  <c r="AA16" i="17"/>
  <c r="AG16" i="17"/>
  <c r="K17" i="17"/>
  <c r="Q17" i="17"/>
  <c r="W17" i="17"/>
  <c r="AC17" i="17"/>
  <c r="L17" i="17"/>
  <c r="R17" i="17"/>
  <c r="X17" i="17"/>
  <c r="AD17" i="17"/>
  <c r="M17" i="17"/>
  <c r="S17" i="17"/>
  <c r="Y17" i="17"/>
  <c r="AE17" i="17"/>
  <c r="N17" i="17"/>
  <c r="T17" i="17"/>
  <c r="Z17" i="17"/>
  <c r="AF17" i="17"/>
  <c r="O17" i="17"/>
  <c r="U17" i="17"/>
  <c r="AA17" i="17"/>
  <c r="AG17" i="17"/>
  <c r="K18" i="17"/>
  <c r="Q18" i="17"/>
  <c r="W18" i="17"/>
  <c r="AC18" i="17"/>
  <c r="L18" i="17"/>
  <c r="R18" i="17"/>
  <c r="X18" i="17"/>
  <c r="AD18" i="17"/>
  <c r="M18" i="17"/>
  <c r="S18" i="17"/>
  <c r="Y18" i="17"/>
  <c r="AE18" i="17"/>
  <c r="N18" i="17"/>
  <c r="T18" i="17"/>
  <c r="Z18" i="17"/>
  <c r="AF18" i="17"/>
  <c r="O18" i="17"/>
  <c r="U18" i="17"/>
  <c r="AA18" i="17"/>
  <c r="AG18" i="17"/>
  <c r="K19" i="17"/>
  <c r="Q19" i="17"/>
  <c r="W19" i="17"/>
  <c r="AC19" i="17"/>
  <c r="L19" i="17"/>
  <c r="R19" i="17"/>
  <c r="X19" i="17"/>
  <c r="AD19" i="17"/>
  <c r="M19" i="17"/>
  <c r="S19" i="17"/>
  <c r="Y19" i="17"/>
  <c r="AE19" i="17"/>
  <c r="N19" i="17"/>
  <c r="T19" i="17"/>
  <c r="Z19" i="17"/>
  <c r="AF19" i="17"/>
  <c r="O19" i="17"/>
  <c r="U19" i="17"/>
  <c r="AA19" i="17"/>
  <c r="AG19" i="17"/>
  <c r="K20" i="17"/>
  <c r="Q20" i="17"/>
  <c r="W20" i="17"/>
  <c r="AC20" i="17"/>
  <c r="L20" i="17"/>
  <c r="R20" i="17"/>
  <c r="X20" i="17"/>
  <c r="AD20" i="17"/>
  <c r="M20" i="17"/>
  <c r="S20" i="17"/>
  <c r="Y20" i="17"/>
  <c r="AE20" i="17"/>
  <c r="N20" i="17"/>
  <c r="T20" i="17"/>
  <c r="Z20" i="17"/>
  <c r="AF20" i="17"/>
  <c r="O20" i="17"/>
  <c r="U20" i="17"/>
  <c r="AA20" i="17"/>
  <c r="AG20" i="17"/>
  <c r="K21" i="17"/>
  <c r="Q21" i="17"/>
  <c r="W21" i="17"/>
  <c r="AC21" i="17"/>
  <c r="L21" i="17"/>
  <c r="R21" i="17"/>
  <c r="X21" i="17"/>
  <c r="AD21" i="17"/>
  <c r="M21" i="17"/>
  <c r="S21" i="17"/>
  <c r="Y21" i="17"/>
  <c r="AE21" i="17"/>
  <c r="N21" i="17"/>
  <c r="T21" i="17"/>
  <c r="Z21" i="17"/>
  <c r="AF21" i="17"/>
  <c r="O21" i="17"/>
  <c r="U21" i="17"/>
  <c r="AA21" i="17"/>
  <c r="AG21" i="17"/>
  <c r="K22" i="17"/>
  <c r="Q22" i="17"/>
  <c r="W22" i="17"/>
  <c r="AC22" i="17"/>
  <c r="L22" i="17"/>
  <c r="R22" i="17"/>
  <c r="X22" i="17"/>
  <c r="AD22" i="17"/>
  <c r="M22" i="17"/>
  <c r="S22" i="17"/>
  <c r="Y22" i="17"/>
  <c r="AE22" i="17"/>
  <c r="N22" i="17"/>
  <c r="T22" i="17"/>
  <c r="Z22" i="17"/>
  <c r="AF22" i="17"/>
  <c r="O22" i="17"/>
  <c r="U22" i="17"/>
  <c r="AA22" i="17"/>
  <c r="AG22" i="17"/>
  <c r="K23" i="17"/>
  <c r="Q23" i="17"/>
  <c r="W23" i="17"/>
  <c r="AC23" i="17"/>
  <c r="L23" i="17"/>
  <c r="R23" i="17"/>
  <c r="X23" i="17"/>
  <c r="AD23" i="17"/>
  <c r="M23" i="17"/>
  <c r="S23" i="17"/>
  <c r="Y23" i="17"/>
  <c r="AE23" i="17"/>
  <c r="N23" i="17"/>
  <c r="T23" i="17"/>
  <c r="Z23" i="17"/>
  <c r="AF23" i="17"/>
  <c r="O23" i="17"/>
  <c r="U23" i="17"/>
  <c r="AA23" i="17"/>
  <c r="AG23" i="17"/>
  <c r="K24" i="17"/>
  <c r="Q24" i="17"/>
  <c r="W24" i="17"/>
  <c r="AC24" i="17"/>
  <c r="L24" i="17"/>
  <c r="R24" i="17"/>
  <c r="X24" i="17"/>
  <c r="AD24" i="17"/>
  <c r="M24" i="17"/>
  <c r="S24" i="17"/>
  <c r="Y24" i="17"/>
  <c r="AE24" i="17"/>
  <c r="N24" i="17"/>
  <c r="T24" i="17"/>
  <c r="Z24" i="17"/>
  <c r="AF24" i="17"/>
  <c r="O24" i="17"/>
  <c r="U24" i="17"/>
  <c r="AA24" i="17"/>
  <c r="AG24" i="17"/>
  <c r="K25" i="17"/>
  <c r="Q25" i="17"/>
  <c r="W25" i="17"/>
  <c r="AC25" i="17"/>
  <c r="L25" i="17"/>
  <c r="R25" i="17"/>
  <c r="X25" i="17"/>
  <c r="AD25" i="17"/>
  <c r="M25" i="17"/>
  <c r="S25" i="17"/>
  <c r="Y25" i="17"/>
  <c r="AE25" i="17"/>
  <c r="N25" i="17"/>
  <c r="T25" i="17"/>
  <c r="Z25" i="17"/>
  <c r="AF25" i="17"/>
  <c r="O25" i="17"/>
  <c r="U25" i="17"/>
  <c r="AA25" i="17"/>
  <c r="AG25" i="17"/>
  <c r="K26" i="17"/>
  <c r="Q26" i="17"/>
  <c r="W26" i="17"/>
  <c r="AC26" i="17"/>
  <c r="L26" i="17"/>
  <c r="R26" i="17"/>
  <c r="X26" i="17"/>
  <c r="AD26" i="17"/>
  <c r="M26" i="17"/>
  <c r="S26" i="17"/>
  <c r="Y26" i="17"/>
  <c r="AE26" i="17"/>
  <c r="N26" i="17"/>
  <c r="T26" i="17"/>
  <c r="Z26" i="17"/>
  <c r="AF26" i="17"/>
  <c r="O26" i="17"/>
  <c r="U26" i="17"/>
  <c r="AA26" i="17"/>
  <c r="AG26" i="17"/>
  <c r="K27" i="17"/>
  <c r="Q27" i="17"/>
  <c r="W27" i="17"/>
  <c r="AC27" i="17"/>
  <c r="L27" i="17"/>
  <c r="R27" i="17"/>
  <c r="X27" i="17"/>
  <c r="AD27" i="17"/>
  <c r="M27" i="17"/>
  <c r="S27" i="17"/>
  <c r="Y27" i="17"/>
  <c r="AE27" i="17"/>
  <c r="N27" i="17"/>
  <c r="T27" i="17"/>
  <c r="Z27" i="17"/>
  <c r="AF27" i="17"/>
  <c r="O27" i="17"/>
  <c r="U27" i="17"/>
  <c r="AA27" i="17"/>
  <c r="AG27" i="17"/>
  <c r="K28" i="17"/>
  <c r="Q28" i="17"/>
  <c r="W28" i="17"/>
  <c r="AC28" i="17"/>
  <c r="L28" i="17"/>
  <c r="R28" i="17"/>
  <c r="X28" i="17"/>
  <c r="AD28" i="17"/>
  <c r="M28" i="17"/>
  <c r="S28" i="17"/>
  <c r="Y28" i="17"/>
  <c r="AE28" i="17"/>
  <c r="N28" i="17"/>
  <c r="T28" i="17"/>
  <c r="Z28" i="17"/>
  <c r="AF28" i="17"/>
  <c r="O28" i="17"/>
  <c r="U28" i="17"/>
  <c r="AA28" i="17"/>
  <c r="AG28" i="17"/>
  <c r="K29" i="17"/>
  <c r="Q29" i="17"/>
  <c r="W29" i="17"/>
  <c r="AC29" i="17"/>
  <c r="L29" i="17"/>
  <c r="R29" i="17"/>
  <c r="X29" i="17"/>
  <c r="AD29" i="17"/>
  <c r="M29" i="17"/>
  <c r="S29" i="17"/>
  <c r="Y29" i="17"/>
  <c r="AE29" i="17"/>
  <c r="N29" i="17"/>
  <c r="T29" i="17"/>
  <c r="Z29" i="17"/>
  <c r="AF29" i="17"/>
  <c r="O29" i="17"/>
  <c r="U29" i="17"/>
  <c r="AA29" i="17"/>
  <c r="AG29" i="17"/>
  <c r="K30" i="17"/>
  <c r="Q30" i="17"/>
  <c r="W30" i="17"/>
  <c r="AC30" i="17"/>
  <c r="L30" i="17"/>
  <c r="R30" i="17"/>
  <c r="X30" i="17"/>
  <c r="AD30" i="17"/>
  <c r="M30" i="17"/>
  <c r="S30" i="17"/>
  <c r="Y30" i="17"/>
  <c r="AE30" i="17"/>
  <c r="N30" i="17"/>
  <c r="T30" i="17"/>
  <c r="Z30" i="17"/>
  <c r="AF30" i="17"/>
  <c r="O30" i="17"/>
  <c r="U30" i="17"/>
  <c r="AA30" i="17"/>
  <c r="AG30" i="17"/>
  <c r="K31" i="17"/>
  <c r="Q31" i="17"/>
  <c r="W31" i="17"/>
  <c r="AC31" i="17"/>
  <c r="L31" i="17"/>
  <c r="R31" i="17"/>
  <c r="X31" i="17"/>
  <c r="AD31" i="17"/>
  <c r="M31" i="17"/>
  <c r="S31" i="17"/>
  <c r="Y31" i="17"/>
  <c r="AE31" i="17"/>
  <c r="N31" i="17"/>
  <c r="T31" i="17"/>
  <c r="Z31" i="17"/>
  <c r="AF31" i="17"/>
  <c r="O31" i="17"/>
  <c r="U31" i="17"/>
  <c r="AA31" i="17"/>
  <c r="AG31" i="17"/>
  <c r="K32" i="17"/>
  <c r="Q32" i="17"/>
  <c r="W32" i="17"/>
  <c r="AC32" i="17"/>
  <c r="L32" i="17"/>
  <c r="R32" i="17"/>
  <c r="X32" i="17"/>
  <c r="AD32" i="17"/>
  <c r="M32" i="17"/>
  <c r="S32" i="17"/>
  <c r="Y32" i="17"/>
  <c r="AE32" i="17"/>
  <c r="N32" i="17"/>
  <c r="T32" i="17"/>
  <c r="Z32" i="17"/>
  <c r="AF32" i="17"/>
  <c r="O32" i="17"/>
  <c r="U32" i="17"/>
  <c r="AA32" i="17"/>
  <c r="AG32" i="17"/>
  <c r="K33" i="17"/>
  <c r="Q33" i="17"/>
  <c r="W33" i="17"/>
  <c r="AC33" i="17"/>
  <c r="L33" i="17"/>
  <c r="R33" i="17"/>
  <c r="X33" i="17"/>
  <c r="AD33" i="17"/>
  <c r="M33" i="17"/>
  <c r="S33" i="17"/>
  <c r="Y33" i="17"/>
  <c r="AE33" i="17"/>
  <c r="N33" i="17"/>
  <c r="T33" i="17"/>
  <c r="Z33" i="17"/>
  <c r="AF33" i="17"/>
  <c r="O33" i="17"/>
  <c r="U33" i="17"/>
  <c r="AA33" i="17"/>
  <c r="AG33" i="17"/>
  <c r="K34" i="17"/>
  <c r="Q34" i="17"/>
  <c r="W34" i="17"/>
  <c r="AC34" i="17"/>
  <c r="L34" i="17"/>
  <c r="R34" i="17"/>
  <c r="X34" i="17"/>
  <c r="AD34" i="17"/>
  <c r="M34" i="17"/>
  <c r="S34" i="17"/>
  <c r="Y34" i="17"/>
  <c r="AE34" i="17"/>
  <c r="N34" i="17"/>
  <c r="T34" i="17"/>
  <c r="Z34" i="17"/>
  <c r="AF34" i="17"/>
  <c r="O34" i="17"/>
  <c r="U34" i="17"/>
  <c r="AA34" i="17"/>
  <c r="AG34" i="17"/>
  <c r="K35" i="17"/>
  <c r="Q35" i="17"/>
  <c r="W35" i="17"/>
  <c r="AC35" i="17"/>
  <c r="L35" i="17"/>
  <c r="R35" i="17"/>
  <c r="X35" i="17"/>
  <c r="AD35" i="17"/>
  <c r="M35" i="17"/>
  <c r="S35" i="17"/>
  <c r="Y35" i="17"/>
  <c r="AE35" i="17"/>
  <c r="N35" i="17"/>
  <c r="T35" i="17"/>
  <c r="Z35" i="17"/>
  <c r="AF35" i="17"/>
  <c r="O35" i="17"/>
  <c r="U35" i="17"/>
  <c r="AA35" i="17"/>
  <c r="AG35" i="17"/>
  <c r="W36" i="17"/>
  <c r="AC36" i="17"/>
  <c r="X36" i="17"/>
  <c r="AD36" i="17"/>
  <c r="Y36" i="17"/>
  <c r="AE36" i="17"/>
  <c r="Z36" i="17"/>
  <c r="AF36" i="17"/>
  <c r="AA36" i="17"/>
  <c r="AG36" i="17"/>
  <c r="J5" i="17"/>
  <c r="P5" i="17"/>
  <c r="V5" i="17"/>
  <c r="AB5" i="17"/>
  <c r="J6" i="17"/>
  <c r="P6" i="17"/>
  <c r="V6" i="17"/>
  <c r="AB6" i="17"/>
  <c r="J7" i="17"/>
  <c r="P7" i="17"/>
  <c r="V7" i="17"/>
  <c r="AB7" i="17"/>
  <c r="J8" i="17"/>
  <c r="P8" i="17"/>
  <c r="V8" i="17"/>
  <c r="AB8" i="17"/>
  <c r="J9" i="17"/>
  <c r="P9" i="17"/>
  <c r="V9" i="17"/>
  <c r="AB9" i="17"/>
  <c r="J10" i="17"/>
  <c r="P10" i="17"/>
  <c r="V10" i="17"/>
  <c r="AB10" i="17"/>
  <c r="J11" i="17"/>
  <c r="P11" i="17"/>
  <c r="V11" i="17"/>
  <c r="AB11" i="17"/>
  <c r="J12" i="17"/>
  <c r="P12" i="17"/>
  <c r="V12" i="17"/>
  <c r="AB12" i="17"/>
  <c r="J13" i="17"/>
  <c r="P13" i="17"/>
  <c r="V13" i="17"/>
  <c r="AB13" i="17"/>
  <c r="J14" i="17"/>
  <c r="P14" i="17"/>
  <c r="V14" i="17"/>
  <c r="AB14" i="17"/>
  <c r="J15" i="17"/>
  <c r="P15" i="17"/>
  <c r="V15" i="17"/>
  <c r="AB15" i="17"/>
  <c r="J16" i="17"/>
  <c r="P16" i="17"/>
  <c r="V16" i="17"/>
  <c r="AB16" i="17"/>
  <c r="J17" i="17"/>
  <c r="P17" i="17"/>
  <c r="V17" i="17"/>
  <c r="AB17" i="17"/>
  <c r="J18" i="17"/>
  <c r="P18" i="17"/>
  <c r="V18" i="17"/>
  <c r="AB18" i="17"/>
  <c r="J19" i="17"/>
  <c r="P19" i="17"/>
  <c r="V19" i="17"/>
  <c r="AB19" i="17"/>
  <c r="J20" i="17"/>
  <c r="P20" i="17"/>
  <c r="V20" i="17"/>
  <c r="AB20" i="17"/>
  <c r="J21" i="17"/>
  <c r="P21" i="17"/>
  <c r="V21" i="17"/>
  <c r="AB21" i="17"/>
  <c r="J22" i="17"/>
  <c r="P22" i="17"/>
  <c r="V22" i="17"/>
  <c r="AB22" i="17"/>
  <c r="J23" i="17"/>
  <c r="P23" i="17"/>
  <c r="V23" i="17"/>
  <c r="AB23" i="17"/>
  <c r="J24" i="17"/>
  <c r="P24" i="17"/>
  <c r="V24" i="17"/>
  <c r="AB24" i="17"/>
  <c r="J25" i="17"/>
  <c r="P25" i="17"/>
  <c r="V25" i="17"/>
  <c r="AB25" i="17"/>
  <c r="J26" i="17"/>
  <c r="P26" i="17"/>
  <c r="V26" i="17"/>
  <c r="AB26" i="17"/>
  <c r="J27" i="17"/>
  <c r="P27" i="17"/>
  <c r="V27" i="17"/>
  <c r="AB27" i="17"/>
  <c r="J28" i="17"/>
  <c r="P28" i="17"/>
  <c r="V28" i="17"/>
  <c r="AB28" i="17"/>
  <c r="J29" i="17"/>
  <c r="P29" i="17"/>
  <c r="V29" i="17"/>
  <c r="AB29" i="17"/>
  <c r="J30" i="17"/>
  <c r="P30" i="17"/>
  <c r="V30" i="17"/>
  <c r="AB30" i="17"/>
  <c r="J31" i="17"/>
  <c r="P31" i="17"/>
  <c r="V31" i="17"/>
  <c r="AB31" i="17"/>
  <c r="J32" i="17"/>
  <c r="P32" i="17"/>
  <c r="V32" i="17"/>
  <c r="AB32" i="17"/>
  <c r="J33" i="17"/>
  <c r="P33" i="17"/>
  <c r="V33" i="17"/>
  <c r="AB33" i="17"/>
  <c r="J34" i="17"/>
  <c r="P34" i="17"/>
  <c r="V34" i="17"/>
  <c r="AB34" i="17"/>
  <c r="J35" i="17"/>
  <c r="P35" i="17"/>
  <c r="V35" i="17"/>
  <c r="AB35" i="17"/>
  <c r="V36" i="17"/>
  <c r="AB36" i="17"/>
  <c r="J4" i="17"/>
  <c r="P4" i="17"/>
  <c r="V4" i="17"/>
  <c r="AB4" i="17"/>
  <c r="AS35" i="17" a="1"/>
  <c r="AS35" i="17"/>
  <c r="AR35" i="17" a="1"/>
  <c r="AR35" i="17"/>
  <c r="AQ35" i="17" a="1"/>
  <c r="AQ35" i="17"/>
  <c r="AP35" i="17" a="1"/>
  <c r="AP35" i="17"/>
  <c r="AO35" i="17" a="1"/>
  <c r="AO35" i="17"/>
  <c r="AN35" i="17" a="1"/>
  <c r="AN35" i="17"/>
  <c r="AS34" i="17" a="1"/>
  <c r="AS34" i="17"/>
  <c r="AR34" i="17" a="1"/>
  <c r="AR34" i="17"/>
  <c r="AQ34" i="17" a="1"/>
  <c r="AQ34" i="17"/>
  <c r="AP34" i="17" a="1"/>
  <c r="AP34" i="17"/>
  <c r="AO34" i="17" a="1"/>
  <c r="AO34" i="17"/>
  <c r="AN34" i="17" a="1"/>
  <c r="AN34" i="17"/>
  <c r="AS33" i="17" a="1"/>
  <c r="AS33" i="17"/>
  <c r="AR33" i="17" a="1"/>
  <c r="AR33" i="17"/>
  <c r="AQ33" i="17" a="1"/>
  <c r="AQ33" i="17"/>
  <c r="AP33" i="17" a="1"/>
  <c r="AP33" i="17"/>
  <c r="AO33" i="17" a="1"/>
  <c r="AO33" i="17"/>
  <c r="AN33" i="17" a="1"/>
  <c r="AN33" i="17"/>
  <c r="AS32" i="17" a="1"/>
  <c r="AS32" i="17"/>
  <c r="AR32" i="17" a="1"/>
  <c r="AR32" i="17"/>
  <c r="AQ32" i="17" a="1"/>
  <c r="AQ32" i="17"/>
  <c r="AP32" i="17" a="1"/>
  <c r="AP32" i="17"/>
  <c r="AO32" i="17" a="1"/>
  <c r="AO32" i="17"/>
  <c r="AN32" i="17" a="1"/>
  <c r="AN32" i="17"/>
  <c r="AS31" i="17" a="1"/>
  <c r="AS31" i="17"/>
  <c r="AR31" i="17" a="1"/>
  <c r="AR31" i="17"/>
  <c r="AQ31" i="17" a="1"/>
  <c r="AQ31" i="17"/>
  <c r="AP31" i="17" a="1"/>
  <c r="AP31" i="17"/>
  <c r="AO31" i="17" a="1"/>
  <c r="AO31" i="17"/>
  <c r="AN31" i="17" a="1"/>
  <c r="AN31" i="17"/>
  <c r="AS30" i="17" a="1"/>
  <c r="AS30" i="17"/>
  <c r="AR30" i="17" a="1"/>
  <c r="AR30" i="17"/>
  <c r="AQ30" i="17" a="1"/>
  <c r="AQ30" i="17"/>
  <c r="AP30" i="17" a="1"/>
  <c r="AP30" i="17"/>
  <c r="AO30" i="17" a="1"/>
  <c r="AO30" i="17"/>
  <c r="AN30" i="17" a="1"/>
  <c r="AN30" i="17"/>
  <c r="AS29" i="17" a="1"/>
  <c r="AS29" i="17"/>
  <c r="AR29" i="17" a="1"/>
  <c r="AR29" i="17"/>
  <c r="AQ29" i="17" a="1"/>
  <c r="AQ29" i="17"/>
  <c r="AP29" i="17" a="1"/>
  <c r="AP29" i="17"/>
  <c r="AO29" i="17" a="1"/>
  <c r="AO29" i="17"/>
  <c r="AN29" i="17" a="1"/>
  <c r="AN29" i="17"/>
  <c r="AS28" i="17" a="1"/>
  <c r="AS28" i="17"/>
  <c r="AR28" i="17" a="1"/>
  <c r="AR28" i="17"/>
  <c r="AQ28" i="17" a="1"/>
  <c r="AQ28" i="17"/>
  <c r="AP28" i="17" a="1"/>
  <c r="AP28" i="17"/>
  <c r="AO28" i="17" a="1"/>
  <c r="AO28" i="17"/>
  <c r="AN28" i="17" a="1"/>
  <c r="AN28" i="17"/>
  <c r="AS27" i="17" a="1"/>
  <c r="AS27" i="17"/>
  <c r="AR27" i="17" a="1"/>
  <c r="AR27" i="17"/>
  <c r="AQ27" i="17" a="1"/>
  <c r="AQ27" i="17"/>
  <c r="AP27" i="17" a="1"/>
  <c r="AP27" i="17"/>
  <c r="AO27" i="17" a="1"/>
  <c r="AO27" i="17"/>
  <c r="AN27" i="17" a="1"/>
  <c r="AN27" i="17"/>
  <c r="AS26" i="17" a="1"/>
  <c r="AS26" i="17"/>
  <c r="AR26" i="17" a="1"/>
  <c r="AR26" i="17"/>
  <c r="AQ26" i="17" a="1"/>
  <c r="AQ26" i="17"/>
  <c r="AP26" i="17" a="1"/>
  <c r="AP26" i="17"/>
  <c r="AO26" i="17" a="1"/>
  <c r="AO26" i="17"/>
  <c r="AN26" i="17" a="1"/>
  <c r="AN26" i="17"/>
  <c r="AS25" i="17" a="1"/>
  <c r="AS25" i="17"/>
  <c r="AR25" i="17" a="1"/>
  <c r="AR25" i="17"/>
  <c r="AQ25" i="17" a="1"/>
  <c r="AQ25" i="17"/>
  <c r="AP25" i="17" a="1"/>
  <c r="AP25" i="17"/>
  <c r="AO25" i="17" a="1"/>
  <c r="AO25" i="17"/>
  <c r="AN25" i="17" a="1"/>
  <c r="AN25" i="17"/>
  <c r="AS24" i="17" a="1"/>
  <c r="AS24" i="17"/>
  <c r="AR24" i="17" a="1"/>
  <c r="AR24" i="17"/>
  <c r="AQ24" i="17" a="1"/>
  <c r="AQ24" i="17"/>
  <c r="AP24" i="17" a="1"/>
  <c r="AP24" i="17"/>
  <c r="AO24" i="17" a="1"/>
  <c r="AO24" i="17"/>
  <c r="AN24" i="17" a="1"/>
  <c r="AN24" i="17"/>
  <c r="AS23" i="17" a="1"/>
  <c r="AS23" i="17"/>
  <c r="AR23" i="17" a="1"/>
  <c r="AR23" i="17"/>
  <c r="AQ23" i="17" a="1"/>
  <c r="AQ23" i="17"/>
  <c r="AP23" i="17" a="1"/>
  <c r="AP23" i="17"/>
  <c r="AO23" i="17" a="1"/>
  <c r="AO23" i="17"/>
  <c r="AN23" i="17" a="1"/>
  <c r="AN23" i="17"/>
  <c r="AS22" i="17" a="1"/>
  <c r="AS22" i="17"/>
  <c r="AR22" i="17" a="1"/>
  <c r="AR22" i="17"/>
  <c r="AQ22" i="17" a="1"/>
  <c r="AQ22" i="17"/>
  <c r="AP22" i="17" a="1"/>
  <c r="AP22" i="17"/>
  <c r="AO22" i="17" a="1"/>
  <c r="AO22" i="17"/>
  <c r="AN22" i="17" a="1"/>
  <c r="AN22" i="17"/>
  <c r="AS21" i="17" a="1"/>
  <c r="AS21" i="17"/>
  <c r="AR21" i="17" a="1"/>
  <c r="AR21" i="17"/>
  <c r="AQ21" i="17" a="1"/>
  <c r="AQ21" i="17"/>
  <c r="AP21" i="17" a="1"/>
  <c r="AP21" i="17"/>
  <c r="AO21" i="17" a="1"/>
  <c r="AO21" i="17"/>
  <c r="AN21" i="17" a="1"/>
  <c r="AN21" i="17"/>
  <c r="AS20" i="17" a="1"/>
  <c r="AS20" i="17"/>
  <c r="AR20" i="17" a="1"/>
  <c r="AR20" i="17"/>
  <c r="AQ20" i="17" a="1"/>
  <c r="AQ20" i="17"/>
  <c r="AP20" i="17" a="1"/>
  <c r="AP20" i="17"/>
  <c r="AO20" i="17" a="1"/>
  <c r="AO20" i="17"/>
  <c r="AN20" i="17" a="1"/>
  <c r="AN20" i="17"/>
  <c r="AS19" i="17" a="1"/>
  <c r="AS19" i="17"/>
  <c r="AR19" i="17" a="1"/>
  <c r="AR19" i="17"/>
  <c r="AQ19" i="17" a="1"/>
  <c r="AQ19" i="17"/>
  <c r="AP19" i="17" a="1"/>
  <c r="AP19" i="17"/>
  <c r="AO19" i="17" a="1"/>
  <c r="AO19" i="17"/>
  <c r="AN19" i="17" a="1"/>
  <c r="AN19" i="17"/>
  <c r="AS18" i="17" a="1"/>
  <c r="AS18" i="17"/>
  <c r="AR18" i="17" a="1"/>
  <c r="AR18" i="17"/>
  <c r="AQ18" i="17" a="1"/>
  <c r="AQ18" i="17"/>
  <c r="AP18" i="17" a="1"/>
  <c r="AP18" i="17"/>
  <c r="AO18" i="17" a="1"/>
  <c r="AO18" i="17"/>
  <c r="AN18" i="17" a="1"/>
  <c r="AN18" i="17"/>
  <c r="AS17" i="17" a="1"/>
  <c r="AS17" i="17"/>
  <c r="AR17" i="17" a="1"/>
  <c r="AR17" i="17"/>
  <c r="AQ17" i="17" a="1"/>
  <c r="AQ17" i="17"/>
  <c r="AP17" i="17" a="1"/>
  <c r="AP17" i="17"/>
  <c r="AO17" i="17" a="1"/>
  <c r="AO17" i="17"/>
  <c r="AN17" i="17" a="1"/>
  <c r="AN17" i="17"/>
  <c r="AS16" i="17" a="1"/>
  <c r="AS16" i="17"/>
  <c r="AR16" i="17" a="1"/>
  <c r="AR16" i="17"/>
  <c r="AQ16" i="17" a="1"/>
  <c r="AQ16" i="17"/>
  <c r="AP16" i="17" a="1"/>
  <c r="AP16" i="17"/>
  <c r="AO16" i="17" a="1"/>
  <c r="AO16" i="17"/>
  <c r="AN16" i="17" a="1"/>
  <c r="AN16" i="17"/>
  <c r="AS15" i="17" a="1"/>
  <c r="AS15" i="17"/>
  <c r="AR15" i="17" a="1"/>
  <c r="AR15" i="17"/>
  <c r="AQ15" i="17" a="1"/>
  <c r="AQ15" i="17"/>
  <c r="AP15" i="17" a="1"/>
  <c r="AP15" i="17"/>
  <c r="AO15" i="17" a="1"/>
  <c r="AO15" i="17"/>
  <c r="AN15" i="17" a="1"/>
  <c r="AN15" i="17"/>
  <c r="AS14" i="17" a="1"/>
  <c r="AS14" i="17"/>
  <c r="AR14" i="17" a="1"/>
  <c r="AR14" i="17"/>
  <c r="AQ14" i="17" a="1"/>
  <c r="AQ14" i="17"/>
  <c r="AP14" i="17" a="1"/>
  <c r="AP14" i="17"/>
  <c r="AO14" i="17" a="1"/>
  <c r="AO14" i="17"/>
  <c r="AN14" i="17" a="1"/>
  <c r="AN14" i="17"/>
  <c r="AS13" i="17" a="1"/>
  <c r="AS13" i="17"/>
  <c r="AR13" i="17" a="1"/>
  <c r="AR13" i="17"/>
  <c r="AQ13" i="17" a="1"/>
  <c r="AQ13" i="17"/>
  <c r="AP13" i="17" a="1"/>
  <c r="AP13" i="17"/>
  <c r="AO13" i="17" a="1"/>
  <c r="AO13" i="17"/>
  <c r="AN13" i="17" a="1"/>
  <c r="AN13" i="17"/>
  <c r="AS12" i="17" a="1"/>
  <c r="AS12" i="17"/>
  <c r="AR12" i="17" a="1"/>
  <c r="AR12" i="17"/>
  <c r="AQ12" i="17" a="1"/>
  <c r="AQ12" i="17"/>
  <c r="AP12" i="17" a="1"/>
  <c r="AP12" i="17"/>
  <c r="AO12" i="17" a="1"/>
  <c r="AO12" i="17"/>
  <c r="AN12" i="17" a="1"/>
  <c r="AN12" i="17"/>
  <c r="AS11" i="17" a="1"/>
  <c r="AS11" i="17"/>
  <c r="AR11" i="17" a="1"/>
  <c r="AR11" i="17"/>
  <c r="AQ11" i="17" a="1"/>
  <c r="AQ11" i="17"/>
  <c r="AP11" i="17" a="1"/>
  <c r="AP11" i="17"/>
  <c r="AO11" i="17" a="1"/>
  <c r="AO11" i="17"/>
  <c r="AN11" i="17" a="1"/>
  <c r="AN11" i="17"/>
  <c r="AS10" i="17" a="1"/>
  <c r="AS10" i="17"/>
  <c r="AR10" i="17" a="1"/>
  <c r="AR10" i="17"/>
  <c r="AQ10" i="17" a="1"/>
  <c r="AQ10" i="17"/>
  <c r="AP10" i="17" a="1"/>
  <c r="AP10" i="17"/>
  <c r="AO10" i="17" a="1"/>
  <c r="AO10" i="17"/>
  <c r="AN10" i="17" a="1"/>
  <c r="AN10" i="17"/>
  <c r="AS9" i="17" a="1"/>
  <c r="AS9" i="17"/>
  <c r="AR9" i="17" a="1"/>
  <c r="AR9" i="17"/>
  <c r="AQ9" i="17" a="1"/>
  <c r="AQ9" i="17"/>
  <c r="AP9" i="17" a="1"/>
  <c r="AP9" i="17"/>
  <c r="AO9" i="17" a="1"/>
  <c r="AO9" i="17"/>
  <c r="AN9" i="17" a="1"/>
  <c r="AN9" i="17"/>
  <c r="AS8" i="17" a="1"/>
  <c r="AS8" i="17"/>
  <c r="AR8" i="17" a="1"/>
  <c r="AR8" i="17"/>
  <c r="AQ8" i="17" a="1"/>
  <c r="AQ8" i="17"/>
  <c r="AP8" i="17" a="1"/>
  <c r="AP8" i="17"/>
  <c r="AO8" i="17" a="1"/>
  <c r="AO8" i="17"/>
  <c r="AN8" i="17" a="1"/>
  <c r="AN8" i="17"/>
  <c r="AS7" i="17" a="1"/>
  <c r="AS7" i="17"/>
  <c r="AR7" i="17" a="1"/>
  <c r="AR7" i="17"/>
  <c r="AQ7" i="17" a="1"/>
  <c r="AQ7" i="17"/>
  <c r="AP7" i="17" a="1"/>
  <c r="AP7" i="17"/>
  <c r="AO7" i="17" a="1"/>
  <c r="AO7" i="17"/>
  <c r="AN7" i="17" a="1"/>
  <c r="AN7" i="17"/>
  <c r="AS6" i="17" a="1"/>
  <c r="AS6" i="17"/>
  <c r="AR6" i="17" a="1"/>
  <c r="AR6" i="17"/>
  <c r="AQ6" i="17" a="1"/>
  <c r="AQ6" i="17"/>
  <c r="AP6" i="17" a="1"/>
  <c r="AP6" i="17"/>
  <c r="AO6" i="17" a="1"/>
  <c r="AO6" i="17"/>
  <c r="AN6" i="17" a="1"/>
  <c r="AN6" i="17"/>
  <c r="AS5" i="17" a="1"/>
  <c r="AS5" i="17"/>
  <c r="AR5" i="17" a="1"/>
  <c r="AR5" i="17"/>
  <c r="AQ5" i="17" a="1"/>
  <c r="AQ5" i="17"/>
  <c r="AP5" i="17" a="1"/>
  <c r="AP5" i="17"/>
  <c r="AO5" i="17" a="1"/>
  <c r="AO5" i="17"/>
  <c r="AN5" i="17" a="1"/>
  <c r="AN5" i="17"/>
  <c r="AS4" i="17" a="1"/>
  <c r="AS4" i="17"/>
  <c r="AR4" i="17" a="1"/>
  <c r="AR4" i="17"/>
  <c r="AQ4" i="17" a="1"/>
  <c r="AQ4" i="17"/>
  <c r="AP4" i="17" a="1"/>
  <c r="AP4" i="17"/>
  <c r="AO4" i="17" a="1"/>
  <c r="AO4" i="17"/>
  <c r="AN4" i="17" a="1"/>
  <c r="AN4" i="17"/>
  <c r="J36" i="2"/>
  <c r="AF36" i="2"/>
  <c r="AE36" i="2"/>
  <c r="AB36" i="2"/>
  <c r="AA36" i="2"/>
  <c r="X36" i="2"/>
  <c r="W36" i="2"/>
  <c r="T36" i="2"/>
  <c r="S36" i="2"/>
  <c r="P36" i="2"/>
  <c r="O36" i="2"/>
  <c r="L36" i="2"/>
  <c r="K36" i="2"/>
  <c r="I35" i="2"/>
  <c r="AN4" i="2" a="1"/>
  <c r="AN4" i="2"/>
  <c r="AO4" i="2" a="1"/>
  <c r="AO4" i="2"/>
  <c r="AP4" i="2" a="1"/>
  <c r="AP4" i="2"/>
  <c r="AQ4" i="2" a="1"/>
  <c r="AQ4" i="2"/>
  <c r="AR4" i="2" a="1"/>
  <c r="AR4" i="2"/>
  <c r="AN5" i="2" a="1"/>
  <c r="AN5" i="2"/>
  <c r="AO5" i="2" a="1"/>
  <c r="AO5" i="2"/>
  <c r="AP5" i="2" a="1"/>
  <c r="AP5" i="2"/>
  <c r="AQ5" i="2" a="1"/>
  <c r="AQ5" i="2"/>
  <c r="AR5" i="2" a="1"/>
  <c r="AR5" i="2"/>
  <c r="AN6" i="2" a="1"/>
  <c r="AN6" i="2"/>
  <c r="AO6" i="2" a="1"/>
  <c r="AO6" i="2"/>
  <c r="AP6" i="2" a="1"/>
  <c r="AP6" i="2"/>
  <c r="AQ6" i="2" a="1"/>
  <c r="AQ6" i="2"/>
  <c r="AR6" i="2" a="1"/>
  <c r="AR6" i="2"/>
  <c r="AN7" i="2" a="1"/>
  <c r="AN7" i="2"/>
  <c r="AO7" i="2" a="1"/>
  <c r="AO7" i="2"/>
  <c r="AP7" i="2" a="1"/>
  <c r="AP7" i="2"/>
  <c r="AQ7" i="2" a="1"/>
  <c r="AQ7" i="2"/>
  <c r="AR7" i="2" a="1"/>
  <c r="AR7" i="2"/>
  <c r="AN8" i="2" a="1"/>
  <c r="AN8" i="2"/>
  <c r="AO8" i="2" a="1"/>
  <c r="AO8" i="2"/>
  <c r="AP8" i="2" a="1"/>
  <c r="AP8" i="2"/>
  <c r="AQ8" i="2" a="1"/>
  <c r="AQ8" i="2"/>
  <c r="AR8" i="2" a="1"/>
  <c r="AR8" i="2"/>
  <c r="AN9" i="2" a="1"/>
  <c r="AN9" i="2"/>
  <c r="AO9" i="2" a="1"/>
  <c r="AO9" i="2"/>
  <c r="AP9" i="2" a="1"/>
  <c r="AP9" i="2"/>
  <c r="AQ9" i="2" a="1"/>
  <c r="AQ9" i="2"/>
  <c r="AR9" i="2" a="1"/>
  <c r="AR9" i="2"/>
  <c r="AN10" i="2" a="1"/>
  <c r="AN10" i="2"/>
  <c r="AO10" i="2" a="1"/>
  <c r="AO10" i="2"/>
  <c r="AP10" i="2" a="1"/>
  <c r="AP10" i="2"/>
  <c r="AQ10" i="2" a="1"/>
  <c r="AQ10" i="2"/>
  <c r="AR10" i="2" a="1"/>
  <c r="AR10" i="2"/>
  <c r="AN11" i="2" a="1"/>
  <c r="AN11" i="2"/>
  <c r="AO11" i="2" a="1"/>
  <c r="AO11" i="2"/>
  <c r="AP11" i="2" a="1"/>
  <c r="AP11" i="2"/>
  <c r="AQ11" i="2" a="1"/>
  <c r="AQ11" i="2"/>
  <c r="AR11" i="2" a="1"/>
  <c r="AR11" i="2"/>
  <c r="AN12" i="2" a="1"/>
  <c r="AN12" i="2"/>
  <c r="AO12" i="2" a="1"/>
  <c r="AO12" i="2"/>
  <c r="AP12" i="2" a="1"/>
  <c r="AP12" i="2"/>
  <c r="AQ12" i="2" a="1"/>
  <c r="AQ12" i="2"/>
  <c r="AR12" i="2" a="1"/>
  <c r="AR12" i="2"/>
  <c r="AN13" i="2" a="1"/>
  <c r="AN13" i="2"/>
  <c r="AO13" i="2" a="1"/>
  <c r="AO13" i="2"/>
  <c r="AP13" i="2" a="1"/>
  <c r="AP13" i="2"/>
  <c r="AQ13" i="2" a="1"/>
  <c r="AQ13" i="2"/>
  <c r="AR13" i="2" a="1"/>
  <c r="AR13" i="2"/>
  <c r="AN14" i="2" a="1"/>
  <c r="AN14" i="2"/>
  <c r="AO14" i="2" a="1"/>
  <c r="AO14" i="2"/>
  <c r="AP14" i="2" a="1"/>
  <c r="AP14" i="2"/>
  <c r="AQ14" i="2" a="1"/>
  <c r="AQ14" i="2"/>
  <c r="AR14" i="2" a="1"/>
  <c r="AR14" i="2"/>
  <c r="AN15" i="2" a="1"/>
  <c r="AN15" i="2"/>
  <c r="AO15" i="2" a="1"/>
  <c r="AO15" i="2"/>
  <c r="AP15" i="2" a="1"/>
  <c r="AP15" i="2"/>
  <c r="AQ15" i="2" a="1"/>
  <c r="AQ15" i="2"/>
  <c r="AR15" i="2" a="1"/>
  <c r="AR15" i="2"/>
  <c r="AN16" i="2" a="1"/>
  <c r="AN16" i="2"/>
  <c r="AO16" i="2" a="1"/>
  <c r="AO16" i="2"/>
  <c r="AP16" i="2" a="1"/>
  <c r="AP16" i="2"/>
  <c r="AQ16" i="2" a="1"/>
  <c r="AQ16" i="2"/>
  <c r="AR16" i="2" a="1"/>
  <c r="AR16" i="2"/>
  <c r="AN17" i="2" a="1"/>
  <c r="AN17" i="2"/>
  <c r="AO17" i="2" a="1"/>
  <c r="AO17" i="2"/>
  <c r="AP17" i="2" a="1"/>
  <c r="AP17" i="2"/>
  <c r="AQ17" i="2" a="1"/>
  <c r="AQ17" i="2"/>
  <c r="AR17" i="2" a="1"/>
  <c r="AR17" i="2"/>
  <c r="AN18" i="2" a="1"/>
  <c r="AN18" i="2"/>
  <c r="AO18" i="2" a="1"/>
  <c r="AO18" i="2"/>
  <c r="AP18" i="2" a="1"/>
  <c r="AP18" i="2"/>
  <c r="AQ18" i="2" a="1"/>
  <c r="AQ18" i="2"/>
  <c r="AR18" i="2" a="1"/>
  <c r="AR18" i="2"/>
  <c r="AN19" i="2" a="1"/>
  <c r="AN19" i="2"/>
  <c r="AO19" i="2" a="1"/>
  <c r="AO19" i="2"/>
  <c r="AP19" i="2" a="1"/>
  <c r="AP19" i="2"/>
  <c r="AQ19" i="2" a="1"/>
  <c r="AQ19" i="2"/>
  <c r="AR19" i="2" a="1"/>
  <c r="AR19" i="2"/>
  <c r="AN20" i="2" a="1"/>
  <c r="AN20" i="2"/>
  <c r="AO20" i="2" a="1"/>
  <c r="AO20" i="2"/>
  <c r="AP20" i="2" a="1"/>
  <c r="AP20" i="2"/>
  <c r="AQ20" i="2" a="1"/>
  <c r="AQ20" i="2"/>
  <c r="AR20" i="2" a="1"/>
  <c r="AR20" i="2"/>
  <c r="AN21" i="2" a="1"/>
  <c r="AN21" i="2"/>
  <c r="AO21" i="2" a="1"/>
  <c r="AO21" i="2"/>
  <c r="AP21" i="2" a="1"/>
  <c r="AP21" i="2"/>
  <c r="AQ21" i="2" a="1"/>
  <c r="AQ21" i="2"/>
  <c r="AR21" i="2" a="1"/>
  <c r="AR21" i="2"/>
  <c r="AN22" i="2" a="1"/>
  <c r="AN22" i="2"/>
  <c r="AO22" i="2" a="1"/>
  <c r="AO22" i="2"/>
  <c r="AP22" i="2" a="1"/>
  <c r="AP22" i="2"/>
  <c r="AQ22" i="2" a="1"/>
  <c r="AQ22" i="2"/>
  <c r="AR22" i="2" a="1"/>
  <c r="AR22" i="2"/>
  <c r="AN23" i="2" a="1"/>
  <c r="AN23" i="2"/>
  <c r="AO23" i="2" a="1"/>
  <c r="AO23" i="2"/>
  <c r="AP23" i="2" a="1"/>
  <c r="AP23" i="2"/>
  <c r="AQ23" i="2" a="1"/>
  <c r="AQ23" i="2"/>
  <c r="AR23" i="2" a="1"/>
  <c r="AR23" i="2"/>
  <c r="AN24" i="2" a="1"/>
  <c r="AN24" i="2"/>
  <c r="AO24" i="2" a="1"/>
  <c r="AO24" i="2"/>
  <c r="AP24" i="2" a="1"/>
  <c r="AP24" i="2"/>
  <c r="AQ24" i="2" a="1"/>
  <c r="AQ24" i="2"/>
  <c r="AR24" i="2" a="1"/>
  <c r="AR24" i="2"/>
  <c r="AN25" i="2" a="1"/>
  <c r="AN25" i="2"/>
  <c r="AO25" i="2" a="1"/>
  <c r="AO25" i="2"/>
  <c r="AP25" i="2" a="1"/>
  <c r="AP25" i="2"/>
  <c r="AQ25" i="2" a="1"/>
  <c r="AQ25" i="2"/>
  <c r="AR25" i="2" a="1"/>
  <c r="AR25" i="2"/>
  <c r="AN26" i="2" a="1"/>
  <c r="AN26" i="2"/>
  <c r="AO26" i="2" a="1"/>
  <c r="AO26" i="2"/>
  <c r="AP26" i="2" a="1"/>
  <c r="AP26" i="2"/>
  <c r="AQ26" i="2" a="1"/>
  <c r="AQ26" i="2"/>
  <c r="AR26" i="2" a="1"/>
  <c r="AR26" i="2"/>
  <c r="AN27" i="2" a="1"/>
  <c r="AN27" i="2"/>
  <c r="AO27" i="2" a="1"/>
  <c r="AO27" i="2"/>
  <c r="AP27" i="2" a="1"/>
  <c r="AP27" i="2"/>
  <c r="AQ27" i="2" a="1"/>
  <c r="AQ27" i="2"/>
  <c r="AR27" i="2" a="1"/>
  <c r="AR27" i="2"/>
  <c r="AN28" i="2" a="1"/>
  <c r="AN28" i="2"/>
  <c r="AO28" i="2" a="1"/>
  <c r="AO28" i="2"/>
  <c r="AP28" i="2" a="1"/>
  <c r="AP28" i="2"/>
  <c r="AQ28" i="2" a="1"/>
  <c r="AQ28" i="2"/>
  <c r="AR28" i="2" a="1"/>
  <c r="AR28" i="2"/>
  <c r="AN29" i="2" a="1"/>
  <c r="AN29" i="2"/>
  <c r="AO29" i="2" a="1"/>
  <c r="AO29" i="2"/>
  <c r="AP29" i="2" a="1"/>
  <c r="AP29" i="2"/>
  <c r="AQ29" i="2" a="1"/>
  <c r="AQ29" i="2"/>
  <c r="AR29" i="2" a="1"/>
  <c r="AR29" i="2"/>
  <c r="AN30" i="2" a="1"/>
  <c r="AN30" i="2"/>
  <c r="AO30" i="2" a="1"/>
  <c r="AO30" i="2"/>
  <c r="AP30" i="2" a="1"/>
  <c r="AP30" i="2"/>
  <c r="AQ30" i="2" a="1"/>
  <c r="AQ30" i="2"/>
  <c r="AR30" i="2" a="1"/>
  <c r="AR30" i="2"/>
  <c r="AN31" i="2" a="1"/>
  <c r="AN31" i="2"/>
  <c r="AO31" i="2" a="1"/>
  <c r="AO31" i="2"/>
  <c r="AP31" i="2" a="1"/>
  <c r="AP31" i="2"/>
  <c r="AQ31" i="2" a="1"/>
  <c r="AQ31" i="2"/>
  <c r="AR31" i="2" a="1"/>
  <c r="AR31" i="2"/>
  <c r="AN32" i="2" a="1"/>
  <c r="AN32" i="2"/>
  <c r="AO32" i="2" a="1"/>
  <c r="AO32" i="2"/>
  <c r="AP32" i="2" a="1"/>
  <c r="AP32" i="2"/>
  <c r="AQ32" i="2" a="1"/>
  <c r="AQ32" i="2"/>
  <c r="AR32" i="2" a="1"/>
  <c r="AR32" i="2"/>
  <c r="AN33" i="2" a="1"/>
  <c r="AN33" i="2"/>
  <c r="AO33" i="2" a="1"/>
  <c r="AO33" i="2"/>
  <c r="AP33" i="2" a="1"/>
  <c r="AP33" i="2"/>
  <c r="AQ33" i="2" a="1"/>
  <c r="AQ33" i="2"/>
  <c r="AR33" i="2" a="1"/>
  <c r="AR33" i="2"/>
  <c r="AN34" i="2" a="1"/>
  <c r="AN34" i="2"/>
  <c r="AO34" i="2" a="1"/>
  <c r="AO34" i="2"/>
  <c r="AP34" i="2" a="1"/>
  <c r="AP34" i="2"/>
  <c r="AQ34" i="2" a="1"/>
  <c r="AQ34" i="2"/>
  <c r="AR34" i="2" a="1"/>
  <c r="AR34" i="2"/>
  <c r="AN35" i="2" a="1"/>
  <c r="AN35" i="2"/>
  <c r="AO35" i="2" a="1"/>
  <c r="AO35" i="2"/>
  <c r="AP35" i="2" a="1"/>
  <c r="AP35" i="2"/>
  <c r="AQ35" i="2" a="1"/>
  <c r="AQ35" i="2"/>
  <c r="AR35" i="2" a="1"/>
  <c r="AR35" i="2"/>
  <c r="AM5" i="2" a="1"/>
  <c r="AM5" i="2"/>
  <c r="AM6" i="2" a="1"/>
  <c r="AM6" i="2"/>
  <c r="AM7" i="2" a="1"/>
  <c r="AM7" i="2"/>
  <c r="AM8" i="2" a="1"/>
  <c r="AM8" i="2"/>
  <c r="AM9" i="2" a="1"/>
  <c r="AM9" i="2"/>
  <c r="AM10" i="2" a="1"/>
  <c r="AM10" i="2"/>
  <c r="AM11" i="2" a="1"/>
  <c r="AM11" i="2"/>
  <c r="AM12" i="2" a="1"/>
  <c r="AM12" i="2"/>
  <c r="AM13" i="2" a="1"/>
  <c r="AM13" i="2"/>
  <c r="AM14" i="2" a="1"/>
  <c r="AM14" i="2"/>
  <c r="AM15" i="2" a="1"/>
  <c r="AM15" i="2"/>
  <c r="AM16" i="2" a="1"/>
  <c r="AM16" i="2"/>
  <c r="AM17" i="2" a="1"/>
  <c r="AM17" i="2"/>
  <c r="AM18" i="2" a="1"/>
  <c r="AM18" i="2"/>
  <c r="AM19" i="2" a="1"/>
  <c r="AM19" i="2"/>
  <c r="AM20" i="2" a="1"/>
  <c r="AM20" i="2"/>
  <c r="AM21" i="2" a="1"/>
  <c r="AM21" i="2"/>
  <c r="AM22" i="2" a="1"/>
  <c r="AM22" i="2"/>
  <c r="AM23" i="2" a="1"/>
  <c r="AM23" i="2"/>
  <c r="AM24" i="2" a="1"/>
  <c r="AM24" i="2"/>
  <c r="AM25" i="2" a="1"/>
  <c r="AM25" i="2"/>
  <c r="AM26" i="2" a="1"/>
  <c r="AM26" i="2"/>
  <c r="AM27" i="2" a="1"/>
  <c r="AM27" i="2"/>
  <c r="AM28" i="2" a="1"/>
  <c r="AM28" i="2"/>
  <c r="AM29" i="2" a="1"/>
  <c r="AM29" i="2"/>
  <c r="AM30" i="2" a="1"/>
  <c r="AM30" i="2"/>
  <c r="AM31" i="2" a="1"/>
  <c r="AM31" i="2"/>
  <c r="AM32" i="2" a="1"/>
  <c r="AM32" i="2"/>
  <c r="AM33" i="2" a="1"/>
  <c r="AM33" i="2"/>
  <c r="AM34" i="2" a="1"/>
  <c r="AM34" i="2"/>
  <c r="AM35" i="2" a="1"/>
  <c r="AM35" i="2"/>
  <c r="AM4" i="2" a="1"/>
  <c r="AM4" i="2"/>
  <c r="E2" i="15"/>
  <c r="E3" i="15"/>
  <c r="E4" i="15"/>
  <c r="E5" i="15"/>
  <c r="E6" i="15"/>
  <c r="E7" i="15"/>
  <c r="E8" i="15"/>
  <c r="E9" i="15"/>
  <c r="E10" i="15"/>
  <c r="E11" i="15"/>
  <c r="E12" i="15"/>
  <c r="E13" i="15"/>
  <c r="E14" i="15"/>
  <c r="E15" i="15"/>
  <c r="E16" i="15"/>
  <c r="E17" i="15"/>
  <c r="L4" i="2"/>
  <c r="N4" i="2"/>
  <c r="AD4" i="2"/>
  <c r="Z4" i="2"/>
  <c r="V4" i="2"/>
  <c r="R4" i="2"/>
  <c r="W4" i="2"/>
  <c r="M5" i="2"/>
  <c r="M6" i="2"/>
  <c r="M7" i="2"/>
  <c r="M8" i="2"/>
  <c r="M9" i="2"/>
  <c r="M10" i="2"/>
  <c r="AE4" i="2"/>
  <c r="AA4" i="2"/>
  <c r="S4" i="2"/>
  <c r="O4" i="2"/>
  <c r="AC35" i="2"/>
  <c r="AC34" i="2"/>
  <c r="AC33" i="2"/>
  <c r="AC32" i="2"/>
  <c r="AC31" i="2"/>
  <c r="AC30" i="2"/>
  <c r="AC29" i="2"/>
  <c r="AC28" i="2"/>
  <c r="AC27" i="2"/>
  <c r="AC26" i="2"/>
  <c r="AC25" i="2"/>
  <c r="AC24" i="2"/>
  <c r="AC23" i="2"/>
  <c r="AC22" i="2"/>
  <c r="AC21" i="2"/>
  <c r="AC20" i="2"/>
  <c r="AC19" i="2"/>
  <c r="AC18" i="2"/>
  <c r="AC17" i="2"/>
  <c r="AC16" i="2"/>
  <c r="AC15" i="2"/>
  <c r="AC14" i="2"/>
  <c r="AC13" i="2"/>
  <c r="AC12" i="2"/>
  <c r="AC11" i="2"/>
  <c r="AC10" i="2"/>
  <c r="AC9" i="2"/>
  <c r="AC8" i="2"/>
  <c r="AC7" i="2"/>
  <c r="AC6" i="2"/>
  <c r="AC5" i="2"/>
  <c r="AC4"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M35" i="2"/>
  <c r="M34" i="2"/>
  <c r="M33" i="2"/>
  <c r="M32" i="2"/>
  <c r="M31" i="2"/>
  <c r="M30" i="2"/>
  <c r="M29" i="2"/>
  <c r="M28" i="2"/>
  <c r="M27" i="2"/>
  <c r="M26" i="2"/>
  <c r="M25" i="2"/>
  <c r="M24" i="2"/>
  <c r="M23" i="2"/>
  <c r="M22" i="2"/>
  <c r="M21" i="2"/>
  <c r="M20" i="2"/>
  <c r="M19" i="2"/>
  <c r="M18" i="2"/>
  <c r="M17" i="2"/>
  <c r="M16" i="2"/>
  <c r="M15" i="2"/>
  <c r="M14" i="2"/>
  <c r="M13" i="2"/>
  <c r="M12" i="2"/>
  <c r="M11" i="2"/>
  <c r="I5" i="2"/>
  <c r="I6" i="2"/>
  <c r="I7" i="2"/>
  <c r="I8" i="2"/>
  <c r="I9" i="2"/>
  <c r="N9" i="2"/>
  <c r="I10" i="2"/>
  <c r="I11" i="2"/>
  <c r="I12" i="2"/>
  <c r="I13" i="2"/>
  <c r="I14" i="2"/>
  <c r="I15" i="2"/>
  <c r="I16" i="2"/>
  <c r="I17" i="2"/>
  <c r="I18" i="2"/>
  <c r="I19" i="2"/>
  <c r="I20" i="2"/>
  <c r="I21" i="2"/>
  <c r="I22" i="2"/>
  <c r="I23" i="2"/>
  <c r="I24" i="2"/>
  <c r="I25" i="2"/>
  <c r="I26" i="2"/>
  <c r="I27" i="2"/>
  <c r="I28" i="2"/>
  <c r="I29" i="2"/>
  <c r="I30" i="2"/>
  <c r="I31" i="2"/>
  <c r="I32" i="2"/>
  <c r="I33" i="2"/>
  <c r="I34" i="2"/>
  <c r="E31" i="3"/>
  <c r="E30" i="3"/>
  <c r="E29" i="3"/>
  <c r="E28" i="3"/>
  <c r="E27" i="3"/>
  <c r="E26" i="3"/>
  <c r="E25" i="3"/>
  <c r="E24" i="3"/>
  <c r="E23" i="3"/>
  <c r="E22" i="3"/>
  <c r="E21" i="3"/>
  <c r="E20" i="3"/>
  <c r="E19" i="3"/>
  <c r="E18" i="3"/>
  <c r="E17" i="3"/>
  <c r="E16" i="3"/>
  <c r="E15" i="3"/>
  <c r="E14" i="3"/>
  <c r="E13" i="3"/>
  <c r="E12" i="3"/>
  <c r="E11" i="3"/>
  <c r="E10" i="3"/>
  <c r="E9" i="3"/>
  <c r="E8" i="3"/>
  <c r="E7" i="3"/>
  <c r="F26" i="3" s="1"/>
  <c r="E6" i="3"/>
  <c r="E5" i="3"/>
  <c r="E4" i="3"/>
  <c r="E3" i="3"/>
  <c r="E2" i="3"/>
  <c r="P4" i="2"/>
  <c r="T4" i="2"/>
  <c r="AB4" i="2"/>
  <c r="AF4" i="2"/>
  <c r="X4" i="2"/>
  <c r="J35" i="2"/>
  <c r="N35" i="2"/>
  <c r="R35" i="2"/>
  <c r="V35" i="2"/>
  <c r="Z35" i="2"/>
  <c r="AD35" i="2"/>
  <c r="J34" i="2"/>
  <c r="N34" i="2"/>
  <c r="R34" i="2"/>
  <c r="V34" i="2"/>
  <c r="Z34" i="2"/>
  <c r="AD34" i="2"/>
  <c r="J33" i="2"/>
  <c r="N33" i="2"/>
  <c r="R33" i="2"/>
  <c r="V33" i="2"/>
  <c r="Z33" i="2"/>
  <c r="AD33" i="2"/>
  <c r="J32" i="2"/>
  <c r="N32" i="2"/>
  <c r="R32" i="2"/>
  <c r="V32" i="2"/>
  <c r="Z32" i="2"/>
  <c r="AD32" i="2"/>
  <c r="J31" i="2"/>
  <c r="N31" i="2"/>
  <c r="R31" i="2"/>
  <c r="V31" i="2"/>
  <c r="Z31" i="2"/>
  <c r="AD31" i="2"/>
  <c r="J30" i="2"/>
  <c r="N30" i="2"/>
  <c r="R30" i="2"/>
  <c r="V30" i="2"/>
  <c r="Z30" i="2"/>
  <c r="AD30" i="2"/>
  <c r="J29" i="2"/>
  <c r="N29" i="2"/>
  <c r="R29" i="2"/>
  <c r="V29" i="2"/>
  <c r="Z29" i="2"/>
  <c r="AD29" i="2"/>
  <c r="J28" i="2"/>
  <c r="N28" i="2"/>
  <c r="R28" i="2"/>
  <c r="V28" i="2"/>
  <c r="Z28" i="2"/>
  <c r="AD28" i="2"/>
  <c r="J27" i="2"/>
  <c r="N27" i="2"/>
  <c r="R27" i="2"/>
  <c r="V27" i="2"/>
  <c r="Z27" i="2"/>
  <c r="AD27" i="2"/>
  <c r="J26" i="2"/>
  <c r="N26" i="2"/>
  <c r="R26" i="2"/>
  <c r="V26" i="2"/>
  <c r="Z26" i="2"/>
  <c r="AD26" i="2"/>
  <c r="J25" i="2"/>
  <c r="N25" i="2"/>
  <c r="R25" i="2"/>
  <c r="V25" i="2"/>
  <c r="Z25" i="2"/>
  <c r="AD25" i="2"/>
  <c r="J24" i="2"/>
  <c r="N24" i="2"/>
  <c r="R24" i="2"/>
  <c r="V24" i="2"/>
  <c r="Z24" i="2"/>
  <c r="AD24" i="2"/>
  <c r="J23" i="2"/>
  <c r="N23" i="2"/>
  <c r="R23" i="2"/>
  <c r="V23" i="2"/>
  <c r="Z23" i="2"/>
  <c r="AD23" i="2"/>
  <c r="J22" i="2"/>
  <c r="N22" i="2"/>
  <c r="R22" i="2"/>
  <c r="V22" i="2"/>
  <c r="Z22" i="2"/>
  <c r="AD22" i="2"/>
  <c r="J21" i="2"/>
  <c r="N21" i="2"/>
  <c r="R21" i="2"/>
  <c r="V21" i="2"/>
  <c r="Z21" i="2"/>
  <c r="AD21" i="2"/>
  <c r="J20" i="2"/>
  <c r="N20" i="2"/>
  <c r="R20" i="2"/>
  <c r="V20" i="2"/>
  <c r="Z20" i="2"/>
  <c r="AD20" i="2"/>
  <c r="J19" i="2"/>
  <c r="N19" i="2"/>
  <c r="R19" i="2"/>
  <c r="V19" i="2"/>
  <c r="Z19" i="2"/>
  <c r="AD19" i="2"/>
  <c r="J18" i="2"/>
  <c r="N18" i="2"/>
  <c r="R18" i="2"/>
  <c r="V18" i="2"/>
  <c r="Z18" i="2"/>
  <c r="AD18" i="2"/>
  <c r="J17" i="2"/>
  <c r="N17" i="2"/>
  <c r="R17" i="2"/>
  <c r="V17" i="2"/>
  <c r="Z17" i="2"/>
  <c r="AD17" i="2"/>
  <c r="J16" i="2"/>
  <c r="N16" i="2"/>
  <c r="R16" i="2"/>
  <c r="V16" i="2"/>
  <c r="Z16" i="2"/>
  <c r="AD16" i="2"/>
  <c r="J15" i="2"/>
  <c r="N15" i="2"/>
  <c r="R15" i="2"/>
  <c r="V15" i="2"/>
  <c r="Z15" i="2"/>
  <c r="AD15" i="2"/>
  <c r="J14" i="2"/>
  <c r="N14" i="2"/>
  <c r="R14" i="2"/>
  <c r="V14" i="2"/>
  <c r="Z14" i="2"/>
  <c r="AD14" i="2"/>
  <c r="J13" i="2"/>
  <c r="N13" i="2"/>
  <c r="R13" i="2"/>
  <c r="V13" i="2"/>
  <c r="Z13" i="2"/>
  <c r="AD13" i="2"/>
  <c r="J12" i="2"/>
  <c r="N12" i="2"/>
  <c r="R12" i="2"/>
  <c r="V12" i="2"/>
  <c r="Z12" i="2"/>
  <c r="AD12" i="2"/>
  <c r="J11" i="2"/>
  <c r="N11" i="2"/>
  <c r="R11" i="2"/>
  <c r="V11" i="2"/>
  <c r="Z11" i="2"/>
  <c r="AD11" i="2"/>
  <c r="J10" i="2"/>
  <c r="N10" i="2"/>
  <c r="R10" i="2"/>
  <c r="V10" i="2"/>
  <c r="Z10" i="2"/>
  <c r="AD10" i="2"/>
  <c r="J9" i="2"/>
  <c r="R9" i="2"/>
  <c r="V9" i="2"/>
  <c r="Z9" i="2"/>
  <c r="AD9" i="2"/>
  <c r="J8" i="2"/>
  <c r="N8" i="2"/>
  <c r="R8" i="2"/>
  <c r="V8" i="2"/>
  <c r="Z8" i="2"/>
  <c r="AD8" i="2"/>
  <c r="J7" i="2"/>
  <c r="N7" i="2"/>
  <c r="R7" i="2"/>
  <c r="V7" i="2"/>
  <c r="Z7" i="2"/>
  <c r="AD7" i="2"/>
  <c r="J6" i="2"/>
  <c r="N6" i="2"/>
  <c r="R6" i="2"/>
  <c r="V6" i="2"/>
  <c r="Z6" i="2"/>
  <c r="AD6" i="2"/>
  <c r="J5" i="2"/>
  <c r="N5" i="2"/>
  <c r="R5" i="2"/>
  <c r="V5" i="2"/>
  <c r="Z5" i="2"/>
  <c r="AD5" i="2"/>
  <c r="F27" i="3"/>
  <c r="F19" i="3"/>
  <c r="F11" i="3"/>
  <c r="F6" i="3"/>
  <c r="F5" i="3"/>
  <c r="F4" i="3"/>
  <c r="F3" i="3"/>
  <c r="F2" i="3"/>
  <c r="O5" i="2"/>
  <c r="P5" i="2"/>
  <c r="S5" i="2"/>
  <c r="T5" i="2"/>
  <c r="W5" i="2"/>
  <c r="X5" i="2"/>
  <c r="AA5" i="2"/>
  <c r="AB5" i="2"/>
  <c r="AE5" i="2"/>
  <c r="AF5" i="2"/>
  <c r="K5" i="2"/>
  <c r="L5" i="2"/>
  <c r="O6" i="2"/>
  <c r="P6" i="2"/>
  <c r="S6" i="2"/>
  <c r="T6" i="2"/>
  <c r="W6" i="2"/>
  <c r="X6" i="2"/>
  <c r="AA6" i="2"/>
  <c r="AB6" i="2"/>
  <c r="AE6" i="2"/>
  <c r="AF6" i="2"/>
  <c r="K6" i="2"/>
  <c r="L6" i="2"/>
  <c r="O7" i="2"/>
  <c r="P7" i="2"/>
  <c r="S7" i="2"/>
  <c r="T7" i="2"/>
  <c r="W7" i="2"/>
  <c r="X7" i="2"/>
  <c r="AA7" i="2"/>
  <c r="AB7" i="2"/>
  <c r="AE7" i="2"/>
  <c r="AF7" i="2"/>
  <c r="K7" i="2"/>
  <c r="L7" i="2"/>
  <c r="O8" i="2"/>
  <c r="P8" i="2"/>
  <c r="S8" i="2"/>
  <c r="T8" i="2"/>
  <c r="W8" i="2"/>
  <c r="X8" i="2"/>
  <c r="AA8" i="2"/>
  <c r="AB8" i="2"/>
  <c r="AE8" i="2"/>
  <c r="AF8" i="2"/>
  <c r="K8" i="2"/>
  <c r="L8" i="2"/>
  <c r="O9" i="2"/>
  <c r="P9" i="2"/>
  <c r="S9" i="2"/>
  <c r="T9" i="2"/>
  <c r="W9" i="2"/>
  <c r="X9" i="2"/>
  <c r="AA9" i="2"/>
  <c r="AB9" i="2"/>
  <c r="AE9" i="2"/>
  <c r="AF9" i="2"/>
  <c r="K9" i="2"/>
  <c r="O10" i="2"/>
  <c r="P10" i="2"/>
  <c r="S10" i="2"/>
  <c r="T10" i="2"/>
  <c r="W10" i="2"/>
  <c r="X10" i="2"/>
  <c r="AA10" i="2"/>
  <c r="AB10" i="2"/>
  <c r="AE10" i="2"/>
  <c r="AF10" i="2"/>
  <c r="K10" i="2"/>
  <c r="L10" i="2"/>
  <c r="O11" i="2"/>
  <c r="P11" i="2"/>
  <c r="S11" i="2"/>
  <c r="T11" i="2"/>
  <c r="W11" i="2"/>
  <c r="X11" i="2"/>
  <c r="AA11" i="2"/>
  <c r="AB11" i="2"/>
  <c r="AE11" i="2"/>
  <c r="AF11" i="2"/>
  <c r="K11" i="2"/>
  <c r="L11" i="2"/>
  <c r="O12" i="2"/>
  <c r="P12" i="2"/>
  <c r="S12" i="2"/>
  <c r="T12" i="2"/>
  <c r="W12" i="2"/>
  <c r="X12" i="2"/>
  <c r="AA12" i="2"/>
  <c r="AB12" i="2"/>
  <c r="AE12" i="2"/>
  <c r="AF12" i="2"/>
  <c r="K12" i="2"/>
  <c r="L12" i="2"/>
  <c r="O13" i="2"/>
  <c r="P13" i="2"/>
  <c r="S13" i="2"/>
  <c r="T13" i="2"/>
  <c r="W13" i="2"/>
  <c r="X13" i="2"/>
  <c r="AA13" i="2"/>
  <c r="AB13" i="2"/>
  <c r="AE13" i="2"/>
  <c r="AF13" i="2"/>
  <c r="K13" i="2"/>
  <c r="L13" i="2"/>
  <c r="O14" i="2"/>
  <c r="P14" i="2"/>
  <c r="S14" i="2"/>
  <c r="T14" i="2"/>
  <c r="W14" i="2"/>
  <c r="X14" i="2"/>
  <c r="AA14" i="2"/>
  <c r="AB14" i="2"/>
  <c r="AE14" i="2"/>
  <c r="AF14" i="2"/>
  <c r="K14" i="2"/>
  <c r="L14" i="2"/>
  <c r="O15" i="2"/>
  <c r="P15" i="2"/>
  <c r="S15" i="2"/>
  <c r="T15" i="2"/>
  <c r="W15" i="2"/>
  <c r="X15" i="2"/>
  <c r="AA15" i="2"/>
  <c r="AB15" i="2"/>
  <c r="AE15" i="2"/>
  <c r="AF15" i="2"/>
  <c r="K15" i="2"/>
  <c r="L15" i="2"/>
  <c r="O16" i="2"/>
  <c r="P16" i="2"/>
  <c r="S16" i="2"/>
  <c r="T16" i="2"/>
  <c r="W16" i="2"/>
  <c r="X16" i="2"/>
  <c r="AA16" i="2"/>
  <c r="AB16" i="2"/>
  <c r="AE16" i="2"/>
  <c r="AF16" i="2"/>
  <c r="K16" i="2"/>
  <c r="L16" i="2"/>
  <c r="O17" i="2"/>
  <c r="P17" i="2"/>
  <c r="S17" i="2"/>
  <c r="T17" i="2"/>
  <c r="W17" i="2"/>
  <c r="X17" i="2"/>
  <c r="AA17" i="2"/>
  <c r="AB17" i="2"/>
  <c r="AE17" i="2"/>
  <c r="AF17" i="2"/>
  <c r="K17" i="2"/>
  <c r="O18" i="2"/>
  <c r="P18" i="2"/>
  <c r="S18" i="2"/>
  <c r="T18" i="2"/>
  <c r="W18" i="2"/>
  <c r="X18" i="2"/>
  <c r="AA18" i="2"/>
  <c r="AB18" i="2"/>
  <c r="AE18" i="2"/>
  <c r="AF18" i="2"/>
  <c r="K18" i="2"/>
  <c r="L18" i="2"/>
  <c r="O19" i="2"/>
  <c r="P19" i="2"/>
  <c r="S19" i="2"/>
  <c r="T19" i="2"/>
  <c r="W19" i="2"/>
  <c r="X19" i="2"/>
  <c r="AA19" i="2"/>
  <c r="AB19" i="2"/>
  <c r="AE19" i="2"/>
  <c r="AF19" i="2"/>
  <c r="K19" i="2"/>
  <c r="L19" i="2"/>
  <c r="O20" i="2"/>
  <c r="P20" i="2"/>
  <c r="S20" i="2"/>
  <c r="T20" i="2"/>
  <c r="W20" i="2"/>
  <c r="X20" i="2"/>
  <c r="AA20" i="2"/>
  <c r="AB20" i="2"/>
  <c r="AE20" i="2"/>
  <c r="AF20" i="2"/>
  <c r="K20" i="2"/>
  <c r="L20" i="2"/>
  <c r="O21" i="2"/>
  <c r="P21" i="2"/>
  <c r="S21" i="2"/>
  <c r="T21" i="2"/>
  <c r="W21" i="2"/>
  <c r="X21" i="2"/>
  <c r="AA21" i="2"/>
  <c r="AB21" i="2"/>
  <c r="AE21" i="2"/>
  <c r="AF21" i="2"/>
  <c r="K21" i="2"/>
  <c r="L21" i="2"/>
  <c r="O22" i="2"/>
  <c r="P22" i="2"/>
  <c r="S22" i="2"/>
  <c r="T22" i="2"/>
  <c r="W22" i="2"/>
  <c r="X22" i="2"/>
  <c r="AA22" i="2"/>
  <c r="AB22" i="2"/>
  <c r="AE22" i="2"/>
  <c r="AF22" i="2"/>
  <c r="K22" i="2"/>
  <c r="O23" i="2"/>
  <c r="P23" i="2"/>
  <c r="S23" i="2"/>
  <c r="T23" i="2"/>
  <c r="W23" i="2"/>
  <c r="X23" i="2"/>
  <c r="AA23" i="2"/>
  <c r="AB23" i="2"/>
  <c r="AE23" i="2"/>
  <c r="AF23" i="2"/>
  <c r="K23" i="2"/>
  <c r="L23" i="2"/>
  <c r="O24" i="2"/>
  <c r="P24" i="2"/>
  <c r="S24" i="2"/>
  <c r="T24" i="2"/>
  <c r="W24" i="2"/>
  <c r="X24" i="2"/>
  <c r="AA24" i="2"/>
  <c r="AB24" i="2"/>
  <c r="AE24" i="2"/>
  <c r="AF24" i="2"/>
  <c r="K24" i="2"/>
  <c r="O25" i="2"/>
  <c r="P25" i="2"/>
  <c r="S25" i="2"/>
  <c r="T25" i="2"/>
  <c r="W25" i="2"/>
  <c r="X25" i="2"/>
  <c r="AA25" i="2"/>
  <c r="AB25" i="2"/>
  <c r="AE25" i="2"/>
  <c r="AF25" i="2"/>
  <c r="K25" i="2"/>
  <c r="L25" i="2"/>
  <c r="O26" i="2"/>
  <c r="P26" i="2"/>
  <c r="S26" i="2"/>
  <c r="T26" i="2"/>
  <c r="W26" i="2"/>
  <c r="X26" i="2"/>
  <c r="AA26" i="2"/>
  <c r="AB26" i="2"/>
  <c r="AE26" i="2"/>
  <c r="AF26" i="2"/>
  <c r="K26" i="2"/>
  <c r="L26" i="2"/>
  <c r="O27" i="2"/>
  <c r="P27" i="2"/>
  <c r="S27" i="2"/>
  <c r="T27" i="2"/>
  <c r="W27" i="2"/>
  <c r="X27" i="2"/>
  <c r="AA27" i="2"/>
  <c r="AB27" i="2"/>
  <c r="AE27" i="2"/>
  <c r="AF27" i="2"/>
  <c r="K27" i="2"/>
  <c r="L27" i="2"/>
  <c r="O28" i="2"/>
  <c r="P28" i="2"/>
  <c r="S28" i="2"/>
  <c r="T28" i="2"/>
  <c r="W28" i="2"/>
  <c r="X28" i="2"/>
  <c r="AA28" i="2"/>
  <c r="AB28" i="2"/>
  <c r="AE28" i="2"/>
  <c r="AF28" i="2"/>
  <c r="K28" i="2"/>
  <c r="L28" i="2"/>
  <c r="O29" i="2"/>
  <c r="P29" i="2"/>
  <c r="S29" i="2"/>
  <c r="T29" i="2"/>
  <c r="W29" i="2"/>
  <c r="X29" i="2"/>
  <c r="AA29" i="2"/>
  <c r="AB29" i="2"/>
  <c r="AE29" i="2"/>
  <c r="AF29" i="2"/>
  <c r="K29" i="2"/>
  <c r="L29" i="2"/>
  <c r="O30" i="2"/>
  <c r="P30" i="2"/>
  <c r="S30" i="2"/>
  <c r="T30" i="2"/>
  <c r="W30" i="2"/>
  <c r="X30" i="2"/>
  <c r="AA30" i="2"/>
  <c r="AB30" i="2"/>
  <c r="AE30" i="2"/>
  <c r="AF30" i="2"/>
  <c r="K30" i="2"/>
  <c r="L30" i="2"/>
  <c r="O31" i="2"/>
  <c r="P31" i="2"/>
  <c r="S31" i="2"/>
  <c r="T31" i="2"/>
  <c r="W31" i="2"/>
  <c r="X31" i="2"/>
  <c r="AA31" i="2"/>
  <c r="AB31" i="2"/>
  <c r="AE31" i="2"/>
  <c r="AF31" i="2"/>
  <c r="K31" i="2"/>
  <c r="L31" i="2"/>
  <c r="O32" i="2"/>
  <c r="P32" i="2"/>
  <c r="S32" i="2"/>
  <c r="T32" i="2"/>
  <c r="W32" i="2"/>
  <c r="X32" i="2"/>
  <c r="AA32" i="2"/>
  <c r="AB32" i="2"/>
  <c r="AE32" i="2"/>
  <c r="AF32" i="2"/>
  <c r="K32" i="2"/>
  <c r="L32" i="2"/>
  <c r="O33" i="2"/>
  <c r="P33" i="2"/>
  <c r="S33" i="2"/>
  <c r="T33" i="2"/>
  <c r="W33" i="2"/>
  <c r="X33" i="2"/>
  <c r="AA33" i="2"/>
  <c r="AB33" i="2"/>
  <c r="AE33" i="2"/>
  <c r="AF33" i="2"/>
  <c r="K33" i="2"/>
  <c r="L33" i="2"/>
  <c r="O34" i="2"/>
  <c r="P34" i="2"/>
  <c r="S34" i="2"/>
  <c r="T34" i="2"/>
  <c r="W34" i="2"/>
  <c r="X34" i="2"/>
  <c r="AA34" i="2"/>
  <c r="AB34" i="2"/>
  <c r="AE34" i="2"/>
  <c r="AF34" i="2"/>
  <c r="K34" i="2"/>
  <c r="L34" i="2"/>
  <c r="AE35" i="2"/>
  <c r="AF35" i="2"/>
  <c r="O35" i="2"/>
  <c r="P35" i="2"/>
  <c r="S35" i="2"/>
  <c r="T35" i="2"/>
  <c r="W35" i="2"/>
  <c r="X35" i="2"/>
  <c r="AA35" i="2"/>
  <c r="AB35" i="2"/>
  <c r="K35" i="2"/>
  <c r="L35" i="2"/>
  <c r="L24" i="2"/>
  <c r="L22" i="2"/>
  <c r="L17" i="2"/>
  <c r="L9" i="2"/>
  <c r="G2" i="16" a="1"/>
  <c r="F20" i="3" l="1"/>
  <c r="F13" i="3"/>
  <c r="F21" i="3"/>
  <c r="F29" i="3"/>
  <c r="F14" i="3"/>
  <c r="F22" i="3"/>
  <c r="F30" i="3"/>
  <c r="F7" i="3"/>
  <c r="F15" i="3"/>
  <c r="F23" i="3"/>
  <c r="F31" i="3"/>
  <c r="F8" i="3"/>
  <c r="F16" i="3"/>
  <c r="F24" i="3"/>
  <c r="F12" i="3"/>
  <c r="F9" i="3"/>
  <c r="F17" i="3"/>
  <c r="F25" i="3"/>
  <c r="F28" i="3"/>
  <c r="F10" i="3"/>
  <c r="F18" i="3"/>
  <c r="G2"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<sst xmlns="http://schemas.openxmlformats.org/spreadsheetml/2006/main" count="1970" uniqueCount="611">
  <si>
    <t>Roll</t>
  </si>
  <si>
    <t>Voleur</t>
  </si>
  <si>
    <t>Bâton de mage</t>
  </si>
  <si>
    <t>Magie</t>
  </si>
  <si>
    <t>Sceptre de la foi</t>
  </si>
  <si>
    <t>Dague en fer</t>
  </si>
  <si>
    <t>PV</t>
  </si>
  <si>
    <t>Brasier +</t>
  </si>
  <si>
    <t>Brasier X</t>
  </si>
  <si>
    <t>Brasier</t>
  </si>
  <si>
    <t>Pas de l'Ombre</t>
  </si>
  <si>
    <t>Cible</t>
  </si>
  <si>
    <t>Force</t>
  </si>
  <si>
    <t>Dragon de glace</t>
  </si>
  <si>
    <t>Yéti</t>
  </si>
  <si>
    <t>Dextérité</t>
  </si>
  <si>
    <t>Ennemis</t>
  </si>
  <si>
    <t>XP</t>
  </si>
  <si>
    <t>Attaque</t>
  </si>
  <si>
    <t>Gold</t>
  </si>
  <si>
    <t>Bois</t>
  </si>
  <si>
    <t>???</t>
  </si>
  <si>
    <t>Loup</t>
  </si>
  <si>
    <t>Marteau</t>
  </si>
  <si>
    <t>Bombo Feu</t>
  </si>
  <si>
    <t>Bombo Foudre</t>
  </si>
  <si>
    <t>Nom</t>
  </si>
  <si>
    <t>Type</t>
  </si>
  <si>
    <t>Effet</t>
  </si>
  <si>
    <t>Prix d'achat</t>
  </si>
  <si>
    <t>Base de revente</t>
  </si>
  <si>
    <t>zoneThreshold</t>
  </si>
  <si>
    <t>Epée en fer</t>
  </si>
  <si>
    <t>Epée de mithril</t>
  </si>
  <si>
    <t>Epée Sanguine</t>
  </si>
  <si>
    <t>Epée Runique</t>
  </si>
  <si>
    <t>Diamantine</t>
  </si>
  <si>
    <t>Vengeresse</t>
  </si>
  <si>
    <t>Dévoreuse</t>
  </si>
  <si>
    <t>Calamité</t>
  </si>
  <si>
    <t>Excalibur</t>
  </si>
  <si>
    <t>Ragnarok</t>
  </si>
  <si>
    <t>Bandages</t>
  </si>
  <si>
    <t>Griffes de chat</t>
  </si>
  <si>
    <t>Poings soniques</t>
  </si>
  <si>
    <t>Griffes infernales</t>
  </si>
  <si>
    <t>Griffes du tigre</t>
  </si>
  <si>
    <t>Mains de Dieu</t>
  </si>
  <si>
    <t>Marteau de guerre</t>
  </si>
  <si>
    <t>Règle cylindrique</t>
  </si>
  <si>
    <t>Marteau de mithril</t>
  </si>
  <si>
    <t>Mjölnir</t>
  </si>
  <si>
    <t>Héphaïstos</t>
  </si>
  <si>
    <t>Masse d'arme</t>
  </si>
  <si>
    <t>Masse de bronze</t>
  </si>
  <si>
    <t>Masse du délire</t>
  </si>
  <si>
    <t>Crosse de diamant</t>
  </si>
  <si>
    <t>Masse de Zeus</t>
  </si>
  <si>
    <t>Masse de maître</t>
  </si>
  <si>
    <t>Lance de mithril</t>
  </si>
  <si>
    <t>Bardiche</t>
  </si>
  <si>
    <t>Obélisque</t>
  </si>
  <si>
    <t>Barbe de dragon</t>
  </si>
  <si>
    <t>Lance du Zodiaque</t>
  </si>
  <si>
    <t>Gungnir</t>
  </si>
  <si>
    <t>Bâton doré</t>
  </si>
  <si>
    <t>Caducée</t>
  </si>
  <si>
    <t>Sceptre Ophidien</t>
  </si>
  <si>
    <t>Sceptre Céleste</t>
  </si>
  <si>
    <t>Kotetsu</t>
  </si>
  <si>
    <t>Osafune</t>
  </si>
  <si>
    <t>Murasame</t>
  </si>
  <si>
    <t>Kuki-Ichimonji</t>
  </si>
  <si>
    <t>Murakumo</t>
  </si>
  <si>
    <t>Masamune</t>
  </si>
  <si>
    <t>Coutelas</t>
  </si>
  <si>
    <t>Main gauche</t>
  </si>
  <si>
    <t>Kukris</t>
  </si>
  <si>
    <t>Orochi</t>
  </si>
  <si>
    <t>Dague Zorin</t>
  </si>
  <si>
    <t>Arc court</t>
  </si>
  <si>
    <t>Arc de chasse</t>
  </si>
  <si>
    <t>Arc Assassin</t>
  </si>
  <si>
    <t>Arc elfique</t>
  </si>
  <si>
    <t>Arc d'Artemis</t>
  </si>
  <si>
    <t>Sagittaire</t>
  </si>
  <si>
    <t>Consommable</t>
  </si>
  <si>
    <t xml:space="preserve">utilisable à n’importe quel moment en mode aventure, termine le tour complet de l’équipe rend les points de vie, AP et Mana, ne ranime pas les alliés morts </t>
  </si>
  <si>
    <t xml:space="preserve">Potion </t>
  </si>
  <si>
    <t xml:space="preserve">rend 5 PV </t>
  </si>
  <si>
    <t xml:space="preserve">Potion+ </t>
  </si>
  <si>
    <t xml:space="preserve">la moitié des PV Max </t>
  </si>
  <si>
    <t xml:space="preserve">Potion X </t>
  </si>
  <si>
    <t>rend tous les points de vie</t>
  </si>
  <si>
    <t xml:space="preserve">Ether </t>
  </si>
  <si>
    <t xml:space="preserve">rend 3 de Mana </t>
  </si>
  <si>
    <t xml:space="preserve">Ether + </t>
  </si>
  <si>
    <t xml:space="preserve">rend 6 de Mana </t>
  </si>
  <si>
    <t xml:space="preserve">Ether X </t>
  </si>
  <si>
    <t xml:space="preserve">Elixir </t>
  </si>
  <si>
    <t>rend tous les points de vie et points de mana</t>
  </si>
  <si>
    <t>Queue de phénix</t>
  </si>
  <si>
    <t xml:space="preserve">ranime un allié avec la moitié de ses PV Max </t>
  </si>
  <si>
    <t xml:space="preserve">Antidote universel </t>
  </si>
  <si>
    <t>guérit des poisons</t>
  </si>
  <si>
    <t>Collyre</t>
  </si>
  <si>
    <t xml:space="preserve">soigne “Aveuglement” </t>
  </si>
  <si>
    <t xml:space="preserve">Bocca </t>
  </si>
  <si>
    <t xml:space="preserve">soigne “Mutisme” </t>
  </si>
  <si>
    <t>Défigeur</t>
  </si>
  <si>
    <t xml:space="preserve">soigne “Fossile” </t>
  </si>
  <si>
    <t xml:space="preserve">Sérum </t>
  </si>
  <si>
    <t xml:space="preserve">guérit de toutes les altérations d’état </t>
  </si>
  <si>
    <t xml:space="preserve">Repousse </t>
  </si>
  <si>
    <t xml:space="preserve">décale les seuils de rencontres aléatoires de 1 pour 3 tours complet </t>
  </si>
  <si>
    <t xml:space="preserve">Corde Sortie </t>
  </si>
  <si>
    <t>sortie du donjon</t>
  </si>
  <si>
    <t>Classe</t>
  </si>
  <si>
    <t>XP Total</t>
  </si>
  <si>
    <t>Ennemi</t>
  </si>
  <si>
    <t>Zone</t>
  </si>
  <si>
    <t>faiblesse/résistance</t>
  </si>
  <si>
    <t>Frelon</t>
  </si>
  <si>
    <t>Poison</t>
  </si>
  <si>
    <t>Foudre</t>
  </si>
  <si>
    <t>Sidéral</t>
  </si>
  <si>
    <t>Frappe empoisonnée</t>
  </si>
  <si>
    <t>Vortex</t>
  </si>
  <si>
    <t>Frappe critique</t>
  </si>
  <si>
    <t>Mutisme</t>
  </si>
  <si>
    <t>Assassinat</t>
  </si>
  <si>
    <t>Hossha</t>
  </si>
  <si>
    <t>Ichijin</t>
  </si>
  <si>
    <t>Shousen</t>
  </si>
  <si>
    <t>Jubaku</t>
  </si>
  <si>
    <t>Frappe fatale</t>
  </si>
  <si>
    <t>Name</t>
  </si>
  <si>
    <t>element</t>
  </si>
  <si>
    <t>cost</t>
  </si>
  <si>
    <t>power</t>
  </si>
  <si>
    <t>hp</t>
  </si>
  <si>
    <t>status</t>
  </si>
  <si>
    <t>Durée</t>
  </si>
  <si>
    <t>Feu</t>
  </si>
  <si>
    <t>Projette une boule de feu sur l'ennemi</t>
  </si>
  <si>
    <t>Glacier</t>
  </si>
  <si>
    <t>Glace</t>
  </si>
  <si>
    <t>Projette un cristal de glace sur l'ennemi</t>
  </si>
  <si>
    <t>Envoie un éclair sur l'ennemi</t>
  </si>
  <si>
    <t>Projette une grosse boule de feu sur l'ennemi</t>
  </si>
  <si>
    <t>Glacier +</t>
  </si>
  <si>
    <t>Projette un gros cristal de glace sur l'ennemi</t>
  </si>
  <si>
    <t>Foudre +</t>
  </si>
  <si>
    <t>Fais s'abattre un éclair sur l'ennemi</t>
  </si>
  <si>
    <t>Projette une énorme boule de feu sur l'ennemi</t>
  </si>
  <si>
    <t>Glacier X</t>
  </si>
  <si>
    <t>Projette un énorme cristal de glace sur l'ennemi</t>
  </si>
  <si>
    <t>Foudre X</t>
  </si>
  <si>
    <t>Fais s'abattre une pluie d'éclair sur l'ennemi</t>
  </si>
  <si>
    <t>Séisme</t>
  </si>
  <si>
    <t>Terre</t>
  </si>
  <si>
    <t xml:space="preserve">Fais trembler le sol sous les ennemis </t>
  </si>
  <si>
    <t>Ouragan</t>
  </si>
  <si>
    <t>Air</t>
  </si>
  <si>
    <t>Invoque un énorme tourbillon sur les ennemis</t>
  </si>
  <si>
    <t>Atomnium</t>
  </si>
  <si>
    <t>Crée un trou noir qui englouti les ennemis et leur inflide des dégâts</t>
  </si>
  <si>
    <t>Ténèbres</t>
  </si>
  <si>
    <t>Ténèbre</t>
  </si>
  <si>
    <t>null</t>
  </si>
  <si>
    <t>Sacrifie la moitié de ses PV pour réduire de moitié les PV de l'ennemi</t>
  </si>
  <si>
    <t>Toxine</t>
  </si>
  <si>
    <t>Empoisonne l'ennemi</t>
  </si>
  <si>
    <t>Morphée</t>
  </si>
  <si>
    <t>Fais dormir un ennemi</t>
  </si>
  <si>
    <t>Fièvre</t>
  </si>
  <si>
    <t>Rend un ennemi confus</t>
  </si>
  <si>
    <t>Mort</t>
  </si>
  <si>
    <t>Tue un ennemi instantanément</t>
  </si>
  <si>
    <t>Allié</t>
  </si>
  <si>
    <t>Célérité</t>
  </si>
  <si>
    <t>Permet une action supplémentaire sur un allié ou soi-même</t>
  </si>
  <si>
    <t>Fureur</t>
  </si>
  <si>
    <t>Augmente la statistique de Force et de Dex de 2 de la cible mais oblige une attaque normale</t>
  </si>
  <si>
    <t>Rage</t>
  </si>
  <si>
    <t>Augmente la statistique de Force et de Dex de 1 de la cible mais oblige une attaque normale</t>
  </si>
  <si>
    <t>Renvoi</t>
  </si>
  <si>
    <t>Fuite forcée en combat, corde de sortie en mode aventure</t>
  </si>
  <si>
    <t>Saignée</t>
  </si>
  <si>
    <t>Absorbe les points de vie d'un adversaire équivalent à l'endurance du personnage fois son roll</t>
  </si>
  <si>
    <t>Supplice</t>
  </si>
  <si>
    <t>Empoisonne l'ennemi et peut infliger Mort si roll=6</t>
  </si>
  <si>
    <t>Soin</t>
  </si>
  <si>
    <t>Sacré</t>
  </si>
  <si>
    <t>Soigne 3PV d'un allié</t>
  </si>
  <si>
    <t>Grâce</t>
  </si>
  <si>
    <t>Rend un peu PV à chaque tour</t>
  </si>
  <si>
    <t>Lumen</t>
  </si>
  <si>
    <t>Eclaire les ennemis d'une lumière sacrée</t>
  </si>
  <si>
    <t>Soin +</t>
  </si>
  <si>
    <t>Soigne 7PV d'un allié</t>
  </si>
  <si>
    <t>Grâce +</t>
  </si>
  <si>
    <t>Rend des PV à chaque tour</t>
  </si>
  <si>
    <t>Lumen +</t>
  </si>
  <si>
    <t>Illumine les ennemis d'une lumière sacrée</t>
  </si>
  <si>
    <t>Soin X</t>
  </si>
  <si>
    <t>Soigne 15PV d'un allié</t>
  </si>
  <si>
    <t>Grâce X</t>
  </si>
  <si>
    <t>Rend plusieurs PV à chaque tour</t>
  </si>
  <si>
    <t>Lumen X</t>
  </si>
  <si>
    <t>Inonde les ennemis d'une lumière sacrée</t>
  </si>
  <si>
    <t>Esuna</t>
  </si>
  <si>
    <t>Soigne les altérations de status</t>
  </si>
  <si>
    <t>Vie</t>
  </si>
  <si>
    <t>Ranime un allié KO</t>
  </si>
  <si>
    <t>Vie +</t>
  </si>
  <si>
    <t>Vie X</t>
  </si>
  <si>
    <t>Dissipation</t>
  </si>
  <si>
    <t>Dissipe les statuts d'une cible</t>
  </si>
  <si>
    <t>Barrière</t>
  </si>
  <si>
    <t>Protège des altérations de statuts pendant 3 tours</t>
  </si>
  <si>
    <t>Invoque une colonne de lumière divine sur la cible</t>
  </si>
  <si>
    <t>name</t>
  </si>
  <si>
    <t>Description</t>
  </si>
  <si>
    <t>endCondition</t>
  </si>
  <si>
    <t>La cible perd 1/16 de ses points de vie à la fin de chaque tour, tant que le combat est actif</t>
  </si>
  <si>
    <t>Antidote, sérum</t>
  </si>
  <si>
    <t>Sommeil</t>
  </si>
  <si>
    <t>La cible ne peut effectuer aucune action</t>
  </si>
  <si>
    <t>Durée, fin de combat</t>
  </si>
  <si>
    <t>Fossile</t>
  </si>
  <si>
    <t>Defigeur, sérum</t>
  </si>
  <si>
    <t>La cible ne peut plus lancer de magie</t>
  </si>
  <si>
    <t>Bocca, sérum</t>
  </si>
  <si>
    <t>Paralysie</t>
  </si>
  <si>
    <t>La cible a 30% de chance ne pouvoir effectuer aucune action</t>
  </si>
  <si>
    <t>50% de chance à la fin d'un tour, fin du combat</t>
  </si>
  <si>
    <t>Aveuglement</t>
  </si>
  <si>
    <t>La cible a 30% de chance d'échouer son attaque</t>
  </si>
  <si>
    <t>Collyre, sérum</t>
  </si>
  <si>
    <t>Confusion</t>
  </si>
  <si>
    <t>La cible a 30% de chance d'échouer son attaque et de s'infliger 1/20 de ses pv</t>
  </si>
  <si>
    <t>La cible peut effectuer deux actions par tour</t>
  </si>
  <si>
    <t>Augmente la statistique de Force de 2 d'un allié ou soi-même mais oblige une attaque normale</t>
  </si>
  <si>
    <t>Augmente la statistique de Force de 1 d'un allié ou soi-même mais oblige une attaque normale</t>
  </si>
  <si>
    <t>Grace</t>
  </si>
  <si>
    <t>Rend 3PV à chaque tour</t>
  </si>
  <si>
    <t>Grace+</t>
  </si>
  <si>
    <t>Rend 4PV à chaque tour</t>
  </si>
  <si>
    <t>GraceX</t>
  </si>
  <si>
    <t>Rend 5PV à chaque tour</t>
  </si>
  <si>
    <t>Protège la cible des altérations de statuts bonnes et mauvaise</t>
  </si>
  <si>
    <t>Crit+</t>
  </si>
  <si>
    <t>Baisse le seuil de critique de 1</t>
  </si>
  <si>
    <t>Crit++</t>
  </si>
  <si>
    <t>Baisse le seuil de critique de 2</t>
  </si>
  <si>
    <t>Element</t>
  </si>
  <si>
    <t>Coût</t>
  </si>
  <si>
    <t>Puissance</t>
  </si>
  <si>
    <t>PV rendus</t>
  </si>
  <si>
    <t>Evolution</t>
  </si>
  <si>
    <t>type</t>
  </si>
  <si>
    <t>Portée</t>
  </si>
  <si>
    <t>Statut Allié</t>
  </si>
  <si>
    <t>Statut Ennemi</t>
  </si>
  <si>
    <t>Message</t>
  </si>
  <si>
    <t>Vol</t>
  </si>
  <si>
    <t>Monocible</t>
  </si>
  <si>
    <t xml:space="preserve">Vol sur </t>
  </si>
  <si>
    <t>Pas de l'ombre</t>
  </si>
  <si>
    <t>Téléporte derrière la cible et augmente le taux de coup critique jusqu'à être touché</t>
  </si>
  <si>
    <t xml:space="preserve">Est derrière </t>
  </si>
  <si>
    <t>Recouvre l'arme de Poison pour frapper l'ennemi</t>
  </si>
  <si>
    <t>Multicible</t>
  </si>
  <si>
    <t>Attaque tous les ennemis autour du lanceur</t>
  </si>
  <si>
    <t>Execute une attaque normale avec critique obligatoire</t>
  </si>
  <si>
    <t>Précision mortelle</t>
  </si>
  <si>
    <t>Aguise ses lames</t>
  </si>
  <si>
    <t>Volée de coups</t>
  </si>
  <si>
    <t>2 attaques très rapides sur l'adversaire en face</t>
  </si>
  <si>
    <t>Assassin</t>
  </si>
  <si>
    <t>Invisibilité</t>
  </si>
  <si>
    <t>target.weakness[0]</t>
  </si>
  <si>
    <t>Frappe instannément la cible avec une attaque super efficace</t>
  </si>
  <si>
    <t>Ninja</t>
  </si>
  <si>
    <t>Frappe l’ennemi avec la peur de la mort, celui-ci recule. Attaque chargée de l’élément Glace </t>
  </si>
  <si>
    <t>Plonge en avant d’une case pour attaquer l’adversaire</t>
  </si>
  <si>
    <t>Mort (6)</t>
  </si>
  <si>
    <t>Le froid de la mort s’empare de la lame. Attaque chargée de l’élément Glace</t>
  </si>
  <si>
    <t>Coup critique instantané </t>
  </si>
  <si>
    <t>Mage Bleu</t>
  </si>
  <si>
    <t>Acuité</t>
  </si>
  <si>
    <t>Détecte les charactériques de la cible</t>
  </si>
  <si>
    <t>Apprentissage</t>
  </si>
  <si>
    <t>Apprend une attaque aléatoire de la cible</t>
  </si>
  <si>
    <t>Dard empoisonné</t>
  </si>
  <si>
    <t>Lance Pierre</t>
  </si>
  <si>
    <t>Lancer d'une pierre</t>
  </si>
  <si>
    <t>Toile Gluante</t>
  </si>
  <si>
    <t>Appel à la meute</t>
  </si>
  <si>
    <t>Rapace</t>
  </si>
  <si>
    <t>Écrasement</t>
  </si>
  <si>
    <t>Ruée mortelle</t>
  </si>
  <si>
    <t xml:space="preserve">Se rue sur l'adversaire et </t>
  </si>
  <si>
    <t>Saut</t>
  </si>
  <si>
    <t>Disparaît au premier tour, frappe au second et atterit sur une case adjacente libre de la cible</t>
  </si>
  <si>
    <t>Double Saut</t>
  </si>
  <si>
    <t>Comme Saut mais attaque deux fois d'affilé, si la première cible meurt, une autre cible est visée</t>
  </si>
  <si>
    <t>Glissade gelée</t>
  </si>
  <si>
    <t>Glisse jusqu'à l'ennemi le plus proche</t>
  </si>
  <si>
    <t>Poing élastique</t>
  </si>
  <si>
    <t>Brise garde</t>
  </si>
  <si>
    <t>Souffle putride :</t>
  </si>
  <si>
    <t>18% des PV Max adverses (x2 si empoisonné)</t>
  </si>
  <si>
    <t>Souffle gelé </t>
  </si>
  <si>
    <t>20 % des PV Max, (Lancé Pair, paralyse l’ennemi)</t>
  </si>
  <si>
    <t xml:space="preserve">Morsure </t>
  </si>
  <si>
    <t>ATK*2</t>
  </si>
  <si>
    <t>Coup de massue</t>
  </si>
  <si>
    <t>Statut</t>
  </si>
  <si>
    <t>Epée</t>
  </si>
  <si>
    <t>Immunité magie</t>
  </si>
  <si>
    <t>Poings</t>
  </si>
  <si>
    <t>Masses</t>
  </si>
  <si>
    <t>Lance</t>
  </si>
  <si>
    <t>Sceptre</t>
  </si>
  <si>
    <t>Argent+</t>
  </si>
  <si>
    <t>Foi</t>
  </si>
  <si>
    <t>Katana</t>
  </si>
  <si>
    <t>Dagues</t>
  </si>
  <si>
    <t>Arc</t>
  </si>
  <si>
    <t>No roll</t>
  </si>
  <si>
    <t>Actions</t>
  </si>
  <si>
    <t>0.5</t>
  </si>
  <si>
    <t>Compétence</t>
  </si>
  <si>
    <t>Rank</t>
  </si>
  <si>
    <t>Indice</t>
  </si>
  <si>
    <t>Faiblesse</t>
  </si>
  <si>
    <t>Résistance</t>
  </si>
  <si>
    <t>ATK</t>
  </si>
  <si>
    <t>Gobelin</t>
  </si>
  <si>
    <t>Lance Pierre (5 cases)</t>
  </si>
  <si>
    <t>Veuve noire</t>
  </si>
  <si>
    <t>Vautour</t>
  </si>
  <si>
    <t>Explose si
PV &lt; 1/3 PV Max</t>
  </si>
  <si>
    <t>Bombo Glace</t>
  </si>
  <si>
    <t>Bombo Terre</t>
  </si>
  <si>
    <t>Bombo Air</t>
  </si>
  <si>
    <t>Cendre Bombo</t>
  </si>
  <si>
    <t>Mage gobelin</t>
  </si>
  <si>
    <t>Ruine</t>
  </si>
  <si>
    <t>N’attaque pas s’il est collé</t>
  </si>
  <si>
    <t>Lézard ailé</t>
  </si>
  <si>
    <t xml:space="preserve">Glace  </t>
  </si>
  <si>
    <t>Ahriman</t>
  </si>
  <si>
    <t>Dragonnet</t>
  </si>
  <si>
    <t>Bandits</t>
  </si>
  <si>
    <t>Troll</t>
  </si>
  <si>
    <t>Coeurl</t>
  </si>
  <si>
    <t>Chevalier mort vivant</t>
  </si>
  <si>
    <t>Feu/Sacré</t>
  </si>
  <si>
    <t>Garde dragon</t>
  </si>
  <si>
    <t xml:space="preserve">Feu  </t>
  </si>
  <si>
    <t>Griffon</t>
  </si>
  <si>
    <t xml:space="preserve">Air  </t>
  </si>
  <si>
    <t>Air +</t>
  </si>
  <si>
    <t>Ours élastique</t>
  </si>
  <si>
    <t>Poing élastique (3 cases)
Morsure (ATK*2, 1 case)</t>
  </si>
  <si>
    <t>Dullahan</t>
  </si>
  <si>
    <t>Brûleur</t>
  </si>
  <si>
    <t xml:space="preserve">Foudre  </t>
  </si>
  <si>
    <t>Chimère</t>
  </si>
  <si>
    <t>Air, Feu, Glace</t>
  </si>
  <si>
    <t>Géant de fer</t>
  </si>
  <si>
    <t>Feu, Glace, Air</t>
  </si>
  <si>
    <t>Dragon squelette</t>
  </si>
  <si>
    <t>Souffle putride :
18% des PV Max adverses (x2 si empoisonné)</t>
  </si>
  <si>
    <t>Dragon rouge</t>
  </si>
  <si>
    <t>Dragon bleu</t>
  </si>
  <si>
    <t>Souffle gelé : 20 % des PV Max
(Lancé Pair, paralyse l’ennemi)</t>
  </si>
  <si>
    <t>Niveau de Zone</t>
  </si>
  <si>
    <t>Apparition</t>
  </si>
  <si>
    <t>% Apparition</t>
  </si>
  <si>
    <t>Immunité</t>
  </si>
  <si>
    <t>Forêt</t>
  </si>
  <si>
    <t>Grotte</t>
  </si>
  <si>
    <t>Tour</t>
  </si>
  <si>
    <t>Chateau</t>
  </si>
  <si>
    <t>canyon</t>
  </si>
  <si>
    <t>Terre Gelée</t>
  </si>
  <si>
    <t>Canyon</t>
  </si>
  <si>
    <t>Dard empoisonné (30% de chance d'empoisonner la cible)</t>
  </si>
  <si>
    <t>Oui</t>
  </si>
  <si>
    <t>Toile Gluante (30% de chance de paralyser la cible 1 tour)</t>
  </si>
  <si>
    <t>Morsure
Appel à la meute (PV&lt;1/3 PV Max) un congénère apparaît</t>
  </si>
  <si>
    <t>Brasier
Explosion : Sacrifie ses PV restants et
Inflige l’équivant de ses PV Max en dégâts 2 cases autour</t>
  </si>
  <si>
    <t>Glacier
Explosion : Sacrifie ses PV restants et
Inflige l’équivant le ses PV Max en dégâts 2 cases autour</t>
  </si>
  <si>
    <t>Tremblement
Explosion : Sacrifie ses PV restants et
Inflige l’équivant le ses PV Max en dégâts 2 cases autour</t>
  </si>
  <si>
    <t>Air
Explosion : Sacrifie ses PV restants et
Inflige l’équivant le ses PV Max en dégâts 2 cases autour</t>
  </si>
  <si>
    <t>Foudre
Explosion : Sacrifie ses PV restants et
Inflige l’équivant le ses PV Max en dégâts 2 cases autour</t>
  </si>
  <si>
    <t>Lumen
Explosion : Sacrifie ses PV restants et
Inflige l’équivant le ses PV Max en dégâts 2 cases autour</t>
  </si>
  <si>
    <t>Air,Foudre</t>
  </si>
  <si>
    <t>Mort (20% de chance de tuer la cible sur le coup)</t>
  </si>
  <si>
    <t>Écrasement (1 case) si ennemi à porté
Coup de massue (2 cases autour) Si au moins deux ennemis à portée</t>
  </si>
  <si>
    <t>Feu,Sacré</t>
  </si>
  <si>
    <t>Ruée mortelle (avance jusqu'à 5 cases et frappe les joueurs sur les cases adjacentes non diagonales : devant, sur sa gauche et sa droite)</t>
  </si>
  <si>
    <t>Glace,Foudre,Air</t>
  </si>
  <si>
    <t>Saut, (Tour impair, attaque en deux tours, premier tour l'ennemi disparait du board, deuxième tour il frappe le joueur le plus éloigné de lui et se pose sur une case adjacente libre)
Double Saut (Tour pair, comme Saut mais frappe deux joueurs différents si disponible sinon deux fois le même et se pose à côté d'une case adjacente au dernier joueur touché libre)</t>
  </si>
  <si>
    <t>Glacier + (si joueur à plus de 3 cases)
Glissade gelée (si joueur à moins de 3 cases, vise le joueur le plus éloigné et s'approche jusqu'à 5 cases et frappe si portée 1 case)</t>
  </si>
  <si>
    <t>Ouragan
Triple désastre (Air, Feu, Glace) si portée d'un joueur à 1 case et PV &gt; 1/2 PV max</t>
  </si>
  <si>
    <t>Foudre,Terre</t>
  </si>
  <si>
    <t>?</t>
  </si>
  <si>
    <t>Teddy bear</t>
  </si>
  <si>
    <t>Condition</t>
  </si>
  <si>
    <t>Déplacement</t>
  </si>
  <si>
    <t>Portée (case)</t>
  </si>
  <si>
    <t>nbTour</t>
  </si>
  <si>
    <t>zoneEffect</t>
  </si>
  <si>
    <t>Chance</t>
  </si>
  <si>
    <t xml:space="preserve">Dard empoisonné </t>
  </si>
  <si>
    <t>(30% de chance d'empoisonner la cible)</t>
  </si>
  <si>
    <t>Proche</t>
  </si>
  <si>
    <t xml:space="preserve">Toile Gluante </t>
  </si>
  <si>
    <t>(30% de chance de paralyser la cible 1 tour)</t>
  </si>
  <si>
    <t>(ATK*2, 1 case)</t>
  </si>
  <si>
    <t>Loin</t>
  </si>
  <si>
    <t>Tremblement</t>
  </si>
  <si>
    <t xml:space="preserve">Explosion </t>
  </si>
  <si>
    <t>Sacrifie ses PV restants et Inflige l’équivant de ses PV Max en dégâts 2 cases autour</t>
  </si>
  <si>
    <t>PV &lt; 1/3 PV Max</t>
  </si>
  <si>
    <t xml:space="preserve"> (20% de chance de tuer la cible sur le coup)</t>
  </si>
  <si>
    <t>Coup de massue (2 cases autour) Si au moins deux ennemis à portée</t>
  </si>
  <si>
    <t>nb joueurs in zone effect &gt;= 2</t>
  </si>
  <si>
    <t>nb joueurs in zone effect = 1</t>
  </si>
  <si>
    <t>avance jusqu'à 5 cases et frappe les joueurs sur les cases adjacentes non diagonales : devant, sur sa gauche et sa droite)</t>
  </si>
  <si>
    <t>Tour impair, attaque en deux tours, premier tour l'ennemi disparait du board, deuxième tour il frappe le joueur le plus éloigné de lui et se pose sur une case adjacente libre</t>
  </si>
  <si>
    <t>tour impair</t>
  </si>
  <si>
    <t>Tour pair, comme Saut mais frappe deux joueurs différents si disponible sinon deux fois le même et se pose à côté d'une case adjacente au dernier joueur touché libre</t>
  </si>
  <si>
    <t>tour pair</t>
  </si>
  <si>
    <t xml:space="preserve">Glacier + </t>
  </si>
  <si>
    <t>portée d'un joueur &gt;3 cases</t>
  </si>
  <si>
    <t xml:space="preserve">Poing élastique </t>
  </si>
  <si>
    <t>20 % des PV Max (Lancé Pair, paralyse l’ennemi)</t>
  </si>
  <si>
    <t>(PV&lt;1/3 PV Max) un congénère apparaît</t>
  </si>
  <si>
    <t>vise le joueur le plus éloigné et s'approche jusqu'à 5 cases et frappe si portée 1 case</t>
  </si>
  <si>
    <t>portée d'un joueur =&lt;3 cases</t>
  </si>
  <si>
    <t>Triple désastre</t>
  </si>
  <si>
    <t xml:space="preserve"> (Air, Feu, Glace)</t>
  </si>
  <si>
    <t>portée d'un joueur = 1 case &amp;&amp; PV &gt; 1/2 PV max</t>
  </si>
  <si>
    <t>Stats par Zone</t>
  </si>
  <si>
    <t>Type ennemi</t>
  </si>
  <si>
    <t>Physique</t>
  </si>
  <si>
    <t>Magique</t>
  </si>
  <si>
    <t>Armes :  </t>
  </si>
  <si>
    <t>Epée,Marteau,Masse,Sceptre</t>
  </si>
  <si>
    <t> </t>
  </si>
  <si>
    <t>Niveau </t>
  </si>
  <si>
    <t>Compétence/Magie </t>
  </si>
  <si>
    <t>Objet </t>
  </si>
  <si>
    <t>C</t>
  </si>
  <si>
    <t>Bâton de mage, 10 coins </t>
  </si>
  <si>
    <t>(Vide)</t>
  </si>
  <si>
    <t>(Inv.) Phénix</t>
  </si>
  <si>
    <t>21 </t>
  </si>
  <si>
    <t>(Inv.) Garuda</t>
  </si>
  <si>
    <t>24 </t>
  </si>
  <si>
    <t>(Inv.) Ramuh</t>
  </si>
  <si>
    <t>26 </t>
  </si>
  <si>
    <t>(Inv.) Titan</t>
  </si>
  <si>
    <t>28 </t>
  </si>
  <si>
    <t>(Inv.) Shiva</t>
  </si>
  <si>
    <t>30 </t>
  </si>
  <si>
    <t>(Inv.) Odin</t>
  </si>
  <si>
    <t>Katana,Dagues,Arc</t>
  </si>
  <si>
    <t>Dague en fer, Pièce marquée </t>
  </si>
  <si>
    <t>Frappe Critique</t>
  </si>
  <si>
    <t>20 </t>
  </si>
  <si>
    <t>M</t>
  </si>
  <si>
    <t>Katana,Marteau,Masse,Sceptre</t>
  </si>
  <si>
    <t>Garde</t>
  </si>
  <si>
    <t>(Sam.) Hissatsu : Gyôten 1 AP</t>
  </si>
  <si>
    <t>(SR) Lumen +, Foudre X</t>
  </si>
  <si>
    <t>(Sam.) Hissatsu : Yaten 1 AP</t>
  </si>
  <si>
    <t>(SR) Grace +, Glacier X</t>
  </si>
  <si>
    <t>(Sam.) Hissatsu : Shinten 1 AP</t>
  </si>
  <si>
    <t>(SR) Soin X, Lumen X</t>
  </si>
  <si>
    <t>(Sam.) Hissatsu : Kyûten 1 AP</t>
  </si>
  <si>
    <t>(SR) Renvoi, Grace X</t>
  </si>
  <si>
    <t>(Sam.) Hissatsu : Guren 1 AP</t>
  </si>
  <si>
    <t>(SR) Seisme, Ouragan</t>
  </si>
  <si>
    <t>(Sam.) Zeninage</t>
  </si>
  <si>
    <t>Marteau,Sceptre</t>
  </si>
  <si>
    <t>Célérité </t>
  </si>
  <si>
    <t>Vie </t>
  </si>
  <si>
    <t>(SB) Soin X</t>
  </si>
  <si>
    <t xml:space="preserve">(Astr.) Tirage 2 AP </t>
  </si>
  <si>
    <t xml:space="preserve">(SB) Lumen X </t>
  </si>
  <si>
    <t xml:space="preserve">(Astr.) Arcane mineure 2 AP </t>
  </si>
  <si>
    <t>(SB) Vie +</t>
  </si>
  <si>
    <t xml:space="preserve">(Astr.) Exaltation 2 AP </t>
  </si>
  <si>
    <t xml:space="preserve">(SB) Dissipation </t>
  </si>
  <si>
    <t xml:space="preserve">(Astr.) Arcane majeure 3 AP </t>
  </si>
  <si>
    <t>(SB) Vie X</t>
  </si>
  <si>
    <t xml:space="preserve">(Astr.) Le Mat 3 AP </t>
  </si>
  <si>
    <t xml:space="preserve">(SB) Sidéral </t>
  </si>
  <si>
    <t xml:space="preserve">(Astr.) Dévoilement </t>
  </si>
  <si>
    <t>Dagues,Sceptre</t>
  </si>
  <si>
    <t>Rage </t>
  </si>
  <si>
    <t>Brasier+ </t>
  </si>
  <si>
    <t>Foudre+ </t>
  </si>
  <si>
    <t>Glacier+ </t>
  </si>
  <si>
    <t xml:space="preserve">(SN) Brasier X, Supplice </t>
  </si>
  <si>
    <t>(Dem.) Nouveau pacte </t>
  </si>
  <si>
    <t xml:space="preserve">(SN) Renvoi, Foudre X </t>
  </si>
  <si>
    <t xml:space="preserve">(SN) Glacier X, Mort </t>
  </si>
  <si>
    <t>(SN) Fureur</t>
  </si>
  <si>
    <t>(SN) Séisme, Ouragan</t>
  </si>
  <si>
    <t>(SN) Atomnium</t>
  </si>
  <si>
    <t>Epée,Katana,Lance,Marteau,Masse</t>
  </si>
  <si>
    <t>Bouclier impénétrable 1AP (+3 endu/3 tours) permet les rolls de protection si actif </t>
  </si>
  <si>
    <t>Epée en fer, Bouclier de cuir, 50 coins </t>
  </si>
  <si>
    <t>Cri de guerre 1AP (        Aggro 5 tours) </t>
  </si>
  <si>
    <t>Percée 1AP (dégât d’arme seul x2 et garanti) </t>
  </si>
  <si>
    <t>Allonge 1AP (2 cases) </t>
  </si>
  <si>
    <t xml:space="preserve">Frappe tournoyante 2AP (AOE) dégât d’arme -2 </t>
  </si>
  <si>
    <t xml:space="preserve">Rétribution 3AP (Main stat + endurance) </t>
  </si>
  <si>
    <t>Frappe mystique^ 1AP, +2xMana post cond.  </t>
  </si>
  <si>
    <t xml:space="preserve">(Pal) Soin+ </t>
  </si>
  <si>
    <r>
      <rPr>
        <sz val="11"/>
        <color rgb="FF000000"/>
        <rFont val="Calibri"/>
      </rPr>
      <t xml:space="preserve">(Ber.) </t>
    </r>
    <r>
      <rPr>
        <i/>
        <sz val="11"/>
        <color rgb="FF000000"/>
        <rFont val="Calibri"/>
      </rPr>
      <t>Double armement </t>
    </r>
    <r>
      <rPr>
        <sz val="11"/>
        <color rgb="FF000000"/>
        <rFont val="Calibri"/>
      </rPr>
      <t> </t>
    </r>
  </si>
  <si>
    <t xml:space="preserve">(Pal) Lumen </t>
  </si>
  <si>
    <t>(Ber.) Marque du démon (-1PV = +2 tokens) </t>
  </si>
  <si>
    <t xml:space="preserve">(Pal) Garde </t>
  </si>
  <si>
    <t>(Ber.) Saignée (1 Mana, +p/-a Endu) </t>
  </si>
  <si>
    <t xml:space="preserve">(Pal) Grâce + </t>
  </si>
  <si>
    <t>(Ber.) Rage (Force+ mais attaque) </t>
  </si>
  <si>
    <t>(Pal) Lumen +</t>
  </si>
  <si>
    <t>(Ber.) Ténèbres (1/2 des PV, PV/2)  </t>
  </si>
  <si>
    <t>(Pal) Esuna</t>
  </si>
  <si>
    <t>(Ber.) Fureur (Force++ mais attaque) </t>
  </si>
  <si>
    <t>Niveau de l'équipe</t>
  </si>
  <si>
    <t>XP pour le niveau</t>
  </si>
  <si>
    <t>Attaque à l'arme</t>
  </si>
  <si>
    <t>Téléporte un allié sur une case adjacente inoccupé</t>
  </si>
  <si>
    <t xml:space="preserve">Cri de guerre </t>
  </si>
  <si>
    <t>Aggro 5 tours</t>
  </si>
  <si>
    <t>(+3 endu/3 tours) permet les rolls de protection si actif</t>
  </si>
  <si>
    <t>Provocation</t>
  </si>
  <si>
    <t>Guerrier</t>
  </si>
  <si>
    <t>Bouclier impénétrable</t>
  </si>
  <si>
    <t xml:space="preserve">Percée </t>
  </si>
  <si>
    <t xml:space="preserve">Allonge </t>
  </si>
  <si>
    <t xml:space="preserve">Frappe tournoyante </t>
  </si>
  <si>
    <t xml:space="preserve">Rétribution </t>
  </si>
  <si>
    <t>Frappe mystique</t>
  </si>
  <si>
    <t xml:space="preserve">Marque du démon </t>
  </si>
  <si>
    <t>Berserker</t>
  </si>
  <si>
    <t>(-1PV = +2 tokens)</t>
  </si>
  <si>
    <t>succombe à la folie</t>
  </si>
  <si>
    <t>est prêt à parer</t>
  </si>
  <si>
    <t>détourne l'attention</t>
  </si>
  <si>
    <t>Souffle putride</t>
  </si>
  <si>
    <t>apCost</t>
  </si>
  <si>
    <t>manaCost</t>
  </si>
  <si>
    <t>hpCost</t>
  </si>
  <si>
    <t>target</t>
  </si>
  <si>
    <t>Vole un objet de la cible</t>
  </si>
  <si>
    <t>2AP (AOE) dégât d’arme -2</t>
  </si>
  <si>
    <t>1AP (2 cases)</t>
  </si>
  <si>
    <t>1AP (dégât d’arme seul x2 et garanti)</t>
  </si>
  <si>
    <t>(+2xMana post cond. )</t>
  </si>
  <si>
    <t>(Main stat + endurance)</t>
  </si>
  <si>
    <t>Prolonge les status sur les adversaires de +2 tours</t>
  </si>
  <si>
    <t xml:space="preserve">rend tous les points de Mana </t>
  </si>
  <si>
    <t>Endors tous les ennemis</t>
  </si>
  <si>
    <t>Endors tous les ennemis ce tour</t>
  </si>
  <si>
    <t>{"description" : "Poison", "nbTurnEffect" : null}</t>
  </si>
  <si>
    <t>{"description" : "Sommeil", "nbTurnEffect" : 2}</t>
  </si>
  <si>
    <t>{"description" : "Sommeil", "nbTurnEffect" : 1}</t>
  </si>
  <si>
    <t>{"description" : "Confusion", "nbTurnEffect" : 2}</t>
  </si>
  <si>
    <t>{"description" : "Mort", "nbTurnEffect" : null}</t>
  </si>
  <si>
    <t>{"description" : "Célérité", "nbTurnEffect" : 3}</t>
  </si>
  <si>
    <t>{"description" : "Fureur", "nbTurnEffect" : 2}</t>
  </si>
  <si>
    <t>{"description" : "Rage", "nbTurnEffect" : 2}</t>
  </si>
  <si>
    <t>{"name" : "Renvoi", "nbTurnEffect" : null}</t>
  </si>
  <si>
    <t>{"name" : "Saignée", "nbTurnEffect" : null}</t>
  </si>
  <si>
    <t>{"name" : "Supplice", "nbTurnEffect" : null}</t>
  </si>
  <si>
    <t>{"name" : "Grace", "nbTurnEffect" : 3}</t>
  </si>
  <si>
    <t>{"name" : "Grace+", "nbTurnEffect" : 4}</t>
  </si>
  <si>
    <t>{"name" : "GraceX", "nbTurnEffect" : 5}</t>
  </si>
  <si>
    <t>{"name" : "Esuna", "nbTurnEffect" : null}</t>
  </si>
  <si>
    <t>{"name" : "Dissipation", "nbTurnEffect" : null}</t>
  </si>
  <si>
    <t>{"name" : "Barrière", "nbTurnEffect" : 3}</t>
  </si>
  <si>
    <t>description</t>
  </si>
  <si>
    <t>mainStat</t>
  </si>
  <si>
    <t>subStat</t>
  </si>
  <si>
    <t>weaponStat</t>
  </si>
  <si>
    <t>weaponSubStat</t>
  </si>
  <si>
    <t>basePrice</t>
  </si>
  <si>
    <t>baseResale</t>
  </si>
  <si>
    <t>Absorbe les points de vie d'un adversaire équivalent à (mana+intelligence) du personnage fois son roll</t>
  </si>
  <si>
    <t>Absorbe les points de vie d'un adversaire équivalent à 20 % des dégâts infligés</t>
  </si>
  <si>
    <t>agit sur le tour d'utilisation en tant que status</t>
  </si>
  <si>
    <t>Les attaques magiques sont nullifiées</t>
  </si>
  <si>
    <t>Sommeil 30%</t>
  </si>
  <si>
    <t>Confusion 30%</t>
  </si>
  <si>
    <t>Double l'argent gagné en tuant un monstre</t>
  </si>
  <si>
    <t>Double l'intelligence</t>
  </si>
  <si>
    <t>Considère un roll comme une réussite</t>
  </si>
  <si>
    <t>Soigne les altérations de statuts de la cible</t>
  </si>
  <si>
    <t>infinie</t>
  </si>
  <si>
    <t>Devient le centre d'attention des attaques ennemis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</si>
</sst>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font>
      <sz val="11"/>
      <color theme="1"/>
      <name val="Calibri"/>
      <family val="2"/>
      <scheme val="minor"/>
    </font>
    <font>
      <b/>
      <sz val="10"/>
      <color rgb="FF000000"/>
      <name val="Liberation Sans"/>
    </font>
    <font>
      <sz val="12"/>
      <color rgb="FF000000"/>
      <name val="Liberation Sans"/>
    </font>
    <font>
      <b/>
      <sz val="11"/>
      <color theme="1"/>
      <name val="Calibri"/>
      <family val="2"/>
      <scheme val="minor"/>
    </font>
    <font>
      <sz val="11"/>
      <name val="Calibri"/>
      <charset val="1"/>
    </font>
    <font>
      <b/>
      <sz val="11"/>
      <color theme="0"/>
      <name val="Calibri"/>
      <charset val="1"/>
    </font>
    <font>
      <b/>
      <sz val="11"/>
      <name val="Calibri"/>
      <charset val="1"/>
    </font>
    <font>
      <sz val="11"/>
      <color theme="0"/>
      <name val="Calibri"/>
      <family val="2"/>
      <scheme val="minor"/>
    </font>
    <font>
      <b/>
      <sz val="11"/>
      <color theme="0"/>
      <name val="Calibri"/>
      <family val="2"/>
      <scheme val="minor"/>
    </font>
    <font>
      <sz val="11"/>
      <color theme="0"/>
      <name val="Calibri"/>
      <charset val="1"/>
    </font>
    <font>
      <sz val="11"/>
      <color rgb="FF000000"/>
      <name val="Calibri"/>
    </font>
    <font>
      <sz val="11"/>
      <color rgb="FF000000"/>
      <name val="Calibri"/>
      <charset val="1"/>
    </font>
    <font>
      <sz val="11"/>
      <color theme="1"/>
      <name val="Calibri"/>
      <charset val="1"/>
    </font>
    <font>
      <i/>
      <sz val="11"/>
      <color rgb="FF000000"/>
      <name val="Calibri"/>
    </font>
    <font>
      <b/>
      <sz val="11"/>
      <color theme="0"/>
      <name val="Calibri"/>
      <family val="2"/>
    </font>
  </fonts>
  <fills count="2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EFDAF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CD7D7"/>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theme="4"/>
        <bgColor indexed="64"/>
      </patternFill>
    </fill>
    <fill>
      <patternFill patternType="solid">
        <fgColor rgb="FFC00000"/>
        <bgColor indexed="64"/>
      </patternFill>
    </fill>
    <fill>
      <patternFill patternType="solid">
        <fgColor theme="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3"/>
        <bgColor indexed="64"/>
      </patternFill>
    </fill>
    <fill>
      <patternFill patternType="solid">
        <fgColor theme="3" tint="0.79998168889431442"/>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0">
    <xf numFmtId="0" fontId="0" fillId="0" borderId="0" xfId="0"/>
    <xf numFmtId="0" fontId="1" fillId="0" borderId="0" xfId="0" applyFont="1"/>
    <xf numFmtId="0" fontId="1" fillId="0" borderId="1" xfId="0" applyFont="1" applyBorder="1"/>
    <xf numFmtId="0" fontId="0" fillId="0" borderId="1" xfId="0" applyBorder="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xf>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1" fillId="0" borderId="3" xfId="0" applyFont="1" applyBorder="1"/>
    <xf numFmtId="0" fontId="0" fillId="0" borderId="3" xfId="0" applyBorder="1"/>
    <xf numFmtId="0" fontId="0" fillId="0" borderId="3" xfId="0" applyBorder="1" applyAlignment="1">
      <alignment wrapText="1"/>
    </xf>
    <xf numFmtId="0" fontId="4" fillId="0" borderId="0" xfId="0" applyFont="1"/>
    <xf numFmtId="0" fontId="4" fillId="5" borderId="1" xfId="0" applyFont="1" applyFill="1" applyBorder="1"/>
    <xf numFmtId="0" fontId="4" fillId="7" borderId="1" xfId="0" applyFont="1" applyFill="1" applyBorder="1"/>
    <xf numFmtId="0" fontId="4" fillId="8" borderId="1" xfId="0" applyFont="1" applyFill="1" applyBorder="1"/>
    <xf numFmtId="0" fontId="5" fillId="9" borderId="1" xfId="0" applyFont="1" applyFill="1" applyBorder="1"/>
    <xf numFmtId="0" fontId="6" fillId="5" borderId="1" xfId="0" applyFont="1" applyFill="1" applyBorder="1" applyAlignment="1">
      <alignment horizontal="center"/>
    </xf>
    <xf numFmtId="0" fontId="0" fillId="11" borderId="1" xfId="0" applyFill="1" applyBorder="1"/>
    <xf numFmtId="0" fontId="0" fillId="6" borderId="1" xfId="0" applyFill="1" applyBorder="1"/>
    <xf numFmtId="0" fontId="0" fillId="10" borderId="1" xfId="0" applyFill="1" applyBorder="1"/>
    <xf numFmtId="0" fontId="0" fillId="7" borderId="1" xfId="0" applyFill="1" applyBorder="1"/>
    <xf numFmtId="0" fontId="0" fillId="8" borderId="1" xfId="0" applyFill="1" applyBorder="1"/>
    <xf numFmtId="0" fontId="5" fillId="9" borderId="5" xfId="0" applyFont="1" applyFill="1" applyBorder="1"/>
    <xf numFmtId="0" fontId="5" fillId="9" borderId="8" xfId="0" applyFont="1" applyFill="1" applyBorder="1"/>
    <xf numFmtId="0" fontId="5" fillId="9" borderId="9" xfId="0" applyFont="1" applyFill="1" applyBorder="1"/>
    <xf numFmtId="0" fontId="4" fillId="5" borderId="3" xfId="0" applyFont="1" applyFill="1" applyBorder="1"/>
    <xf numFmtId="0" fontId="4" fillId="5" borderId="4" xfId="0" applyFont="1" applyFill="1" applyBorder="1"/>
    <xf numFmtId="0" fontId="8" fillId="9" borderId="1" xfId="0" applyFont="1" applyFill="1" applyBorder="1"/>
    <xf numFmtId="0" fontId="0" fillId="0" borderId="7" xfId="0" applyBorder="1"/>
    <xf numFmtId="0" fontId="0" fillId="11" borderId="4" xfId="0" applyFill="1" applyBorder="1"/>
    <xf numFmtId="0" fontId="0" fillId="6" borderId="4" xfId="0" applyFill="1" applyBorder="1"/>
    <xf numFmtId="0" fontId="0" fillId="10" borderId="4" xfId="0" applyFill="1" applyBorder="1"/>
    <xf numFmtId="0" fontId="0" fillId="4" borderId="4" xfId="0" applyFill="1" applyBorder="1"/>
    <xf numFmtId="0" fontId="0" fillId="3" borderId="4" xfId="0" applyFill="1" applyBorder="1"/>
    <xf numFmtId="0" fontId="0" fillId="0" borderId="4" xfId="0" applyBorder="1"/>
    <xf numFmtId="0" fontId="0" fillId="7" borderId="4" xfId="0" applyFill="1" applyBorder="1"/>
    <xf numFmtId="0" fontId="0" fillId="8" borderId="4" xfId="0" applyFill="1" applyBorder="1"/>
    <xf numFmtId="0" fontId="0" fillId="12" borderId="1" xfId="0" applyFill="1" applyBorder="1"/>
    <xf numFmtId="0" fontId="0" fillId="13" borderId="1" xfId="0" applyFill="1" applyBorder="1"/>
    <xf numFmtId="0" fontId="4" fillId="2" borderId="1" xfId="0" applyFont="1" applyFill="1" applyBorder="1"/>
    <xf numFmtId="0" fontId="4" fillId="11" borderId="1" xfId="0" applyFont="1" applyFill="1" applyBorder="1"/>
    <xf numFmtId="0" fontId="0" fillId="15" borderId="0" xfId="0" applyFill="1"/>
    <xf numFmtId="0" fontId="0" fillId="16" borderId="0" xfId="0" applyFill="1"/>
    <xf numFmtId="0" fontId="0" fillId="14" borderId="0" xfId="0" applyFill="1"/>
    <xf numFmtId="0" fontId="0" fillId="17" borderId="0" xfId="0" applyFill="1"/>
    <xf numFmtId="0" fontId="0" fillId="0" borderId="5" xfId="0" applyBorder="1"/>
    <xf numFmtId="0" fontId="5" fillId="9" borderId="3" xfId="0" applyFont="1" applyFill="1" applyBorder="1"/>
    <xf numFmtId="0" fontId="5" fillId="9" borderId="4" xfId="0" applyFont="1" applyFill="1" applyBorder="1"/>
    <xf numFmtId="0" fontId="4" fillId="17" borderId="1" xfId="0" applyFont="1" applyFill="1" applyBorder="1"/>
    <xf numFmtId="0" fontId="9" fillId="18" borderId="1" xfId="0" applyFont="1" applyFill="1" applyBorder="1"/>
    <xf numFmtId="0" fontId="0" fillId="19" borderId="0" xfId="0" applyFill="1"/>
    <xf numFmtId="0" fontId="6" fillId="5" borderId="3" xfId="0" applyFont="1" applyFill="1" applyBorder="1" applyAlignment="1">
      <alignment horizontal="center"/>
    </xf>
    <xf numFmtId="0" fontId="0" fillId="11" borderId="3" xfId="0" applyFill="1" applyBorder="1"/>
    <xf numFmtId="0" fontId="0" fillId="3" borderId="3" xfId="0" applyFill="1" applyBorder="1"/>
    <xf numFmtId="0" fontId="0" fillId="3" borderId="5" xfId="0" applyFill="1" applyBorder="1"/>
    <xf numFmtId="0" fontId="9" fillId="20" borderId="1" xfId="0" applyFont="1" applyFill="1" applyBorder="1"/>
    <xf numFmtId="0" fontId="4" fillId="0" borderId="1" xfId="0" applyFont="1" applyBorder="1"/>
    <xf numFmtId="0" fontId="10" fillId="0" borderId="1" xfId="0" applyFont="1" applyBorder="1"/>
    <xf numFmtId="0" fontId="0" fillId="0" borderId="8" xfId="0" applyBorder="1"/>
    <xf numFmtId="0" fontId="11" fillId="0" borderId="1" xfId="0" applyFont="1" applyBorder="1" applyAlignment="1">
      <alignment wrapText="1"/>
    </xf>
    <xf numFmtId="0" fontId="1" fillId="10" borderId="1" xfId="0" applyFont="1" applyFill="1" applyBorder="1"/>
    <xf numFmtId="0" fontId="1" fillId="4" borderId="7" xfId="0" applyFont="1" applyFill="1" applyBorder="1"/>
    <xf numFmtId="0" fontId="1" fillId="3" borderId="7" xfId="0" applyFont="1" applyFill="1" applyBorder="1"/>
    <xf numFmtId="0" fontId="1" fillId="2" borderId="7" xfId="0" applyFont="1" applyFill="1" applyBorder="1"/>
    <xf numFmtId="1" fontId="0" fillId="10" borderId="1" xfId="0" applyNumberFormat="1" applyFill="1" applyBorder="1"/>
    <xf numFmtId="0" fontId="0" fillId="0" borderId="5" xfId="0" applyBorder="1" applyAlignment="1">
      <alignment horizontal="center"/>
    </xf>
    <xf numFmtId="0" fontId="0" fillId="21" borderId="0" xfId="0" applyFill="1"/>
    <xf numFmtId="0" fontId="0" fillId="12" borderId="4" xfId="0" applyFill="1" applyBorder="1"/>
    <xf numFmtId="0" fontId="0" fillId="12" borderId="12" xfId="0" applyFill="1" applyBorder="1"/>
    <xf numFmtId="0" fontId="0" fillId="13" borderId="4" xfId="0" applyFill="1" applyBorder="1"/>
    <xf numFmtId="0" fontId="12" fillId="0" borderId="1" xfId="0" applyFont="1" applyBorder="1"/>
    <xf numFmtId="0" fontId="0" fillId="0" borderId="3" xfId="0" applyBorder="1" applyAlignment="1">
      <alignment horizontal="center"/>
    </xf>
    <xf numFmtId="0" fontId="0" fillId="12" borderId="13" xfId="0" applyFill="1" applyBorder="1"/>
    <xf numFmtId="0" fontId="0" fillId="0" borderId="8" xfId="0" applyBorder="1" applyAlignment="1">
      <alignment horizontal="center"/>
    </xf>
    <xf numFmtId="0" fontId="4" fillId="0" borderId="5" xfId="0" applyFont="1" applyBorder="1"/>
    <xf numFmtId="0" fontId="0" fillId="0" borderId="9" xfId="0" applyBorder="1"/>
    <xf numFmtId="0" fontId="10" fillId="22" borderId="1" xfId="0" applyFont="1" applyFill="1" applyBorder="1"/>
    <xf numFmtId="0" fontId="4" fillId="22" borderId="1" xfId="0" applyFont="1" applyFill="1" applyBorder="1"/>
    <xf numFmtId="0" fontId="10" fillId="8" borderId="1" xfId="0" applyFont="1" applyFill="1" applyBorder="1"/>
    <xf numFmtId="0" fontId="0" fillId="0" borderId="5" xfId="0" applyBorder="1" applyAlignment="1">
      <alignment horizontal="center" vertical="center"/>
    </xf>
    <xf numFmtId="0" fontId="0" fillId="10" borderId="3" xfId="0" applyFill="1" applyBorder="1"/>
    <xf numFmtId="164" fontId="0" fillId="0" borderId="1" xfId="0" applyNumberFormat="1" applyBorder="1"/>
    <xf numFmtId="0" fontId="3" fillId="0" borderId="1" xfId="0" applyFont="1" applyBorder="1"/>
    <xf numFmtId="0" fontId="3" fillId="0" borderId="6" xfId="0" applyFont="1" applyBorder="1"/>
    <xf numFmtId="0" fontId="3" fillId="0" borderId="11" xfId="0" applyFont="1" applyBorder="1"/>
    <xf numFmtId="0" fontId="1" fillId="10" borderId="10" xfId="0" applyFont="1" applyFill="1" applyBorder="1"/>
    <xf numFmtId="0" fontId="2" fillId="0" borderId="5" xfId="0" applyFont="1" applyBorder="1" applyAlignment="1">
      <alignment horizontal="center" vertical="center"/>
    </xf>
    <xf numFmtId="0" fontId="0" fillId="4" borderId="5" xfId="0" applyFill="1" applyBorder="1"/>
    <xf numFmtId="0" fontId="0" fillId="2" borderId="5" xfId="0" applyFill="1" applyBorder="1"/>
    <xf numFmtId="0" fontId="0" fillId="10" borderId="5" xfId="0" applyFill="1" applyBorder="1"/>
    <xf numFmtId="1" fontId="0" fillId="10" borderId="5" xfId="0" applyNumberFormat="1" applyFill="1" applyBorder="1"/>
    <xf numFmtId="0" fontId="0" fillId="10" borderId="8" xfId="0" applyFill="1" applyBorder="1"/>
    <xf numFmtId="164" fontId="0" fillId="0" borderId="5" xfId="0" applyNumberFormat="1" applyBorder="1"/>
    <xf numFmtId="0" fontId="1" fillId="11" borderId="1" xfId="0" applyFont="1" applyFill="1" applyBorder="1"/>
    <xf numFmtId="1" fontId="0" fillId="3" borderId="1" xfId="0" applyNumberFormat="1" applyFill="1" applyBorder="1"/>
    <xf numFmtId="0" fontId="0" fillId="23" borderId="1" xfId="0" applyFill="1" applyBorder="1" applyAlignment="1">
      <alignment wrapText="1"/>
    </xf>
    <xf numFmtId="0" fontId="0" fillId="23" borderId="1" xfId="0" applyFill="1" applyBorder="1" applyAlignment="1">
      <alignment vertical="center" wrapText="1"/>
    </xf>
    <xf numFmtId="0" fontId="0" fillId="23" borderId="1" xfId="0" applyFill="1" applyBorder="1"/>
    <xf numFmtId="0" fontId="0" fillId="0" borderId="12" xfId="0" applyBorder="1"/>
    <xf numFmtId="0" fontId="7" fillId="9" borderId="1" xfId="0" applyFont="1" applyFill="1" applyBorder="1"/>
    <xf numFmtId="0" fontId="0" fillId="0" borderId="14" xfId="0" applyBorder="1"/>
    <xf numFmtId="0" fontId="0" fillId="0" borderId="15" xfId="0" applyBorder="1"/>
    <xf numFmtId="0" fontId="14" fillId="9" borderId="5" xfId="0" applyFont="1" applyFill="1" applyBorder="1"/>
    <xf numFmtId="0" fontId="0" fillId="13" borderId="14" xfId="0" applyFill="1" applyBorder="1"/>
    <xf numFmtId="0" fontId="0" fillId="0" borderId="14" xfId="0" applyBorder="1" applyAlignment="1">
      <alignment vertical="center" wrapText="1"/>
    </xf>
    <xf numFmtId="0" fontId="0" fillId="0" borderId="14" xfId="0" applyBorder="1" applyAlignment="1">
      <alignment horizontal="center"/>
    </xf>
    <xf numFmtId="0" fontId="0" fillId="12" borderId="14" xfId="0" applyFill="1" applyBorder="1"/>
    <xf numFmtId="0" fontId="5" fillId="9" borderId="8" xfId="0" applyFont="1" applyFill="1" applyBorder="1" applyAlignment="1">
      <alignment horizontal="center"/>
    </xf>
    <xf numFmtId="0" fontId="14" fillId="9" borderId="8" xfId="0" applyFont="1" applyFill="1" applyBorder="1" applyAlignment="1">
      <alignment horizontal="center"/>
    </xf>
    <xf numFmtId="0" fontId="5" fillId="9" borderId="13" xfId="0" applyFont="1" applyFill="1"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5" fillId="9" borderId="14" xfId="0" applyFont="1" applyFill="1" applyBorder="1"/>
    <xf numFmtId="0" fontId="0" fillId="3" borderId="14" xfId="0" applyFill="1" applyBorder="1"/>
    <xf numFmtId="0" fontId="0" fillId="2" borderId="14" xfId="0" applyFill="1" applyBorder="1"/>
    <xf numFmtId="0" fontId="3" fillId="0" borderId="2" xfId="0" applyFont="1" applyBorder="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1" fillId="0" borderId="3" xfId="0" applyFont="1" applyBorder="1" applyAlignment="1">
      <alignment horizontal="center" vertical="center"/>
    </xf>
    <xf numFmtId="0" fontId="1" fillId="0" borderId="1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11" borderId="3" xfId="0" applyFont="1" applyFill="1" applyBorder="1" applyAlignment="1">
      <alignment horizontal="center" vertical="center"/>
    </xf>
    <xf numFmtId="0" fontId="1" fillId="11" borderId="12" xfId="0" applyFont="1" applyFill="1" applyBorder="1" applyAlignment="1">
      <alignment horizontal="center" vertical="center"/>
    </xf>
    <xf numFmtId="0" fontId="1" fillId="11" borderId="4"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4"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12" xfId="0" applyFont="1" applyFill="1" applyBorder="1" applyAlignment="1">
      <alignment horizontal="center" vertical="center"/>
    </xf>
    <xf numFmtId="0" fontId="1" fillId="10" borderId="4" xfId="0" applyFont="1" applyFill="1" applyBorder="1" applyAlignment="1">
      <alignment horizontal="center" vertical="center"/>
    </xf>
    <xf numFmtId="0" fontId="4" fillId="5" borderId="3" xfId="0" applyFont="1" applyFill="1" applyBorder="1"/>
    <xf numFmtId="0" fontId="4" fillId="5" borderId="4" xfId="0" applyFont="1" applyFill="1" applyBorder="1"/>
    <xf numFmtId="0" fontId="5" fillId="9" borderId="3" xfId="0" applyFont="1" applyFill="1" applyBorder="1"/>
    <xf numFmtId="0" fontId="5" fillId="9" borderId="4" xfId="0" applyFont="1" applyFill="1" applyBorder="1"/>
    <xf numFmtId="0" fontId="0" fillId="0" borderId="3" xfId="0" applyBorder="1" applyAlignment="1">
      <alignment horizontal="left"/>
    </xf>
    <xf numFmtId="0" fontId="0" fillId="0" borderId="4" xfId="0" applyBorder="1" applyAlignment="1">
      <alignment horizontal="left"/>
    </xf>
    <xf numFmtId="0" fontId="4" fillId="5" borderId="3" xfId="0" applyFont="1" applyFill="1" applyBorder="1" applyAlignment="1">
      <alignment horizontal="left"/>
    </xf>
    <xf numFmtId="0" fontId="4" fillId="5" borderId="4" xfId="0" applyFont="1" applyFill="1" applyBorder="1" applyAlignment="1">
      <alignment horizontal="left"/>
    </xf>
  </cellXfs>
  <cellStyles count="1">
    <cellStyle name="Normal" xfId="0" builtinId="0"/>
  </cellStyles>
  <dxfs count="20">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
      <border diagonalUp="0" diagonalDown="0">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colors>
    <mruColors>
      <color rgb="FFFCD7D7"/>
      <color rgb="FFEFD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2</xdr:col>
      <xdr:colOff>1114425</xdr:colOff>
      <xdr:row>4</xdr:row>
      <xdr:rowOff>0</xdr:rowOff>
    </xdr:from>
    <xdr:to>
      <xdr:col>2</xdr:col>
      <xdr:colOff>1304925</xdr:colOff>
      <xdr:row>5</xdr:row>
      <xdr:rowOff>0</xdr:rowOff>
    </xdr:to>
    <xdr:pic>
      <xdr:nvPicPr>
        <xdr:cNvPr id="2" name="Image 1" descr="Taunt (effect)">
          <a:extLst>
            <a:ext uri="{FF2B5EF4-FFF2-40B4-BE49-F238E27FC236}">
              <a16:creationId xmlns:a16="http://schemas.microsoft.com/office/drawing/2014/main" id="{A630D7F8-AAC0-064D-696E-D9948F525C05}"/>
            </a:ext>
          </a:extLst>
        </xdr:cNvPr>
        <xdr:cNvPicPr>
          <a:picLocks noChangeAspect="1"/>
        </xdr:cNvPicPr>
      </xdr:nvPicPr>
      <xdr:blipFill>
        <a:blip xmlns:r="http://schemas.openxmlformats.org/officeDocument/2006/relationships" r:embed="rId1"/>
        <a:stretch>
          <a:fillRect/>
        </a:stretch>
      </xdr:blipFill>
      <xdr:spPr>
        <a:xfrm>
          <a:off x="2333625" y="762000"/>
          <a:ext cx="190500" cy="19050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A2134-A6C9-4387-A000-0A3895FADDD7}" name="faiblesseresistance" displayName="faiblesseresistance" ref="C2:C4" totalsRowShown="0" headerRowDxfId="19">
  <tableColumns count="1">
    <tableColumn id="1" xr3:uid="{5ADB86AB-77E6-48C3-859C-9BBE00DA479C}" name="0.5" dataDxfId="18"/>
  </tableColumns>
  <tableStyleInfo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C58A-A239-4DC6-AAE5-5D40840BBA2C}">
  <dimension ref="A1:F17"/>
  <sheetViews>
    <sheetView topLeftCell="A2" workbookViewId="0">
      <selection activeCell="C9" sqref="C9"/>
    </sheetView>
  </sheetViews>
  <sheetFormatPr baseColWidth="10" defaultColWidth="8.7265625" defaultRowHeight="14.5"/>
  <cols>
    <col min="1" max="1" width="27.81640625" customWidth="1"/>
    <col min="2" max="2" width="15.81640625" customWidth="1"/>
    <col min="3" max="3" width="40.1796875" bestFit="1" customWidth="1"/>
    <col min="4" max="4" width="13.26953125" customWidth="1"/>
    <col min="5" max="5" width="16" customWidth="1"/>
  </cols>
  <sheetData>
    <row r="1" spans="1:6">
      <c r="A1" s="3" t="s">
        <v>26</v>
      </c>
      <c r="B1" s="3" t="s">
        <v>27</v>
      </c>
      <c r="C1" s="17" t="s">
        <v>28</v>
      </c>
      <c r="D1" s="3" t="s">
        <v>29</v>
      </c>
      <c r="E1" s="17" t="s">
        <v>30</v>
      </c>
      <c r="F1" s="3" t="s">
        <v>31</v>
      </c>
    </row>
    <row r="2" spans="1:6" ht="85.5" customHeight="1">
      <c r="A2" s="3" t="s">
        <v>20</v>
      </c>
      <c r="B2" s="3" t="s">
        <v>86</v>
      </c>
      <c r="C2" s="7" t="s">
        <v>87</v>
      </c>
      <c r="D2" s="3"/>
      <c r="E2" s="17">
        <f t="shared" ref="E2:E8" si="0">D2/2</f>
        <v>0</v>
      </c>
      <c r="F2" s="3">
        <v>0</v>
      </c>
    </row>
    <row r="3" spans="1:6">
      <c r="A3" s="64" t="s">
        <v>88</v>
      </c>
      <c r="B3" s="3" t="s">
        <v>86</v>
      </c>
      <c r="C3" s="7" t="s">
        <v>89</v>
      </c>
      <c r="D3" s="3">
        <v>60</v>
      </c>
      <c r="E3" s="17">
        <f t="shared" si="0"/>
        <v>30</v>
      </c>
      <c r="F3" s="3">
        <v>1</v>
      </c>
    </row>
    <row r="4" spans="1:6">
      <c r="A4" s="64" t="s">
        <v>90</v>
      </c>
      <c r="B4" s="3" t="s">
        <v>86</v>
      </c>
      <c r="C4" s="7" t="s">
        <v>91</v>
      </c>
      <c r="D4" s="3">
        <v>100</v>
      </c>
      <c r="E4" s="17">
        <f t="shared" si="0"/>
        <v>50</v>
      </c>
      <c r="F4" s="3">
        <v>1</v>
      </c>
    </row>
    <row r="5" spans="1:6">
      <c r="A5" s="64" t="s">
        <v>92</v>
      </c>
      <c r="B5" s="3" t="s">
        <v>86</v>
      </c>
      <c r="C5" s="7" t="s">
        <v>93</v>
      </c>
      <c r="D5" s="3">
        <v>120</v>
      </c>
      <c r="E5" s="17">
        <f t="shared" si="0"/>
        <v>60</v>
      </c>
      <c r="F5" s="3">
        <v>1</v>
      </c>
    </row>
    <row r="6" spans="1:6">
      <c r="A6" s="64" t="s">
        <v>94</v>
      </c>
      <c r="B6" s="3" t="s">
        <v>86</v>
      </c>
      <c r="C6" s="7" t="s">
        <v>95</v>
      </c>
      <c r="D6" s="3">
        <v>80</v>
      </c>
      <c r="E6" s="17">
        <f t="shared" si="0"/>
        <v>40</v>
      </c>
      <c r="F6" s="3">
        <v>1</v>
      </c>
    </row>
    <row r="7" spans="1:6">
      <c r="A7" s="64" t="s">
        <v>96</v>
      </c>
      <c r="B7" s="3" t="s">
        <v>86</v>
      </c>
      <c r="C7" s="7" t="s">
        <v>97</v>
      </c>
      <c r="D7" s="3">
        <v>120</v>
      </c>
      <c r="E7" s="17">
        <f t="shared" si="0"/>
        <v>60</v>
      </c>
      <c r="F7" s="3">
        <v>1</v>
      </c>
    </row>
    <row r="8" spans="1:6">
      <c r="A8" s="64" t="s">
        <v>98</v>
      </c>
      <c r="B8" s="3" t="s">
        <v>86</v>
      </c>
      <c r="C8" s="7" t="s">
        <v>572</v>
      </c>
      <c r="D8" s="3">
        <v>160</v>
      </c>
      <c r="E8" s="17">
        <f t="shared" si="0"/>
        <v>80</v>
      </c>
      <c r="F8" s="3">
        <v>1</v>
      </c>
    </row>
    <row r="9" spans="1:6">
      <c r="A9" s="64" t="s">
        <v>99</v>
      </c>
      <c r="B9" s="3" t="s">
        <v>86</v>
      </c>
      <c r="C9" s="7" t="s">
        <v>100</v>
      </c>
      <c r="D9" s="3">
        <v>1000</v>
      </c>
      <c r="E9" s="17">
        <f t="shared" ref="E9:E17" si="1">D9/2</f>
        <v>500</v>
      </c>
      <c r="F9" s="3">
        <v>1</v>
      </c>
    </row>
    <row r="10" spans="1:6">
      <c r="A10" s="64" t="s">
        <v>101</v>
      </c>
      <c r="B10" s="3" t="s">
        <v>86</v>
      </c>
      <c r="C10" s="7" t="s">
        <v>102</v>
      </c>
      <c r="D10" s="3">
        <v>500</v>
      </c>
      <c r="E10" s="17">
        <f t="shared" si="1"/>
        <v>250</v>
      </c>
      <c r="F10" s="3">
        <v>1</v>
      </c>
    </row>
    <row r="11" spans="1:6">
      <c r="A11" s="64" t="s">
        <v>103</v>
      </c>
      <c r="B11" s="3" t="s">
        <v>86</v>
      </c>
      <c r="C11" s="7" t="s">
        <v>104</v>
      </c>
      <c r="D11" s="3">
        <v>30</v>
      </c>
      <c r="E11" s="17">
        <f t="shared" si="1"/>
        <v>15</v>
      </c>
      <c r="F11" s="3">
        <v>1</v>
      </c>
    </row>
    <row r="12" spans="1:6">
      <c r="A12" s="64" t="s">
        <v>105</v>
      </c>
      <c r="B12" s="3" t="s">
        <v>86</v>
      </c>
      <c r="C12" s="7" t="s">
        <v>106</v>
      </c>
      <c r="D12" s="3">
        <v>30</v>
      </c>
      <c r="E12" s="17">
        <f t="shared" si="1"/>
        <v>15</v>
      </c>
      <c r="F12" s="3">
        <v>1</v>
      </c>
    </row>
    <row r="13" spans="1:6">
      <c r="A13" s="64" t="s">
        <v>107</v>
      </c>
      <c r="B13" s="3" t="s">
        <v>86</v>
      </c>
      <c r="C13" s="7" t="s">
        <v>108</v>
      </c>
      <c r="D13" s="3">
        <v>30</v>
      </c>
      <c r="E13" s="17">
        <f t="shared" si="1"/>
        <v>15</v>
      </c>
      <c r="F13" s="3">
        <v>1</v>
      </c>
    </row>
    <row r="14" spans="1:6">
      <c r="A14" s="64" t="s">
        <v>109</v>
      </c>
      <c r="B14" s="3" t="s">
        <v>86</v>
      </c>
      <c r="C14" s="7" t="s">
        <v>110</v>
      </c>
      <c r="D14" s="3">
        <v>30</v>
      </c>
      <c r="E14" s="17">
        <f t="shared" si="1"/>
        <v>15</v>
      </c>
      <c r="F14" s="3">
        <v>1</v>
      </c>
    </row>
    <row r="15" spans="1:6">
      <c r="A15" s="64" t="s">
        <v>111</v>
      </c>
      <c r="B15" s="3" t="s">
        <v>86</v>
      </c>
      <c r="C15" s="7" t="s">
        <v>112</v>
      </c>
      <c r="D15" s="3">
        <v>50</v>
      </c>
      <c r="E15" s="17">
        <f t="shared" si="1"/>
        <v>25</v>
      </c>
      <c r="F15" s="3">
        <v>1</v>
      </c>
    </row>
    <row r="16" spans="1:6" ht="29">
      <c r="A16" s="64" t="s">
        <v>113</v>
      </c>
      <c r="B16" s="3" t="s">
        <v>86</v>
      </c>
      <c r="C16" s="7" t="s">
        <v>114</v>
      </c>
      <c r="D16" s="3">
        <v>100</v>
      </c>
      <c r="E16" s="17">
        <f t="shared" si="1"/>
        <v>50</v>
      </c>
      <c r="F16" s="3">
        <v>1</v>
      </c>
    </row>
    <row r="17" spans="1:6">
      <c r="A17" s="65" t="s">
        <v>115</v>
      </c>
      <c r="B17" s="3" t="s">
        <v>86</v>
      </c>
      <c r="C17" s="67" t="s">
        <v>116</v>
      </c>
      <c r="D17" s="3">
        <v>50</v>
      </c>
      <c r="E17" s="17">
        <f t="shared" si="1"/>
        <v>25</v>
      </c>
      <c r="F17"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5402-D5B1-465B-9D7A-614854901128}">
  <dimension ref="A1:I41"/>
  <sheetViews>
    <sheetView workbookViewId="0">
      <pane ySplit="1" topLeftCell="A2" activePane="bottomLeft" state="frozen"/>
      <selection activeCell="G1" sqref="G1"/>
      <selection pane="bottomLeft" activeCell="I35" sqref="I35"/>
    </sheetView>
  </sheetViews>
  <sheetFormatPr baseColWidth="10" defaultColWidth="8.7265625" defaultRowHeight="14.5"/>
  <cols>
    <col min="2" max="2" width="10.7265625" bestFit="1" customWidth="1"/>
    <col min="5" max="5" width="9.81640625" bestFit="1" customWidth="1"/>
    <col min="6" max="6" width="10.1796875" bestFit="1" customWidth="1"/>
    <col min="7" max="7" width="40.81640625" bestFit="1" customWidth="1"/>
    <col min="9" max="9" width="82.7265625" customWidth="1"/>
  </cols>
  <sheetData>
    <row r="1" spans="1:9">
      <c r="A1" s="30" t="s">
        <v>11</v>
      </c>
      <c r="B1" s="30" t="s">
        <v>136</v>
      </c>
      <c r="C1" s="31" t="s">
        <v>137</v>
      </c>
      <c r="D1" s="31" t="s">
        <v>138</v>
      </c>
      <c r="E1" s="31" t="s">
        <v>139</v>
      </c>
      <c r="F1" s="31" t="s">
        <v>140</v>
      </c>
      <c r="G1" s="31" t="s">
        <v>141</v>
      </c>
      <c r="H1" s="31" t="s">
        <v>142</v>
      </c>
      <c r="I1" s="32" t="s">
        <v>28</v>
      </c>
    </row>
    <row r="2" spans="1:9">
      <c r="A2" s="45" t="s">
        <v>119</v>
      </c>
      <c r="B2" s="37" t="s">
        <v>9</v>
      </c>
      <c r="C2" s="25" t="s">
        <v>143</v>
      </c>
      <c r="D2" s="25">
        <v>1</v>
      </c>
      <c r="E2" s="25">
        <v>3</v>
      </c>
      <c r="F2" s="25"/>
      <c r="G2" s="25"/>
      <c r="H2" s="25"/>
      <c r="I2" s="25" t="s">
        <v>144</v>
      </c>
    </row>
    <row r="3" spans="1:9">
      <c r="A3" s="45" t="s">
        <v>119</v>
      </c>
      <c r="B3" s="38" t="s">
        <v>145</v>
      </c>
      <c r="C3" s="26" t="s">
        <v>146</v>
      </c>
      <c r="D3" s="26">
        <v>1</v>
      </c>
      <c r="E3" s="26">
        <v>3</v>
      </c>
      <c r="F3" s="26"/>
      <c r="G3" s="25"/>
      <c r="H3" s="26"/>
      <c r="I3" s="26" t="s">
        <v>147</v>
      </c>
    </row>
    <row r="4" spans="1:9">
      <c r="A4" s="45" t="s">
        <v>119</v>
      </c>
      <c r="B4" s="39" t="s">
        <v>124</v>
      </c>
      <c r="C4" s="27" t="s">
        <v>124</v>
      </c>
      <c r="D4" s="27">
        <v>1</v>
      </c>
      <c r="E4" s="27">
        <v>3</v>
      </c>
      <c r="F4" s="27"/>
      <c r="G4" s="25"/>
      <c r="H4" s="27"/>
      <c r="I4" s="27" t="s">
        <v>148</v>
      </c>
    </row>
    <row r="5" spans="1:9">
      <c r="A5" s="45" t="s">
        <v>119</v>
      </c>
      <c r="B5" s="37" t="s">
        <v>7</v>
      </c>
      <c r="C5" s="25" t="s">
        <v>143</v>
      </c>
      <c r="D5" s="25">
        <v>1</v>
      </c>
      <c r="E5" s="25">
        <v>5</v>
      </c>
      <c r="F5" s="25"/>
      <c r="G5" s="25"/>
      <c r="H5" s="25"/>
      <c r="I5" s="25" t="s">
        <v>149</v>
      </c>
    </row>
    <row r="6" spans="1:9">
      <c r="A6" s="45" t="s">
        <v>119</v>
      </c>
      <c r="B6" s="38" t="s">
        <v>150</v>
      </c>
      <c r="C6" s="26" t="s">
        <v>146</v>
      </c>
      <c r="D6" s="26">
        <v>1</v>
      </c>
      <c r="E6" s="26">
        <v>5</v>
      </c>
      <c r="F6" s="26"/>
      <c r="G6" s="25"/>
      <c r="H6" s="26"/>
      <c r="I6" s="26" t="s">
        <v>151</v>
      </c>
    </row>
    <row r="7" spans="1:9">
      <c r="A7" s="45" t="s">
        <v>119</v>
      </c>
      <c r="B7" s="39" t="s">
        <v>152</v>
      </c>
      <c r="C7" s="27" t="s">
        <v>124</v>
      </c>
      <c r="D7" s="27">
        <v>1</v>
      </c>
      <c r="E7" s="27">
        <v>5</v>
      </c>
      <c r="F7" s="27"/>
      <c r="G7" s="25"/>
      <c r="H7" s="27"/>
      <c r="I7" s="27" t="s">
        <v>153</v>
      </c>
    </row>
    <row r="8" spans="1:9">
      <c r="A8" s="45" t="s">
        <v>119</v>
      </c>
      <c r="B8" s="37" t="s">
        <v>8</v>
      </c>
      <c r="C8" s="25" t="s">
        <v>143</v>
      </c>
      <c r="D8" s="25">
        <v>2</v>
      </c>
      <c r="E8" s="25">
        <v>7</v>
      </c>
      <c r="F8" s="25"/>
      <c r="G8" s="25"/>
      <c r="H8" s="25"/>
      <c r="I8" s="25" t="s">
        <v>154</v>
      </c>
    </row>
    <row r="9" spans="1:9">
      <c r="A9" s="45" t="s">
        <v>119</v>
      </c>
      <c r="B9" s="38" t="s">
        <v>155</v>
      </c>
      <c r="C9" s="26" t="s">
        <v>146</v>
      </c>
      <c r="D9" s="26">
        <v>2</v>
      </c>
      <c r="E9" s="26">
        <v>7</v>
      </c>
      <c r="F9" s="26"/>
      <c r="G9" s="25"/>
      <c r="H9" s="26"/>
      <c r="I9" s="26" t="s">
        <v>156</v>
      </c>
    </row>
    <row r="10" spans="1:9">
      <c r="A10" s="45" t="s">
        <v>119</v>
      </c>
      <c r="B10" s="39" t="s">
        <v>157</v>
      </c>
      <c r="C10" s="27" t="s">
        <v>124</v>
      </c>
      <c r="D10" s="27">
        <v>2</v>
      </c>
      <c r="E10" s="27">
        <v>7</v>
      </c>
      <c r="F10" s="27"/>
      <c r="G10" s="25"/>
      <c r="H10" s="27"/>
      <c r="I10" s="27" t="s">
        <v>158</v>
      </c>
    </row>
    <row r="11" spans="1:9">
      <c r="A11" s="45" t="s">
        <v>119</v>
      </c>
      <c r="B11" s="40" t="s">
        <v>159</v>
      </c>
      <c r="C11" s="15" t="s">
        <v>160</v>
      </c>
      <c r="D11" s="15">
        <v>3</v>
      </c>
      <c r="E11" s="15">
        <v>8</v>
      </c>
      <c r="F11" s="15"/>
      <c r="G11" s="25"/>
      <c r="H11" s="15"/>
      <c r="I11" s="15" t="s">
        <v>161</v>
      </c>
    </row>
    <row r="12" spans="1:9">
      <c r="A12" s="45" t="s">
        <v>119</v>
      </c>
      <c r="B12" s="41" t="s">
        <v>162</v>
      </c>
      <c r="C12" s="13" t="s">
        <v>163</v>
      </c>
      <c r="D12" s="13">
        <v>3</v>
      </c>
      <c r="E12" s="13">
        <v>8</v>
      </c>
      <c r="F12" s="13"/>
      <c r="G12" s="25"/>
      <c r="H12" s="13"/>
      <c r="I12" s="13" t="s">
        <v>164</v>
      </c>
    </row>
    <row r="13" spans="1:9">
      <c r="A13" s="45" t="s">
        <v>119</v>
      </c>
      <c r="B13" s="42" t="s">
        <v>165</v>
      </c>
      <c r="C13" s="3"/>
      <c r="D13" s="3">
        <v>5</v>
      </c>
      <c r="E13" s="3">
        <v>15</v>
      </c>
      <c r="F13" s="3"/>
      <c r="G13" s="25"/>
      <c r="H13" s="3"/>
      <c r="I13" s="3" t="s">
        <v>166</v>
      </c>
    </row>
    <row r="14" spans="1:9">
      <c r="A14" s="45" t="s">
        <v>119</v>
      </c>
      <c r="B14" s="43" t="s">
        <v>167</v>
      </c>
      <c r="C14" s="28" t="s">
        <v>168</v>
      </c>
      <c r="D14" s="28"/>
      <c r="E14" s="28" t="s">
        <v>169</v>
      </c>
      <c r="F14" s="28"/>
      <c r="G14" s="25"/>
      <c r="H14" s="28"/>
      <c r="I14" s="28" t="s">
        <v>170</v>
      </c>
    </row>
    <row r="15" spans="1:9">
      <c r="A15" s="45" t="s">
        <v>119</v>
      </c>
      <c r="B15" s="42" t="s">
        <v>171</v>
      </c>
      <c r="C15" s="3" t="s">
        <v>169</v>
      </c>
      <c r="D15" s="3">
        <v>2</v>
      </c>
      <c r="E15" s="3" t="s">
        <v>169</v>
      </c>
      <c r="F15" s="3" t="s">
        <v>169</v>
      </c>
      <c r="G15" s="25" t="s">
        <v>575</v>
      </c>
      <c r="H15" s="3" t="s">
        <v>169</v>
      </c>
      <c r="I15" s="3" t="s">
        <v>172</v>
      </c>
    </row>
    <row r="16" spans="1:9">
      <c r="A16" s="45" t="s">
        <v>119</v>
      </c>
      <c r="B16" s="42" t="s">
        <v>173</v>
      </c>
      <c r="C16" s="3" t="s">
        <v>169</v>
      </c>
      <c r="D16" s="3">
        <v>1</v>
      </c>
      <c r="E16" s="3" t="s">
        <v>169</v>
      </c>
      <c r="F16" s="3" t="s">
        <v>169</v>
      </c>
      <c r="G16" s="25" t="s">
        <v>576</v>
      </c>
      <c r="H16" s="3">
        <v>2</v>
      </c>
      <c r="I16" s="3" t="s">
        <v>174</v>
      </c>
    </row>
    <row r="17" spans="1:9">
      <c r="A17" s="45" t="s">
        <v>119</v>
      </c>
      <c r="B17" s="42" t="s">
        <v>227</v>
      </c>
      <c r="C17" s="3" t="s">
        <v>169</v>
      </c>
      <c r="D17" s="3">
        <v>3</v>
      </c>
      <c r="E17" s="3" t="s">
        <v>169</v>
      </c>
      <c r="F17" s="3" t="s">
        <v>169</v>
      </c>
      <c r="G17" s="25" t="s">
        <v>577</v>
      </c>
      <c r="H17" s="3">
        <v>1</v>
      </c>
      <c r="I17" s="3" t="s">
        <v>574</v>
      </c>
    </row>
    <row r="18" spans="1:9">
      <c r="A18" s="45" t="s">
        <v>119</v>
      </c>
      <c r="B18" s="42" t="s">
        <v>175</v>
      </c>
      <c r="C18" s="3" t="s">
        <v>169</v>
      </c>
      <c r="D18" s="3">
        <v>1</v>
      </c>
      <c r="E18" s="3" t="s">
        <v>169</v>
      </c>
      <c r="F18" s="3" t="s">
        <v>169</v>
      </c>
      <c r="G18" s="25" t="s">
        <v>578</v>
      </c>
      <c r="H18" s="3">
        <v>2</v>
      </c>
      <c r="I18" s="3" t="s">
        <v>176</v>
      </c>
    </row>
    <row r="19" spans="1:9">
      <c r="A19" s="45" t="s">
        <v>119</v>
      </c>
      <c r="B19" s="42" t="s">
        <v>177</v>
      </c>
      <c r="C19" s="3" t="s">
        <v>169</v>
      </c>
      <c r="D19" s="3">
        <v>3</v>
      </c>
      <c r="E19" s="3" t="s">
        <v>169</v>
      </c>
      <c r="F19" s="3" t="s">
        <v>169</v>
      </c>
      <c r="G19" s="25" t="s">
        <v>579</v>
      </c>
      <c r="H19" s="3" t="s">
        <v>169</v>
      </c>
      <c r="I19" s="53" t="s">
        <v>178</v>
      </c>
    </row>
    <row r="20" spans="1:9">
      <c r="A20" s="46" t="s">
        <v>179</v>
      </c>
      <c r="B20" s="42" t="s">
        <v>180</v>
      </c>
      <c r="C20" s="3" t="s">
        <v>169</v>
      </c>
      <c r="D20" s="3">
        <v>2</v>
      </c>
      <c r="E20" s="3" t="s">
        <v>169</v>
      </c>
      <c r="F20" s="3" t="s">
        <v>169</v>
      </c>
      <c r="G20" s="25" t="s">
        <v>580</v>
      </c>
      <c r="H20" s="17">
        <v>3</v>
      </c>
      <c r="I20" s="3" t="s">
        <v>181</v>
      </c>
    </row>
    <row r="21" spans="1:9">
      <c r="A21" s="46" t="s">
        <v>179</v>
      </c>
      <c r="B21" s="42" t="s">
        <v>182</v>
      </c>
      <c r="C21" s="3" t="s">
        <v>169</v>
      </c>
      <c r="D21" s="3">
        <v>2</v>
      </c>
      <c r="E21" s="3" t="s">
        <v>169</v>
      </c>
      <c r="F21" s="3" t="s">
        <v>169</v>
      </c>
      <c r="G21" s="25" t="s">
        <v>581</v>
      </c>
      <c r="H21" s="17">
        <v>2</v>
      </c>
      <c r="I21" s="3" t="s">
        <v>183</v>
      </c>
    </row>
    <row r="22" spans="1:9">
      <c r="A22" s="46" t="s">
        <v>179</v>
      </c>
      <c r="B22" s="42" t="s">
        <v>184</v>
      </c>
      <c r="C22" s="3" t="s">
        <v>169</v>
      </c>
      <c r="D22" s="3">
        <v>1</v>
      </c>
      <c r="E22" s="3" t="s">
        <v>169</v>
      </c>
      <c r="F22" s="3" t="s">
        <v>169</v>
      </c>
      <c r="G22" s="25" t="s">
        <v>582</v>
      </c>
      <c r="H22" s="17">
        <v>2</v>
      </c>
      <c r="I22" s="3" t="s">
        <v>185</v>
      </c>
    </row>
    <row r="23" spans="1:9">
      <c r="A23" s="46" t="s">
        <v>179</v>
      </c>
      <c r="B23" s="42" t="s">
        <v>186</v>
      </c>
      <c r="C23" s="3" t="s">
        <v>169</v>
      </c>
      <c r="D23" s="3">
        <v>1</v>
      </c>
      <c r="E23" s="3" t="s">
        <v>169</v>
      </c>
      <c r="F23" s="3" t="s">
        <v>169</v>
      </c>
      <c r="G23" s="25" t="s">
        <v>583</v>
      </c>
      <c r="H23" s="3" t="s">
        <v>169</v>
      </c>
      <c r="I23" s="36" t="s">
        <v>187</v>
      </c>
    </row>
    <row r="24" spans="1:9">
      <c r="A24" s="45" t="s">
        <v>119</v>
      </c>
      <c r="B24" s="42" t="s">
        <v>188</v>
      </c>
      <c r="C24" s="3" t="s">
        <v>169</v>
      </c>
      <c r="D24" s="3">
        <v>1</v>
      </c>
      <c r="E24" s="3" t="s">
        <v>169</v>
      </c>
      <c r="F24" s="3" t="s">
        <v>169</v>
      </c>
      <c r="G24" s="25" t="s">
        <v>584</v>
      </c>
      <c r="H24" s="3" t="s">
        <v>169</v>
      </c>
      <c r="I24" s="3" t="s">
        <v>599</v>
      </c>
    </row>
    <row r="25" spans="1:9">
      <c r="A25" s="45" t="s">
        <v>119</v>
      </c>
      <c r="B25" s="42" t="s">
        <v>190</v>
      </c>
      <c r="C25" s="3" t="s">
        <v>169</v>
      </c>
      <c r="D25" s="3">
        <v>2</v>
      </c>
      <c r="E25" s="3" t="s">
        <v>169</v>
      </c>
      <c r="F25" s="3" t="s">
        <v>169</v>
      </c>
      <c r="G25" s="25" t="s">
        <v>585</v>
      </c>
      <c r="H25" s="3" t="s">
        <v>169</v>
      </c>
      <c r="I25" s="3" t="s">
        <v>191</v>
      </c>
    </row>
    <row r="26" spans="1:9">
      <c r="A26" s="46" t="s">
        <v>179</v>
      </c>
      <c r="B26" s="44" t="s">
        <v>192</v>
      </c>
      <c r="C26" s="29" t="s">
        <v>193</v>
      </c>
      <c r="D26" s="29">
        <v>1</v>
      </c>
      <c r="E26" s="29" t="s">
        <v>169</v>
      </c>
      <c r="F26" s="29">
        <v>3</v>
      </c>
      <c r="G26" s="25"/>
      <c r="H26" s="29" t="s">
        <v>169</v>
      </c>
      <c r="I26" s="29" t="s">
        <v>194</v>
      </c>
    </row>
    <row r="27" spans="1:9">
      <c r="A27" s="46" t="s">
        <v>179</v>
      </c>
      <c r="B27" s="44" t="s">
        <v>195</v>
      </c>
      <c r="C27" s="29" t="s">
        <v>193</v>
      </c>
      <c r="D27" s="29">
        <v>1</v>
      </c>
      <c r="E27" s="29" t="s">
        <v>169</v>
      </c>
      <c r="F27" s="29">
        <v>2</v>
      </c>
      <c r="G27" s="25" t="s">
        <v>586</v>
      </c>
      <c r="H27" s="29">
        <v>3</v>
      </c>
      <c r="I27" s="29" t="s">
        <v>196</v>
      </c>
    </row>
    <row r="28" spans="1:9">
      <c r="A28" s="45" t="s">
        <v>119</v>
      </c>
      <c r="B28" s="44" t="s">
        <v>197</v>
      </c>
      <c r="C28" s="29" t="s">
        <v>193</v>
      </c>
      <c r="D28" s="29">
        <v>1</v>
      </c>
      <c r="E28" s="29">
        <v>3</v>
      </c>
      <c r="F28" s="29" t="s">
        <v>169</v>
      </c>
      <c r="G28" s="25"/>
      <c r="H28" s="29" t="s">
        <v>169</v>
      </c>
      <c r="I28" s="29" t="s">
        <v>198</v>
      </c>
    </row>
    <row r="29" spans="1:9">
      <c r="A29" s="46" t="s">
        <v>179</v>
      </c>
      <c r="B29" s="44" t="s">
        <v>199</v>
      </c>
      <c r="C29" s="29" t="s">
        <v>193</v>
      </c>
      <c r="D29" s="29">
        <v>2</v>
      </c>
      <c r="E29" s="29" t="s">
        <v>169</v>
      </c>
      <c r="F29" s="29">
        <v>7</v>
      </c>
      <c r="G29" s="25"/>
      <c r="H29" s="29" t="s">
        <v>169</v>
      </c>
      <c r="I29" s="29" t="s">
        <v>200</v>
      </c>
    </row>
    <row r="30" spans="1:9">
      <c r="A30" s="46" t="s">
        <v>179</v>
      </c>
      <c r="B30" s="44" t="s">
        <v>201</v>
      </c>
      <c r="C30" s="29" t="s">
        <v>193</v>
      </c>
      <c r="D30" s="29">
        <v>2</v>
      </c>
      <c r="E30" s="29" t="s">
        <v>169</v>
      </c>
      <c r="F30" s="29">
        <v>4</v>
      </c>
      <c r="G30" s="25" t="s">
        <v>587</v>
      </c>
      <c r="H30" s="29">
        <v>4</v>
      </c>
      <c r="I30" s="29" t="s">
        <v>202</v>
      </c>
    </row>
    <row r="31" spans="1:9">
      <c r="A31" s="45" t="s">
        <v>119</v>
      </c>
      <c r="B31" s="44" t="s">
        <v>203</v>
      </c>
      <c r="C31" s="29" t="s">
        <v>193</v>
      </c>
      <c r="D31" s="29">
        <v>2</v>
      </c>
      <c r="E31" s="29">
        <v>5</v>
      </c>
      <c r="F31" s="29" t="s">
        <v>169</v>
      </c>
      <c r="G31" s="25"/>
      <c r="H31" s="29" t="s">
        <v>169</v>
      </c>
      <c r="I31" s="29" t="s">
        <v>204</v>
      </c>
    </row>
    <row r="32" spans="1:9">
      <c r="A32" s="46" t="s">
        <v>179</v>
      </c>
      <c r="B32" s="44" t="s">
        <v>205</v>
      </c>
      <c r="C32" s="29" t="s">
        <v>193</v>
      </c>
      <c r="D32" s="29">
        <v>3</v>
      </c>
      <c r="E32" s="29" t="s">
        <v>169</v>
      </c>
      <c r="F32" s="29">
        <v>15</v>
      </c>
      <c r="G32" s="25"/>
      <c r="H32" s="29" t="s">
        <v>169</v>
      </c>
      <c r="I32" s="29" t="s">
        <v>206</v>
      </c>
    </row>
    <row r="33" spans="1:9">
      <c r="A33" s="46" t="s">
        <v>179</v>
      </c>
      <c r="B33" s="44" t="s">
        <v>207</v>
      </c>
      <c r="C33" s="29" t="s">
        <v>193</v>
      </c>
      <c r="D33" s="29">
        <v>3</v>
      </c>
      <c r="E33" s="29" t="s">
        <v>169</v>
      </c>
      <c r="F33" s="29">
        <v>6</v>
      </c>
      <c r="G33" s="25" t="s">
        <v>588</v>
      </c>
      <c r="H33" s="29">
        <v>5</v>
      </c>
      <c r="I33" s="29" t="s">
        <v>208</v>
      </c>
    </row>
    <row r="34" spans="1:9">
      <c r="A34" s="45" t="s">
        <v>119</v>
      </c>
      <c r="B34" s="44" t="s">
        <v>209</v>
      </c>
      <c r="C34" s="29" t="s">
        <v>193</v>
      </c>
      <c r="D34" s="29">
        <v>3</v>
      </c>
      <c r="E34" s="29">
        <v>7</v>
      </c>
      <c r="F34" s="29" t="s">
        <v>169</v>
      </c>
      <c r="G34" s="25"/>
      <c r="H34" s="29" t="s">
        <v>169</v>
      </c>
      <c r="I34" s="29" t="s">
        <v>210</v>
      </c>
    </row>
    <row r="35" spans="1:9">
      <c r="A35" s="46" t="s">
        <v>179</v>
      </c>
      <c r="B35" s="44" t="s">
        <v>211</v>
      </c>
      <c r="C35" s="29" t="s">
        <v>193</v>
      </c>
      <c r="D35" s="29">
        <v>2</v>
      </c>
      <c r="E35" s="29" t="s">
        <v>169</v>
      </c>
      <c r="F35" s="29" t="s">
        <v>169</v>
      </c>
      <c r="G35" s="25" t="s">
        <v>589</v>
      </c>
      <c r="H35" s="29" t="s">
        <v>169</v>
      </c>
      <c r="I35" s="29" t="s">
        <v>212</v>
      </c>
    </row>
    <row r="36" spans="1:9">
      <c r="A36" s="46" t="s">
        <v>179</v>
      </c>
      <c r="B36" s="44" t="s">
        <v>213</v>
      </c>
      <c r="C36" s="29" t="s">
        <v>193</v>
      </c>
      <c r="D36" s="29">
        <v>3</v>
      </c>
      <c r="E36" s="29" t="s">
        <v>169</v>
      </c>
      <c r="F36" s="29">
        <v>5</v>
      </c>
      <c r="G36" s="25"/>
      <c r="H36" s="29" t="s">
        <v>169</v>
      </c>
      <c r="I36" s="29" t="s">
        <v>214</v>
      </c>
    </row>
    <row r="37" spans="1:9">
      <c r="A37" s="46" t="s">
        <v>179</v>
      </c>
      <c r="B37" s="44" t="s">
        <v>215</v>
      </c>
      <c r="C37" s="29" t="s">
        <v>193</v>
      </c>
      <c r="D37" s="29">
        <v>4</v>
      </c>
      <c r="E37" s="29" t="s">
        <v>169</v>
      </c>
      <c r="F37" s="29">
        <v>12</v>
      </c>
      <c r="G37" s="25"/>
      <c r="H37" s="29" t="s">
        <v>169</v>
      </c>
      <c r="I37" s="29" t="s">
        <v>214</v>
      </c>
    </row>
    <row r="38" spans="1:9">
      <c r="A38" s="46" t="s">
        <v>179</v>
      </c>
      <c r="B38" s="44" t="s">
        <v>216</v>
      </c>
      <c r="C38" s="29" t="s">
        <v>193</v>
      </c>
      <c r="D38" s="29">
        <v>5</v>
      </c>
      <c r="E38" s="29" t="s">
        <v>169</v>
      </c>
      <c r="F38" s="29">
        <v>20</v>
      </c>
      <c r="G38" s="25"/>
      <c r="H38" s="29" t="s">
        <v>169</v>
      </c>
      <c r="I38" s="29" t="s">
        <v>214</v>
      </c>
    </row>
    <row r="39" spans="1:9">
      <c r="A39" s="46" t="s">
        <v>179</v>
      </c>
      <c r="B39" s="44" t="s">
        <v>217</v>
      </c>
      <c r="C39" s="29" t="s">
        <v>193</v>
      </c>
      <c r="D39" s="29">
        <v>2</v>
      </c>
      <c r="E39" s="29" t="s">
        <v>169</v>
      </c>
      <c r="F39" s="29" t="s">
        <v>169</v>
      </c>
      <c r="G39" s="25" t="s">
        <v>590</v>
      </c>
      <c r="H39" s="29" t="s">
        <v>169</v>
      </c>
      <c r="I39" s="29" t="s">
        <v>218</v>
      </c>
    </row>
    <row r="40" spans="1:9">
      <c r="A40" s="46" t="s">
        <v>179</v>
      </c>
      <c r="B40" s="44" t="s">
        <v>219</v>
      </c>
      <c r="C40" s="29" t="s">
        <v>193</v>
      </c>
      <c r="D40" s="29">
        <v>1</v>
      </c>
      <c r="E40" s="29" t="s">
        <v>169</v>
      </c>
      <c r="F40" s="29" t="s">
        <v>169</v>
      </c>
      <c r="G40" s="25" t="s">
        <v>591</v>
      </c>
      <c r="H40" s="29">
        <v>3</v>
      </c>
      <c r="I40" s="29" t="s">
        <v>220</v>
      </c>
    </row>
    <row r="41" spans="1:9">
      <c r="A41" s="45" t="s">
        <v>119</v>
      </c>
      <c r="B41" s="44" t="s">
        <v>125</v>
      </c>
      <c r="C41" s="29" t="s">
        <v>193</v>
      </c>
      <c r="D41" s="29">
        <v>4</v>
      </c>
      <c r="E41" s="29">
        <v>15</v>
      </c>
      <c r="F41" s="29" t="s">
        <v>169</v>
      </c>
      <c r="G41" s="25"/>
      <c r="H41" s="29" t="s">
        <v>169</v>
      </c>
      <c r="I41" s="29"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9474-7571-4EB8-AF29-E7C74AC91F5C}">
  <dimension ref="A1:C24"/>
  <sheetViews>
    <sheetView workbookViewId="0">
      <pane ySplit="1" topLeftCell="A2" activePane="bottomLeft" state="frozen"/>
      <selection pane="bottomLeft" activeCell="B11" sqref="B11"/>
    </sheetView>
  </sheetViews>
  <sheetFormatPr baseColWidth="10" defaultColWidth="8.7265625" defaultRowHeight="14.5"/>
  <cols>
    <col min="1" max="1" width="14.36328125" customWidth="1"/>
    <col min="2" max="2" width="82.7265625" customWidth="1"/>
    <col min="3" max="3" width="40.7265625" bestFit="1" customWidth="1"/>
  </cols>
  <sheetData>
    <row r="1" spans="1:3">
      <c r="A1" s="23" t="s">
        <v>222</v>
      </c>
      <c r="B1" s="23" t="s">
        <v>592</v>
      </c>
      <c r="C1" s="35" t="s">
        <v>224</v>
      </c>
    </row>
    <row r="2" spans="1:3">
      <c r="A2" s="28" t="s">
        <v>123</v>
      </c>
      <c r="B2" s="28" t="s">
        <v>225</v>
      </c>
      <c r="C2" s="28" t="s">
        <v>226</v>
      </c>
    </row>
    <row r="3" spans="1:3">
      <c r="A3" s="28" t="s">
        <v>227</v>
      </c>
      <c r="B3" s="28" t="s">
        <v>228</v>
      </c>
      <c r="C3" s="28" t="s">
        <v>229</v>
      </c>
    </row>
    <row r="4" spans="1:3">
      <c r="A4" s="28" t="s">
        <v>230</v>
      </c>
      <c r="B4" s="28" t="s">
        <v>228</v>
      </c>
      <c r="C4" s="28" t="s">
        <v>231</v>
      </c>
    </row>
    <row r="5" spans="1:3">
      <c r="A5" s="28" t="s">
        <v>129</v>
      </c>
      <c r="B5" s="28" t="s">
        <v>232</v>
      </c>
      <c r="C5" s="28" t="s">
        <v>233</v>
      </c>
    </row>
    <row r="6" spans="1:3">
      <c r="A6" s="27" t="s">
        <v>234</v>
      </c>
      <c r="B6" s="27" t="s">
        <v>235</v>
      </c>
      <c r="C6" s="27" t="s">
        <v>236</v>
      </c>
    </row>
    <row r="7" spans="1:3">
      <c r="A7" s="107" t="s">
        <v>237</v>
      </c>
      <c r="B7" s="107" t="s">
        <v>238</v>
      </c>
      <c r="C7" s="107" t="s">
        <v>239</v>
      </c>
    </row>
    <row r="8" spans="1:3">
      <c r="A8" s="3" t="s">
        <v>240</v>
      </c>
      <c r="B8" s="3" t="s">
        <v>241</v>
      </c>
      <c r="C8" s="3" t="s">
        <v>236</v>
      </c>
    </row>
    <row r="9" spans="1:3">
      <c r="A9" s="11" t="s">
        <v>180</v>
      </c>
      <c r="B9" s="11" t="s">
        <v>242</v>
      </c>
      <c r="C9" s="11" t="s">
        <v>229</v>
      </c>
    </row>
    <row r="10" spans="1:3">
      <c r="A10" s="15" t="s">
        <v>182</v>
      </c>
      <c r="B10" s="15" t="s">
        <v>243</v>
      </c>
      <c r="C10" s="15" t="s">
        <v>229</v>
      </c>
    </row>
    <row r="11" spans="1:3">
      <c r="A11" s="15" t="s">
        <v>184</v>
      </c>
      <c r="B11" s="15" t="s">
        <v>244</v>
      </c>
      <c r="C11" s="15" t="s">
        <v>229</v>
      </c>
    </row>
    <row r="12" spans="1:3">
      <c r="A12" s="15" t="s">
        <v>546</v>
      </c>
      <c r="B12" s="15" t="s">
        <v>610</v>
      </c>
      <c r="C12" s="15" t="s">
        <v>229</v>
      </c>
    </row>
    <row r="13" spans="1:3">
      <c r="A13" s="13" t="s">
        <v>245</v>
      </c>
      <c r="B13" s="13" t="s">
        <v>246</v>
      </c>
      <c r="C13" s="13" t="s">
        <v>229</v>
      </c>
    </row>
    <row r="14" spans="1:3">
      <c r="A14" s="13" t="s">
        <v>247</v>
      </c>
      <c r="B14" s="13" t="s">
        <v>248</v>
      </c>
      <c r="C14" s="13" t="s">
        <v>229</v>
      </c>
    </row>
    <row r="15" spans="1:3">
      <c r="A15" s="13" t="s">
        <v>249</v>
      </c>
      <c r="B15" s="13" t="s">
        <v>250</v>
      </c>
      <c r="C15" s="13" t="s">
        <v>229</v>
      </c>
    </row>
    <row r="16" spans="1:3">
      <c r="A16" s="29" t="s">
        <v>219</v>
      </c>
      <c r="B16" s="29" t="s">
        <v>251</v>
      </c>
      <c r="C16" s="29" t="s">
        <v>229</v>
      </c>
    </row>
    <row r="17" spans="1:3">
      <c r="A17" s="11" t="s">
        <v>252</v>
      </c>
      <c r="B17" s="11" t="s">
        <v>253</v>
      </c>
      <c r="C17" s="11" t="s">
        <v>229</v>
      </c>
    </row>
    <row r="18" spans="1:3">
      <c r="A18" s="96" t="s">
        <v>254</v>
      </c>
      <c r="B18" s="96" t="s">
        <v>255</v>
      </c>
      <c r="C18" s="96" t="s">
        <v>229</v>
      </c>
    </row>
    <row r="19" spans="1:3">
      <c r="A19" s="121" t="s">
        <v>188</v>
      </c>
      <c r="B19" s="121" t="s">
        <v>600</v>
      </c>
      <c r="C19" s="121" t="s">
        <v>601</v>
      </c>
    </row>
    <row r="20" spans="1:3">
      <c r="A20" s="108" t="s">
        <v>321</v>
      </c>
      <c r="B20" s="108" t="s">
        <v>602</v>
      </c>
      <c r="C20" s="108" t="s">
        <v>609</v>
      </c>
    </row>
    <row r="21" spans="1:3">
      <c r="A21" s="108" t="s">
        <v>326</v>
      </c>
      <c r="B21" s="108" t="s">
        <v>605</v>
      </c>
      <c r="C21" s="108" t="s">
        <v>601</v>
      </c>
    </row>
    <row r="22" spans="1:3">
      <c r="A22" s="121" t="s">
        <v>211</v>
      </c>
      <c r="B22" s="121" t="s">
        <v>608</v>
      </c>
      <c r="C22" s="121" t="s">
        <v>601</v>
      </c>
    </row>
    <row r="23" spans="1:3">
      <c r="A23" s="122" t="s">
        <v>327</v>
      </c>
      <c r="B23" s="122" t="s">
        <v>606</v>
      </c>
      <c r="C23" s="122" t="s">
        <v>601</v>
      </c>
    </row>
    <row r="24" spans="1:3">
      <c r="A24" s="108" t="s">
        <v>331</v>
      </c>
      <c r="B24" s="108" t="s">
        <v>607</v>
      </c>
      <c r="C24" s="108" t="s">
        <v>601</v>
      </c>
    </row>
  </sheetData>
  <conditionalFormatting sqref="A19:A24">
    <cfRule type="cellIs" dxfId="17" priority="1" operator="equal">
      <formula>"Dextérité"</formula>
    </cfRule>
    <cfRule type="cellIs" dxfId="16" priority="2" operator="equal">
      <formula>"Force"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8FC4-016A-49B4-9050-254146F5DBEC}">
  <dimension ref="A1:H41"/>
  <sheetViews>
    <sheetView workbookViewId="0">
      <pane ySplit="1" topLeftCell="A11" activePane="bottomLeft" state="frozen"/>
      <selection pane="bottomLeft" activeCell="B2" sqref="B2"/>
    </sheetView>
  </sheetViews>
  <sheetFormatPr baseColWidth="10" defaultColWidth="8.7265625" defaultRowHeight="14.5"/>
  <cols>
    <col min="2" max="2" width="10.7265625" bestFit="1" customWidth="1"/>
    <col min="5" max="5" width="9.81640625" bestFit="1" customWidth="1"/>
    <col min="6" max="6" width="10.1796875" bestFit="1" customWidth="1"/>
    <col min="8" max="8" width="82.7265625" customWidth="1"/>
  </cols>
  <sheetData>
    <row r="1" spans="1:8">
      <c r="A1" s="30" t="s">
        <v>564</v>
      </c>
      <c r="B1" s="30" t="s">
        <v>222</v>
      </c>
      <c r="C1" s="31" t="s">
        <v>256</v>
      </c>
      <c r="D1" s="31" t="s">
        <v>257</v>
      </c>
      <c r="E1" s="31" t="s">
        <v>258</v>
      </c>
      <c r="F1" s="31" t="s">
        <v>259</v>
      </c>
      <c r="G1" s="31" t="s">
        <v>142</v>
      </c>
      <c r="H1" s="32" t="s">
        <v>28</v>
      </c>
    </row>
    <row r="2" spans="1:8">
      <c r="A2" s="45" t="s">
        <v>119</v>
      </c>
      <c r="B2" s="37" t="s">
        <v>9</v>
      </c>
      <c r="C2" s="25" t="s">
        <v>143</v>
      </c>
      <c r="D2" s="25">
        <v>1</v>
      </c>
      <c r="E2" s="25">
        <v>3</v>
      </c>
      <c r="F2" s="25"/>
      <c r="G2" s="25"/>
      <c r="H2" s="25" t="s">
        <v>144</v>
      </c>
    </row>
    <row r="3" spans="1:8">
      <c r="A3" s="45" t="s">
        <v>119</v>
      </c>
      <c r="B3" s="38" t="s">
        <v>145</v>
      </c>
      <c r="C3" s="26" t="s">
        <v>146</v>
      </c>
      <c r="D3" s="26">
        <v>1</v>
      </c>
      <c r="E3" s="26">
        <v>3</v>
      </c>
      <c r="F3" s="26"/>
      <c r="G3" s="26"/>
      <c r="H3" s="26" t="s">
        <v>147</v>
      </c>
    </row>
    <row r="4" spans="1:8">
      <c r="A4" s="45" t="s">
        <v>119</v>
      </c>
      <c r="B4" s="39" t="s">
        <v>124</v>
      </c>
      <c r="C4" s="27" t="s">
        <v>124</v>
      </c>
      <c r="D4" s="27">
        <v>1</v>
      </c>
      <c r="E4" s="27">
        <v>3</v>
      </c>
      <c r="F4" s="27"/>
      <c r="G4" s="27"/>
      <c r="H4" s="27" t="s">
        <v>148</v>
      </c>
    </row>
    <row r="5" spans="1:8">
      <c r="A5" s="45" t="s">
        <v>119</v>
      </c>
      <c r="B5" s="37" t="s">
        <v>7</v>
      </c>
      <c r="C5" s="25" t="s">
        <v>143</v>
      </c>
      <c r="D5" s="25">
        <v>1</v>
      </c>
      <c r="E5" s="25">
        <v>5</v>
      </c>
      <c r="F5" s="25"/>
      <c r="G5" s="25"/>
      <c r="H5" s="25" t="s">
        <v>149</v>
      </c>
    </row>
    <row r="6" spans="1:8">
      <c r="A6" s="45" t="s">
        <v>119</v>
      </c>
      <c r="B6" s="38" t="s">
        <v>150</v>
      </c>
      <c r="C6" s="26" t="s">
        <v>146</v>
      </c>
      <c r="D6" s="26">
        <v>1</v>
      </c>
      <c r="E6" s="26">
        <v>5</v>
      </c>
      <c r="F6" s="26"/>
      <c r="G6" s="26"/>
      <c r="H6" s="26" t="s">
        <v>151</v>
      </c>
    </row>
    <row r="7" spans="1:8">
      <c r="A7" s="45" t="s">
        <v>119</v>
      </c>
      <c r="B7" s="39" t="s">
        <v>152</v>
      </c>
      <c r="C7" s="27" t="s">
        <v>124</v>
      </c>
      <c r="D7" s="27">
        <v>1</v>
      </c>
      <c r="E7" s="27">
        <v>5</v>
      </c>
      <c r="F7" s="27"/>
      <c r="G7" s="27"/>
      <c r="H7" s="27" t="s">
        <v>153</v>
      </c>
    </row>
    <row r="8" spans="1:8">
      <c r="A8" s="45" t="s">
        <v>119</v>
      </c>
      <c r="B8" s="37" t="s">
        <v>8</v>
      </c>
      <c r="C8" s="25" t="s">
        <v>143</v>
      </c>
      <c r="D8" s="25">
        <v>2</v>
      </c>
      <c r="E8" s="25">
        <v>7</v>
      </c>
      <c r="F8" s="25"/>
      <c r="G8" s="25"/>
      <c r="H8" s="25" t="s">
        <v>154</v>
      </c>
    </row>
    <row r="9" spans="1:8">
      <c r="A9" s="45" t="s">
        <v>119</v>
      </c>
      <c r="B9" s="38" t="s">
        <v>155</v>
      </c>
      <c r="C9" s="26" t="s">
        <v>146</v>
      </c>
      <c r="D9" s="26">
        <v>2</v>
      </c>
      <c r="E9" s="26">
        <v>7</v>
      </c>
      <c r="F9" s="26"/>
      <c r="G9" s="26"/>
      <c r="H9" s="26" t="s">
        <v>156</v>
      </c>
    </row>
    <row r="10" spans="1:8">
      <c r="A10" s="45" t="s">
        <v>119</v>
      </c>
      <c r="B10" s="39" t="s">
        <v>157</v>
      </c>
      <c r="C10" s="27" t="s">
        <v>124</v>
      </c>
      <c r="D10" s="27">
        <v>2</v>
      </c>
      <c r="E10" s="27">
        <v>7</v>
      </c>
      <c r="F10" s="27"/>
      <c r="G10" s="27"/>
      <c r="H10" s="27" t="s">
        <v>158</v>
      </c>
    </row>
    <row r="11" spans="1:8">
      <c r="A11" s="45" t="s">
        <v>119</v>
      </c>
      <c r="B11" s="40" t="s">
        <v>159</v>
      </c>
      <c r="C11" s="15" t="s">
        <v>160</v>
      </c>
      <c r="D11" s="15">
        <v>3</v>
      </c>
      <c r="E11" s="15">
        <v>8</v>
      </c>
      <c r="F11" s="15"/>
      <c r="G11" s="15"/>
      <c r="H11" s="15" t="s">
        <v>161</v>
      </c>
    </row>
    <row r="12" spans="1:8">
      <c r="A12" s="45" t="s">
        <v>119</v>
      </c>
      <c r="B12" s="41" t="s">
        <v>162</v>
      </c>
      <c r="C12" s="13" t="s">
        <v>163</v>
      </c>
      <c r="D12" s="13">
        <v>3</v>
      </c>
      <c r="E12" s="13">
        <v>8</v>
      </c>
      <c r="F12" s="13"/>
      <c r="G12" s="13"/>
      <c r="H12" s="13" t="s">
        <v>164</v>
      </c>
    </row>
    <row r="13" spans="1:8">
      <c r="A13" s="45" t="s">
        <v>119</v>
      </c>
      <c r="B13" s="42" t="s">
        <v>165</v>
      </c>
      <c r="C13" s="3"/>
      <c r="D13" s="3">
        <v>5</v>
      </c>
      <c r="E13" s="3">
        <v>15</v>
      </c>
      <c r="F13" s="3"/>
      <c r="G13" s="3"/>
      <c r="H13" s="3" t="s">
        <v>166</v>
      </c>
    </row>
    <row r="14" spans="1:8">
      <c r="A14" s="45" t="s">
        <v>119</v>
      </c>
      <c r="B14" s="43" t="s">
        <v>167</v>
      </c>
      <c r="C14" s="28" t="s">
        <v>168</v>
      </c>
      <c r="D14" s="28"/>
      <c r="E14" s="28"/>
      <c r="F14" s="28"/>
      <c r="G14" s="28"/>
      <c r="H14" s="28" t="s">
        <v>170</v>
      </c>
    </row>
    <row r="15" spans="1:8">
      <c r="A15" s="45" t="s">
        <v>119</v>
      </c>
      <c r="B15" s="42" t="s">
        <v>171</v>
      </c>
      <c r="C15" s="3"/>
      <c r="D15" s="3">
        <v>2</v>
      </c>
      <c r="E15" s="3"/>
      <c r="F15" s="3"/>
      <c r="G15" s="3"/>
      <c r="H15" s="3" t="s">
        <v>172</v>
      </c>
    </row>
    <row r="16" spans="1:8">
      <c r="A16" s="45" t="s">
        <v>119</v>
      </c>
      <c r="B16" s="42" t="s">
        <v>173</v>
      </c>
      <c r="C16" s="3"/>
      <c r="D16" s="3">
        <v>1</v>
      </c>
      <c r="E16" s="3"/>
      <c r="F16" s="3"/>
      <c r="G16" s="3">
        <v>2</v>
      </c>
      <c r="H16" s="3" t="s">
        <v>174</v>
      </c>
    </row>
    <row r="17" spans="1:8">
      <c r="A17" s="45" t="s">
        <v>119</v>
      </c>
      <c r="B17" s="42" t="s">
        <v>227</v>
      </c>
      <c r="C17" s="3"/>
      <c r="D17" s="3">
        <v>3</v>
      </c>
      <c r="E17" s="3"/>
      <c r="F17" s="3"/>
      <c r="G17" s="3">
        <v>1</v>
      </c>
      <c r="H17" s="3" t="s">
        <v>573</v>
      </c>
    </row>
    <row r="18" spans="1:8">
      <c r="A18" s="45" t="s">
        <v>119</v>
      </c>
      <c r="B18" s="42" t="s">
        <v>175</v>
      </c>
      <c r="C18" s="3"/>
      <c r="D18" s="3">
        <v>1</v>
      </c>
      <c r="E18" s="3"/>
      <c r="F18" s="3"/>
      <c r="G18" s="3">
        <v>2</v>
      </c>
      <c r="H18" s="3" t="s">
        <v>176</v>
      </c>
    </row>
    <row r="19" spans="1:8">
      <c r="A19" s="45" t="s">
        <v>119</v>
      </c>
      <c r="B19" s="42" t="s">
        <v>177</v>
      </c>
      <c r="C19" s="3"/>
      <c r="D19" s="3">
        <v>3</v>
      </c>
      <c r="E19" s="3"/>
      <c r="F19" s="3"/>
      <c r="G19" s="3"/>
      <c r="H19" s="53" t="s">
        <v>178</v>
      </c>
    </row>
    <row r="20" spans="1:8">
      <c r="A20" s="46" t="s">
        <v>179</v>
      </c>
      <c r="B20" s="42" t="s">
        <v>180</v>
      </c>
      <c r="C20" s="3"/>
      <c r="D20" s="3">
        <v>2</v>
      </c>
      <c r="E20" s="3"/>
      <c r="F20" s="3"/>
      <c r="G20" s="17">
        <v>3</v>
      </c>
      <c r="H20" s="3" t="s">
        <v>181</v>
      </c>
    </row>
    <row r="21" spans="1:8">
      <c r="A21" s="46" t="s">
        <v>179</v>
      </c>
      <c r="B21" s="42" t="s">
        <v>182</v>
      </c>
      <c r="C21" s="3"/>
      <c r="D21" s="3">
        <v>2</v>
      </c>
      <c r="E21" s="3"/>
      <c r="F21" s="3"/>
      <c r="G21" s="17">
        <v>2</v>
      </c>
      <c r="H21" s="3" t="s">
        <v>243</v>
      </c>
    </row>
    <row r="22" spans="1:8">
      <c r="A22" s="46" t="s">
        <v>179</v>
      </c>
      <c r="B22" s="42" t="s">
        <v>184</v>
      </c>
      <c r="C22" s="3"/>
      <c r="D22" s="3">
        <v>1</v>
      </c>
      <c r="E22" s="3"/>
      <c r="F22" s="3"/>
      <c r="G22" s="17">
        <v>2</v>
      </c>
      <c r="H22" s="3" t="s">
        <v>244</v>
      </c>
    </row>
    <row r="23" spans="1:8">
      <c r="A23" s="46" t="s">
        <v>179</v>
      </c>
      <c r="B23" s="42" t="s">
        <v>186</v>
      </c>
      <c r="C23" s="3"/>
      <c r="D23" s="3">
        <v>1</v>
      </c>
      <c r="E23" s="3"/>
      <c r="F23" s="3"/>
      <c r="G23" s="3"/>
      <c r="H23" s="36" t="s">
        <v>187</v>
      </c>
    </row>
    <row r="24" spans="1:8">
      <c r="A24" s="45" t="s">
        <v>119</v>
      </c>
      <c r="B24" s="42" t="s">
        <v>188</v>
      </c>
      <c r="C24" s="3"/>
      <c r="D24" s="3">
        <v>1</v>
      </c>
      <c r="E24" s="3"/>
      <c r="F24" s="3"/>
      <c r="G24" s="3"/>
      <c r="H24" s="3" t="s">
        <v>189</v>
      </c>
    </row>
    <row r="25" spans="1:8">
      <c r="A25" s="45" t="s">
        <v>119</v>
      </c>
      <c r="B25" s="42" t="s">
        <v>190</v>
      </c>
      <c r="C25" s="3"/>
      <c r="D25" s="3">
        <v>2</v>
      </c>
      <c r="E25" s="3"/>
      <c r="F25" s="3"/>
      <c r="G25" s="3"/>
      <c r="H25" s="3" t="s">
        <v>191</v>
      </c>
    </row>
    <row r="26" spans="1:8">
      <c r="A26" s="46" t="s">
        <v>179</v>
      </c>
      <c r="B26" s="44" t="s">
        <v>192</v>
      </c>
      <c r="C26" s="29" t="s">
        <v>193</v>
      </c>
      <c r="D26" s="29">
        <v>1</v>
      </c>
      <c r="E26" s="29"/>
      <c r="F26" s="29">
        <v>3</v>
      </c>
      <c r="G26" s="29"/>
      <c r="H26" s="29" t="s">
        <v>194</v>
      </c>
    </row>
    <row r="27" spans="1:8">
      <c r="A27" s="46" t="s">
        <v>179</v>
      </c>
      <c r="B27" s="44" t="s">
        <v>195</v>
      </c>
      <c r="C27" s="29" t="s">
        <v>193</v>
      </c>
      <c r="D27" s="29">
        <v>1</v>
      </c>
      <c r="E27" s="29"/>
      <c r="F27" s="29">
        <v>2</v>
      </c>
      <c r="G27" s="29">
        <v>3</v>
      </c>
      <c r="H27" s="29" t="s">
        <v>196</v>
      </c>
    </row>
    <row r="28" spans="1:8">
      <c r="A28" s="45" t="s">
        <v>119</v>
      </c>
      <c r="B28" s="44" t="s">
        <v>197</v>
      </c>
      <c r="C28" s="29" t="s">
        <v>193</v>
      </c>
      <c r="D28" s="29">
        <v>1</v>
      </c>
      <c r="E28" s="29">
        <v>3</v>
      </c>
      <c r="F28" s="29"/>
      <c r="G28" s="29"/>
      <c r="H28" s="29" t="s">
        <v>198</v>
      </c>
    </row>
    <row r="29" spans="1:8">
      <c r="A29" s="46" t="s">
        <v>179</v>
      </c>
      <c r="B29" s="44" t="s">
        <v>199</v>
      </c>
      <c r="C29" s="29" t="s">
        <v>193</v>
      </c>
      <c r="D29" s="29">
        <v>2</v>
      </c>
      <c r="E29" s="29"/>
      <c r="F29" s="29">
        <v>7</v>
      </c>
      <c r="G29" s="29"/>
      <c r="H29" s="29" t="s">
        <v>200</v>
      </c>
    </row>
    <row r="30" spans="1:8">
      <c r="A30" s="46" t="s">
        <v>179</v>
      </c>
      <c r="B30" s="44" t="s">
        <v>201</v>
      </c>
      <c r="C30" s="29" t="s">
        <v>193</v>
      </c>
      <c r="D30" s="29">
        <v>2</v>
      </c>
      <c r="E30" s="29"/>
      <c r="F30" s="29">
        <v>4</v>
      </c>
      <c r="G30" s="29">
        <v>4</v>
      </c>
      <c r="H30" s="29" t="s">
        <v>202</v>
      </c>
    </row>
    <row r="31" spans="1:8">
      <c r="A31" s="45" t="s">
        <v>119</v>
      </c>
      <c r="B31" s="44" t="s">
        <v>203</v>
      </c>
      <c r="C31" s="29" t="s">
        <v>193</v>
      </c>
      <c r="D31" s="29">
        <v>2</v>
      </c>
      <c r="E31" s="29">
        <v>5</v>
      </c>
      <c r="F31" s="29"/>
      <c r="G31" s="29"/>
      <c r="H31" s="29" t="s">
        <v>204</v>
      </c>
    </row>
    <row r="32" spans="1:8">
      <c r="A32" s="46" t="s">
        <v>179</v>
      </c>
      <c r="B32" s="44" t="s">
        <v>205</v>
      </c>
      <c r="C32" s="29" t="s">
        <v>193</v>
      </c>
      <c r="D32" s="29">
        <v>3</v>
      </c>
      <c r="E32" s="29"/>
      <c r="F32" s="29">
        <v>15</v>
      </c>
      <c r="G32" s="29"/>
      <c r="H32" s="29" t="s">
        <v>206</v>
      </c>
    </row>
    <row r="33" spans="1:8">
      <c r="A33" s="46" t="s">
        <v>179</v>
      </c>
      <c r="B33" s="44" t="s">
        <v>207</v>
      </c>
      <c r="C33" s="29" t="s">
        <v>193</v>
      </c>
      <c r="D33" s="29">
        <v>3</v>
      </c>
      <c r="E33" s="29"/>
      <c r="F33" s="29">
        <v>6</v>
      </c>
      <c r="G33" s="29">
        <v>5</v>
      </c>
      <c r="H33" s="29" t="s">
        <v>208</v>
      </c>
    </row>
    <row r="34" spans="1:8">
      <c r="A34" s="45" t="s">
        <v>119</v>
      </c>
      <c r="B34" s="44" t="s">
        <v>209</v>
      </c>
      <c r="C34" s="29" t="s">
        <v>193</v>
      </c>
      <c r="D34" s="29">
        <v>3</v>
      </c>
      <c r="E34" s="29">
        <v>7</v>
      </c>
      <c r="F34" s="29"/>
      <c r="G34" s="29"/>
      <c r="H34" s="29" t="s">
        <v>210</v>
      </c>
    </row>
    <row r="35" spans="1:8">
      <c r="A35" s="46" t="s">
        <v>179</v>
      </c>
      <c r="B35" s="44" t="s">
        <v>211</v>
      </c>
      <c r="C35" s="29" t="s">
        <v>193</v>
      </c>
      <c r="D35" s="29">
        <v>2</v>
      </c>
      <c r="E35" s="29"/>
      <c r="F35" s="29"/>
      <c r="G35" s="29"/>
      <c r="H35" s="29" t="s">
        <v>212</v>
      </c>
    </row>
    <row r="36" spans="1:8">
      <c r="A36" s="46" t="s">
        <v>179</v>
      </c>
      <c r="B36" s="44" t="s">
        <v>213</v>
      </c>
      <c r="C36" s="29" t="s">
        <v>193</v>
      </c>
      <c r="D36" s="29">
        <v>3</v>
      </c>
      <c r="E36" s="29"/>
      <c r="F36" s="29">
        <v>5</v>
      </c>
      <c r="G36" s="29"/>
      <c r="H36" s="29" t="s">
        <v>214</v>
      </c>
    </row>
    <row r="37" spans="1:8">
      <c r="A37" s="46" t="s">
        <v>179</v>
      </c>
      <c r="B37" s="44" t="s">
        <v>215</v>
      </c>
      <c r="C37" s="29" t="s">
        <v>193</v>
      </c>
      <c r="D37" s="29">
        <v>4</v>
      </c>
      <c r="E37" s="29"/>
      <c r="F37" s="29">
        <v>12</v>
      </c>
      <c r="G37" s="29"/>
      <c r="H37" s="29" t="s">
        <v>214</v>
      </c>
    </row>
    <row r="38" spans="1:8">
      <c r="A38" s="46" t="s">
        <v>179</v>
      </c>
      <c r="B38" s="44" t="s">
        <v>216</v>
      </c>
      <c r="C38" s="29" t="s">
        <v>193</v>
      </c>
      <c r="D38" s="29">
        <v>5</v>
      </c>
      <c r="E38" s="29"/>
      <c r="F38" s="29">
        <v>20</v>
      </c>
      <c r="G38" s="29"/>
      <c r="H38" s="29" t="s">
        <v>214</v>
      </c>
    </row>
    <row r="39" spans="1:8">
      <c r="A39" s="46" t="s">
        <v>179</v>
      </c>
      <c r="B39" s="44" t="s">
        <v>217</v>
      </c>
      <c r="C39" s="29" t="s">
        <v>193</v>
      </c>
      <c r="D39" s="29">
        <v>2</v>
      </c>
      <c r="E39" s="29"/>
      <c r="F39" s="29"/>
      <c r="G39" s="29"/>
      <c r="H39" s="29" t="s">
        <v>218</v>
      </c>
    </row>
    <row r="40" spans="1:8">
      <c r="A40" s="46" t="s">
        <v>179</v>
      </c>
      <c r="B40" s="44" t="s">
        <v>219</v>
      </c>
      <c r="C40" s="29" t="s">
        <v>193</v>
      </c>
      <c r="D40" s="29">
        <v>1</v>
      </c>
      <c r="E40" s="29"/>
      <c r="F40" s="29"/>
      <c r="G40" s="29">
        <v>3</v>
      </c>
      <c r="H40" s="29" t="s">
        <v>220</v>
      </c>
    </row>
    <row r="41" spans="1:8">
      <c r="A41" s="45" t="s">
        <v>119</v>
      </c>
      <c r="B41" s="44" t="s">
        <v>125</v>
      </c>
      <c r="C41" s="29" t="s">
        <v>193</v>
      </c>
      <c r="D41" s="29">
        <v>4</v>
      </c>
      <c r="E41" s="29">
        <v>15</v>
      </c>
      <c r="F41" s="29"/>
      <c r="G41" s="29"/>
      <c r="H41" s="29"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1493-ACD7-4179-A48F-6767774FF650}">
  <dimension ref="A2:P42"/>
  <sheetViews>
    <sheetView workbookViewId="0">
      <selection activeCell="C11" sqref="C11"/>
    </sheetView>
  </sheetViews>
  <sheetFormatPr baseColWidth="10" defaultColWidth="8.7265625" defaultRowHeight="14.5"/>
  <cols>
    <col min="1" max="1" width="10.26953125" bestFit="1" customWidth="1"/>
    <col min="3" max="3" width="7.7265625" bestFit="1" customWidth="1"/>
    <col min="4" max="4" width="19.81640625" bestFit="1" customWidth="1"/>
    <col min="5" max="5" width="12" customWidth="1"/>
    <col min="6" max="6" width="6.90625" style="119" customWidth="1"/>
    <col min="7" max="7" width="5.81640625" style="119" customWidth="1"/>
    <col min="8" max="8" width="6.7265625" style="119" customWidth="1"/>
    <col min="9" max="9" width="6.26953125" style="119" customWidth="1"/>
    <col min="10" max="10" width="4.54296875" style="119" bestFit="1" customWidth="1"/>
    <col min="11" max="11" width="11" style="119" customWidth="1"/>
    <col min="12" max="12" width="6.54296875" style="119" bestFit="1" customWidth="1"/>
    <col min="13" max="13" width="18.453125" style="119" customWidth="1"/>
    <col min="14" max="14" width="14.453125" style="119" customWidth="1"/>
    <col min="15" max="15" width="79.1796875" customWidth="1"/>
    <col min="16" max="16" width="16.7265625" bestFit="1" customWidth="1"/>
  </cols>
  <sheetData>
    <row r="2" spans="1:16">
      <c r="A2" s="30" t="s">
        <v>117</v>
      </c>
      <c r="B2" s="30" t="s">
        <v>260</v>
      </c>
      <c r="C2" s="110" t="s">
        <v>564</v>
      </c>
      <c r="D2" s="110" t="s">
        <v>222</v>
      </c>
      <c r="E2" s="31" t="s">
        <v>261</v>
      </c>
      <c r="F2" s="115" t="s">
        <v>262</v>
      </c>
      <c r="G2" s="116" t="s">
        <v>561</v>
      </c>
      <c r="H2" s="116" t="s">
        <v>562</v>
      </c>
      <c r="I2" s="116" t="s">
        <v>563</v>
      </c>
      <c r="J2" s="115" t="s">
        <v>0</v>
      </c>
      <c r="K2" s="115" t="s">
        <v>263</v>
      </c>
      <c r="L2" s="115" t="s">
        <v>142</v>
      </c>
      <c r="M2" s="117" t="s">
        <v>256</v>
      </c>
      <c r="N2" s="117" t="s">
        <v>264</v>
      </c>
      <c r="O2" s="32" t="s">
        <v>223</v>
      </c>
      <c r="P2" s="32" t="s">
        <v>265</v>
      </c>
    </row>
    <row r="3" spans="1:16">
      <c r="A3" s="3" t="s">
        <v>1</v>
      </c>
      <c r="B3" s="3"/>
      <c r="C3" s="75" t="s">
        <v>119</v>
      </c>
      <c r="D3" s="3" t="s">
        <v>266</v>
      </c>
      <c r="E3" s="3" t="s">
        <v>267</v>
      </c>
      <c r="F3" s="9">
        <v>1</v>
      </c>
      <c r="G3" s="9">
        <v>1</v>
      </c>
      <c r="H3" s="9"/>
      <c r="I3" s="9"/>
      <c r="J3" s="9">
        <v>3</v>
      </c>
      <c r="K3" s="9"/>
      <c r="L3" s="9"/>
      <c r="M3" s="9"/>
      <c r="N3" s="9"/>
      <c r="O3" s="3" t="s">
        <v>565</v>
      </c>
      <c r="P3" s="3" t="s">
        <v>268</v>
      </c>
    </row>
    <row r="4" spans="1:16">
      <c r="A4" s="3" t="s">
        <v>1</v>
      </c>
      <c r="B4" s="3"/>
      <c r="C4" s="75" t="s">
        <v>119</v>
      </c>
      <c r="D4" s="3" t="s">
        <v>269</v>
      </c>
      <c r="E4" s="3" t="s">
        <v>267</v>
      </c>
      <c r="F4" s="9"/>
      <c r="G4" s="9"/>
      <c r="H4" s="9">
        <v>1</v>
      </c>
      <c r="I4" s="9"/>
      <c r="J4" s="9"/>
      <c r="K4" s="9" t="s">
        <v>252</v>
      </c>
      <c r="L4" s="9"/>
      <c r="M4" s="9"/>
      <c r="N4" s="9"/>
      <c r="O4" s="3" t="s">
        <v>270</v>
      </c>
      <c r="P4" s="3" t="s">
        <v>271</v>
      </c>
    </row>
    <row r="5" spans="1:16">
      <c r="A5" s="3" t="s">
        <v>1</v>
      </c>
      <c r="B5" s="3"/>
      <c r="C5" s="75" t="s">
        <v>119</v>
      </c>
      <c r="D5" s="53" t="s">
        <v>126</v>
      </c>
      <c r="E5" s="3" t="s">
        <v>267</v>
      </c>
      <c r="F5" s="73">
        <v>1</v>
      </c>
      <c r="G5" s="73">
        <v>1</v>
      </c>
      <c r="H5" s="73"/>
      <c r="I5" s="73"/>
      <c r="J5" s="73">
        <v>4</v>
      </c>
      <c r="K5" s="73"/>
      <c r="L5" s="73"/>
      <c r="M5" s="73"/>
      <c r="N5" s="73" t="s">
        <v>123</v>
      </c>
      <c r="O5" s="53" t="s">
        <v>272</v>
      </c>
      <c r="P5" s="53"/>
    </row>
    <row r="6" spans="1:16">
      <c r="A6" s="3" t="s">
        <v>1</v>
      </c>
      <c r="B6" s="3"/>
      <c r="C6" s="76" t="s">
        <v>119</v>
      </c>
      <c r="D6" s="3" t="s">
        <v>127</v>
      </c>
      <c r="E6" s="3" t="s">
        <v>273</v>
      </c>
      <c r="F6" s="9">
        <v>1</v>
      </c>
      <c r="G6" s="9">
        <v>2</v>
      </c>
      <c r="H6" s="9"/>
      <c r="I6" s="9"/>
      <c r="J6" s="9"/>
      <c r="K6" s="9"/>
      <c r="L6" s="9"/>
      <c r="M6" s="9"/>
      <c r="N6" s="9"/>
      <c r="O6" s="3" t="s">
        <v>274</v>
      </c>
      <c r="P6" s="3"/>
    </row>
    <row r="7" spans="1:16">
      <c r="A7" s="3" t="s">
        <v>1</v>
      </c>
      <c r="B7" s="3"/>
      <c r="C7" s="76" t="s">
        <v>119</v>
      </c>
      <c r="D7" s="3" t="s">
        <v>128</v>
      </c>
      <c r="E7" s="3" t="s">
        <v>267</v>
      </c>
      <c r="F7" s="9">
        <v>1</v>
      </c>
      <c r="G7" s="9">
        <v>2</v>
      </c>
      <c r="H7" s="9"/>
      <c r="I7" s="9"/>
      <c r="J7" s="9"/>
      <c r="K7" s="9"/>
      <c r="L7" s="9"/>
      <c r="M7" s="9"/>
      <c r="N7" s="9"/>
      <c r="O7" s="3" t="s">
        <v>275</v>
      </c>
      <c r="P7" s="3"/>
    </row>
    <row r="8" spans="1:16">
      <c r="A8" s="3" t="s">
        <v>1</v>
      </c>
      <c r="B8" s="3"/>
      <c r="C8" s="77" t="s">
        <v>179</v>
      </c>
      <c r="D8" s="3" t="s">
        <v>276</v>
      </c>
      <c r="E8" s="3" t="s">
        <v>267</v>
      </c>
      <c r="F8" s="9"/>
      <c r="G8" s="9">
        <v>1</v>
      </c>
      <c r="H8" s="9"/>
      <c r="I8" s="9"/>
      <c r="J8" s="9"/>
      <c r="K8" s="9" t="s">
        <v>252</v>
      </c>
      <c r="L8" s="9">
        <v>2</v>
      </c>
      <c r="M8" s="9"/>
      <c r="N8" s="9"/>
      <c r="O8" s="3"/>
      <c r="P8" s="3" t="s">
        <v>277</v>
      </c>
    </row>
    <row r="9" spans="1:16">
      <c r="A9" s="3" t="s">
        <v>1</v>
      </c>
      <c r="B9" s="3"/>
      <c r="C9" s="76" t="s">
        <v>119</v>
      </c>
      <c r="D9" s="3" t="s">
        <v>278</v>
      </c>
      <c r="E9" s="3" t="s">
        <v>267</v>
      </c>
      <c r="F9" s="9">
        <v>1</v>
      </c>
      <c r="G9" s="9">
        <v>2</v>
      </c>
      <c r="H9" s="9"/>
      <c r="I9" s="9"/>
      <c r="J9" s="9"/>
      <c r="K9" s="9"/>
      <c r="L9" s="9"/>
      <c r="M9" s="9"/>
      <c r="N9" s="9"/>
      <c r="O9" s="3" t="s">
        <v>279</v>
      </c>
      <c r="P9" s="3"/>
    </row>
    <row r="10" spans="1:16">
      <c r="A10" s="3" t="s">
        <v>1</v>
      </c>
      <c r="B10" s="3" t="s">
        <v>280</v>
      </c>
      <c r="C10" s="77" t="s">
        <v>179</v>
      </c>
      <c r="D10" s="3" t="s">
        <v>281</v>
      </c>
      <c r="E10" s="3" t="s">
        <v>267</v>
      </c>
      <c r="F10" s="9"/>
      <c r="G10" s="9">
        <v>2</v>
      </c>
      <c r="H10" s="9"/>
      <c r="I10" s="9"/>
      <c r="J10" s="9"/>
      <c r="K10" s="9" t="s">
        <v>254</v>
      </c>
      <c r="L10" s="9">
        <v>2</v>
      </c>
      <c r="M10" s="9"/>
      <c r="N10" s="9"/>
      <c r="O10" s="3"/>
      <c r="P10" s="3"/>
    </row>
    <row r="11" spans="1:16">
      <c r="A11" s="3" t="s">
        <v>1</v>
      </c>
      <c r="B11" s="3" t="s">
        <v>280</v>
      </c>
      <c r="C11" s="76" t="s">
        <v>119</v>
      </c>
      <c r="D11" s="3" t="s">
        <v>130</v>
      </c>
      <c r="E11" s="3" t="s">
        <v>267</v>
      </c>
      <c r="F11" s="9"/>
      <c r="G11" s="9">
        <v>3</v>
      </c>
      <c r="H11" s="9"/>
      <c r="I11" s="9"/>
      <c r="J11" s="9"/>
      <c r="K11" s="9"/>
      <c r="L11" s="9"/>
      <c r="M11" s="9" t="s">
        <v>282</v>
      </c>
      <c r="N11" s="9"/>
      <c r="O11" s="3" t="s">
        <v>283</v>
      </c>
      <c r="P11" s="3"/>
    </row>
    <row r="12" spans="1:16">
      <c r="A12" s="3" t="s">
        <v>1</v>
      </c>
      <c r="B12" s="3" t="s">
        <v>284</v>
      </c>
      <c r="C12" s="76" t="s">
        <v>119</v>
      </c>
      <c r="D12" s="3" t="s">
        <v>131</v>
      </c>
      <c r="E12" s="3" t="s">
        <v>267</v>
      </c>
      <c r="F12" s="9">
        <v>1</v>
      </c>
      <c r="G12" s="9">
        <v>2</v>
      </c>
      <c r="H12" s="9"/>
      <c r="I12" s="9"/>
      <c r="J12" s="9"/>
      <c r="K12" s="9"/>
      <c r="L12" s="9"/>
      <c r="M12" s="9" t="s">
        <v>146</v>
      </c>
      <c r="N12" s="9"/>
      <c r="O12" s="19" t="s">
        <v>285</v>
      </c>
      <c r="P12" s="3"/>
    </row>
    <row r="13" spans="1:16">
      <c r="A13" s="3" t="s">
        <v>1</v>
      </c>
      <c r="B13" s="3" t="s">
        <v>284</v>
      </c>
      <c r="C13" s="76" t="s">
        <v>119</v>
      </c>
      <c r="D13" s="3" t="s">
        <v>132</v>
      </c>
      <c r="E13" s="3" t="s">
        <v>267</v>
      </c>
      <c r="F13" s="9">
        <v>2</v>
      </c>
      <c r="G13" s="9">
        <v>2</v>
      </c>
      <c r="H13" s="9"/>
      <c r="I13" s="9"/>
      <c r="J13" s="9"/>
      <c r="K13" s="9"/>
      <c r="L13" s="9"/>
      <c r="M13" s="79"/>
      <c r="N13" s="79"/>
      <c r="O13" s="78" t="s">
        <v>286</v>
      </c>
      <c r="P13" s="42"/>
    </row>
    <row r="14" spans="1:16">
      <c r="A14" s="3" t="s">
        <v>1</v>
      </c>
      <c r="B14" s="3" t="s">
        <v>284</v>
      </c>
      <c r="C14" s="76" t="s">
        <v>119</v>
      </c>
      <c r="D14" s="3" t="s">
        <v>133</v>
      </c>
      <c r="E14" s="3" t="s">
        <v>267</v>
      </c>
      <c r="F14" s="9">
        <v>1</v>
      </c>
      <c r="G14" s="9">
        <v>3</v>
      </c>
      <c r="H14" s="9"/>
      <c r="I14" s="9"/>
      <c r="J14" s="9"/>
      <c r="K14" s="9"/>
      <c r="L14" s="9"/>
      <c r="M14" s="79" t="s">
        <v>146</v>
      </c>
      <c r="N14" s="79" t="s">
        <v>287</v>
      </c>
      <c r="O14" s="78" t="s">
        <v>288</v>
      </c>
      <c r="P14" s="42"/>
    </row>
    <row r="15" spans="1:16">
      <c r="A15" s="3" t="s">
        <v>1</v>
      </c>
      <c r="B15" s="3" t="s">
        <v>284</v>
      </c>
      <c r="C15" s="76" t="s">
        <v>119</v>
      </c>
      <c r="D15" s="3" t="s">
        <v>134</v>
      </c>
      <c r="E15" s="3" t="s">
        <v>273</v>
      </c>
      <c r="F15" s="9"/>
      <c r="G15" s="9">
        <v>2</v>
      </c>
      <c r="H15" s="9"/>
      <c r="I15" s="9"/>
      <c r="J15" s="9"/>
      <c r="K15" s="9"/>
      <c r="L15" s="9"/>
      <c r="M15" s="79"/>
      <c r="N15" s="79"/>
      <c r="O15" s="3" t="s">
        <v>571</v>
      </c>
      <c r="P15" s="42"/>
    </row>
    <row r="16" spans="1:16">
      <c r="A16" s="53" t="s">
        <v>1</v>
      </c>
      <c r="B16" s="53" t="s">
        <v>284</v>
      </c>
      <c r="C16" s="80" t="s">
        <v>119</v>
      </c>
      <c r="D16" s="53" t="s">
        <v>135</v>
      </c>
      <c r="E16" s="3" t="s">
        <v>267</v>
      </c>
      <c r="F16" s="73">
        <v>1</v>
      </c>
      <c r="G16" s="73">
        <v>3</v>
      </c>
      <c r="H16" s="73"/>
      <c r="I16" s="73"/>
      <c r="J16" s="73"/>
      <c r="K16" s="73"/>
      <c r="L16" s="73"/>
      <c r="M16" s="81"/>
      <c r="N16" s="81"/>
      <c r="O16" s="82" t="s">
        <v>289</v>
      </c>
      <c r="P16" s="83"/>
    </row>
    <row r="17" spans="1:16">
      <c r="A17" s="3" t="s">
        <v>290</v>
      </c>
      <c r="B17" s="3"/>
      <c r="C17" s="80" t="s">
        <v>119</v>
      </c>
      <c r="D17" s="3" t="s">
        <v>291</v>
      </c>
      <c r="E17" s="3" t="s">
        <v>267</v>
      </c>
      <c r="F17" s="9"/>
      <c r="G17" s="9">
        <v>2</v>
      </c>
      <c r="H17" s="9"/>
      <c r="I17" s="9"/>
      <c r="J17" s="9"/>
      <c r="K17" s="9"/>
      <c r="L17" s="9"/>
      <c r="M17" s="9"/>
      <c r="N17" s="9"/>
      <c r="O17" s="3" t="s">
        <v>292</v>
      </c>
      <c r="P17" s="3"/>
    </row>
    <row r="18" spans="1:16">
      <c r="A18" s="3" t="s">
        <v>290</v>
      </c>
      <c r="B18" s="3"/>
      <c r="C18" s="80" t="s">
        <v>119</v>
      </c>
      <c r="D18" s="3" t="s">
        <v>293</v>
      </c>
      <c r="E18" s="3" t="s">
        <v>267</v>
      </c>
      <c r="F18" s="9">
        <v>1</v>
      </c>
      <c r="G18" s="9">
        <v>0</v>
      </c>
      <c r="H18" s="9"/>
      <c r="I18" s="9"/>
      <c r="J18" s="9"/>
      <c r="K18" s="9"/>
      <c r="L18" s="9"/>
      <c r="M18" s="9"/>
      <c r="N18" s="9"/>
      <c r="O18" s="3" t="s">
        <v>294</v>
      </c>
      <c r="P18" s="3"/>
    </row>
    <row r="19" spans="1:16">
      <c r="A19" s="3" t="s">
        <v>290</v>
      </c>
      <c r="B19" s="3"/>
      <c r="C19" s="80" t="s">
        <v>119</v>
      </c>
      <c r="D19" s="3" t="s">
        <v>295</v>
      </c>
      <c r="E19" s="3" t="s">
        <v>267</v>
      </c>
      <c r="F19" s="9">
        <v>1</v>
      </c>
      <c r="G19" s="9">
        <v>2</v>
      </c>
      <c r="H19" s="9"/>
      <c r="I19" s="9"/>
      <c r="J19" s="9"/>
      <c r="K19" s="9"/>
      <c r="L19" s="9"/>
      <c r="M19" s="73"/>
      <c r="N19" s="73" t="s">
        <v>123</v>
      </c>
      <c r="O19" s="3"/>
      <c r="P19" s="3"/>
    </row>
    <row r="20" spans="1:16">
      <c r="A20" s="3" t="s">
        <v>290</v>
      </c>
      <c r="B20" s="3"/>
      <c r="C20" s="80" t="s">
        <v>119</v>
      </c>
      <c r="D20" s="3" t="s">
        <v>296</v>
      </c>
      <c r="E20" s="3" t="s">
        <v>267</v>
      </c>
      <c r="F20" s="9">
        <v>5</v>
      </c>
      <c r="G20" s="9">
        <v>1</v>
      </c>
      <c r="H20" s="9"/>
      <c r="I20" s="9"/>
      <c r="J20" s="9"/>
      <c r="K20" s="9"/>
      <c r="L20" s="9"/>
      <c r="M20" s="9"/>
      <c r="N20" s="9"/>
      <c r="O20" s="3" t="s">
        <v>297</v>
      </c>
      <c r="P20" s="3"/>
    </row>
    <row r="21" spans="1:16">
      <c r="A21" s="3" t="s">
        <v>290</v>
      </c>
      <c r="B21" s="3"/>
      <c r="C21" s="80" t="s">
        <v>119</v>
      </c>
      <c r="D21" s="3" t="s">
        <v>298</v>
      </c>
      <c r="E21" s="3" t="s">
        <v>267</v>
      </c>
      <c r="F21" s="9">
        <v>1</v>
      </c>
      <c r="G21" s="9">
        <v>2</v>
      </c>
      <c r="H21" s="9"/>
      <c r="I21" s="9"/>
      <c r="J21" s="9"/>
      <c r="K21" s="9"/>
      <c r="L21" s="9"/>
      <c r="M21" s="9"/>
      <c r="N21" s="9" t="s">
        <v>234</v>
      </c>
      <c r="O21" s="3"/>
      <c r="P21" s="3"/>
    </row>
    <row r="22" spans="1:16">
      <c r="A22" s="3" t="s">
        <v>290</v>
      </c>
      <c r="B22" s="3"/>
      <c r="C22" s="77" t="s">
        <v>179</v>
      </c>
      <c r="D22" s="3" t="s">
        <v>299</v>
      </c>
      <c r="E22" s="3" t="s">
        <v>267</v>
      </c>
      <c r="F22" s="9"/>
      <c r="G22" s="9">
        <v>2</v>
      </c>
      <c r="H22" s="9"/>
      <c r="I22" s="9"/>
      <c r="J22" s="9"/>
      <c r="K22" s="9"/>
      <c r="L22" s="9"/>
      <c r="M22" s="9"/>
      <c r="N22" s="9"/>
      <c r="O22" s="3" t="s">
        <v>542</v>
      </c>
      <c r="P22" s="3"/>
    </row>
    <row r="23" spans="1:16">
      <c r="A23" s="3" t="s">
        <v>290</v>
      </c>
      <c r="B23" s="3"/>
      <c r="C23" s="80" t="s">
        <v>119</v>
      </c>
      <c r="D23" s="3" t="s">
        <v>300</v>
      </c>
      <c r="E23" s="3" t="s">
        <v>267</v>
      </c>
      <c r="F23" s="9">
        <v>1</v>
      </c>
      <c r="G23" s="9">
        <v>2</v>
      </c>
      <c r="H23" s="9"/>
      <c r="I23" s="9"/>
      <c r="J23" s="9"/>
      <c r="K23" s="9"/>
      <c r="L23" s="9"/>
      <c r="M23" s="9"/>
      <c r="N23" s="9"/>
      <c r="O23" s="3"/>
      <c r="P23" s="3"/>
    </row>
    <row r="24" spans="1:16">
      <c r="A24" s="3" t="s">
        <v>290</v>
      </c>
      <c r="B24" s="3"/>
      <c r="C24" s="80" t="s">
        <v>119</v>
      </c>
      <c r="D24" s="3" t="s">
        <v>301</v>
      </c>
      <c r="E24" s="3" t="s">
        <v>267</v>
      </c>
      <c r="F24" s="9">
        <v>1</v>
      </c>
      <c r="G24" s="9">
        <v>2</v>
      </c>
      <c r="H24" s="9"/>
      <c r="I24" s="9"/>
      <c r="J24" s="9"/>
      <c r="K24" s="9"/>
      <c r="L24" s="9"/>
      <c r="M24" s="9"/>
      <c r="N24" s="9"/>
      <c r="O24" s="3"/>
      <c r="P24" s="3"/>
    </row>
    <row r="25" spans="1:16">
      <c r="A25" s="3" t="s">
        <v>290</v>
      </c>
      <c r="B25" s="3"/>
      <c r="C25" s="80" t="s">
        <v>119</v>
      </c>
      <c r="D25" s="3" t="s">
        <v>302</v>
      </c>
      <c r="E25" s="3" t="s">
        <v>267</v>
      </c>
      <c r="F25" s="9">
        <v>3</v>
      </c>
      <c r="G25" s="9">
        <v>3</v>
      </c>
      <c r="H25" s="9"/>
      <c r="I25" s="9"/>
      <c r="J25" s="9"/>
      <c r="K25" s="9"/>
      <c r="L25" s="9"/>
      <c r="M25" s="9"/>
      <c r="N25" s="9"/>
      <c r="O25" s="3" t="s">
        <v>303</v>
      </c>
      <c r="P25" s="3"/>
    </row>
    <row r="26" spans="1:16">
      <c r="A26" s="3" t="s">
        <v>290</v>
      </c>
      <c r="B26" s="3"/>
      <c r="C26" s="80" t="s">
        <v>119</v>
      </c>
      <c r="D26" s="3" t="s">
        <v>304</v>
      </c>
      <c r="E26" s="3" t="s">
        <v>267</v>
      </c>
      <c r="F26" s="9"/>
      <c r="G26" s="9">
        <v>2</v>
      </c>
      <c r="H26" s="9"/>
      <c r="I26" s="9"/>
      <c r="J26" s="9"/>
      <c r="K26" s="9"/>
      <c r="L26" s="9"/>
      <c r="M26" s="9"/>
      <c r="N26" s="9"/>
      <c r="O26" s="3" t="s">
        <v>305</v>
      </c>
      <c r="P26" s="3"/>
    </row>
    <row r="27" spans="1:16">
      <c r="A27" s="3" t="s">
        <v>290</v>
      </c>
      <c r="B27" s="3"/>
      <c r="C27" s="80" t="s">
        <v>119</v>
      </c>
      <c r="D27" s="3" t="s">
        <v>306</v>
      </c>
      <c r="E27" s="3" t="s">
        <v>267</v>
      </c>
      <c r="F27" s="9"/>
      <c r="G27" s="9">
        <v>2</v>
      </c>
      <c r="H27" s="9"/>
      <c r="I27" s="9"/>
      <c r="J27" s="9"/>
      <c r="K27" s="9"/>
      <c r="L27" s="9"/>
      <c r="M27" s="9"/>
      <c r="N27" s="9"/>
      <c r="O27" s="3" t="s">
        <v>307</v>
      </c>
      <c r="P27" s="3"/>
    </row>
    <row r="28" spans="1:16">
      <c r="A28" s="3" t="s">
        <v>290</v>
      </c>
      <c r="B28" s="3"/>
      <c r="C28" s="80" t="s">
        <v>119</v>
      </c>
      <c r="D28" s="3" t="s">
        <v>308</v>
      </c>
      <c r="E28" s="3" t="s">
        <v>267</v>
      </c>
      <c r="F28" s="9"/>
      <c r="G28" s="9">
        <v>2</v>
      </c>
      <c r="H28" s="9"/>
      <c r="I28" s="9"/>
      <c r="J28" s="9"/>
      <c r="K28" s="9"/>
      <c r="L28" s="9"/>
      <c r="M28" s="9" t="s">
        <v>146</v>
      </c>
      <c r="N28" s="9" t="s">
        <v>234</v>
      </c>
      <c r="O28" s="3" t="s">
        <v>309</v>
      </c>
      <c r="P28" s="3"/>
    </row>
    <row r="29" spans="1:16">
      <c r="A29" s="3" t="s">
        <v>290</v>
      </c>
      <c r="B29" s="3"/>
      <c r="C29" s="80" t="s">
        <v>119</v>
      </c>
      <c r="D29" s="7" t="s">
        <v>310</v>
      </c>
      <c r="E29" s="3" t="s">
        <v>267</v>
      </c>
      <c r="F29" s="118">
        <v>3</v>
      </c>
      <c r="G29" s="9">
        <v>3</v>
      </c>
      <c r="H29" s="9"/>
      <c r="I29" s="9"/>
      <c r="J29" s="9"/>
      <c r="K29" s="9"/>
      <c r="L29" s="9"/>
      <c r="M29" s="9"/>
      <c r="N29" s="9"/>
      <c r="O29" s="3"/>
      <c r="P29" s="3"/>
    </row>
    <row r="30" spans="1:16">
      <c r="A30" s="3" t="s">
        <v>290</v>
      </c>
      <c r="B30" s="3"/>
      <c r="C30" s="80" t="s">
        <v>119</v>
      </c>
      <c r="D30" s="3" t="s">
        <v>311</v>
      </c>
      <c r="E30" s="3" t="s">
        <v>267</v>
      </c>
      <c r="F30" s="9">
        <v>1</v>
      </c>
      <c r="G30" s="9">
        <v>2</v>
      </c>
      <c r="H30" s="9"/>
      <c r="I30" s="9"/>
      <c r="J30" s="9"/>
      <c r="K30" s="9"/>
      <c r="L30" s="9"/>
      <c r="M30" s="9"/>
      <c r="N30" s="9"/>
      <c r="O30" s="3"/>
      <c r="P30" s="3"/>
    </row>
    <row r="31" spans="1:16">
      <c r="A31" s="3" t="s">
        <v>290</v>
      </c>
      <c r="B31" s="3"/>
      <c r="C31" s="80" t="s">
        <v>119</v>
      </c>
      <c r="D31" s="7" t="s">
        <v>560</v>
      </c>
      <c r="E31" s="3" t="s">
        <v>267</v>
      </c>
      <c r="F31" s="118"/>
      <c r="G31" s="9">
        <v>2</v>
      </c>
      <c r="H31" s="9"/>
      <c r="I31" s="9"/>
      <c r="J31" s="9"/>
      <c r="K31" s="9"/>
      <c r="L31" s="9"/>
      <c r="M31" s="9" t="s">
        <v>168</v>
      </c>
      <c r="N31" s="9"/>
      <c r="O31" s="3" t="s">
        <v>313</v>
      </c>
      <c r="P31" s="3"/>
    </row>
    <row r="32" spans="1:16">
      <c r="A32" s="3" t="s">
        <v>290</v>
      </c>
      <c r="B32" s="3"/>
      <c r="C32" s="80" t="s">
        <v>119</v>
      </c>
      <c r="D32" s="3" t="s">
        <v>314</v>
      </c>
      <c r="E32" s="3" t="s">
        <v>267</v>
      </c>
      <c r="F32" s="9"/>
      <c r="G32" s="9">
        <v>2</v>
      </c>
      <c r="H32" s="9"/>
      <c r="I32" s="9"/>
      <c r="J32" s="9"/>
      <c r="K32" s="9"/>
      <c r="L32" s="9"/>
      <c r="M32" s="9" t="s">
        <v>146</v>
      </c>
      <c r="N32" s="9" t="s">
        <v>234</v>
      </c>
      <c r="O32" s="3" t="s">
        <v>315</v>
      </c>
      <c r="P32" s="3"/>
    </row>
    <row r="33" spans="1:16">
      <c r="A33" s="53" t="s">
        <v>290</v>
      </c>
      <c r="B33" s="53"/>
      <c r="C33" s="80" t="s">
        <v>119</v>
      </c>
      <c r="D33" s="53" t="s">
        <v>316</v>
      </c>
      <c r="E33" s="3" t="s">
        <v>267</v>
      </c>
      <c r="F33" s="73">
        <v>1</v>
      </c>
      <c r="G33" s="73">
        <v>2</v>
      </c>
      <c r="H33" s="73"/>
      <c r="I33" s="73"/>
      <c r="J33" s="73"/>
      <c r="K33" s="73"/>
      <c r="L33" s="73"/>
      <c r="M33" s="73"/>
      <c r="N33" s="73"/>
      <c r="O33" s="53" t="s">
        <v>317</v>
      </c>
      <c r="P33" s="53"/>
    </row>
    <row r="34" spans="1:16">
      <c r="A34" s="53" t="s">
        <v>290</v>
      </c>
      <c r="B34" s="53"/>
      <c r="C34" s="80" t="s">
        <v>119</v>
      </c>
      <c r="D34" s="53" t="s">
        <v>318</v>
      </c>
      <c r="E34" s="53" t="s">
        <v>273</v>
      </c>
      <c r="F34" s="73">
        <v>2</v>
      </c>
      <c r="G34" s="73">
        <v>2</v>
      </c>
      <c r="H34" s="73"/>
      <c r="I34" s="73"/>
      <c r="J34" s="73"/>
      <c r="K34" s="73"/>
      <c r="L34" s="73"/>
      <c r="M34" s="73"/>
      <c r="N34" s="73"/>
      <c r="O34" s="53"/>
      <c r="P34" s="53"/>
    </row>
    <row r="35" spans="1:16">
      <c r="A35" s="108" t="s">
        <v>547</v>
      </c>
      <c r="B35" s="108"/>
      <c r="C35" s="111" t="s">
        <v>179</v>
      </c>
      <c r="D35" s="112" t="s">
        <v>548</v>
      </c>
      <c r="E35" s="108" t="s">
        <v>267</v>
      </c>
      <c r="F35" s="113"/>
      <c r="G35" s="113">
        <v>1</v>
      </c>
      <c r="H35" s="113"/>
      <c r="I35" s="113"/>
      <c r="J35" s="113"/>
      <c r="K35" s="113"/>
      <c r="L35" s="113">
        <v>3</v>
      </c>
      <c r="M35" s="113"/>
      <c r="N35" s="113"/>
      <c r="O35" s="108" t="s">
        <v>545</v>
      </c>
      <c r="P35" s="108" t="s">
        <v>558</v>
      </c>
    </row>
    <row r="36" spans="1:16">
      <c r="A36" s="108" t="s">
        <v>547</v>
      </c>
      <c r="B36" s="108"/>
      <c r="C36" s="111" t="s">
        <v>179</v>
      </c>
      <c r="D36" s="108" t="s">
        <v>543</v>
      </c>
      <c r="E36" s="108" t="s">
        <v>267</v>
      </c>
      <c r="F36" s="113"/>
      <c r="G36" s="113">
        <v>1</v>
      </c>
      <c r="H36" s="113"/>
      <c r="I36" s="113"/>
      <c r="J36" s="113"/>
      <c r="K36" s="113" t="s">
        <v>546</v>
      </c>
      <c r="L36" s="113">
        <v>5</v>
      </c>
      <c r="M36" s="113"/>
      <c r="N36" s="113"/>
      <c r="O36" s="108" t="s">
        <v>544</v>
      </c>
      <c r="P36" s="108" t="s">
        <v>559</v>
      </c>
    </row>
    <row r="37" spans="1:16">
      <c r="A37" s="108" t="s">
        <v>547</v>
      </c>
      <c r="B37" s="108"/>
      <c r="C37" s="114" t="s">
        <v>119</v>
      </c>
      <c r="D37" s="108" t="s">
        <v>549</v>
      </c>
      <c r="E37" s="108" t="s">
        <v>267</v>
      </c>
      <c r="F37" s="113">
        <v>1</v>
      </c>
      <c r="G37" s="113">
        <v>1</v>
      </c>
      <c r="H37" s="113"/>
      <c r="I37" s="113"/>
      <c r="J37" s="113"/>
      <c r="K37" s="113"/>
      <c r="L37" s="113"/>
      <c r="M37" s="113"/>
      <c r="N37" s="113"/>
      <c r="O37" t="s">
        <v>568</v>
      </c>
      <c r="P37" s="108"/>
    </row>
    <row r="38" spans="1:16">
      <c r="A38" s="108" t="s">
        <v>547</v>
      </c>
      <c r="B38" s="108"/>
      <c r="C38" s="114" t="s">
        <v>119</v>
      </c>
      <c r="D38" s="108" t="s">
        <v>550</v>
      </c>
      <c r="E38" s="108" t="s">
        <v>267</v>
      </c>
      <c r="F38" s="113">
        <v>2</v>
      </c>
      <c r="G38" s="113">
        <v>1</v>
      </c>
      <c r="H38" s="113"/>
      <c r="I38" s="113"/>
      <c r="J38" s="113"/>
      <c r="K38" s="113"/>
      <c r="L38" s="113"/>
      <c r="M38" s="113"/>
      <c r="N38" s="113"/>
      <c r="O38" t="s">
        <v>567</v>
      </c>
      <c r="P38" s="108"/>
    </row>
    <row r="39" spans="1:16">
      <c r="A39" s="108" t="s">
        <v>547</v>
      </c>
      <c r="B39" s="108"/>
      <c r="C39" s="114" t="s">
        <v>119</v>
      </c>
      <c r="D39" s="108" t="s">
        <v>551</v>
      </c>
      <c r="E39" s="108" t="s">
        <v>273</v>
      </c>
      <c r="F39" s="113">
        <v>1</v>
      </c>
      <c r="G39" s="113">
        <v>2</v>
      </c>
      <c r="H39" s="113"/>
      <c r="I39" s="113"/>
      <c r="J39" s="113"/>
      <c r="K39" s="113"/>
      <c r="L39" s="113"/>
      <c r="M39" s="113"/>
      <c r="N39" s="113"/>
      <c r="O39" t="s">
        <v>566</v>
      </c>
      <c r="P39" s="108"/>
    </row>
    <row r="40" spans="1:16">
      <c r="A40" s="108" t="s">
        <v>547</v>
      </c>
      <c r="B40" s="108"/>
      <c r="C40" s="114" t="s">
        <v>119</v>
      </c>
      <c r="D40" s="108" t="s">
        <v>552</v>
      </c>
      <c r="E40" s="108" t="s">
        <v>267</v>
      </c>
      <c r="F40" s="113">
        <v>1</v>
      </c>
      <c r="G40" s="113">
        <v>2</v>
      </c>
      <c r="H40" s="113"/>
      <c r="I40" s="113"/>
      <c r="J40" s="113"/>
      <c r="K40" s="113"/>
      <c r="L40" s="113"/>
      <c r="M40" s="113"/>
      <c r="N40" s="113"/>
      <c r="O40" t="s">
        <v>570</v>
      </c>
      <c r="P40" s="108"/>
    </row>
    <row r="41" spans="1:16">
      <c r="A41" s="108" t="s">
        <v>547</v>
      </c>
      <c r="B41" s="108"/>
      <c r="C41" s="114" t="s">
        <v>119</v>
      </c>
      <c r="D41" s="108" t="s">
        <v>553</v>
      </c>
      <c r="E41" s="108" t="s">
        <v>267</v>
      </c>
      <c r="F41" s="113">
        <v>1</v>
      </c>
      <c r="G41" s="113">
        <v>1</v>
      </c>
      <c r="H41" s="113"/>
      <c r="I41" s="113"/>
      <c r="J41" s="113"/>
      <c r="K41" s="113"/>
      <c r="L41" s="113"/>
      <c r="M41" s="113"/>
      <c r="N41" s="113"/>
      <c r="O41" t="s">
        <v>569</v>
      </c>
      <c r="P41" s="108"/>
    </row>
    <row r="42" spans="1:16">
      <c r="A42" s="108" t="s">
        <v>547</v>
      </c>
      <c r="B42" s="108" t="s">
        <v>555</v>
      </c>
      <c r="C42" s="111" t="s">
        <v>179</v>
      </c>
      <c r="D42" s="108" t="s">
        <v>554</v>
      </c>
      <c r="E42" s="108" t="s">
        <v>267</v>
      </c>
      <c r="F42" s="113"/>
      <c r="G42" s="113"/>
      <c r="H42" s="113"/>
      <c r="I42" s="113">
        <v>1</v>
      </c>
      <c r="J42" s="113"/>
      <c r="K42" s="113"/>
      <c r="L42" s="113"/>
      <c r="M42" s="113"/>
      <c r="N42" s="113"/>
      <c r="O42" s="108" t="s">
        <v>556</v>
      </c>
      <c r="P42" s="108" t="s">
        <v>557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B590-2030-4E65-9D5D-5A29BD274FD2}">
  <dimension ref="A2:L60"/>
  <sheetViews>
    <sheetView topLeftCell="A44" workbookViewId="0">
      <selection activeCell="H28" sqref="H28"/>
    </sheetView>
  </sheetViews>
  <sheetFormatPr baseColWidth="10" defaultColWidth="8.7265625" defaultRowHeight="14.5"/>
  <cols>
    <col min="1" max="1" width="8.7265625" bestFit="1" customWidth="1"/>
    <col min="2" max="2" width="9.81640625" bestFit="1" customWidth="1"/>
    <col min="3" max="3" width="8.453125" bestFit="1" customWidth="1"/>
    <col min="4" max="4" width="17.81640625" bestFit="1" customWidth="1"/>
    <col min="5" max="5" width="6" bestFit="1" customWidth="1"/>
    <col min="6" max="6" width="9.453125" bestFit="1" customWidth="1"/>
    <col min="7" max="7" width="7" bestFit="1" customWidth="1"/>
    <col min="8" max="8" width="15.54296875" bestFit="1" customWidth="1"/>
    <col min="9" max="9" width="8.54296875" bestFit="1" customWidth="1"/>
    <col min="10" max="10" width="8.81640625" customWidth="1"/>
  </cols>
  <sheetData>
    <row r="2" spans="1:12">
      <c r="A2" s="30" t="s">
        <v>261</v>
      </c>
      <c r="B2" s="30" t="s">
        <v>593</v>
      </c>
      <c r="C2" s="30" t="s">
        <v>594</v>
      </c>
      <c r="D2" s="30" t="s">
        <v>222</v>
      </c>
      <c r="E2" s="31" t="s">
        <v>595</v>
      </c>
      <c r="F2" s="31" t="s">
        <v>596</v>
      </c>
      <c r="G2" s="30" t="s">
        <v>262</v>
      </c>
      <c r="H2" s="31" t="s">
        <v>141</v>
      </c>
      <c r="I2" s="31" t="s">
        <v>137</v>
      </c>
      <c r="J2" s="120" t="s">
        <v>597</v>
      </c>
      <c r="K2" s="120" t="s">
        <v>598</v>
      </c>
      <c r="L2" s="120" t="s">
        <v>31</v>
      </c>
    </row>
    <row r="3" spans="1:12">
      <c r="A3" s="3" t="s">
        <v>320</v>
      </c>
      <c r="B3" s="3" t="s">
        <v>12</v>
      </c>
      <c r="C3" s="3"/>
      <c r="D3" s="3" t="s">
        <v>32</v>
      </c>
      <c r="E3" s="25">
        <v>2</v>
      </c>
      <c r="F3" s="3"/>
      <c r="G3" s="3">
        <v>1</v>
      </c>
      <c r="H3" s="3"/>
      <c r="I3" s="17"/>
      <c r="J3" s="108">
        <v>200</v>
      </c>
      <c r="K3" s="108">
        <v>100</v>
      </c>
      <c r="L3" s="108">
        <v>0</v>
      </c>
    </row>
    <row r="4" spans="1:12">
      <c r="A4" s="3" t="s">
        <v>320</v>
      </c>
      <c r="B4" s="3" t="s">
        <v>12</v>
      </c>
      <c r="C4" s="3"/>
      <c r="D4" s="3" t="s">
        <v>33</v>
      </c>
      <c r="E4" s="25">
        <v>4</v>
      </c>
      <c r="F4" s="3"/>
      <c r="G4" s="3">
        <v>1</v>
      </c>
      <c r="H4" s="3"/>
      <c r="I4" s="17"/>
      <c r="J4" s="108">
        <v>400</v>
      </c>
      <c r="K4" s="108">
        <v>200</v>
      </c>
      <c r="L4" s="108">
        <v>1</v>
      </c>
    </row>
    <row r="5" spans="1:12">
      <c r="A5" s="3" t="s">
        <v>320</v>
      </c>
      <c r="B5" s="3" t="s">
        <v>12</v>
      </c>
      <c r="C5" s="3"/>
      <c r="D5" s="3" t="s">
        <v>34</v>
      </c>
      <c r="E5" s="25">
        <v>5</v>
      </c>
      <c r="F5" s="3"/>
      <c r="G5" s="3">
        <v>1</v>
      </c>
      <c r="H5" s="3" t="s">
        <v>188</v>
      </c>
      <c r="I5" s="17"/>
      <c r="J5" s="108">
        <v>500</v>
      </c>
      <c r="K5" s="108">
        <v>250</v>
      </c>
      <c r="L5" s="108">
        <v>2</v>
      </c>
    </row>
    <row r="6" spans="1:12">
      <c r="A6" s="3" t="s">
        <v>320</v>
      </c>
      <c r="B6" s="3" t="s">
        <v>12</v>
      </c>
      <c r="C6" s="3"/>
      <c r="D6" s="3" t="s">
        <v>35</v>
      </c>
      <c r="E6" s="25">
        <v>6</v>
      </c>
      <c r="F6" s="3"/>
      <c r="G6" s="3">
        <v>1</v>
      </c>
      <c r="H6" s="3" t="s">
        <v>321</v>
      </c>
      <c r="I6" s="17"/>
      <c r="J6" s="108">
        <v>600</v>
      </c>
      <c r="K6" s="108">
        <v>300</v>
      </c>
      <c r="L6" s="108">
        <v>3</v>
      </c>
    </row>
    <row r="7" spans="1:12">
      <c r="A7" s="3" t="s">
        <v>320</v>
      </c>
      <c r="B7" s="3" t="s">
        <v>12</v>
      </c>
      <c r="C7" s="3"/>
      <c r="D7" s="3" t="s">
        <v>36</v>
      </c>
      <c r="E7" s="25">
        <v>7</v>
      </c>
      <c r="F7" s="3"/>
      <c r="G7" s="3">
        <v>1</v>
      </c>
      <c r="H7" s="3"/>
      <c r="I7" s="17"/>
      <c r="J7" s="108">
        <v>700</v>
      </c>
      <c r="K7" s="108">
        <v>350</v>
      </c>
      <c r="L7" s="108">
        <v>4</v>
      </c>
    </row>
    <row r="8" spans="1:12">
      <c r="A8" s="3" t="s">
        <v>320</v>
      </c>
      <c r="B8" s="3" t="s">
        <v>12</v>
      </c>
      <c r="C8" s="3"/>
      <c r="D8" s="3" t="s">
        <v>37</v>
      </c>
      <c r="E8" s="25">
        <v>8</v>
      </c>
      <c r="F8" s="3"/>
      <c r="G8" s="3">
        <v>1</v>
      </c>
      <c r="H8" s="3"/>
      <c r="I8" s="17"/>
      <c r="J8" s="108">
        <v>800</v>
      </c>
      <c r="K8" s="108">
        <v>400</v>
      </c>
      <c r="L8" s="108">
        <v>5</v>
      </c>
    </row>
    <row r="9" spans="1:12">
      <c r="A9" s="3" t="s">
        <v>320</v>
      </c>
      <c r="B9" s="3" t="s">
        <v>12</v>
      </c>
      <c r="C9" s="3"/>
      <c r="D9" s="3" t="s">
        <v>38</v>
      </c>
      <c r="E9" s="25">
        <v>10</v>
      </c>
      <c r="F9" s="3"/>
      <c r="G9" s="3">
        <v>1</v>
      </c>
      <c r="H9" s="3"/>
      <c r="I9" s="17" t="s">
        <v>168</v>
      </c>
      <c r="J9" s="108">
        <v>1000</v>
      </c>
      <c r="K9" s="108">
        <v>500</v>
      </c>
      <c r="L9" s="108">
        <v>6</v>
      </c>
    </row>
    <row r="10" spans="1:12">
      <c r="A10" s="3" t="s">
        <v>320</v>
      </c>
      <c r="B10" s="3" t="s">
        <v>12</v>
      </c>
      <c r="C10" s="3"/>
      <c r="D10" s="3" t="s">
        <v>39</v>
      </c>
      <c r="E10" s="25">
        <v>10</v>
      </c>
      <c r="F10" s="3"/>
      <c r="G10" s="7">
        <v>1</v>
      </c>
      <c r="H10" s="3"/>
      <c r="I10" s="17"/>
      <c r="J10" s="108">
        <v>1000</v>
      </c>
      <c r="K10" s="108">
        <v>500</v>
      </c>
      <c r="L10" s="108">
        <v>6</v>
      </c>
    </row>
    <row r="11" spans="1:12">
      <c r="A11" s="3" t="s">
        <v>320</v>
      </c>
      <c r="B11" s="3" t="s">
        <v>12</v>
      </c>
      <c r="C11" s="3"/>
      <c r="D11" s="3" t="s">
        <v>40</v>
      </c>
      <c r="E11" s="25">
        <v>12</v>
      </c>
      <c r="F11" s="3"/>
      <c r="G11" s="3">
        <v>1</v>
      </c>
      <c r="H11" s="3"/>
      <c r="I11" s="17" t="s">
        <v>193</v>
      </c>
      <c r="J11" s="108">
        <v>1200</v>
      </c>
      <c r="K11" s="108">
        <v>600</v>
      </c>
      <c r="L11" s="108"/>
    </row>
    <row r="12" spans="1:12">
      <c r="A12" s="3" t="s">
        <v>320</v>
      </c>
      <c r="B12" s="3" t="s">
        <v>12</v>
      </c>
      <c r="C12" s="3"/>
      <c r="D12" s="3" t="s">
        <v>41</v>
      </c>
      <c r="E12" s="25">
        <v>12</v>
      </c>
      <c r="F12" s="3"/>
      <c r="G12" s="3">
        <v>1</v>
      </c>
      <c r="H12" s="3"/>
      <c r="I12" s="17"/>
      <c r="J12" s="108">
        <v>1200</v>
      </c>
      <c r="K12" s="108">
        <v>600</v>
      </c>
      <c r="L12" s="108"/>
    </row>
    <row r="13" spans="1:12">
      <c r="A13" s="3" t="s">
        <v>322</v>
      </c>
      <c r="B13" s="3" t="s">
        <v>12</v>
      </c>
      <c r="C13" s="3"/>
      <c r="D13" s="3" t="s">
        <v>42</v>
      </c>
      <c r="E13" s="25">
        <v>1</v>
      </c>
      <c r="F13" s="3"/>
      <c r="G13" s="3">
        <v>1</v>
      </c>
      <c r="H13" s="3"/>
      <c r="I13" s="17"/>
      <c r="J13" s="108">
        <v>100</v>
      </c>
      <c r="K13" s="108">
        <v>50</v>
      </c>
      <c r="L13" s="108">
        <v>0</v>
      </c>
    </row>
    <row r="14" spans="1:12">
      <c r="A14" s="3" t="s">
        <v>322</v>
      </c>
      <c r="B14" s="3" t="s">
        <v>12</v>
      </c>
      <c r="C14" s="3"/>
      <c r="D14" s="3" t="s">
        <v>43</v>
      </c>
      <c r="E14" s="25">
        <v>3</v>
      </c>
      <c r="F14" s="3"/>
      <c r="G14" s="3">
        <v>1</v>
      </c>
      <c r="H14" s="3" t="s">
        <v>603</v>
      </c>
      <c r="I14" s="17"/>
      <c r="J14" s="108">
        <v>300</v>
      </c>
      <c r="K14" s="108">
        <v>150</v>
      </c>
      <c r="L14" s="108">
        <v>1</v>
      </c>
    </row>
    <row r="15" spans="1:12">
      <c r="A15" s="3" t="s">
        <v>322</v>
      </c>
      <c r="B15" s="3" t="s">
        <v>12</v>
      </c>
      <c r="C15" s="3"/>
      <c r="D15" s="3" t="s">
        <v>44</v>
      </c>
      <c r="E15" s="25">
        <v>5</v>
      </c>
      <c r="F15" s="3"/>
      <c r="G15" s="3">
        <v>1</v>
      </c>
      <c r="H15" s="3"/>
      <c r="I15" s="17"/>
      <c r="J15" s="108">
        <v>500</v>
      </c>
      <c r="K15" s="108">
        <v>250</v>
      </c>
      <c r="L15" s="108">
        <v>2</v>
      </c>
    </row>
    <row r="16" spans="1:12">
      <c r="A16" s="3" t="s">
        <v>322</v>
      </c>
      <c r="B16" s="3" t="s">
        <v>12</v>
      </c>
      <c r="C16" s="3"/>
      <c r="D16" s="3" t="s">
        <v>45</v>
      </c>
      <c r="E16" s="25">
        <v>7</v>
      </c>
      <c r="F16" s="3"/>
      <c r="G16" s="3">
        <v>1</v>
      </c>
      <c r="H16" s="3"/>
      <c r="I16" s="17"/>
      <c r="J16" s="108">
        <v>700</v>
      </c>
      <c r="K16" s="108">
        <v>350</v>
      </c>
      <c r="L16" s="108">
        <v>3</v>
      </c>
    </row>
    <row r="17" spans="1:12">
      <c r="A17" s="3" t="s">
        <v>322</v>
      </c>
      <c r="B17" s="3" t="s">
        <v>12</v>
      </c>
      <c r="C17" s="3"/>
      <c r="D17" s="3" t="s">
        <v>46</v>
      </c>
      <c r="E17" s="25">
        <v>9</v>
      </c>
      <c r="F17" s="3"/>
      <c r="G17" s="3">
        <v>1</v>
      </c>
      <c r="H17" s="3" t="s">
        <v>603</v>
      </c>
      <c r="I17" s="17"/>
      <c r="J17" s="108">
        <v>900</v>
      </c>
      <c r="K17" s="108">
        <v>450</v>
      </c>
      <c r="L17" s="108">
        <v>4</v>
      </c>
    </row>
    <row r="18" spans="1:12">
      <c r="A18" s="3" t="s">
        <v>322</v>
      </c>
      <c r="B18" s="3" t="s">
        <v>12</v>
      </c>
      <c r="C18" s="3"/>
      <c r="D18" s="3" t="s">
        <v>47</v>
      </c>
      <c r="E18" s="25">
        <v>11</v>
      </c>
      <c r="F18" s="3"/>
      <c r="G18" s="3">
        <v>1</v>
      </c>
      <c r="H18" s="3"/>
      <c r="I18" s="17" t="s">
        <v>193</v>
      </c>
      <c r="J18" s="108">
        <v>1100</v>
      </c>
      <c r="K18" s="108">
        <v>550</v>
      </c>
      <c r="L18" s="108">
        <v>5</v>
      </c>
    </row>
    <row r="19" spans="1:12">
      <c r="A19" s="3" t="s">
        <v>23</v>
      </c>
      <c r="B19" s="3" t="s">
        <v>12</v>
      </c>
      <c r="C19" s="3"/>
      <c r="D19" s="3" t="s">
        <v>23</v>
      </c>
      <c r="E19" s="25">
        <v>3</v>
      </c>
      <c r="F19" s="3"/>
      <c r="G19" s="3">
        <v>1</v>
      </c>
      <c r="H19" s="3"/>
      <c r="I19" s="17"/>
      <c r="J19" s="108">
        <v>300</v>
      </c>
      <c r="K19" s="108">
        <v>150</v>
      </c>
      <c r="L19" s="108">
        <v>0</v>
      </c>
    </row>
    <row r="20" spans="1:12">
      <c r="A20" s="3" t="s">
        <v>23</v>
      </c>
      <c r="B20" s="3" t="s">
        <v>12</v>
      </c>
      <c r="C20" s="3"/>
      <c r="D20" s="3" t="s">
        <v>48</v>
      </c>
      <c r="E20" s="25">
        <v>5</v>
      </c>
      <c r="F20" s="3"/>
      <c r="G20" s="3">
        <v>1</v>
      </c>
      <c r="H20" s="3"/>
      <c r="I20" s="17"/>
      <c r="J20" s="108">
        <v>500</v>
      </c>
      <c r="K20" s="108">
        <v>250</v>
      </c>
      <c r="L20" s="108">
        <v>1</v>
      </c>
    </row>
    <row r="21" spans="1:12">
      <c r="A21" s="3" t="s">
        <v>23</v>
      </c>
      <c r="B21" s="3" t="s">
        <v>12</v>
      </c>
      <c r="C21" s="3"/>
      <c r="D21" s="3" t="s">
        <v>49</v>
      </c>
      <c r="E21" s="25">
        <v>5</v>
      </c>
      <c r="F21" s="3"/>
      <c r="G21" s="3">
        <v>1</v>
      </c>
      <c r="H21" s="3"/>
      <c r="I21" s="17"/>
      <c r="J21" s="108">
        <v>500</v>
      </c>
      <c r="K21" s="108">
        <v>250</v>
      </c>
      <c r="L21" s="108">
        <v>2</v>
      </c>
    </row>
    <row r="22" spans="1:12">
      <c r="A22" s="3" t="s">
        <v>23</v>
      </c>
      <c r="B22" s="3" t="s">
        <v>12</v>
      </c>
      <c r="C22" s="3"/>
      <c r="D22" s="3" t="s">
        <v>50</v>
      </c>
      <c r="E22" s="25">
        <v>7</v>
      </c>
      <c r="F22" s="3"/>
      <c r="G22" s="3">
        <v>1</v>
      </c>
      <c r="H22" s="3"/>
      <c r="I22" s="17"/>
      <c r="J22" s="108">
        <v>700</v>
      </c>
      <c r="K22" s="108">
        <v>350</v>
      </c>
      <c r="L22" s="108">
        <v>3</v>
      </c>
    </row>
    <row r="23" spans="1:12">
      <c r="A23" s="3" t="s">
        <v>23</v>
      </c>
      <c r="B23" s="3" t="s">
        <v>12</v>
      </c>
      <c r="C23" s="3"/>
      <c r="D23" s="3" t="s">
        <v>51</v>
      </c>
      <c r="E23" s="25">
        <v>9</v>
      </c>
      <c r="F23" s="3"/>
      <c r="G23" s="3">
        <v>1</v>
      </c>
      <c r="H23" s="3"/>
      <c r="I23" s="17" t="s">
        <v>124</v>
      </c>
      <c r="J23" s="108">
        <v>900</v>
      </c>
      <c r="K23" s="108">
        <v>450</v>
      </c>
      <c r="L23" s="108">
        <v>5</v>
      </c>
    </row>
    <row r="24" spans="1:12">
      <c r="A24" s="3" t="s">
        <v>23</v>
      </c>
      <c r="B24" s="3" t="s">
        <v>12</v>
      </c>
      <c r="C24" s="3"/>
      <c r="D24" s="3" t="s">
        <v>52</v>
      </c>
      <c r="E24" s="25">
        <v>11</v>
      </c>
      <c r="F24" s="3"/>
      <c r="G24" s="3">
        <v>1</v>
      </c>
      <c r="H24" s="3"/>
      <c r="I24" s="17" t="s">
        <v>143</v>
      </c>
      <c r="J24" s="108">
        <v>1100</v>
      </c>
      <c r="K24" s="108">
        <v>550</v>
      </c>
      <c r="L24" s="108">
        <v>6</v>
      </c>
    </row>
    <row r="25" spans="1:12">
      <c r="A25" s="3" t="s">
        <v>323</v>
      </c>
      <c r="B25" s="3" t="s">
        <v>12</v>
      </c>
      <c r="C25" s="3"/>
      <c r="D25" s="3" t="s">
        <v>53</v>
      </c>
      <c r="E25" s="25">
        <v>4</v>
      </c>
      <c r="F25" s="3"/>
      <c r="G25" s="3">
        <v>1</v>
      </c>
      <c r="H25" s="3"/>
      <c r="I25" s="17"/>
      <c r="J25" s="108">
        <v>400</v>
      </c>
      <c r="K25" s="108">
        <v>200</v>
      </c>
      <c r="L25" s="108">
        <v>1</v>
      </c>
    </row>
    <row r="26" spans="1:12">
      <c r="A26" s="3" t="s">
        <v>323</v>
      </c>
      <c r="B26" s="3" t="s">
        <v>12</v>
      </c>
      <c r="C26" s="3"/>
      <c r="D26" s="3" t="s">
        <v>54</v>
      </c>
      <c r="E26" s="25">
        <v>6</v>
      </c>
      <c r="F26" s="3"/>
      <c r="G26" s="3">
        <v>1</v>
      </c>
      <c r="H26" s="3"/>
      <c r="I26" s="17"/>
      <c r="J26" s="108">
        <v>600</v>
      </c>
      <c r="K26" s="108">
        <v>300</v>
      </c>
      <c r="L26" s="108">
        <v>2</v>
      </c>
    </row>
    <row r="27" spans="1:12">
      <c r="A27" s="3" t="s">
        <v>323</v>
      </c>
      <c r="B27" s="3" t="s">
        <v>12</v>
      </c>
      <c r="C27" s="3"/>
      <c r="D27" s="3" t="s">
        <v>55</v>
      </c>
      <c r="E27" s="25">
        <v>6</v>
      </c>
      <c r="F27" s="3"/>
      <c r="G27" s="3">
        <v>1</v>
      </c>
      <c r="H27" s="3" t="s">
        <v>604</v>
      </c>
      <c r="I27" s="17"/>
      <c r="J27" s="108">
        <v>600</v>
      </c>
      <c r="K27" s="108">
        <v>300</v>
      </c>
      <c r="L27" s="108">
        <v>3</v>
      </c>
    </row>
    <row r="28" spans="1:12">
      <c r="A28" s="3" t="s">
        <v>323</v>
      </c>
      <c r="B28" s="3" t="s">
        <v>12</v>
      </c>
      <c r="C28" s="3"/>
      <c r="D28" s="3" t="s">
        <v>56</v>
      </c>
      <c r="E28" s="25">
        <v>8</v>
      </c>
      <c r="F28" s="3"/>
      <c r="G28" s="3">
        <v>1</v>
      </c>
      <c r="H28" s="3"/>
      <c r="I28" s="17"/>
      <c r="J28" s="108">
        <v>800</v>
      </c>
      <c r="K28" s="108">
        <v>400</v>
      </c>
      <c r="L28" s="108">
        <v>4</v>
      </c>
    </row>
    <row r="29" spans="1:12">
      <c r="A29" s="3" t="s">
        <v>323</v>
      </c>
      <c r="B29" s="3" t="s">
        <v>12</v>
      </c>
      <c r="C29" s="3"/>
      <c r="D29" s="3" t="s">
        <v>57</v>
      </c>
      <c r="E29" s="25">
        <v>10</v>
      </c>
      <c r="F29" s="3"/>
      <c r="G29" s="3">
        <v>1</v>
      </c>
      <c r="H29" s="3"/>
      <c r="I29" s="17" t="s">
        <v>124</v>
      </c>
      <c r="J29" s="108">
        <v>1000</v>
      </c>
      <c r="K29" s="108">
        <v>500</v>
      </c>
      <c r="L29" s="108">
        <v>5</v>
      </c>
    </row>
    <row r="30" spans="1:12">
      <c r="A30" s="3" t="s">
        <v>323</v>
      </c>
      <c r="B30" s="3" t="s">
        <v>12</v>
      </c>
      <c r="C30" s="3"/>
      <c r="D30" s="3" t="s">
        <v>58</v>
      </c>
      <c r="E30" s="25">
        <v>12</v>
      </c>
      <c r="F30" s="3"/>
      <c r="G30" s="3">
        <v>1</v>
      </c>
      <c r="H30" s="3"/>
      <c r="I30" s="17"/>
      <c r="J30" s="108">
        <v>1200</v>
      </c>
      <c r="K30" s="108">
        <v>600</v>
      </c>
      <c r="L30" s="108">
        <v>6</v>
      </c>
    </row>
    <row r="31" spans="1:12">
      <c r="A31" s="3" t="s">
        <v>324</v>
      </c>
      <c r="B31" s="3" t="s">
        <v>12</v>
      </c>
      <c r="C31" s="3" t="s">
        <v>15</v>
      </c>
      <c r="D31" s="3" t="s">
        <v>59</v>
      </c>
      <c r="E31" s="25">
        <v>2</v>
      </c>
      <c r="F31" s="13">
        <v>2</v>
      </c>
      <c r="G31" s="3">
        <v>2</v>
      </c>
      <c r="H31" s="3"/>
      <c r="I31" s="17"/>
      <c r="J31" s="108">
        <v>200</v>
      </c>
      <c r="K31" s="108">
        <v>100</v>
      </c>
      <c r="L31" s="108">
        <v>1</v>
      </c>
    </row>
    <row r="32" spans="1:12">
      <c r="A32" s="3" t="s">
        <v>324</v>
      </c>
      <c r="B32" s="3" t="s">
        <v>12</v>
      </c>
      <c r="C32" s="3" t="s">
        <v>15</v>
      </c>
      <c r="D32" s="3" t="s">
        <v>60</v>
      </c>
      <c r="E32" s="25">
        <v>3</v>
      </c>
      <c r="F32" s="13">
        <v>2</v>
      </c>
      <c r="G32" s="3">
        <v>2</v>
      </c>
      <c r="H32" s="3"/>
      <c r="I32" s="17"/>
      <c r="J32" s="108">
        <v>300</v>
      </c>
      <c r="K32" s="108">
        <v>150</v>
      </c>
      <c r="L32" s="108">
        <v>2</v>
      </c>
    </row>
    <row r="33" spans="1:12">
      <c r="A33" s="3" t="s">
        <v>324</v>
      </c>
      <c r="B33" s="3" t="s">
        <v>12</v>
      </c>
      <c r="C33" s="3" t="s">
        <v>15</v>
      </c>
      <c r="D33" s="3" t="s">
        <v>61</v>
      </c>
      <c r="E33" s="25">
        <v>5</v>
      </c>
      <c r="F33" s="13">
        <v>3</v>
      </c>
      <c r="G33" s="3">
        <v>2</v>
      </c>
      <c r="H33" s="3"/>
      <c r="I33" s="17"/>
      <c r="J33" s="108">
        <v>500</v>
      </c>
      <c r="K33" s="108">
        <v>250</v>
      </c>
      <c r="L33" s="108">
        <v>3</v>
      </c>
    </row>
    <row r="34" spans="1:12">
      <c r="A34" s="3" t="s">
        <v>324</v>
      </c>
      <c r="B34" s="3" t="s">
        <v>12</v>
      </c>
      <c r="C34" s="3" t="s">
        <v>15</v>
      </c>
      <c r="D34" s="3" t="s">
        <v>62</v>
      </c>
      <c r="E34" s="25">
        <v>7</v>
      </c>
      <c r="F34" s="13">
        <v>4</v>
      </c>
      <c r="G34" s="3">
        <v>2</v>
      </c>
      <c r="H34" s="3"/>
      <c r="I34" s="17" t="s">
        <v>124</v>
      </c>
      <c r="J34" s="108">
        <v>700</v>
      </c>
      <c r="K34" s="108">
        <v>350</v>
      </c>
      <c r="L34" s="108">
        <v>4</v>
      </c>
    </row>
    <row r="35" spans="1:12">
      <c r="A35" s="3" t="s">
        <v>324</v>
      </c>
      <c r="B35" s="3" t="s">
        <v>12</v>
      </c>
      <c r="C35" s="3" t="s">
        <v>15</v>
      </c>
      <c r="D35" s="3" t="s">
        <v>63</v>
      </c>
      <c r="E35" s="25">
        <v>9</v>
      </c>
      <c r="F35" s="62">
        <v>6</v>
      </c>
      <c r="G35" s="3">
        <v>2</v>
      </c>
      <c r="H35" s="3"/>
      <c r="I35" s="17"/>
      <c r="J35" s="108">
        <v>900</v>
      </c>
      <c r="K35" s="108">
        <v>450</v>
      </c>
      <c r="L35" s="108">
        <v>5</v>
      </c>
    </row>
    <row r="36" spans="1:12">
      <c r="A36" s="3" t="s">
        <v>324</v>
      </c>
      <c r="B36" s="3" t="s">
        <v>12</v>
      </c>
      <c r="C36" s="3" t="s">
        <v>15</v>
      </c>
      <c r="D36" s="3" t="s">
        <v>64</v>
      </c>
      <c r="E36" s="60">
        <v>12</v>
      </c>
      <c r="F36" s="13">
        <v>10</v>
      </c>
      <c r="G36" s="42">
        <v>2</v>
      </c>
      <c r="H36" s="3"/>
      <c r="I36" s="17" t="s">
        <v>193</v>
      </c>
      <c r="J36" s="108">
        <v>1200</v>
      </c>
      <c r="K36" s="108">
        <v>600</v>
      </c>
      <c r="L36" s="108">
        <v>6</v>
      </c>
    </row>
    <row r="37" spans="1:12">
      <c r="A37" s="3" t="s">
        <v>325</v>
      </c>
      <c r="B37" s="3" t="s">
        <v>15</v>
      </c>
      <c r="C37" s="3"/>
      <c r="D37" s="3" t="s">
        <v>2</v>
      </c>
      <c r="E37" s="61">
        <v>2</v>
      </c>
      <c r="F37" s="3"/>
      <c r="G37" s="42">
        <v>1</v>
      </c>
      <c r="H37" s="3"/>
      <c r="I37" s="17"/>
      <c r="J37" s="108">
        <v>200</v>
      </c>
      <c r="K37" s="108">
        <v>100</v>
      </c>
      <c r="L37" s="108">
        <v>0</v>
      </c>
    </row>
    <row r="38" spans="1:12">
      <c r="A38" s="3" t="s">
        <v>325</v>
      </c>
      <c r="B38" s="3" t="s">
        <v>15</v>
      </c>
      <c r="C38" s="3"/>
      <c r="D38" s="3" t="s">
        <v>65</v>
      </c>
      <c r="E38" s="61">
        <v>3</v>
      </c>
      <c r="F38" s="3"/>
      <c r="G38" s="42">
        <v>1</v>
      </c>
      <c r="H38" s="3" t="s">
        <v>326</v>
      </c>
      <c r="I38" s="17"/>
      <c r="J38" s="108">
        <v>300</v>
      </c>
      <c r="K38" s="108">
        <v>150</v>
      </c>
      <c r="L38" s="108">
        <v>3</v>
      </c>
    </row>
    <row r="39" spans="1:12">
      <c r="A39" s="3" t="s">
        <v>325</v>
      </c>
      <c r="B39" s="3" t="s">
        <v>15</v>
      </c>
      <c r="C39" s="3"/>
      <c r="D39" s="3" t="s">
        <v>66</v>
      </c>
      <c r="E39" s="61">
        <v>2</v>
      </c>
      <c r="F39" s="3"/>
      <c r="G39" s="42">
        <v>1</v>
      </c>
      <c r="H39" s="3" t="s">
        <v>211</v>
      </c>
      <c r="I39" s="17"/>
      <c r="J39" s="108">
        <v>200</v>
      </c>
      <c r="K39" s="108">
        <v>100</v>
      </c>
      <c r="L39" s="108">
        <v>1</v>
      </c>
    </row>
    <row r="40" spans="1:12">
      <c r="A40" s="3" t="s">
        <v>325</v>
      </c>
      <c r="B40" s="3" t="s">
        <v>15</v>
      </c>
      <c r="C40" s="3"/>
      <c r="D40" s="3" t="s">
        <v>67</v>
      </c>
      <c r="E40" s="61">
        <v>5</v>
      </c>
      <c r="F40" s="3"/>
      <c r="G40" s="42">
        <v>1</v>
      </c>
      <c r="H40" s="3"/>
      <c r="I40" s="17" t="s">
        <v>146</v>
      </c>
      <c r="J40" s="108">
        <v>500</v>
      </c>
      <c r="K40" s="108">
        <v>250</v>
      </c>
      <c r="L40" s="108">
        <v>4</v>
      </c>
    </row>
    <row r="41" spans="1:12">
      <c r="A41" s="3" t="s">
        <v>325</v>
      </c>
      <c r="B41" s="3" t="s">
        <v>15</v>
      </c>
      <c r="C41" s="3"/>
      <c r="D41" s="3" t="s">
        <v>68</v>
      </c>
      <c r="E41" s="61">
        <v>7</v>
      </c>
      <c r="F41" s="3"/>
      <c r="G41" s="42">
        <v>1</v>
      </c>
      <c r="H41" s="3"/>
      <c r="I41" s="17" t="s">
        <v>193</v>
      </c>
      <c r="J41" s="108">
        <v>700</v>
      </c>
      <c r="K41" s="108">
        <v>350</v>
      </c>
      <c r="L41" s="108">
        <v>5</v>
      </c>
    </row>
    <row r="42" spans="1:12">
      <c r="A42" s="3" t="s">
        <v>325</v>
      </c>
      <c r="B42" s="3" t="s">
        <v>15</v>
      </c>
      <c r="C42" s="3"/>
      <c r="D42" s="3" t="s">
        <v>4</v>
      </c>
      <c r="E42" s="61">
        <v>7</v>
      </c>
      <c r="F42" s="3"/>
      <c r="G42" s="42">
        <v>1</v>
      </c>
      <c r="H42" s="3" t="s">
        <v>327</v>
      </c>
      <c r="I42" s="17"/>
      <c r="J42" s="108">
        <v>700</v>
      </c>
      <c r="K42" s="108">
        <v>350</v>
      </c>
      <c r="L42" s="108">
        <v>6</v>
      </c>
    </row>
    <row r="43" spans="1:12">
      <c r="A43" s="3" t="s">
        <v>328</v>
      </c>
      <c r="B43" s="3" t="s">
        <v>15</v>
      </c>
      <c r="C43" s="3"/>
      <c r="D43" s="3" t="s">
        <v>69</v>
      </c>
      <c r="E43" s="61">
        <v>5</v>
      </c>
      <c r="F43" s="3"/>
      <c r="G43" s="42">
        <v>1</v>
      </c>
      <c r="H43" s="3"/>
      <c r="I43" s="17" t="s">
        <v>168</v>
      </c>
      <c r="J43" s="108">
        <v>500</v>
      </c>
      <c r="K43" s="108">
        <v>250</v>
      </c>
      <c r="L43" s="108">
        <v>2</v>
      </c>
    </row>
    <row r="44" spans="1:12">
      <c r="A44" s="3" t="s">
        <v>328</v>
      </c>
      <c r="B44" s="3" t="s">
        <v>15</v>
      </c>
      <c r="C44" s="3"/>
      <c r="D44" s="3" t="s">
        <v>70</v>
      </c>
      <c r="E44" s="61">
        <v>7</v>
      </c>
      <c r="F44" s="3"/>
      <c r="G44" s="42">
        <v>1</v>
      </c>
      <c r="H44" s="3"/>
      <c r="I44" s="17" t="s">
        <v>163</v>
      </c>
      <c r="J44" s="108">
        <v>700</v>
      </c>
      <c r="K44" s="108">
        <v>350</v>
      </c>
      <c r="L44" s="108">
        <v>3</v>
      </c>
    </row>
    <row r="45" spans="1:12">
      <c r="A45" s="3" t="s">
        <v>328</v>
      </c>
      <c r="B45" s="3" t="s">
        <v>15</v>
      </c>
      <c r="C45" s="3"/>
      <c r="D45" s="3" t="s">
        <v>71</v>
      </c>
      <c r="E45" s="61">
        <v>9</v>
      </c>
      <c r="F45" s="3"/>
      <c r="G45" s="42">
        <v>1</v>
      </c>
      <c r="H45" s="3"/>
      <c r="I45" s="17"/>
      <c r="J45" s="108">
        <v>900</v>
      </c>
      <c r="K45" s="108">
        <v>450</v>
      </c>
      <c r="L45" s="108">
        <v>4</v>
      </c>
    </row>
    <row r="46" spans="1:12">
      <c r="A46" s="3" t="s">
        <v>328</v>
      </c>
      <c r="B46" s="3" t="s">
        <v>15</v>
      </c>
      <c r="C46" s="3"/>
      <c r="D46" s="3" t="s">
        <v>72</v>
      </c>
      <c r="E46" s="61">
        <v>9</v>
      </c>
      <c r="F46" s="3"/>
      <c r="G46" s="42">
        <v>1</v>
      </c>
      <c r="H46" s="3"/>
      <c r="I46" s="17" t="s">
        <v>143</v>
      </c>
      <c r="J46" s="108">
        <v>900</v>
      </c>
      <c r="K46" s="108">
        <v>450</v>
      </c>
      <c r="L46" s="108">
        <v>5</v>
      </c>
    </row>
    <row r="47" spans="1:12">
      <c r="A47" s="3" t="s">
        <v>328</v>
      </c>
      <c r="B47" s="3" t="s">
        <v>15</v>
      </c>
      <c r="C47" s="3"/>
      <c r="D47" s="3" t="s">
        <v>73</v>
      </c>
      <c r="E47" s="61">
        <v>11</v>
      </c>
      <c r="F47" s="3"/>
      <c r="G47" s="42">
        <v>1</v>
      </c>
      <c r="H47" s="3"/>
      <c r="I47" s="17"/>
      <c r="J47" s="108">
        <v>1100</v>
      </c>
      <c r="K47" s="108">
        <v>550</v>
      </c>
      <c r="L47" s="108">
        <v>6</v>
      </c>
    </row>
    <row r="48" spans="1:12">
      <c r="A48" s="3" t="s">
        <v>328</v>
      </c>
      <c r="B48" s="3" t="s">
        <v>15</v>
      </c>
      <c r="C48" s="3"/>
      <c r="D48" s="3" t="s">
        <v>74</v>
      </c>
      <c r="E48" s="61">
        <v>12</v>
      </c>
      <c r="F48" s="3"/>
      <c r="G48" s="42">
        <v>1</v>
      </c>
      <c r="H48" s="3"/>
      <c r="I48" s="17"/>
      <c r="J48" s="108">
        <v>1200</v>
      </c>
      <c r="K48" s="108">
        <v>600</v>
      </c>
      <c r="L48" s="108">
        <v>6</v>
      </c>
    </row>
    <row r="49" spans="1:12">
      <c r="A49" s="3" t="s">
        <v>329</v>
      </c>
      <c r="B49" s="3" t="s">
        <v>15</v>
      </c>
      <c r="C49" s="3"/>
      <c r="D49" s="3" t="s">
        <v>5</v>
      </c>
      <c r="E49" s="61">
        <v>2</v>
      </c>
      <c r="F49" s="3"/>
      <c r="G49" s="42">
        <v>1</v>
      </c>
      <c r="H49" s="3"/>
      <c r="I49" s="17"/>
      <c r="J49" s="108">
        <v>200</v>
      </c>
      <c r="K49" s="108">
        <v>100</v>
      </c>
      <c r="L49" s="108">
        <v>1</v>
      </c>
    </row>
    <row r="50" spans="1:12">
      <c r="A50" s="3" t="s">
        <v>329</v>
      </c>
      <c r="B50" s="3" t="s">
        <v>15</v>
      </c>
      <c r="C50" s="3"/>
      <c r="D50" s="3" t="s">
        <v>75</v>
      </c>
      <c r="E50" s="61">
        <v>4</v>
      </c>
      <c r="F50" s="3"/>
      <c r="G50" s="42">
        <v>1</v>
      </c>
      <c r="H50" s="3"/>
      <c r="I50" s="17"/>
      <c r="J50" s="108">
        <v>400</v>
      </c>
      <c r="K50" s="108">
        <v>200</v>
      </c>
      <c r="L50" s="108">
        <v>2</v>
      </c>
    </row>
    <row r="51" spans="1:12">
      <c r="A51" s="3" t="s">
        <v>329</v>
      </c>
      <c r="B51" s="3" t="s">
        <v>15</v>
      </c>
      <c r="C51" s="3"/>
      <c r="D51" s="3" t="s">
        <v>76</v>
      </c>
      <c r="E51" s="61">
        <v>5</v>
      </c>
      <c r="F51" s="3"/>
      <c r="G51" s="42">
        <v>1</v>
      </c>
      <c r="H51" s="3"/>
      <c r="I51" s="17" t="s">
        <v>163</v>
      </c>
      <c r="J51" s="108">
        <v>500</v>
      </c>
      <c r="K51" s="108">
        <v>250</v>
      </c>
      <c r="L51" s="108">
        <v>3</v>
      </c>
    </row>
    <row r="52" spans="1:12">
      <c r="A52" s="3" t="s">
        <v>329</v>
      </c>
      <c r="B52" s="3" t="s">
        <v>15</v>
      </c>
      <c r="C52" s="3"/>
      <c r="D52" s="3" t="s">
        <v>77</v>
      </c>
      <c r="E52" s="61">
        <v>5</v>
      </c>
      <c r="F52" s="3"/>
      <c r="G52" s="42">
        <v>1</v>
      </c>
      <c r="H52" s="3"/>
      <c r="I52" s="17"/>
      <c r="J52" s="108">
        <v>500</v>
      </c>
      <c r="K52" s="108">
        <v>250</v>
      </c>
      <c r="L52" s="108">
        <v>4</v>
      </c>
    </row>
    <row r="53" spans="1:12">
      <c r="A53" s="3" t="s">
        <v>329</v>
      </c>
      <c r="B53" s="3" t="s">
        <v>15</v>
      </c>
      <c r="C53" s="3"/>
      <c r="D53" s="3" t="s">
        <v>78</v>
      </c>
      <c r="E53" s="61">
        <v>7</v>
      </c>
      <c r="F53" s="3"/>
      <c r="G53" s="42">
        <v>1</v>
      </c>
      <c r="H53" s="3" t="s">
        <v>237</v>
      </c>
      <c r="I53" s="17"/>
      <c r="J53" s="108">
        <v>700</v>
      </c>
      <c r="K53" s="108">
        <v>350</v>
      </c>
      <c r="L53" s="108">
        <v>5</v>
      </c>
    </row>
    <row r="54" spans="1:12">
      <c r="A54" s="3" t="s">
        <v>329</v>
      </c>
      <c r="B54" s="3" t="s">
        <v>15</v>
      </c>
      <c r="C54" s="3"/>
      <c r="D54" s="3" t="s">
        <v>79</v>
      </c>
      <c r="E54" s="61">
        <v>9</v>
      </c>
      <c r="F54" s="3"/>
      <c r="G54" s="42">
        <v>1</v>
      </c>
      <c r="H54" s="3"/>
      <c r="I54" s="17"/>
      <c r="J54" s="108">
        <v>900</v>
      </c>
      <c r="K54" s="108">
        <v>450</v>
      </c>
      <c r="L54" s="108">
        <v>6</v>
      </c>
    </row>
    <row r="55" spans="1:12">
      <c r="A55" s="3" t="s">
        <v>330</v>
      </c>
      <c r="B55" s="3" t="s">
        <v>15</v>
      </c>
      <c r="C55" s="3"/>
      <c r="D55" s="3" t="s">
        <v>80</v>
      </c>
      <c r="E55" s="61">
        <v>3</v>
      </c>
      <c r="F55" s="3"/>
      <c r="G55" s="42">
        <v>3</v>
      </c>
      <c r="H55" s="3"/>
      <c r="I55" s="17"/>
      <c r="J55" s="108">
        <v>300</v>
      </c>
      <c r="K55" s="108">
        <v>150</v>
      </c>
      <c r="L55" s="108">
        <v>1</v>
      </c>
    </row>
    <row r="56" spans="1:12">
      <c r="A56" s="3" t="s">
        <v>330</v>
      </c>
      <c r="B56" s="3" t="s">
        <v>15</v>
      </c>
      <c r="C56" s="3"/>
      <c r="D56" s="3" t="s">
        <v>81</v>
      </c>
      <c r="E56" s="61">
        <v>4</v>
      </c>
      <c r="F56" s="3"/>
      <c r="G56" s="42">
        <v>3</v>
      </c>
      <c r="H56" s="3"/>
      <c r="I56" s="17"/>
      <c r="J56" s="108">
        <v>400</v>
      </c>
      <c r="K56" s="108">
        <v>200</v>
      </c>
      <c r="L56" s="108">
        <v>2</v>
      </c>
    </row>
    <row r="57" spans="1:12">
      <c r="A57" s="3" t="s">
        <v>330</v>
      </c>
      <c r="B57" s="3" t="s">
        <v>15</v>
      </c>
      <c r="C57" s="3"/>
      <c r="D57" s="3" t="s">
        <v>82</v>
      </c>
      <c r="E57" s="61">
        <v>5</v>
      </c>
      <c r="F57" s="3"/>
      <c r="G57" s="42">
        <v>3</v>
      </c>
      <c r="H57" s="3" t="s">
        <v>237</v>
      </c>
      <c r="I57" s="17"/>
      <c r="J57" s="108">
        <v>500</v>
      </c>
      <c r="K57" s="108">
        <v>250</v>
      </c>
      <c r="L57" s="108">
        <v>3</v>
      </c>
    </row>
    <row r="58" spans="1:12">
      <c r="A58" s="3" t="s">
        <v>330</v>
      </c>
      <c r="B58" s="3" t="s">
        <v>15</v>
      </c>
      <c r="C58" s="3"/>
      <c r="D58" s="3" t="s">
        <v>83</v>
      </c>
      <c r="E58" s="61">
        <v>6</v>
      </c>
      <c r="F58" s="3"/>
      <c r="G58" s="42">
        <v>3</v>
      </c>
      <c r="H58" s="3" t="s">
        <v>331</v>
      </c>
      <c r="I58" s="17"/>
      <c r="J58" s="108">
        <v>600</v>
      </c>
      <c r="K58" s="108">
        <v>300</v>
      </c>
      <c r="L58" s="108">
        <v>4</v>
      </c>
    </row>
    <row r="59" spans="1:12">
      <c r="A59" s="3" t="s">
        <v>330</v>
      </c>
      <c r="B59" s="3" t="s">
        <v>15</v>
      </c>
      <c r="C59" s="3"/>
      <c r="D59" s="3" t="s">
        <v>84</v>
      </c>
      <c r="E59" s="61">
        <v>7</v>
      </c>
      <c r="F59" s="3"/>
      <c r="G59" s="42">
        <v>3</v>
      </c>
      <c r="H59" s="3" t="s">
        <v>252</v>
      </c>
      <c r="I59" s="17"/>
      <c r="J59" s="108">
        <v>700</v>
      </c>
      <c r="K59" s="108">
        <v>350</v>
      </c>
      <c r="L59" s="108">
        <v>5</v>
      </c>
    </row>
    <row r="60" spans="1:12">
      <c r="A60" s="3" t="s">
        <v>330</v>
      </c>
      <c r="B60" s="3" t="s">
        <v>15</v>
      </c>
      <c r="C60" s="3"/>
      <c r="D60" s="3" t="s">
        <v>85</v>
      </c>
      <c r="E60" s="61">
        <v>10</v>
      </c>
      <c r="F60" s="3"/>
      <c r="G60" s="42">
        <v>3</v>
      </c>
      <c r="H60" s="3"/>
      <c r="I60" s="17"/>
      <c r="J60" s="108">
        <v>1000</v>
      </c>
      <c r="K60" s="108">
        <v>500</v>
      </c>
      <c r="L60" s="108">
        <v>6</v>
      </c>
    </row>
  </sheetData>
  <conditionalFormatting sqref="A3:I36 A37:E60 G37:I60">
    <cfRule type="cellIs" dxfId="15" priority="1" operator="equal">
      <formula>"Dextérité"</formula>
    </cfRule>
    <cfRule type="cellIs" dxfId="14" priority="2" operator="equal">
      <formula>"Force"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64C4-2BE4-4043-B9D2-6087D8634D33}">
  <dimension ref="A1:Y46"/>
  <sheetViews>
    <sheetView topLeftCell="A19" workbookViewId="0">
      <selection activeCell="F12" sqref="F12"/>
    </sheetView>
  </sheetViews>
  <sheetFormatPr baseColWidth="10" defaultColWidth="11.453125" defaultRowHeight="14.5"/>
  <cols>
    <col min="1" max="1" width="8.453125" bestFit="1" customWidth="1"/>
    <col min="2" max="2" width="6.453125" bestFit="1" customWidth="1"/>
    <col min="3" max="3" width="20.1796875" bestFit="1" customWidth="1"/>
    <col min="4" max="4" width="15.7265625" bestFit="1" customWidth="1"/>
    <col min="5" max="5" width="13.81640625" bestFit="1" customWidth="1"/>
    <col min="6" max="6" width="56" bestFit="1" customWidth="1"/>
    <col min="7" max="7" width="24.7265625" customWidth="1"/>
    <col min="8" max="8" width="4.7265625" bestFit="1" customWidth="1"/>
    <col min="9" max="10" width="4.453125" bestFit="1" customWidth="1"/>
    <col min="11" max="11" width="4.7265625" bestFit="1" customWidth="1"/>
    <col min="12" max="13" width="5.453125" bestFit="1" customWidth="1"/>
    <col min="14" max="14" width="4.7265625" bestFit="1" customWidth="1"/>
    <col min="15" max="16" width="5.453125" bestFit="1" customWidth="1"/>
    <col min="17" max="17" width="4.7265625" bestFit="1" customWidth="1"/>
    <col min="18" max="19" width="5.453125" bestFit="1" customWidth="1"/>
    <col min="20" max="20" width="4.7265625" bestFit="1" customWidth="1"/>
    <col min="21" max="22" width="5.453125" bestFit="1" customWidth="1"/>
    <col min="23" max="23" width="4.7265625" bestFit="1" customWidth="1"/>
    <col min="24" max="25" width="5.453125" bestFit="1" customWidth="1"/>
    <col min="26" max="26" width="11.453125" customWidth="1"/>
  </cols>
  <sheetData>
    <row r="1" spans="1:6">
      <c r="A1" s="108" t="s">
        <v>332</v>
      </c>
      <c r="C1" s="109" t="s">
        <v>121</v>
      </c>
      <c r="D1" s="108" t="s">
        <v>539</v>
      </c>
      <c r="E1" s="108" t="s">
        <v>540</v>
      </c>
      <c r="F1" s="108" t="s">
        <v>118</v>
      </c>
    </row>
    <row r="2" spans="1:6">
      <c r="A2" s="108" t="s">
        <v>541</v>
      </c>
      <c r="C2" s="109" t="s">
        <v>333</v>
      </c>
      <c r="D2" s="108">
        <v>1</v>
      </c>
      <c r="E2" s="108">
        <f t="shared" ref="E2:E31" si="0">D2*100</f>
        <v>100</v>
      </c>
      <c r="F2" s="108">
        <f>SUM($E$2:E2)</f>
        <v>100</v>
      </c>
    </row>
    <row r="3" spans="1:6">
      <c r="A3" s="108" t="s">
        <v>3</v>
      </c>
      <c r="C3" s="109">
        <v>1</v>
      </c>
      <c r="D3" s="108">
        <v>2</v>
      </c>
      <c r="E3" s="108">
        <f t="shared" si="0"/>
        <v>200</v>
      </c>
      <c r="F3" s="108">
        <f>SUM($E$2:E3)</f>
        <v>300</v>
      </c>
    </row>
    <row r="4" spans="1:6">
      <c r="A4" s="108" t="s">
        <v>334</v>
      </c>
      <c r="C4" s="109">
        <v>2</v>
      </c>
      <c r="D4" s="108">
        <v>3</v>
      </c>
      <c r="E4" s="108">
        <f t="shared" si="0"/>
        <v>300</v>
      </c>
      <c r="F4" s="108">
        <f>SUM($E$2:E4)</f>
        <v>600</v>
      </c>
    </row>
    <row r="5" spans="1:6">
      <c r="D5" s="108">
        <v>4</v>
      </c>
      <c r="E5" s="108">
        <f t="shared" si="0"/>
        <v>400</v>
      </c>
      <c r="F5" s="108">
        <f>SUM($E$2:E5)</f>
        <v>1000</v>
      </c>
    </row>
    <row r="6" spans="1:6">
      <c r="D6" s="108">
        <v>5</v>
      </c>
      <c r="E6" s="108">
        <f t="shared" si="0"/>
        <v>500</v>
      </c>
      <c r="F6" s="108">
        <f>SUM($E$2:E6)</f>
        <v>1500</v>
      </c>
    </row>
    <row r="7" spans="1:6">
      <c r="D7" s="108">
        <v>6</v>
      </c>
      <c r="E7" s="108">
        <f t="shared" si="0"/>
        <v>600</v>
      </c>
      <c r="F7" s="108">
        <f>SUM($E$2:E7)</f>
        <v>2100</v>
      </c>
    </row>
    <row r="8" spans="1:6">
      <c r="D8" s="108">
        <v>7</v>
      </c>
      <c r="E8" s="108">
        <f t="shared" si="0"/>
        <v>700</v>
      </c>
      <c r="F8" s="108">
        <f>SUM($E$2:E8)</f>
        <v>2800</v>
      </c>
    </row>
    <row r="9" spans="1:6">
      <c r="D9" s="108">
        <v>8</v>
      </c>
      <c r="E9" s="108">
        <f t="shared" si="0"/>
        <v>800</v>
      </c>
      <c r="F9" s="108">
        <f>SUM($E$2:E9)</f>
        <v>3600</v>
      </c>
    </row>
    <row r="10" spans="1:6">
      <c r="D10" s="108">
        <v>9</v>
      </c>
      <c r="E10" s="108">
        <f t="shared" si="0"/>
        <v>900</v>
      </c>
      <c r="F10" s="108">
        <f>SUM($E$2:E10)</f>
        <v>4500</v>
      </c>
    </row>
    <row r="11" spans="1:6">
      <c r="D11" s="108">
        <v>10</v>
      </c>
      <c r="E11" s="108">
        <f t="shared" si="0"/>
        <v>1000</v>
      </c>
      <c r="F11" s="108">
        <f>SUM($E$2:E11)</f>
        <v>5500</v>
      </c>
    </row>
    <row r="12" spans="1:6">
      <c r="D12" s="108">
        <v>11</v>
      </c>
      <c r="E12" s="108">
        <f t="shared" si="0"/>
        <v>1100</v>
      </c>
      <c r="F12" s="108">
        <f>SUM($E$2:E12)</f>
        <v>6600</v>
      </c>
    </row>
    <row r="13" spans="1:6">
      <c r="D13" s="108">
        <v>12</v>
      </c>
      <c r="E13" s="108">
        <f t="shared" si="0"/>
        <v>1200</v>
      </c>
      <c r="F13" s="108">
        <f>SUM($E$2:E13)</f>
        <v>7800</v>
      </c>
    </row>
    <row r="14" spans="1:6">
      <c r="D14" s="108">
        <v>13</v>
      </c>
      <c r="E14" s="108">
        <f t="shared" si="0"/>
        <v>1300</v>
      </c>
      <c r="F14" s="108">
        <f>SUM($E$2:E14)</f>
        <v>9100</v>
      </c>
    </row>
    <row r="15" spans="1:6">
      <c r="D15" s="108">
        <v>14</v>
      </c>
      <c r="E15" s="108">
        <f t="shared" si="0"/>
        <v>1400</v>
      </c>
      <c r="F15" s="108">
        <f>SUM($E$2:E15)</f>
        <v>10500</v>
      </c>
    </row>
    <row r="16" spans="1:6">
      <c r="D16" s="108">
        <v>15</v>
      </c>
      <c r="E16" s="108">
        <f t="shared" si="0"/>
        <v>1500</v>
      </c>
      <c r="F16" s="108">
        <f>SUM($E$2:E16)</f>
        <v>12000</v>
      </c>
    </row>
    <row r="17" spans="4:6">
      <c r="D17" s="108">
        <v>16</v>
      </c>
      <c r="E17" s="108">
        <f t="shared" si="0"/>
        <v>1600</v>
      </c>
      <c r="F17" s="108">
        <f>SUM($E$2:E17)</f>
        <v>13600</v>
      </c>
    </row>
    <row r="18" spans="4:6">
      <c r="D18" s="108">
        <v>17</v>
      </c>
      <c r="E18" s="108">
        <f t="shared" si="0"/>
        <v>1700</v>
      </c>
      <c r="F18" s="108">
        <f>SUM($E$2:E18)</f>
        <v>15300</v>
      </c>
    </row>
    <row r="19" spans="4:6">
      <c r="D19" s="108">
        <v>18</v>
      </c>
      <c r="E19" s="108">
        <f t="shared" si="0"/>
        <v>1800</v>
      </c>
      <c r="F19" s="108">
        <f>SUM($E$2:E19)</f>
        <v>17100</v>
      </c>
    </row>
    <row r="20" spans="4:6">
      <c r="D20" s="108">
        <v>19</v>
      </c>
      <c r="E20" s="108">
        <f t="shared" si="0"/>
        <v>1900</v>
      </c>
      <c r="F20" s="108">
        <f>SUM($E$2:E20)</f>
        <v>19000</v>
      </c>
    </row>
    <row r="21" spans="4:6">
      <c r="D21" s="108">
        <v>20</v>
      </c>
      <c r="E21" s="108">
        <f t="shared" si="0"/>
        <v>2000</v>
      </c>
      <c r="F21" s="108">
        <f>SUM($E$2:E21)</f>
        <v>21000</v>
      </c>
    </row>
    <row r="22" spans="4:6">
      <c r="D22" s="108">
        <v>21</v>
      </c>
      <c r="E22" s="108">
        <f t="shared" si="0"/>
        <v>2100</v>
      </c>
      <c r="F22" s="108">
        <f>SUM($E$2:E22)</f>
        <v>23100</v>
      </c>
    </row>
    <row r="23" spans="4:6">
      <c r="D23" s="108">
        <v>22</v>
      </c>
      <c r="E23" s="108">
        <f t="shared" si="0"/>
        <v>2200</v>
      </c>
      <c r="F23" s="108">
        <f>SUM($E$2:E23)</f>
        <v>25300</v>
      </c>
    </row>
    <row r="24" spans="4:6">
      <c r="D24" s="108">
        <v>23</v>
      </c>
      <c r="E24" s="108">
        <f t="shared" si="0"/>
        <v>2300</v>
      </c>
      <c r="F24" s="108">
        <f>SUM($E$2:E24)</f>
        <v>27600</v>
      </c>
    </row>
    <row r="25" spans="4:6">
      <c r="D25" s="108">
        <v>24</v>
      </c>
      <c r="E25" s="108">
        <f t="shared" si="0"/>
        <v>2400</v>
      </c>
      <c r="F25" s="108">
        <f>SUM($E$2:E25)</f>
        <v>30000</v>
      </c>
    </row>
    <row r="26" spans="4:6">
      <c r="D26" s="108">
        <v>25</v>
      </c>
      <c r="E26" s="108">
        <f t="shared" si="0"/>
        <v>2500</v>
      </c>
      <c r="F26" s="108">
        <f>SUM($E$2:E26)</f>
        <v>32500</v>
      </c>
    </row>
    <row r="27" spans="4:6">
      <c r="D27" s="108">
        <v>26</v>
      </c>
      <c r="E27" s="108">
        <f t="shared" si="0"/>
        <v>2600</v>
      </c>
      <c r="F27" s="108">
        <f>SUM($E$2:E27)</f>
        <v>35100</v>
      </c>
    </row>
    <row r="28" spans="4:6">
      <c r="D28" s="108">
        <v>27</v>
      </c>
      <c r="E28" s="108">
        <f t="shared" si="0"/>
        <v>2700</v>
      </c>
      <c r="F28" s="108">
        <f>SUM($E$2:E28)</f>
        <v>37800</v>
      </c>
    </row>
    <row r="29" spans="4:6">
      <c r="D29" s="108">
        <v>28</v>
      </c>
      <c r="E29" s="108">
        <f t="shared" si="0"/>
        <v>2800</v>
      </c>
      <c r="F29" s="108">
        <f>SUM($E$2:E29)</f>
        <v>40600</v>
      </c>
    </row>
    <row r="30" spans="4:6">
      <c r="D30" s="108">
        <v>29</v>
      </c>
      <c r="E30" s="108">
        <f t="shared" si="0"/>
        <v>2900</v>
      </c>
      <c r="F30" s="108">
        <f>SUM($E$2:E30)</f>
        <v>43500</v>
      </c>
    </row>
    <row r="31" spans="4:6">
      <c r="D31" s="108">
        <v>30</v>
      </c>
      <c r="E31" s="108">
        <f t="shared" si="0"/>
        <v>3000</v>
      </c>
      <c r="F31" s="108">
        <f>SUM($E$2:E31)</f>
        <v>46500</v>
      </c>
    </row>
    <row r="36" spans="3:25">
      <c r="H36" s="123" t="s">
        <v>120</v>
      </c>
      <c r="I36" s="123"/>
      <c r="J36" s="123"/>
      <c r="K36" s="123"/>
      <c r="L36" s="123"/>
      <c r="M36" s="123"/>
      <c r="N36" s="123"/>
      <c r="O36" s="123"/>
      <c r="P36" s="123"/>
      <c r="Q36" s="123"/>
      <c r="R36" s="123"/>
      <c r="S36" s="123"/>
      <c r="T36" s="123"/>
      <c r="U36" s="123"/>
      <c r="V36" s="123"/>
      <c r="W36" s="123"/>
      <c r="X36" s="123"/>
      <c r="Y36" s="123"/>
    </row>
    <row r="37" spans="3:25">
      <c r="C37" s="4"/>
    </row>
    <row r="38" spans="3:25">
      <c r="C38" s="4"/>
    </row>
    <row r="39" spans="3:25">
      <c r="C39" s="4"/>
    </row>
    <row r="40" spans="3:25">
      <c r="C40" s="4"/>
    </row>
    <row r="41" spans="3:25">
      <c r="C41" s="4"/>
    </row>
    <row r="42" spans="3:25">
      <c r="C42" s="4"/>
    </row>
    <row r="43" spans="3:25">
      <c r="C43" s="4"/>
    </row>
    <row r="44" spans="3:25">
      <c r="C44" s="4"/>
    </row>
    <row r="45" spans="3:25">
      <c r="C45" s="4"/>
    </row>
    <row r="46" spans="3:25">
      <c r="C46" s="4"/>
    </row>
  </sheetData>
  <mergeCells count="1">
    <mergeCell ref="H36:Y36"/>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E313-0212-439C-99DB-0DB7FC5305D4}">
  <dimension ref="A1:AR36"/>
  <sheetViews>
    <sheetView topLeftCell="A24" workbookViewId="0">
      <selection activeCell="A4" sqref="A4"/>
    </sheetView>
  </sheetViews>
  <sheetFormatPr baseColWidth="10" defaultColWidth="8.7265625" defaultRowHeight="14.5"/>
  <cols>
    <col min="3" max="3" width="20.1796875" bestFit="1" customWidth="1"/>
    <col min="4" max="5" width="15.7265625" customWidth="1"/>
    <col min="6" max="6" width="13.81640625" customWidth="1"/>
    <col min="7" max="7" width="56" customWidth="1"/>
    <col min="8" max="8" width="25" customWidth="1"/>
    <col min="9" max="9" width="4.7265625" customWidth="1"/>
    <col min="10" max="11" width="4.453125" customWidth="1"/>
    <col min="12" max="12" width="4.54296875" customWidth="1"/>
    <col min="13" max="13" width="4.7265625" customWidth="1"/>
    <col min="14" max="16" width="5.453125" customWidth="1"/>
    <col min="17" max="17" width="4.7265625" customWidth="1"/>
    <col min="18" max="20" width="5.453125" customWidth="1"/>
    <col min="21" max="21" width="4.7265625" customWidth="1"/>
    <col min="22" max="23" width="5.453125" customWidth="1"/>
    <col min="24" max="24" width="6.1796875" customWidth="1"/>
    <col min="25" max="25" width="4.7265625" customWidth="1"/>
    <col min="26" max="27" width="5.453125" customWidth="1"/>
    <col min="28" max="28" width="6.26953125" customWidth="1"/>
    <col min="29" max="29" width="4.7265625" customWidth="1"/>
    <col min="30" max="31" width="5.453125" customWidth="1"/>
    <col min="32" max="32" width="6.81640625" customWidth="1"/>
    <col min="33" max="37" width="0" hidden="1" customWidth="1"/>
    <col min="38" max="38" width="10.7265625" hidden="1" customWidth="1"/>
    <col min="39" max="39" width="9.54296875" customWidth="1"/>
    <col min="44" max="44" width="11" customWidth="1"/>
  </cols>
  <sheetData>
    <row r="1" spans="1:44">
      <c r="I1" s="123" t="s">
        <v>380</v>
      </c>
      <c r="J1" s="123"/>
      <c r="K1" s="123"/>
      <c r="L1" s="123"/>
      <c r="M1" s="123"/>
      <c r="N1" s="123"/>
      <c r="O1" s="123"/>
      <c r="P1" s="123"/>
      <c r="Q1" s="123"/>
      <c r="R1" s="123"/>
      <c r="S1" s="123"/>
      <c r="T1" s="123"/>
      <c r="U1" s="123"/>
      <c r="V1" s="123"/>
      <c r="W1" s="123"/>
      <c r="X1" s="123"/>
      <c r="Y1" s="123"/>
      <c r="Z1" s="123"/>
      <c r="AA1" s="123"/>
      <c r="AB1" s="123"/>
      <c r="AC1" s="125"/>
      <c r="AD1" s="125"/>
      <c r="AE1" s="125"/>
    </row>
    <row r="2" spans="1:44">
      <c r="A2" s="1" t="s">
        <v>16</v>
      </c>
      <c r="D2" s="1"/>
      <c r="E2" s="1"/>
      <c r="F2" s="1"/>
      <c r="G2" s="1"/>
      <c r="H2" s="1"/>
      <c r="I2" s="126">
        <v>1</v>
      </c>
      <c r="J2" s="127"/>
      <c r="K2" s="127"/>
      <c r="L2" s="128"/>
      <c r="M2" s="126">
        <v>2</v>
      </c>
      <c r="N2" s="127"/>
      <c r="O2" s="127"/>
      <c r="P2" s="128"/>
      <c r="Q2" s="126">
        <v>3</v>
      </c>
      <c r="R2" s="127"/>
      <c r="S2" s="127"/>
      <c r="T2" s="128"/>
      <c r="U2" s="126">
        <v>4</v>
      </c>
      <c r="V2" s="127"/>
      <c r="W2" s="127"/>
      <c r="X2" s="128"/>
      <c r="Y2" s="126">
        <v>5</v>
      </c>
      <c r="Z2" s="127"/>
      <c r="AA2" s="127"/>
      <c r="AB2" s="127"/>
      <c r="AC2" s="129">
        <v>6</v>
      </c>
      <c r="AD2" s="129"/>
      <c r="AE2" s="129"/>
      <c r="AF2" s="129"/>
      <c r="AG2" s="123" t="s">
        <v>381</v>
      </c>
      <c r="AH2" s="123"/>
      <c r="AI2" s="123"/>
      <c r="AJ2" s="123"/>
      <c r="AK2" s="123"/>
      <c r="AL2" s="123"/>
      <c r="AM2" s="124" t="s">
        <v>382</v>
      </c>
      <c r="AN2" s="124"/>
      <c r="AO2" s="124"/>
      <c r="AP2" s="124"/>
      <c r="AQ2" s="124"/>
      <c r="AR2" s="124"/>
    </row>
    <row r="3" spans="1:44">
      <c r="A3" s="2" t="s">
        <v>335</v>
      </c>
      <c r="B3" s="2" t="s">
        <v>336</v>
      </c>
      <c r="C3" s="2" t="s">
        <v>26</v>
      </c>
      <c r="D3" s="2" t="s">
        <v>337</v>
      </c>
      <c r="E3" s="2" t="s">
        <v>383</v>
      </c>
      <c r="F3" s="2" t="s">
        <v>338</v>
      </c>
      <c r="G3" s="2" t="s">
        <v>18</v>
      </c>
      <c r="H3" s="2" t="s">
        <v>223</v>
      </c>
      <c r="I3" s="14" t="s">
        <v>339</v>
      </c>
      <c r="J3" s="12" t="s">
        <v>6</v>
      </c>
      <c r="K3" s="10" t="s">
        <v>17</v>
      </c>
      <c r="L3" s="68" t="s">
        <v>19</v>
      </c>
      <c r="M3" s="14" t="s">
        <v>339</v>
      </c>
      <c r="N3" s="12" t="s">
        <v>6</v>
      </c>
      <c r="O3" s="10" t="s">
        <v>17</v>
      </c>
      <c r="P3" s="68" t="s">
        <v>19</v>
      </c>
      <c r="Q3" s="14" t="s">
        <v>339</v>
      </c>
      <c r="R3" s="12" t="s">
        <v>6</v>
      </c>
      <c r="S3" s="10" t="s">
        <v>17</v>
      </c>
      <c r="T3" s="68" t="s">
        <v>19</v>
      </c>
      <c r="U3" s="14" t="s">
        <v>339</v>
      </c>
      <c r="V3" s="12" t="s">
        <v>6</v>
      </c>
      <c r="W3" s="10" t="s">
        <v>17</v>
      </c>
      <c r="X3" s="68" t="s">
        <v>19</v>
      </c>
      <c r="Y3" s="14" t="s">
        <v>339</v>
      </c>
      <c r="Z3" s="12" t="s">
        <v>6</v>
      </c>
      <c r="AA3" s="10" t="s">
        <v>17</v>
      </c>
      <c r="AB3" s="68" t="s">
        <v>19</v>
      </c>
      <c r="AC3" s="69" t="s">
        <v>339</v>
      </c>
      <c r="AD3" s="70" t="s">
        <v>6</v>
      </c>
      <c r="AE3" s="71" t="s">
        <v>17</v>
      </c>
      <c r="AF3" s="93" t="s">
        <v>19</v>
      </c>
      <c r="AG3" s="90" t="s">
        <v>384</v>
      </c>
      <c r="AH3" s="90" t="s">
        <v>385</v>
      </c>
      <c r="AI3" s="90" t="s">
        <v>386</v>
      </c>
      <c r="AJ3" s="90" t="s">
        <v>387</v>
      </c>
      <c r="AK3" s="90" t="s">
        <v>388</v>
      </c>
      <c r="AL3" s="90" t="s">
        <v>389</v>
      </c>
      <c r="AM3" s="91" t="s">
        <v>384</v>
      </c>
      <c r="AN3" s="91" t="s">
        <v>385</v>
      </c>
      <c r="AO3" s="91" t="s">
        <v>386</v>
      </c>
      <c r="AP3" s="91" t="s">
        <v>387</v>
      </c>
      <c r="AQ3" s="91" t="s">
        <v>390</v>
      </c>
      <c r="AR3" s="92" t="s">
        <v>389</v>
      </c>
    </row>
    <row r="4" spans="1:44" ht="15.5">
      <c r="A4" s="5">
        <v>1</v>
      </c>
      <c r="B4" s="6">
        <v>1</v>
      </c>
      <c r="C4" s="3" t="s">
        <v>122</v>
      </c>
      <c r="D4" s="3" t="s">
        <v>143</v>
      </c>
      <c r="E4" s="3"/>
      <c r="F4" s="3"/>
      <c r="G4" s="3" t="s">
        <v>391</v>
      </c>
      <c r="H4" s="3"/>
      <c r="I4" s="15">
        <f>IF($B4&gt;1,$A4+I$2,I$2)</f>
        <v>1</v>
      </c>
      <c r="J4" s="13">
        <f>$B4*20/$I4*I$2</f>
        <v>20</v>
      </c>
      <c r="K4" s="11">
        <f>IF(INT($J4/100)=$J4/100,(($J4/100)+10)*50,IF(INT($J4/10)=$J4/10,(($J4/10)+1)*5,ROUNDUP($J4/10,0)*5))*I$2</f>
        <v>15</v>
      </c>
      <c r="L4" s="27">
        <f>K4*I4/3</f>
        <v>5</v>
      </c>
      <c r="M4" s="15">
        <f>IF($B4&gt;1,$A4+M$2,M$2)</f>
        <v>2</v>
      </c>
      <c r="N4" s="13">
        <f>($B4/$I4*M$2)*20</f>
        <v>40</v>
      </c>
      <c r="O4" s="11">
        <f>IF(INT($J4/100)=$J4/100,(($J4/100)+10)*50,IF(INT($J4/10)=$J4/10,(($J4/10)+1)*5,ROUNDUP($J4/10,0)*5))*M$2</f>
        <v>30</v>
      </c>
      <c r="P4" s="27">
        <f>O4*M4/3</f>
        <v>20</v>
      </c>
      <c r="Q4" s="15">
        <f>IF($B4&gt;1,$A4+Q$2,Q$2)</f>
        <v>3</v>
      </c>
      <c r="R4" s="13">
        <f>($B4/$I4*Q$2)*20</f>
        <v>60</v>
      </c>
      <c r="S4" s="11">
        <f>IF(INT($J4/100)=$J4/100,(($J4/100)+10)*50,IF(INT($J4/10)=$J4/10,(($J4/10)+1)*5,ROUNDUP($J4/10,0)*5))*Q$2</f>
        <v>45</v>
      </c>
      <c r="T4" s="27">
        <f>S4*Q4/3</f>
        <v>45</v>
      </c>
      <c r="U4" s="15">
        <f>IF($B4&gt;1,$A4+U$2,U$2)</f>
        <v>4</v>
      </c>
      <c r="V4" s="13">
        <f>($B4/$I4*U$2)*20</f>
        <v>80</v>
      </c>
      <c r="W4" s="11">
        <f>IF(INT($J4/100)=$J4/100,(($J4/100)+10)*50,IF(INT($J4/10)=$J4/10,(($J4/10)+1)*5,ROUNDUP($J4/10,0)*5))*U$2</f>
        <v>60</v>
      </c>
      <c r="X4" s="72">
        <f>W4*U4/3</f>
        <v>80</v>
      </c>
      <c r="Y4" s="15">
        <f>IF($B4&gt;1,$A4+Y$2,Y$2)</f>
        <v>5</v>
      </c>
      <c r="Z4" s="13">
        <f>($B4/$I4*Y$2)*20</f>
        <v>100</v>
      </c>
      <c r="AA4" s="11">
        <f>IF(INT($J4/100)=$J4/100,(($J4/100)+10)*50,IF(INT($J4/10)=$J4/10,(($J4/10)+1)*5,ROUNDUP($J4/10,0)*5))*Y$2</f>
        <v>75</v>
      </c>
      <c r="AB4" s="72">
        <f>AA4*Y4/3</f>
        <v>125</v>
      </c>
      <c r="AC4" s="15">
        <f>IF($B4&gt;1,$A4+AC$2,AC$2)</f>
        <v>6</v>
      </c>
      <c r="AD4" s="13">
        <f>($B4/$I4*AC$2)*20</f>
        <v>120</v>
      </c>
      <c r="AE4" s="11">
        <f>IF(INT($J4/100)=$J4/100,(($J4/100)+10)*50,IF(INT($J4/10)=$J4/10,(($J4/10)+1)*5,ROUNDUP($J4/10,0)*5))*AC$2</f>
        <v>90</v>
      </c>
      <c r="AF4" s="88">
        <f>AE4*AC4/3</f>
        <v>180</v>
      </c>
      <c r="AG4" s="3" t="s">
        <v>392</v>
      </c>
      <c r="AH4" s="3"/>
      <c r="AI4" s="3"/>
      <c r="AJ4" s="3"/>
      <c r="AK4" s="3"/>
      <c r="AL4" s="17"/>
      <c r="AM4" s="89" cm="1">
        <f t="array" ref="AM4">IF(AG4="Oui",($A4/$B4)/(SUMPRODUCT((AG$4:AG$35="Oui")*($A$4:$A$35/$B$4:$B$35))),0)</f>
        <v>0.20344287949921755</v>
      </c>
      <c r="AN4" s="89" cm="1">
        <f t="array" ref="AN4">IF(AH4="Oui",($A4/$B4)/(SUMPRODUCT((AH$4:AH$35="Oui")*($A$4:$A$35/$B$4:$B$35))),0)</f>
        <v>0</v>
      </c>
      <c r="AO4" s="89" cm="1">
        <f t="array" ref="AO4">IF(AI4="Oui",($A4/$B4)/(SUMPRODUCT((AI$4:AI$35="Oui")*($A$4:$A$35/$B$4:$B$35))),0)</f>
        <v>0</v>
      </c>
      <c r="AP4" s="89" cm="1">
        <f t="array" ref="AP4">IF(AJ4="Oui",($A4/$B4)/(SUMPRODUCT((AJ$4:AJ$35="Oui")*($A$4:$A$35/$B$4:$B$35))),0)</f>
        <v>0</v>
      </c>
      <c r="AQ4" s="89" cm="1">
        <f t="array" ref="AQ4">IF(AK4="Oui",($A4/$B4)/(SUMPRODUCT((AK$4:AK$35="Oui")*($A$4:$A$35/$B$4:$B$35))),0)</f>
        <v>0</v>
      </c>
      <c r="AR4" s="89" cm="1">
        <f t="array" ref="AR4">IF(AL4="Oui",($A4/$B4)/(SUMPRODUCT((AL$4:AL$35="Oui")*($A$4:$A$35/$B$4:$B$35))),0)</f>
        <v>0</v>
      </c>
    </row>
    <row r="5" spans="1:44" ht="15.5">
      <c r="A5" s="5">
        <v>1</v>
      </c>
      <c r="B5" s="6">
        <v>2</v>
      </c>
      <c r="C5" s="3" t="s">
        <v>340</v>
      </c>
      <c r="D5" s="3"/>
      <c r="E5" s="3"/>
      <c r="F5" s="3"/>
      <c r="G5" s="3" t="s">
        <v>341</v>
      </c>
      <c r="H5" s="3"/>
      <c r="I5" s="15">
        <f t="shared" ref="I5:I34" si="0">IF($B5&gt;1,$A5+I$2,I$2)</f>
        <v>2</v>
      </c>
      <c r="J5" s="13">
        <f t="shared" ref="J5:J34" si="1">$B5/($I5*I$2)*20</f>
        <v>20</v>
      </c>
      <c r="K5" s="11">
        <f t="shared" ref="K5:K35" si="2">IF(INT($J5/100)=$J5/100,(($J5/100)+10)*50,IF(INT($J5/10)=$J5/10,(($J5/10)+1)*5,ROUNDUP($J5/10,0)*5))*I$2</f>
        <v>15</v>
      </c>
      <c r="L5" s="27">
        <f t="shared" ref="L5:L35" si="3">K5*I5/3</f>
        <v>10</v>
      </c>
      <c r="M5" s="15">
        <f t="shared" ref="M5:M10" si="4">IF($B5&gt;1,$A5+M$2,M$2)</f>
        <v>3</v>
      </c>
      <c r="N5" s="13">
        <f t="shared" ref="N5:N35" si="5">($B5/$I5*M$2)*20</f>
        <v>40</v>
      </c>
      <c r="O5" s="11">
        <f t="shared" ref="O5:O35" si="6">IF(INT($J5/100)=$J5/100,(($J5/100)+10)*50,IF(INT($J5/10)=$J5/10,(($J5/10)+1)*5,ROUNDUP($J5/10,0)*5))*M$2</f>
        <v>30</v>
      </c>
      <c r="P5" s="27">
        <f t="shared" ref="P5:P35" si="7">O5*M5/3</f>
        <v>30</v>
      </c>
      <c r="Q5" s="15">
        <f t="shared" ref="Q5:Q35" si="8">IF($B5&gt;1,$A5+Q$2,Q$2)</f>
        <v>4</v>
      </c>
      <c r="R5" s="13">
        <f t="shared" ref="R5:R35" si="9">($B5/$I5*Q$2)*20</f>
        <v>60</v>
      </c>
      <c r="S5" s="11">
        <f t="shared" ref="S5:S35" si="10">IF(INT($J5/100)=$J5/100,(($J5/100)+10)*50,IF(INT($J5/10)=$J5/10,(($J5/10)+1)*5,ROUNDUP($J5/10,0)*5))*Q$2</f>
        <v>45</v>
      </c>
      <c r="T5" s="27">
        <f t="shared" ref="T5:T35" si="11">S5*Q5/3</f>
        <v>60</v>
      </c>
      <c r="U5" s="15">
        <f t="shared" ref="U5:U35" si="12">IF($B5&gt;1,$A5+U$2,U$2)</f>
        <v>5</v>
      </c>
      <c r="V5" s="13">
        <f t="shared" ref="V5:V35" si="13">($B5/$I5*U$2)*20</f>
        <v>80</v>
      </c>
      <c r="W5" s="11">
        <f t="shared" ref="W5:W35" si="14">IF(INT($J5/100)=$J5/100,(($J5/100)+10)*50,IF(INT($J5/10)=$J5/10,(($J5/10)+1)*5,ROUNDUP($J5/10,0)*5))*U$2</f>
        <v>60</v>
      </c>
      <c r="X5" s="72">
        <f t="shared" ref="X5:X35" si="15">W5*U5/3</f>
        <v>100</v>
      </c>
      <c r="Y5" s="15">
        <f t="shared" ref="Y5:Y35" si="16">IF($B5&gt;1,$A5+Y$2,Y$2)</f>
        <v>6</v>
      </c>
      <c r="Z5" s="13">
        <f t="shared" ref="Z5:Z35" si="17">($B5/$I5*Y$2)*20</f>
        <v>100</v>
      </c>
      <c r="AA5" s="11">
        <f t="shared" ref="AA5:AA35" si="18">IF(INT($J5/100)=$J5/100,(($J5/100)+10)*50,IF(INT($J5/10)=$J5/10,(($J5/10)+1)*5,ROUNDUP($J5/10,0)*5))*Y$2</f>
        <v>75</v>
      </c>
      <c r="AB5" s="72">
        <f t="shared" ref="AB5:AB35" si="19">AA5*Y5/3</f>
        <v>150</v>
      </c>
      <c r="AC5" s="15">
        <f t="shared" ref="AC5:AC35" si="20">IF($B5&gt;1,$A5+AC$2,AC$2)</f>
        <v>7</v>
      </c>
      <c r="AD5" s="13">
        <f t="shared" ref="AD5:AD35" si="21">($B5/$I5*AC$2)*20</f>
        <v>120</v>
      </c>
      <c r="AE5" s="11">
        <f t="shared" ref="AE5:AE34" si="22">IF(INT($J5/100)=$J5/100,(($J5/100)+10)*50,IF(INT($J5/10)=$J5/10,(($J5/10)+1)*5,ROUNDUP($J5/10,0)*5))*AC$2</f>
        <v>90</v>
      </c>
      <c r="AF5" s="88">
        <f t="shared" ref="AF5:AF35" si="23">AE5*AC5/3</f>
        <v>210</v>
      </c>
      <c r="AG5" s="3" t="s">
        <v>392</v>
      </c>
      <c r="AH5" s="3"/>
      <c r="AI5" s="3"/>
      <c r="AJ5" s="3" t="s">
        <v>392</v>
      </c>
      <c r="AK5" s="3" t="s">
        <v>392</v>
      </c>
      <c r="AL5" s="17"/>
      <c r="AM5" s="89" cm="1">
        <f t="array" ref="AM5">IF(AG5="Oui",($A5/$B5)/(SUMPRODUCT((AG$4:AG$35="Oui")*($A$4:$A$35/$B$4:$B$35))),0)</f>
        <v>0.10172143974960877</v>
      </c>
      <c r="AN5" s="89" cm="1">
        <f t="array" ref="AN5">IF(AH5="Oui",($A5/$B5)/(SUMPRODUCT((AH$4:AH$35="Oui")*($A$4:$A$35/$B$4:$B$35))),0)</f>
        <v>0</v>
      </c>
      <c r="AO5" s="89" cm="1">
        <f t="array" ref="AO5">IF(AI5="Oui",($A5/$B5)/(SUMPRODUCT((AI$4:AI$35="Oui")*($A$4:$A$35/$B$4:$B$35))),0)</f>
        <v>0</v>
      </c>
      <c r="AP5" s="89" cm="1">
        <f t="array" ref="AP5">IF(AJ5="Oui",($A5/$B5)/(SUMPRODUCT((AJ$4:AJ$35="Oui")*($A$4:$A$35/$B$4:$B$35))),0)</f>
        <v>0.14546849647918286</v>
      </c>
      <c r="AQ5" s="89" cm="1">
        <f t="array" ref="AQ5">IF(AK5="Oui",($A5/$B5)/(SUMPRODUCT((AK$4:AK$35="Oui")*($A$4:$A$35/$B$4:$B$35))),0)</f>
        <v>0.13453533564841433</v>
      </c>
      <c r="AR5" s="89" cm="1">
        <f t="array" ref="AR5">IF(AL5="Oui",($A5/$B5)/(SUMPRODUCT((AL$4:AL$35="Oui")*($A$4:$A$35/$B$4:$B$35))),0)</f>
        <v>0</v>
      </c>
    </row>
    <row r="6" spans="1:44" ht="15.5">
      <c r="A6" s="5">
        <v>1</v>
      </c>
      <c r="B6" s="6">
        <v>2</v>
      </c>
      <c r="C6" s="3" t="s">
        <v>342</v>
      </c>
      <c r="D6" s="3" t="s">
        <v>143</v>
      </c>
      <c r="E6" s="3"/>
      <c r="F6" s="3"/>
      <c r="G6" s="3" t="s">
        <v>393</v>
      </c>
      <c r="H6" s="3"/>
      <c r="I6" s="15">
        <f t="shared" si="0"/>
        <v>2</v>
      </c>
      <c r="J6" s="13">
        <f t="shared" si="1"/>
        <v>20</v>
      </c>
      <c r="K6" s="11">
        <f t="shared" si="2"/>
        <v>15</v>
      </c>
      <c r="L6" s="27">
        <f t="shared" si="3"/>
        <v>10</v>
      </c>
      <c r="M6" s="15">
        <f t="shared" si="4"/>
        <v>3</v>
      </c>
      <c r="N6" s="13">
        <f t="shared" si="5"/>
        <v>40</v>
      </c>
      <c r="O6" s="11">
        <f t="shared" si="6"/>
        <v>30</v>
      </c>
      <c r="P6" s="27">
        <f t="shared" si="7"/>
        <v>30</v>
      </c>
      <c r="Q6" s="15">
        <f t="shared" si="8"/>
        <v>4</v>
      </c>
      <c r="R6" s="13">
        <f t="shared" si="9"/>
        <v>60</v>
      </c>
      <c r="S6" s="11">
        <f t="shared" si="10"/>
        <v>45</v>
      </c>
      <c r="T6" s="27">
        <f t="shared" si="11"/>
        <v>60</v>
      </c>
      <c r="U6" s="15">
        <f t="shared" si="12"/>
        <v>5</v>
      </c>
      <c r="V6" s="13">
        <f t="shared" si="13"/>
        <v>80</v>
      </c>
      <c r="W6" s="11">
        <f t="shared" si="14"/>
        <v>60</v>
      </c>
      <c r="X6" s="72">
        <f t="shared" si="15"/>
        <v>100</v>
      </c>
      <c r="Y6" s="15">
        <f t="shared" si="16"/>
        <v>6</v>
      </c>
      <c r="Z6" s="13">
        <f t="shared" si="17"/>
        <v>100</v>
      </c>
      <c r="AA6" s="11">
        <f t="shared" si="18"/>
        <v>75</v>
      </c>
      <c r="AB6" s="72">
        <f t="shared" si="19"/>
        <v>150</v>
      </c>
      <c r="AC6" s="15">
        <f t="shared" si="20"/>
        <v>7</v>
      </c>
      <c r="AD6" s="13">
        <f t="shared" si="21"/>
        <v>120</v>
      </c>
      <c r="AE6" s="11">
        <f t="shared" si="22"/>
        <v>90</v>
      </c>
      <c r="AF6" s="88">
        <f t="shared" si="23"/>
        <v>210</v>
      </c>
      <c r="AG6" s="3" t="s">
        <v>392</v>
      </c>
      <c r="AH6" s="3" t="s">
        <v>392</v>
      </c>
      <c r="AI6" s="3"/>
      <c r="AJ6" s="3"/>
      <c r="AK6" s="3"/>
      <c r="AL6" s="17"/>
      <c r="AM6" s="89" cm="1">
        <f t="array" ref="AM6">IF(AG6="Oui",($A6/$B6)/(SUMPRODUCT((AG$4:AG$35="Oui")*($A$4:$A$35/$B$4:$B$35))),0)</f>
        <v>0.10172143974960877</v>
      </c>
      <c r="AN6" s="89" cm="1">
        <f t="array" ref="AN6">IF(AH6="Oui",($A6/$B6)/(SUMPRODUCT((AH$4:AH$35="Oui")*($A$4:$A$35/$B$4:$B$35))),0)</f>
        <v>0.13393470396996202</v>
      </c>
      <c r="AO6" s="89" cm="1">
        <f t="array" ref="AO6">IF(AI6="Oui",($A6/$B6)/(SUMPRODUCT((AI$4:AI$35="Oui")*($A$4:$A$35/$B$4:$B$35))),0)</f>
        <v>0</v>
      </c>
      <c r="AP6" s="89" cm="1">
        <f t="array" ref="AP6">IF(AJ6="Oui",($A6/$B6)/(SUMPRODUCT((AJ$4:AJ$35="Oui")*($A$4:$A$35/$B$4:$B$35))),0)</f>
        <v>0</v>
      </c>
      <c r="AQ6" s="89" cm="1">
        <f t="array" ref="AQ6">IF(AK6="Oui",($A6/$B6)/(SUMPRODUCT((AK$4:AK$35="Oui")*($A$4:$A$35/$B$4:$B$35))),0)</f>
        <v>0</v>
      </c>
      <c r="AR6" s="89" cm="1">
        <f t="array" ref="AR6">IF(AL6="Oui",($A6/$B6)/(SUMPRODUCT((AL$4:AL$35="Oui")*($A$4:$A$35/$B$4:$B$35))),0)</f>
        <v>0</v>
      </c>
    </row>
    <row r="7" spans="1:44" ht="29">
      <c r="A7" s="5">
        <v>1</v>
      </c>
      <c r="B7" s="6">
        <v>2.5</v>
      </c>
      <c r="C7" s="3" t="s">
        <v>22</v>
      </c>
      <c r="D7" s="3"/>
      <c r="E7" s="3"/>
      <c r="F7" s="3"/>
      <c r="G7" s="7" t="s">
        <v>394</v>
      </c>
      <c r="H7" s="3"/>
      <c r="I7" s="15">
        <f t="shared" si="0"/>
        <v>2</v>
      </c>
      <c r="J7" s="13">
        <f t="shared" si="1"/>
        <v>25</v>
      </c>
      <c r="K7" s="11">
        <f t="shared" si="2"/>
        <v>15</v>
      </c>
      <c r="L7" s="27">
        <f t="shared" si="3"/>
        <v>10</v>
      </c>
      <c r="M7" s="15">
        <f t="shared" si="4"/>
        <v>3</v>
      </c>
      <c r="N7" s="13">
        <f t="shared" si="5"/>
        <v>50</v>
      </c>
      <c r="O7" s="11">
        <f t="shared" si="6"/>
        <v>30</v>
      </c>
      <c r="P7" s="27">
        <f t="shared" si="7"/>
        <v>30</v>
      </c>
      <c r="Q7" s="15">
        <f t="shared" si="8"/>
        <v>4</v>
      </c>
      <c r="R7" s="13">
        <f t="shared" si="9"/>
        <v>75</v>
      </c>
      <c r="S7" s="11">
        <f t="shared" si="10"/>
        <v>45</v>
      </c>
      <c r="T7" s="27">
        <f t="shared" si="11"/>
        <v>60</v>
      </c>
      <c r="U7" s="15">
        <f t="shared" si="12"/>
        <v>5</v>
      </c>
      <c r="V7" s="13">
        <f t="shared" si="13"/>
        <v>100</v>
      </c>
      <c r="W7" s="11">
        <f t="shared" si="14"/>
        <v>60</v>
      </c>
      <c r="X7" s="72">
        <f t="shared" si="15"/>
        <v>100</v>
      </c>
      <c r="Y7" s="15">
        <f t="shared" si="16"/>
        <v>6</v>
      </c>
      <c r="Z7" s="13">
        <f t="shared" si="17"/>
        <v>125</v>
      </c>
      <c r="AA7" s="11">
        <f t="shared" si="18"/>
        <v>75</v>
      </c>
      <c r="AB7" s="72">
        <f t="shared" si="19"/>
        <v>150</v>
      </c>
      <c r="AC7" s="15">
        <f t="shared" si="20"/>
        <v>7</v>
      </c>
      <c r="AD7" s="13">
        <f t="shared" si="21"/>
        <v>150</v>
      </c>
      <c r="AE7" s="11">
        <f t="shared" si="22"/>
        <v>90</v>
      </c>
      <c r="AF7" s="88">
        <f t="shared" si="23"/>
        <v>210</v>
      </c>
      <c r="AG7" s="3" t="s">
        <v>392</v>
      </c>
      <c r="AH7" s="3"/>
      <c r="AI7" s="3"/>
      <c r="AJ7" s="3"/>
      <c r="AK7" s="3"/>
      <c r="AL7" s="17" t="s">
        <v>392</v>
      </c>
      <c r="AM7" s="89" cm="1">
        <f t="array" ref="AM7">IF(AG7="Oui",($A7/$B7)/(SUMPRODUCT((AG$4:AG$35="Oui")*($A$4:$A$35/$B$4:$B$35))),0)</f>
        <v>8.137715179968702E-2</v>
      </c>
      <c r="AN7" s="89" cm="1">
        <f t="array" ref="AN7">IF(AH7="Oui",($A7/$B7)/(SUMPRODUCT((AH$4:AH$35="Oui")*($A$4:$A$35/$B$4:$B$35))),0)</f>
        <v>0</v>
      </c>
      <c r="AO7" s="89" cm="1">
        <f t="array" ref="AO7">IF(AI7="Oui",($A7/$B7)/(SUMPRODUCT((AI$4:AI$35="Oui")*($A$4:$A$35/$B$4:$B$35))),0)</f>
        <v>0</v>
      </c>
      <c r="AP7" s="89" cm="1">
        <f t="array" ref="AP7">IF(AJ7="Oui",($A7/$B7)/(SUMPRODUCT((AJ$4:AJ$35="Oui")*($A$4:$A$35/$B$4:$B$35))),0)</f>
        <v>0</v>
      </c>
      <c r="AQ7" s="89" cm="1">
        <f t="array" ref="AQ7">IF(AK7="Oui",($A7/$B7)/(SUMPRODUCT((AK$4:AK$35="Oui")*($A$4:$A$35/$B$4:$B$35))),0)</f>
        <v>0</v>
      </c>
      <c r="AR7" s="89" cm="1">
        <f t="array" ref="AR7">IF(AL7="Oui",($A7/$B7)/(SUMPRODUCT((AL$4:AL$35="Oui")*($A$4:$A$35/$B$4:$B$35))),0)</f>
        <v>0.1297419319706338</v>
      </c>
    </row>
    <row r="8" spans="1:44" ht="15.5">
      <c r="A8" s="5">
        <v>1</v>
      </c>
      <c r="B8" s="6">
        <v>2.5</v>
      </c>
      <c r="C8" s="3" t="s">
        <v>343</v>
      </c>
      <c r="D8" s="3" t="s">
        <v>163</v>
      </c>
      <c r="E8" s="3"/>
      <c r="F8" s="3"/>
      <c r="G8" s="3" t="s">
        <v>300</v>
      </c>
      <c r="H8" s="3"/>
      <c r="I8" s="15">
        <f t="shared" si="0"/>
        <v>2</v>
      </c>
      <c r="J8" s="13">
        <f t="shared" si="1"/>
        <v>25</v>
      </c>
      <c r="K8" s="11">
        <f t="shared" si="2"/>
        <v>15</v>
      </c>
      <c r="L8" s="27">
        <f t="shared" si="3"/>
        <v>10</v>
      </c>
      <c r="M8" s="15">
        <f t="shared" si="4"/>
        <v>3</v>
      </c>
      <c r="N8" s="13">
        <f t="shared" si="5"/>
        <v>50</v>
      </c>
      <c r="O8" s="11">
        <f t="shared" si="6"/>
        <v>30</v>
      </c>
      <c r="P8" s="27">
        <f t="shared" si="7"/>
        <v>30</v>
      </c>
      <c r="Q8" s="15">
        <f t="shared" si="8"/>
        <v>4</v>
      </c>
      <c r="R8" s="13">
        <f t="shared" si="9"/>
        <v>75</v>
      </c>
      <c r="S8" s="11">
        <f t="shared" si="10"/>
        <v>45</v>
      </c>
      <c r="T8" s="27">
        <f t="shared" si="11"/>
        <v>60</v>
      </c>
      <c r="U8" s="15">
        <f t="shared" si="12"/>
        <v>5</v>
      </c>
      <c r="V8" s="13">
        <f t="shared" si="13"/>
        <v>100</v>
      </c>
      <c r="W8" s="11">
        <f t="shared" si="14"/>
        <v>60</v>
      </c>
      <c r="X8" s="72">
        <f t="shared" si="15"/>
        <v>100</v>
      </c>
      <c r="Y8" s="15">
        <f t="shared" si="16"/>
        <v>6</v>
      </c>
      <c r="Z8" s="13">
        <f t="shared" si="17"/>
        <v>125</v>
      </c>
      <c r="AA8" s="11">
        <f t="shared" si="18"/>
        <v>75</v>
      </c>
      <c r="AB8" s="72">
        <f t="shared" si="19"/>
        <v>150</v>
      </c>
      <c r="AC8" s="15">
        <f t="shared" si="20"/>
        <v>7</v>
      </c>
      <c r="AD8" s="13">
        <f t="shared" si="21"/>
        <v>150</v>
      </c>
      <c r="AE8" s="11">
        <f t="shared" si="22"/>
        <v>90</v>
      </c>
      <c r="AF8" s="88">
        <f t="shared" si="23"/>
        <v>210</v>
      </c>
      <c r="AG8" s="3" t="s">
        <v>392</v>
      </c>
      <c r="AH8" s="3"/>
      <c r="AI8" s="3"/>
      <c r="AJ8" s="3"/>
      <c r="AK8" s="3" t="s">
        <v>392</v>
      </c>
      <c r="AL8" s="17"/>
      <c r="AM8" s="89" cm="1">
        <f t="array" ref="AM8">IF(AG8="Oui",($A8/$B8)/(SUMPRODUCT((AG$4:AG$35="Oui")*($A$4:$A$35/$B$4:$B$35))),0)</f>
        <v>8.137715179968702E-2</v>
      </c>
      <c r="AN8" s="89" cm="1">
        <f t="array" ref="AN8">IF(AH8="Oui",($A8/$B8)/(SUMPRODUCT((AH$4:AH$35="Oui")*($A$4:$A$35/$B$4:$B$35))),0)</f>
        <v>0</v>
      </c>
      <c r="AO8" s="89" cm="1">
        <f t="array" ref="AO8">IF(AI8="Oui",($A8/$B8)/(SUMPRODUCT((AI$4:AI$35="Oui")*($A$4:$A$35/$B$4:$B$35))),0)</f>
        <v>0</v>
      </c>
      <c r="AP8" s="89" cm="1">
        <f t="array" ref="AP8">IF(AJ8="Oui",($A8/$B8)/(SUMPRODUCT((AJ$4:AJ$35="Oui")*($A$4:$A$35/$B$4:$B$35))),0)</f>
        <v>0</v>
      </c>
      <c r="AQ8" s="89" cm="1">
        <f t="array" ref="AQ8">IF(AK8="Oui",($A8/$B8)/(SUMPRODUCT((AK$4:AK$35="Oui")*($A$4:$A$35/$B$4:$B$35))),0)</f>
        <v>0.10762826851873147</v>
      </c>
      <c r="AR8" s="89" cm="1">
        <f t="array" ref="AR8">IF(AL8="Oui",($A8/$B8)/(SUMPRODUCT((AL$4:AL$35="Oui")*($A$4:$A$35/$B$4:$B$35))),0)</f>
        <v>0</v>
      </c>
    </row>
    <row r="9" spans="1:44" ht="43.5">
      <c r="A9" s="5">
        <v>2</v>
      </c>
      <c r="B9" s="6">
        <v>3.75</v>
      </c>
      <c r="C9" s="3" t="s">
        <v>24</v>
      </c>
      <c r="D9" s="3" t="s">
        <v>146</v>
      </c>
      <c r="E9" s="3" t="s">
        <v>143</v>
      </c>
      <c r="F9" s="3"/>
      <c r="G9" s="7" t="s">
        <v>395</v>
      </c>
      <c r="H9" s="7" t="s">
        <v>344</v>
      </c>
      <c r="I9" s="15">
        <f t="shared" si="0"/>
        <v>3</v>
      </c>
      <c r="J9" s="13">
        <f t="shared" si="1"/>
        <v>25</v>
      </c>
      <c r="K9" s="11">
        <f t="shared" si="2"/>
        <v>15</v>
      </c>
      <c r="L9" s="27">
        <f t="shared" si="3"/>
        <v>15</v>
      </c>
      <c r="M9" s="15">
        <f t="shared" si="4"/>
        <v>4</v>
      </c>
      <c r="N9" s="13">
        <f>($B9/$I9*M$2)*20</f>
        <v>50</v>
      </c>
      <c r="O9" s="11">
        <f t="shared" si="6"/>
        <v>30</v>
      </c>
      <c r="P9" s="27">
        <f t="shared" si="7"/>
        <v>40</v>
      </c>
      <c r="Q9" s="15">
        <f t="shared" si="8"/>
        <v>5</v>
      </c>
      <c r="R9" s="13">
        <f t="shared" si="9"/>
        <v>75</v>
      </c>
      <c r="S9" s="11">
        <f t="shared" si="10"/>
        <v>45</v>
      </c>
      <c r="T9" s="27">
        <f t="shared" si="11"/>
        <v>75</v>
      </c>
      <c r="U9" s="15">
        <f t="shared" si="12"/>
        <v>6</v>
      </c>
      <c r="V9" s="13">
        <f t="shared" si="13"/>
        <v>100</v>
      </c>
      <c r="W9" s="11">
        <f t="shared" si="14"/>
        <v>60</v>
      </c>
      <c r="X9" s="72">
        <f t="shared" si="15"/>
        <v>120</v>
      </c>
      <c r="Y9" s="15">
        <f t="shared" si="16"/>
        <v>7</v>
      </c>
      <c r="Z9" s="13">
        <f t="shared" si="17"/>
        <v>125</v>
      </c>
      <c r="AA9" s="11">
        <f t="shared" si="18"/>
        <v>75</v>
      </c>
      <c r="AB9" s="72">
        <f t="shared" si="19"/>
        <v>175</v>
      </c>
      <c r="AC9" s="15">
        <f t="shared" si="20"/>
        <v>8</v>
      </c>
      <c r="AD9" s="13">
        <f t="shared" si="21"/>
        <v>150</v>
      </c>
      <c r="AE9" s="11">
        <f t="shared" si="22"/>
        <v>90</v>
      </c>
      <c r="AF9" s="88">
        <f t="shared" si="23"/>
        <v>240</v>
      </c>
      <c r="AG9" s="3" t="s">
        <v>392</v>
      </c>
      <c r="AH9" s="3"/>
      <c r="AI9" s="3" t="s">
        <v>392</v>
      </c>
      <c r="AJ9" s="3"/>
      <c r="AK9" s="3" t="s">
        <v>392</v>
      </c>
      <c r="AL9" s="17"/>
      <c r="AM9" s="89" cm="1">
        <f t="array" ref="AM9">IF(AG9="Oui",($A9/$B9)/(SUMPRODUCT((AG$4:AG$35="Oui")*($A$4:$A$35/$B$4:$B$35))),0)</f>
        <v>0.10850286906624936</v>
      </c>
      <c r="AN9" s="89" cm="1">
        <f t="array" ref="AN9">IF(AH9="Oui",($A9/$B9)/(SUMPRODUCT((AH$4:AH$35="Oui")*($A$4:$A$35/$B$4:$B$35))),0)</f>
        <v>0</v>
      </c>
      <c r="AO9" s="89" cm="1">
        <f t="array" ref="AO9">IF(AI9="Oui",($A9/$B9)/(SUMPRODUCT((AI$4:AI$35="Oui")*($A$4:$A$35/$B$4:$B$35))),0)</f>
        <v>0.12770725567545169</v>
      </c>
      <c r="AP9" s="89" cm="1">
        <f t="array" ref="AP9">IF(AJ9="Oui",($A9/$B9)/(SUMPRODUCT((AJ$4:AJ$35="Oui")*($A$4:$A$35/$B$4:$B$35))),0)</f>
        <v>0</v>
      </c>
      <c r="AQ9" s="89" cm="1">
        <f t="array" ref="AQ9">IF(AK9="Oui",($A9/$B9)/(SUMPRODUCT((AK$4:AK$35="Oui")*($A$4:$A$35/$B$4:$B$35))),0)</f>
        <v>0.14350435802497527</v>
      </c>
      <c r="AR9" s="89" cm="1">
        <f t="array" ref="AR9">IF(AL9="Oui",($A9/$B9)/(SUMPRODUCT((AL$4:AL$35="Oui")*($A$4:$A$35/$B$4:$B$35))),0)</f>
        <v>0</v>
      </c>
    </row>
    <row r="10" spans="1:44" ht="43.5">
      <c r="A10" s="5">
        <v>2</v>
      </c>
      <c r="B10" s="6">
        <v>3.75</v>
      </c>
      <c r="C10" s="3" t="s">
        <v>345</v>
      </c>
      <c r="D10" s="3" t="s">
        <v>143</v>
      </c>
      <c r="E10" s="3" t="s">
        <v>146</v>
      </c>
      <c r="F10" s="3"/>
      <c r="G10" s="8" t="s">
        <v>396</v>
      </c>
      <c r="H10" s="7" t="s">
        <v>344</v>
      </c>
      <c r="I10" s="15">
        <f t="shared" si="0"/>
        <v>3</v>
      </c>
      <c r="J10" s="13">
        <f t="shared" si="1"/>
        <v>25</v>
      </c>
      <c r="K10" s="11">
        <f t="shared" si="2"/>
        <v>15</v>
      </c>
      <c r="L10" s="27">
        <f t="shared" si="3"/>
        <v>15</v>
      </c>
      <c r="M10" s="15">
        <f t="shared" si="4"/>
        <v>4</v>
      </c>
      <c r="N10" s="13">
        <f t="shared" si="5"/>
        <v>50</v>
      </c>
      <c r="O10" s="11">
        <f t="shared" si="6"/>
        <v>30</v>
      </c>
      <c r="P10" s="27">
        <f t="shared" si="7"/>
        <v>40</v>
      </c>
      <c r="Q10" s="15">
        <f t="shared" si="8"/>
        <v>5</v>
      </c>
      <c r="R10" s="13">
        <f t="shared" si="9"/>
        <v>75</v>
      </c>
      <c r="S10" s="11">
        <f t="shared" si="10"/>
        <v>45</v>
      </c>
      <c r="T10" s="27">
        <f t="shared" si="11"/>
        <v>75</v>
      </c>
      <c r="U10" s="15">
        <f t="shared" si="12"/>
        <v>6</v>
      </c>
      <c r="V10" s="13">
        <f t="shared" si="13"/>
        <v>100</v>
      </c>
      <c r="W10" s="11">
        <f t="shared" si="14"/>
        <v>60</v>
      </c>
      <c r="X10" s="72">
        <f t="shared" si="15"/>
        <v>120</v>
      </c>
      <c r="Y10" s="15">
        <f t="shared" si="16"/>
        <v>7</v>
      </c>
      <c r="Z10" s="13">
        <f t="shared" si="17"/>
        <v>125</v>
      </c>
      <c r="AA10" s="11">
        <f t="shared" si="18"/>
        <v>75</v>
      </c>
      <c r="AB10" s="72">
        <f t="shared" si="19"/>
        <v>175</v>
      </c>
      <c r="AC10" s="15">
        <f t="shared" si="20"/>
        <v>8</v>
      </c>
      <c r="AD10" s="13">
        <f t="shared" si="21"/>
        <v>150</v>
      </c>
      <c r="AE10" s="11">
        <f t="shared" si="22"/>
        <v>90</v>
      </c>
      <c r="AF10" s="88">
        <f t="shared" si="23"/>
        <v>240</v>
      </c>
      <c r="AG10" s="3"/>
      <c r="AH10" s="3"/>
      <c r="AI10" s="3" t="s">
        <v>392</v>
      </c>
      <c r="AJ10" s="3"/>
      <c r="AK10" s="3"/>
      <c r="AL10" s="17" t="s">
        <v>392</v>
      </c>
      <c r="AM10" s="89" cm="1">
        <f t="array" ref="AM10">IF(AG10="Oui",($A10/$B10)/(SUMPRODUCT((AG$4:AG$35="Oui")*($A$4:$A$35/$B$4:$B$35))),0)</f>
        <v>0</v>
      </c>
      <c r="AN10" s="89" cm="1">
        <f t="array" ref="AN10">IF(AH10="Oui",($A10/$B10)/(SUMPRODUCT((AH$4:AH$35="Oui")*($A$4:$A$35/$B$4:$B$35))),0)</f>
        <v>0</v>
      </c>
      <c r="AO10" s="89" cm="1">
        <f t="array" ref="AO10">IF(AI10="Oui",($A10/$B10)/(SUMPRODUCT((AI$4:AI$35="Oui")*($A$4:$A$35/$B$4:$B$35))),0)</f>
        <v>0.12770725567545169</v>
      </c>
      <c r="AP10" s="89" cm="1">
        <f t="array" ref="AP10">IF(AJ10="Oui",($A10/$B10)/(SUMPRODUCT((AJ$4:AJ$35="Oui")*($A$4:$A$35/$B$4:$B$35))),0)</f>
        <v>0</v>
      </c>
      <c r="AQ10" s="89" cm="1">
        <f t="array" ref="AQ10">IF(AK10="Oui",($A10/$B10)/(SUMPRODUCT((AK$4:AK$35="Oui")*($A$4:$A$35/$B$4:$B$35))),0)</f>
        <v>0</v>
      </c>
      <c r="AR10" s="89" cm="1">
        <f t="array" ref="AR10">IF(AL10="Oui",($A10/$B10)/(SUMPRODUCT((AL$4:AL$35="Oui")*($A$4:$A$35/$B$4:$B$35))),0)</f>
        <v>0.17298924262751172</v>
      </c>
    </row>
    <row r="11" spans="1:44" ht="43.5">
      <c r="A11" s="5">
        <v>2</v>
      </c>
      <c r="B11" s="6">
        <v>3.75</v>
      </c>
      <c r="C11" s="3" t="s">
        <v>346</v>
      </c>
      <c r="D11" s="3" t="s">
        <v>163</v>
      </c>
      <c r="E11" s="3" t="s">
        <v>160</v>
      </c>
      <c r="F11" s="7" t="s">
        <v>124</v>
      </c>
      <c r="G11" s="7" t="s">
        <v>397</v>
      </c>
      <c r="H11" s="7" t="s">
        <v>344</v>
      </c>
      <c r="I11" s="15">
        <f t="shared" si="0"/>
        <v>3</v>
      </c>
      <c r="J11" s="13">
        <f t="shared" si="1"/>
        <v>25</v>
      </c>
      <c r="K11" s="11">
        <f t="shared" si="2"/>
        <v>15</v>
      </c>
      <c r="L11" s="27">
        <f t="shared" si="3"/>
        <v>15</v>
      </c>
      <c r="M11" s="15">
        <f t="shared" ref="M11:M35" si="24">IF($B11&gt;1,$A11+M$2,M$2)</f>
        <v>4</v>
      </c>
      <c r="N11" s="13">
        <f t="shared" si="5"/>
        <v>50</v>
      </c>
      <c r="O11" s="11">
        <f t="shared" si="6"/>
        <v>30</v>
      </c>
      <c r="P11" s="27">
        <f t="shared" si="7"/>
        <v>40</v>
      </c>
      <c r="Q11" s="15">
        <f t="shared" si="8"/>
        <v>5</v>
      </c>
      <c r="R11" s="13">
        <f t="shared" si="9"/>
        <v>75</v>
      </c>
      <c r="S11" s="11">
        <f t="shared" si="10"/>
        <v>45</v>
      </c>
      <c r="T11" s="27">
        <f t="shared" si="11"/>
        <v>75</v>
      </c>
      <c r="U11" s="15">
        <f t="shared" si="12"/>
        <v>6</v>
      </c>
      <c r="V11" s="13">
        <f t="shared" si="13"/>
        <v>100</v>
      </c>
      <c r="W11" s="11">
        <f t="shared" si="14"/>
        <v>60</v>
      </c>
      <c r="X11" s="72">
        <f t="shared" si="15"/>
        <v>120</v>
      </c>
      <c r="Y11" s="15">
        <f t="shared" si="16"/>
        <v>7</v>
      </c>
      <c r="Z11" s="13">
        <f t="shared" si="17"/>
        <v>125</v>
      </c>
      <c r="AA11" s="11">
        <f t="shared" si="18"/>
        <v>75</v>
      </c>
      <c r="AB11" s="72">
        <f t="shared" si="19"/>
        <v>175</v>
      </c>
      <c r="AC11" s="15">
        <f t="shared" si="20"/>
        <v>8</v>
      </c>
      <c r="AD11" s="13">
        <f t="shared" si="21"/>
        <v>150</v>
      </c>
      <c r="AE11" s="11">
        <f t="shared" si="22"/>
        <v>90</v>
      </c>
      <c r="AF11" s="88">
        <f t="shared" si="23"/>
        <v>240</v>
      </c>
      <c r="AG11" s="3"/>
      <c r="AH11" s="3" t="s">
        <v>392</v>
      </c>
      <c r="AI11" s="3" t="s">
        <v>392</v>
      </c>
      <c r="AJ11" s="3"/>
      <c r="AK11" s="3" t="s">
        <v>392</v>
      </c>
      <c r="AL11" s="17"/>
      <c r="AM11" s="89" cm="1">
        <f t="array" ref="AM11">IF(AG11="Oui",($A11/$B11)/(SUMPRODUCT((AG$4:AG$35="Oui")*($A$4:$A$35/$B$4:$B$35))),0)</f>
        <v>0</v>
      </c>
      <c r="AN11" s="89" cm="1">
        <f t="array" ref="AN11">IF(AH11="Oui",($A11/$B11)/(SUMPRODUCT((AH$4:AH$35="Oui")*($A$4:$A$35/$B$4:$B$35))),0)</f>
        <v>0.14286368423462614</v>
      </c>
      <c r="AO11" s="89" cm="1">
        <f t="array" ref="AO11">IF(AI11="Oui",($A11/$B11)/(SUMPRODUCT((AI$4:AI$35="Oui")*($A$4:$A$35/$B$4:$B$35))),0)</f>
        <v>0.12770725567545169</v>
      </c>
      <c r="AP11" s="89" cm="1">
        <f t="array" ref="AP11">IF(AJ11="Oui",($A11/$B11)/(SUMPRODUCT((AJ$4:AJ$35="Oui")*($A$4:$A$35/$B$4:$B$35))),0)</f>
        <v>0</v>
      </c>
      <c r="AQ11" s="89" cm="1">
        <f t="array" ref="AQ11">IF(AK11="Oui",($A11/$B11)/(SUMPRODUCT((AK$4:AK$35="Oui")*($A$4:$A$35/$B$4:$B$35))),0)</f>
        <v>0.14350435802497527</v>
      </c>
      <c r="AR11" s="89" cm="1">
        <f t="array" ref="AR11">IF(AL11="Oui",($A11/$B11)/(SUMPRODUCT((AL$4:AL$35="Oui")*($A$4:$A$35/$B$4:$B$35))),0)</f>
        <v>0</v>
      </c>
    </row>
    <row r="12" spans="1:44" ht="43.5">
      <c r="A12" s="5">
        <v>2</v>
      </c>
      <c r="B12" s="6">
        <v>3.75</v>
      </c>
      <c r="C12" s="3" t="s">
        <v>347</v>
      </c>
      <c r="D12" s="3" t="s">
        <v>124</v>
      </c>
      <c r="E12" s="3" t="s">
        <v>163</v>
      </c>
      <c r="F12" s="7" t="s">
        <v>160</v>
      </c>
      <c r="G12" s="7" t="s">
        <v>398</v>
      </c>
      <c r="H12" s="7" t="s">
        <v>344</v>
      </c>
      <c r="I12" s="15">
        <f t="shared" si="0"/>
        <v>3</v>
      </c>
      <c r="J12" s="13">
        <f t="shared" si="1"/>
        <v>25</v>
      </c>
      <c r="K12" s="11">
        <f t="shared" si="2"/>
        <v>15</v>
      </c>
      <c r="L12" s="27">
        <f t="shared" si="3"/>
        <v>15</v>
      </c>
      <c r="M12" s="15">
        <f t="shared" si="24"/>
        <v>4</v>
      </c>
      <c r="N12" s="13">
        <f t="shared" si="5"/>
        <v>50</v>
      </c>
      <c r="O12" s="11">
        <f t="shared" si="6"/>
        <v>30</v>
      </c>
      <c r="P12" s="27">
        <f t="shared" si="7"/>
        <v>40</v>
      </c>
      <c r="Q12" s="15">
        <f t="shared" si="8"/>
        <v>5</v>
      </c>
      <c r="R12" s="13">
        <f t="shared" si="9"/>
        <v>75</v>
      </c>
      <c r="S12" s="11">
        <f t="shared" si="10"/>
        <v>45</v>
      </c>
      <c r="T12" s="27">
        <f t="shared" si="11"/>
        <v>75</v>
      </c>
      <c r="U12" s="15">
        <f t="shared" si="12"/>
        <v>6</v>
      </c>
      <c r="V12" s="13">
        <f t="shared" si="13"/>
        <v>100</v>
      </c>
      <c r="W12" s="11">
        <f t="shared" si="14"/>
        <v>60</v>
      </c>
      <c r="X12" s="72">
        <f t="shared" si="15"/>
        <v>120</v>
      </c>
      <c r="Y12" s="15">
        <f t="shared" si="16"/>
        <v>7</v>
      </c>
      <c r="Z12" s="13">
        <f t="shared" si="17"/>
        <v>125</v>
      </c>
      <c r="AA12" s="11">
        <f t="shared" si="18"/>
        <v>75</v>
      </c>
      <c r="AB12" s="72">
        <f t="shared" si="19"/>
        <v>175</v>
      </c>
      <c r="AC12" s="15">
        <f t="shared" si="20"/>
        <v>8</v>
      </c>
      <c r="AD12" s="13">
        <f t="shared" si="21"/>
        <v>150</v>
      </c>
      <c r="AE12" s="11">
        <f t="shared" si="22"/>
        <v>90</v>
      </c>
      <c r="AF12" s="88">
        <f t="shared" si="23"/>
        <v>240</v>
      </c>
      <c r="AG12" s="3"/>
      <c r="AH12" s="3"/>
      <c r="AI12" s="3" t="s">
        <v>392</v>
      </c>
      <c r="AJ12" s="3" t="s">
        <v>392</v>
      </c>
      <c r="AK12" s="3"/>
      <c r="AL12" s="17"/>
      <c r="AM12" s="89" cm="1">
        <f t="array" ref="AM12">IF(AG12="Oui",($A12/$B12)/(SUMPRODUCT((AG$4:AG$35="Oui")*($A$4:$A$35/$B$4:$B$35))),0)</f>
        <v>0</v>
      </c>
      <c r="AN12" s="89" cm="1">
        <f t="array" ref="AN12">IF(AH12="Oui",($A12/$B12)/(SUMPRODUCT((AH$4:AH$35="Oui")*($A$4:$A$35/$B$4:$B$35))),0)</f>
        <v>0</v>
      </c>
      <c r="AO12" s="89" cm="1">
        <f t="array" ref="AO12">IF(AI12="Oui",($A12/$B12)/(SUMPRODUCT((AI$4:AI$35="Oui")*($A$4:$A$35/$B$4:$B$35))),0)</f>
        <v>0.12770725567545169</v>
      </c>
      <c r="AP12" s="89" cm="1">
        <f t="array" ref="AP12">IF(AJ12="Oui",($A12/$B12)/(SUMPRODUCT((AJ$4:AJ$35="Oui")*($A$4:$A$35/$B$4:$B$35))),0)</f>
        <v>0.15516639624446171</v>
      </c>
      <c r="AQ12" s="89" cm="1">
        <f t="array" ref="AQ12">IF(AK12="Oui",($A12/$B12)/(SUMPRODUCT((AK$4:AK$35="Oui")*($A$4:$A$35/$B$4:$B$35))),0)</f>
        <v>0</v>
      </c>
      <c r="AR12" s="89" cm="1">
        <f t="array" ref="AR12">IF(AL12="Oui",($A12/$B12)/(SUMPRODUCT((AL$4:AL$35="Oui")*($A$4:$A$35/$B$4:$B$35))),0)</f>
        <v>0</v>
      </c>
    </row>
    <row r="13" spans="1:44" ht="43.5">
      <c r="A13" s="5">
        <v>2</v>
      </c>
      <c r="B13" s="6">
        <v>3.75</v>
      </c>
      <c r="C13" s="3" t="s">
        <v>25</v>
      </c>
      <c r="D13" s="3" t="s">
        <v>160</v>
      </c>
      <c r="E13" s="3" t="s">
        <v>124</v>
      </c>
      <c r="F13" s="7" t="s">
        <v>163</v>
      </c>
      <c r="G13" s="7" t="s">
        <v>399</v>
      </c>
      <c r="H13" s="7" t="s">
        <v>344</v>
      </c>
      <c r="I13" s="15">
        <f t="shared" si="0"/>
        <v>3</v>
      </c>
      <c r="J13" s="13">
        <f t="shared" si="1"/>
        <v>25</v>
      </c>
      <c r="K13" s="11">
        <f t="shared" si="2"/>
        <v>15</v>
      </c>
      <c r="L13" s="27">
        <f t="shared" si="3"/>
        <v>15</v>
      </c>
      <c r="M13" s="15">
        <f t="shared" si="24"/>
        <v>4</v>
      </c>
      <c r="N13" s="13">
        <f t="shared" si="5"/>
        <v>50</v>
      </c>
      <c r="O13" s="11">
        <f t="shared" si="6"/>
        <v>30</v>
      </c>
      <c r="P13" s="27">
        <f t="shared" si="7"/>
        <v>40</v>
      </c>
      <c r="Q13" s="15">
        <f t="shared" si="8"/>
        <v>5</v>
      </c>
      <c r="R13" s="13">
        <f t="shared" si="9"/>
        <v>75</v>
      </c>
      <c r="S13" s="11">
        <f t="shared" si="10"/>
        <v>45</v>
      </c>
      <c r="T13" s="27">
        <f t="shared" si="11"/>
        <v>75</v>
      </c>
      <c r="U13" s="15">
        <f t="shared" si="12"/>
        <v>6</v>
      </c>
      <c r="V13" s="13">
        <f t="shared" si="13"/>
        <v>100</v>
      </c>
      <c r="W13" s="11">
        <f t="shared" si="14"/>
        <v>60</v>
      </c>
      <c r="X13" s="72">
        <f t="shared" si="15"/>
        <v>120</v>
      </c>
      <c r="Y13" s="15">
        <f t="shared" si="16"/>
        <v>7</v>
      </c>
      <c r="Z13" s="13">
        <f t="shared" si="17"/>
        <v>125</v>
      </c>
      <c r="AA13" s="11">
        <f t="shared" si="18"/>
        <v>75</v>
      </c>
      <c r="AB13" s="72">
        <f t="shared" si="19"/>
        <v>175</v>
      </c>
      <c r="AC13" s="15">
        <f t="shared" si="20"/>
        <v>8</v>
      </c>
      <c r="AD13" s="13">
        <f t="shared" si="21"/>
        <v>150</v>
      </c>
      <c r="AE13" s="11">
        <f t="shared" si="22"/>
        <v>90</v>
      </c>
      <c r="AF13" s="88">
        <f t="shared" si="23"/>
        <v>240</v>
      </c>
      <c r="AG13" s="3"/>
      <c r="AH13" s="3"/>
      <c r="AI13" s="3" t="s">
        <v>392</v>
      </c>
      <c r="AJ13" s="3" t="s">
        <v>392</v>
      </c>
      <c r="AK13" s="3"/>
      <c r="AL13" s="17" t="s">
        <v>392</v>
      </c>
      <c r="AM13" s="89" cm="1">
        <f t="array" ref="AM13">IF(AG13="Oui",($A13/$B13)/(SUMPRODUCT((AG$4:AG$35="Oui")*($A$4:$A$35/$B$4:$B$35))),0)</f>
        <v>0</v>
      </c>
      <c r="AN13" s="89" cm="1">
        <f t="array" ref="AN13">IF(AH13="Oui",($A13/$B13)/(SUMPRODUCT((AH$4:AH$35="Oui")*($A$4:$A$35/$B$4:$B$35))),0)</f>
        <v>0</v>
      </c>
      <c r="AO13" s="89" cm="1">
        <f t="array" ref="AO13">IF(AI13="Oui",($A13/$B13)/(SUMPRODUCT((AI$4:AI$35="Oui")*($A$4:$A$35/$B$4:$B$35))),0)</f>
        <v>0.12770725567545169</v>
      </c>
      <c r="AP13" s="89" cm="1">
        <f t="array" ref="AP13">IF(AJ13="Oui",($A13/$B13)/(SUMPRODUCT((AJ$4:AJ$35="Oui")*($A$4:$A$35/$B$4:$B$35))),0)</f>
        <v>0.15516639624446171</v>
      </c>
      <c r="AQ13" s="89" cm="1">
        <f t="array" ref="AQ13">IF(AK13="Oui",($A13/$B13)/(SUMPRODUCT((AK$4:AK$35="Oui")*($A$4:$A$35/$B$4:$B$35))),0)</f>
        <v>0</v>
      </c>
      <c r="AR13" s="89" cm="1">
        <f t="array" ref="AR13">IF(AL13="Oui",($A13/$B13)/(SUMPRODUCT((AL$4:AL$35="Oui")*($A$4:$A$35/$B$4:$B$35))),0)</f>
        <v>0.17298924262751172</v>
      </c>
    </row>
    <row r="14" spans="1:44" ht="43.5">
      <c r="A14" s="5">
        <v>2</v>
      </c>
      <c r="B14" s="6">
        <v>3.75</v>
      </c>
      <c r="C14" s="3" t="s">
        <v>348</v>
      </c>
      <c r="D14" s="3" t="s">
        <v>167</v>
      </c>
      <c r="E14" s="3" t="s">
        <v>193</v>
      </c>
      <c r="G14" s="7" t="s">
        <v>400</v>
      </c>
      <c r="H14" s="7" t="s">
        <v>344</v>
      </c>
      <c r="I14" s="15">
        <f t="shared" si="0"/>
        <v>3</v>
      </c>
      <c r="J14" s="13">
        <f t="shared" si="1"/>
        <v>25</v>
      </c>
      <c r="K14" s="11">
        <f t="shared" si="2"/>
        <v>15</v>
      </c>
      <c r="L14" s="27">
        <f t="shared" si="3"/>
        <v>15</v>
      </c>
      <c r="M14" s="15">
        <f t="shared" si="24"/>
        <v>4</v>
      </c>
      <c r="N14" s="13">
        <f t="shared" si="5"/>
        <v>50</v>
      </c>
      <c r="O14" s="11">
        <f t="shared" si="6"/>
        <v>30</v>
      </c>
      <c r="P14" s="27">
        <f t="shared" si="7"/>
        <v>40</v>
      </c>
      <c r="Q14" s="15">
        <f t="shared" si="8"/>
        <v>5</v>
      </c>
      <c r="R14" s="13">
        <f t="shared" si="9"/>
        <v>75</v>
      </c>
      <c r="S14" s="11">
        <f t="shared" si="10"/>
        <v>45</v>
      </c>
      <c r="T14" s="27">
        <f t="shared" si="11"/>
        <v>75</v>
      </c>
      <c r="U14" s="15">
        <f t="shared" si="12"/>
        <v>6</v>
      </c>
      <c r="V14" s="13">
        <f t="shared" si="13"/>
        <v>100</v>
      </c>
      <c r="W14" s="11">
        <f t="shared" si="14"/>
        <v>60</v>
      </c>
      <c r="X14" s="72">
        <f t="shared" si="15"/>
        <v>120</v>
      </c>
      <c r="Y14" s="15">
        <f t="shared" si="16"/>
        <v>7</v>
      </c>
      <c r="Z14" s="13">
        <f t="shared" si="17"/>
        <v>125</v>
      </c>
      <c r="AA14" s="11">
        <f t="shared" si="18"/>
        <v>75</v>
      </c>
      <c r="AB14" s="72">
        <f t="shared" si="19"/>
        <v>175</v>
      </c>
      <c r="AC14" s="15">
        <f t="shared" si="20"/>
        <v>8</v>
      </c>
      <c r="AD14" s="13">
        <f t="shared" si="21"/>
        <v>150</v>
      </c>
      <c r="AE14" s="11">
        <f t="shared" si="22"/>
        <v>90</v>
      </c>
      <c r="AF14" s="88">
        <f t="shared" si="23"/>
        <v>240</v>
      </c>
      <c r="AG14" s="3"/>
      <c r="AH14" s="3" t="s">
        <v>392</v>
      </c>
      <c r="AI14" s="3"/>
      <c r="AJ14" s="3"/>
      <c r="AK14" s="3"/>
      <c r="AL14" s="17"/>
      <c r="AM14" s="89" cm="1">
        <f t="array" ref="AM14">IF(AG14="Oui",($A14/$B14)/(SUMPRODUCT((AG$4:AG$35="Oui")*($A$4:$A$35/$B$4:$B$35))),0)</f>
        <v>0</v>
      </c>
      <c r="AN14" s="89" cm="1">
        <f t="array" ref="AN14">IF(AH14="Oui",($A14/$B14)/(SUMPRODUCT((AH$4:AH$35="Oui")*($A$4:$A$35/$B$4:$B$35))),0)</f>
        <v>0.14286368423462614</v>
      </c>
      <c r="AO14" s="89" cm="1">
        <f t="array" ref="AO14">IF(AI14="Oui",($A14/$B14)/(SUMPRODUCT((AI$4:AI$35="Oui")*($A$4:$A$35/$B$4:$B$35))),0)</f>
        <v>0</v>
      </c>
      <c r="AP14" s="89" cm="1">
        <f t="array" ref="AP14">IF(AJ14="Oui",($A14/$B14)/(SUMPRODUCT((AJ$4:AJ$35="Oui")*($A$4:$A$35/$B$4:$B$35))),0)</f>
        <v>0</v>
      </c>
      <c r="AQ14" s="89" cm="1">
        <f t="array" ref="AQ14">IF(AK14="Oui",($A14/$B14)/(SUMPRODUCT((AK$4:AK$35="Oui")*($A$4:$A$35/$B$4:$B$35))),0)</f>
        <v>0</v>
      </c>
      <c r="AR14" s="89" cm="1">
        <f t="array" ref="AR14">IF(AL14="Oui",($A14/$B14)/(SUMPRODUCT((AL$4:AL$35="Oui")*($A$4:$A$35/$B$4:$B$35))),0)</f>
        <v>0</v>
      </c>
    </row>
    <row r="15" spans="1:44" ht="15.5">
      <c r="A15" s="5">
        <v>2</v>
      </c>
      <c r="B15" s="6">
        <v>3.75</v>
      </c>
      <c r="C15" s="3" t="s">
        <v>349</v>
      </c>
      <c r="D15" s="3"/>
      <c r="E15" s="3"/>
      <c r="F15" s="3" t="s">
        <v>143</v>
      </c>
      <c r="G15" s="3" t="s">
        <v>350</v>
      </c>
      <c r="H15" s="3" t="s">
        <v>351</v>
      </c>
      <c r="I15" s="15">
        <f t="shared" si="0"/>
        <v>3</v>
      </c>
      <c r="J15" s="13">
        <f t="shared" si="1"/>
        <v>25</v>
      </c>
      <c r="K15" s="11">
        <f t="shared" si="2"/>
        <v>15</v>
      </c>
      <c r="L15" s="27">
        <f t="shared" si="3"/>
        <v>15</v>
      </c>
      <c r="M15" s="15">
        <f t="shared" si="24"/>
        <v>4</v>
      </c>
      <c r="N15" s="13">
        <f t="shared" si="5"/>
        <v>50</v>
      </c>
      <c r="O15" s="11">
        <f t="shared" si="6"/>
        <v>30</v>
      </c>
      <c r="P15" s="27">
        <f t="shared" si="7"/>
        <v>40</v>
      </c>
      <c r="Q15" s="15">
        <f t="shared" si="8"/>
        <v>5</v>
      </c>
      <c r="R15" s="13">
        <f t="shared" si="9"/>
        <v>75</v>
      </c>
      <c r="S15" s="11">
        <f t="shared" si="10"/>
        <v>45</v>
      </c>
      <c r="T15" s="27">
        <f t="shared" si="11"/>
        <v>75</v>
      </c>
      <c r="U15" s="15">
        <f t="shared" si="12"/>
        <v>6</v>
      </c>
      <c r="V15" s="13">
        <f t="shared" si="13"/>
        <v>100</v>
      </c>
      <c r="W15" s="11">
        <f t="shared" si="14"/>
        <v>60</v>
      </c>
      <c r="X15" s="72">
        <f t="shared" si="15"/>
        <v>120</v>
      </c>
      <c r="Y15" s="15">
        <f t="shared" si="16"/>
        <v>7</v>
      </c>
      <c r="Z15" s="13">
        <f t="shared" si="17"/>
        <v>125</v>
      </c>
      <c r="AA15" s="11">
        <f t="shared" si="18"/>
        <v>75</v>
      </c>
      <c r="AB15" s="72">
        <f t="shared" si="19"/>
        <v>175</v>
      </c>
      <c r="AC15" s="15">
        <f t="shared" si="20"/>
        <v>8</v>
      </c>
      <c r="AD15" s="13">
        <f t="shared" si="21"/>
        <v>150</v>
      </c>
      <c r="AE15" s="11">
        <f t="shared" si="22"/>
        <v>90</v>
      </c>
      <c r="AF15" s="88">
        <f t="shared" si="23"/>
        <v>240</v>
      </c>
      <c r="AG15" s="3" t="s">
        <v>392</v>
      </c>
      <c r="AH15" s="3" t="s">
        <v>392</v>
      </c>
      <c r="AI15" s="3"/>
      <c r="AJ15" s="3"/>
      <c r="AK15" s="3"/>
      <c r="AL15" s="17"/>
      <c r="AM15" s="89" cm="1">
        <f t="array" ref="AM15">IF(AG15="Oui",($A15/$B15)/(SUMPRODUCT((AG$4:AG$35="Oui")*($A$4:$A$35/$B$4:$B$35))),0)</f>
        <v>0.10850286906624936</v>
      </c>
      <c r="AN15" s="89" cm="1">
        <f t="array" ref="AN15">IF(AH15="Oui",($A15/$B15)/(SUMPRODUCT((AH$4:AH$35="Oui")*($A$4:$A$35/$B$4:$B$35))),0)</f>
        <v>0.14286368423462614</v>
      </c>
      <c r="AO15" s="89" cm="1">
        <f t="array" ref="AO15">IF(AI15="Oui",($A15/$B15)/(SUMPRODUCT((AI$4:AI$35="Oui")*($A$4:$A$35/$B$4:$B$35))),0)</f>
        <v>0</v>
      </c>
      <c r="AP15" s="89" cm="1">
        <f t="array" ref="AP15">IF(AJ15="Oui",($A15/$B15)/(SUMPRODUCT((AJ$4:AJ$35="Oui")*($A$4:$A$35/$B$4:$B$35))),0)</f>
        <v>0</v>
      </c>
      <c r="AQ15" s="89" cm="1">
        <f t="array" ref="AQ15">IF(AK15="Oui",($A15/$B15)/(SUMPRODUCT((AK$4:AK$35="Oui")*($A$4:$A$35/$B$4:$B$35))),0)</f>
        <v>0</v>
      </c>
      <c r="AR15" s="89" cm="1">
        <f t="array" ref="AR15">IF(AL15="Oui",($A15/$B15)/(SUMPRODUCT((AL$4:AL$35="Oui")*($A$4:$A$35/$B$4:$B$35))),0)</f>
        <v>0</v>
      </c>
    </row>
    <row r="16" spans="1:44" ht="15.5">
      <c r="A16" s="5">
        <v>2</v>
      </c>
      <c r="B16" s="6">
        <v>4.5</v>
      </c>
      <c r="C16" s="3" t="s">
        <v>352</v>
      </c>
      <c r="D16" s="3" t="s">
        <v>401</v>
      </c>
      <c r="E16" s="3"/>
      <c r="F16" s="3" t="s">
        <v>353</v>
      </c>
      <c r="G16" s="3"/>
      <c r="H16" s="3"/>
      <c r="I16" s="15">
        <f t="shared" si="0"/>
        <v>3</v>
      </c>
      <c r="J16" s="13">
        <f t="shared" si="1"/>
        <v>30</v>
      </c>
      <c r="K16" s="11">
        <f t="shared" si="2"/>
        <v>20</v>
      </c>
      <c r="L16" s="27">
        <f t="shared" si="3"/>
        <v>20</v>
      </c>
      <c r="M16" s="15">
        <f t="shared" si="24"/>
        <v>4</v>
      </c>
      <c r="N16" s="13">
        <f t="shared" si="5"/>
        <v>60</v>
      </c>
      <c r="O16" s="11">
        <f t="shared" si="6"/>
        <v>40</v>
      </c>
      <c r="P16" s="27">
        <f t="shared" si="7"/>
        <v>53.333333333333336</v>
      </c>
      <c r="Q16" s="15">
        <f t="shared" si="8"/>
        <v>5</v>
      </c>
      <c r="R16" s="13">
        <f t="shared" si="9"/>
        <v>90</v>
      </c>
      <c r="S16" s="11">
        <f t="shared" si="10"/>
        <v>60</v>
      </c>
      <c r="T16" s="27">
        <f t="shared" si="11"/>
        <v>100</v>
      </c>
      <c r="U16" s="15">
        <f t="shared" si="12"/>
        <v>6</v>
      </c>
      <c r="V16" s="13">
        <f t="shared" si="13"/>
        <v>120</v>
      </c>
      <c r="W16" s="11">
        <f t="shared" si="14"/>
        <v>80</v>
      </c>
      <c r="X16" s="72">
        <f t="shared" si="15"/>
        <v>160</v>
      </c>
      <c r="Y16" s="15">
        <f t="shared" si="16"/>
        <v>7</v>
      </c>
      <c r="Z16" s="13">
        <f t="shared" si="17"/>
        <v>150</v>
      </c>
      <c r="AA16" s="11">
        <f t="shared" si="18"/>
        <v>100</v>
      </c>
      <c r="AB16" s="72">
        <f t="shared" si="19"/>
        <v>233.33333333333334</v>
      </c>
      <c r="AC16" s="15">
        <f t="shared" si="20"/>
        <v>8</v>
      </c>
      <c r="AD16" s="13">
        <f t="shared" si="21"/>
        <v>180</v>
      </c>
      <c r="AE16" s="11">
        <f t="shared" si="22"/>
        <v>120</v>
      </c>
      <c r="AF16" s="88">
        <f t="shared" si="23"/>
        <v>320</v>
      </c>
      <c r="AG16" s="3"/>
      <c r="AH16" s="3"/>
      <c r="AI16" s="3"/>
      <c r="AJ16" s="3"/>
      <c r="AK16" s="3" t="s">
        <v>392</v>
      </c>
      <c r="AL16" s="17" t="s">
        <v>392</v>
      </c>
      <c r="AM16" s="89" cm="1">
        <f t="array" ref="AM16">IF(AG16="Oui",($A16/$B16)/(SUMPRODUCT((AG$4:AG$35="Oui")*($A$4:$A$35/$B$4:$B$35))),0)</f>
        <v>0</v>
      </c>
      <c r="AN16" s="89" cm="1">
        <f t="array" ref="AN16">IF(AH16="Oui",($A16/$B16)/(SUMPRODUCT((AH$4:AH$35="Oui")*($A$4:$A$35/$B$4:$B$35))),0)</f>
        <v>0</v>
      </c>
      <c r="AO16" s="89" cm="1">
        <f t="array" ref="AO16">IF(AI16="Oui",($A16/$B16)/(SUMPRODUCT((AI$4:AI$35="Oui")*($A$4:$A$35/$B$4:$B$35))),0)</f>
        <v>0</v>
      </c>
      <c r="AP16" s="89" cm="1">
        <f t="array" ref="AP16">IF(AJ16="Oui",($A16/$B16)/(SUMPRODUCT((AJ$4:AJ$35="Oui")*($A$4:$A$35/$B$4:$B$35))),0)</f>
        <v>0</v>
      </c>
      <c r="AQ16" s="89" cm="1">
        <f t="array" ref="AQ16">IF(AK16="Oui",($A16/$B16)/(SUMPRODUCT((AK$4:AK$35="Oui")*($A$4:$A$35/$B$4:$B$35))),0)</f>
        <v>0.11958696502081273</v>
      </c>
      <c r="AR16" s="89" cm="1">
        <f t="array" ref="AR16">IF(AL16="Oui",($A16/$B16)/(SUMPRODUCT((AL$4:AL$35="Oui")*($A$4:$A$35/$B$4:$B$35))),0)</f>
        <v>0.14415770218959309</v>
      </c>
    </row>
    <row r="17" spans="1:44" ht="15.5">
      <c r="A17" s="5">
        <v>1</v>
      </c>
      <c r="B17" s="6">
        <v>4.5</v>
      </c>
      <c r="C17" s="3" t="s">
        <v>354</v>
      </c>
      <c r="D17" s="3"/>
      <c r="E17" s="3"/>
      <c r="F17" s="3"/>
      <c r="G17" s="3" t="s">
        <v>402</v>
      </c>
      <c r="H17" s="3"/>
      <c r="I17" s="15">
        <f t="shared" si="0"/>
        <v>2</v>
      </c>
      <c r="J17" s="13">
        <f t="shared" si="1"/>
        <v>45</v>
      </c>
      <c r="K17" s="11">
        <f t="shared" si="2"/>
        <v>25</v>
      </c>
      <c r="L17" s="27">
        <f t="shared" si="3"/>
        <v>16.666666666666668</v>
      </c>
      <c r="M17" s="15">
        <f t="shared" si="24"/>
        <v>3</v>
      </c>
      <c r="N17" s="13">
        <f t="shared" si="5"/>
        <v>90</v>
      </c>
      <c r="O17" s="11">
        <f t="shared" si="6"/>
        <v>50</v>
      </c>
      <c r="P17" s="27">
        <f t="shared" si="7"/>
        <v>50</v>
      </c>
      <c r="Q17" s="15">
        <f t="shared" si="8"/>
        <v>4</v>
      </c>
      <c r="R17" s="13">
        <f t="shared" si="9"/>
        <v>135</v>
      </c>
      <c r="S17" s="11">
        <f t="shared" si="10"/>
        <v>75</v>
      </c>
      <c r="T17" s="27">
        <f t="shared" si="11"/>
        <v>100</v>
      </c>
      <c r="U17" s="15">
        <f t="shared" si="12"/>
        <v>5</v>
      </c>
      <c r="V17" s="13">
        <f t="shared" si="13"/>
        <v>180</v>
      </c>
      <c r="W17" s="11">
        <f t="shared" si="14"/>
        <v>100</v>
      </c>
      <c r="X17" s="72">
        <f t="shared" si="15"/>
        <v>166.66666666666666</v>
      </c>
      <c r="Y17" s="15">
        <f t="shared" si="16"/>
        <v>6</v>
      </c>
      <c r="Z17" s="13">
        <f t="shared" si="17"/>
        <v>225</v>
      </c>
      <c r="AA17" s="11">
        <f t="shared" si="18"/>
        <v>125</v>
      </c>
      <c r="AB17" s="72">
        <f t="shared" si="19"/>
        <v>250</v>
      </c>
      <c r="AC17" s="15">
        <f t="shared" si="20"/>
        <v>7</v>
      </c>
      <c r="AD17" s="13">
        <f t="shared" si="21"/>
        <v>270</v>
      </c>
      <c r="AE17" s="11">
        <f t="shared" si="22"/>
        <v>150</v>
      </c>
      <c r="AF17" s="88">
        <f t="shared" si="23"/>
        <v>350</v>
      </c>
      <c r="AG17" s="3"/>
      <c r="AH17" s="3" t="s">
        <v>392</v>
      </c>
      <c r="AI17" s="3"/>
      <c r="AJ17" s="3"/>
      <c r="AK17" s="3"/>
      <c r="AL17" s="17"/>
      <c r="AM17" s="89" cm="1">
        <f t="array" ref="AM17">IF(AG17="Oui",($A17/$B17)/(SUMPRODUCT((AG$4:AG$35="Oui")*($A$4:$A$35/$B$4:$B$35))),0)</f>
        <v>0</v>
      </c>
      <c r="AN17" s="89" cm="1">
        <f t="array" ref="AN17">IF(AH17="Oui",($A17/$B17)/(SUMPRODUCT((AH$4:AH$35="Oui")*($A$4:$A$35/$B$4:$B$35))),0)</f>
        <v>5.9526535097760895E-2</v>
      </c>
      <c r="AO17" s="89" cm="1">
        <f t="array" ref="AO17">IF(AI17="Oui",($A17/$B17)/(SUMPRODUCT((AI$4:AI$35="Oui")*($A$4:$A$35/$B$4:$B$35))),0)</f>
        <v>0</v>
      </c>
      <c r="AP17" s="89" cm="1">
        <f t="array" ref="AP17">IF(AJ17="Oui",($A17/$B17)/(SUMPRODUCT((AJ$4:AJ$35="Oui")*($A$4:$A$35/$B$4:$B$35))),0)</f>
        <v>0</v>
      </c>
      <c r="AQ17" s="89" cm="1">
        <f t="array" ref="AQ17">IF(AK17="Oui",($A17/$B17)/(SUMPRODUCT((AK$4:AK$35="Oui")*($A$4:$A$35/$B$4:$B$35))),0)</f>
        <v>0</v>
      </c>
      <c r="AR17" s="89" cm="1">
        <f t="array" ref="AR17">IF(AL17="Oui",($A17/$B17)/(SUMPRODUCT((AL$4:AL$35="Oui")*($A$4:$A$35/$B$4:$B$35))),0)</f>
        <v>0</v>
      </c>
    </row>
    <row r="18" spans="1:44" ht="15.5">
      <c r="A18" s="5">
        <v>2</v>
      </c>
      <c r="B18" s="6">
        <v>7.5</v>
      </c>
      <c r="C18" s="3" t="s">
        <v>355</v>
      </c>
      <c r="D18" s="3"/>
      <c r="E18" s="3"/>
      <c r="F18" s="3"/>
      <c r="G18" s="3" t="s">
        <v>7</v>
      </c>
      <c r="H18" s="3"/>
      <c r="I18" s="15">
        <f t="shared" si="0"/>
        <v>3</v>
      </c>
      <c r="J18" s="13">
        <f t="shared" si="1"/>
        <v>50</v>
      </c>
      <c r="K18" s="11">
        <f t="shared" si="2"/>
        <v>30</v>
      </c>
      <c r="L18" s="27">
        <f t="shared" si="3"/>
        <v>30</v>
      </c>
      <c r="M18" s="15">
        <f t="shared" si="24"/>
        <v>4</v>
      </c>
      <c r="N18" s="13">
        <f t="shared" si="5"/>
        <v>100</v>
      </c>
      <c r="O18" s="11">
        <f t="shared" si="6"/>
        <v>60</v>
      </c>
      <c r="P18" s="27">
        <f t="shared" si="7"/>
        <v>80</v>
      </c>
      <c r="Q18" s="15">
        <f t="shared" si="8"/>
        <v>5</v>
      </c>
      <c r="R18" s="13">
        <f t="shared" si="9"/>
        <v>150</v>
      </c>
      <c r="S18" s="11">
        <f t="shared" si="10"/>
        <v>90</v>
      </c>
      <c r="T18" s="27">
        <f t="shared" si="11"/>
        <v>150</v>
      </c>
      <c r="U18" s="15">
        <f t="shared" si="12"/>
        <v>6</v>
      </c>
      <c r="V18" s="13">
        <f t="shared" si="13"/>
        <v>200</v>
      </c>
      <c r="W18" s="11">
        <f t="shared" si="14"/>
        <v>120</v>
      </c>
      <c r="X18" s="72">
        <f t="shared" si="15"/>
        <v>240</v>
      </c>
      <c r="Y18" s="15">
        <f t="shared" si="16"/>
        <v>7</v>
      </c>
      <c r="Z18" s="13">
        <f t="shared" si="17"/>
        <v>250</v>
      </c>
      <c r="AA18" s="11">
        <f t="shared" si="18"/>
        <v>150</v>
      </c>
      <c r="AB18" s="72">
        <f t="shared" si="19"/>
        <v>350</v>
      </c>
      <c r="AC18" s="15">
        <f t="shared" si="20"/>
        <v>8</v>
      </c>
      <c r="AD18" s="13">
        <f t="shared" si="21"/>
        <v>300</v>
      </c>
      <c r="AE18" s="11">
        <f t="shared" si="22"/>
        <v>180</v>
      </c>
      <c r="AF18" s="88">
        <f t="shared" si="23"/>
        <v>480</v>
      </c>
      <c r="AG18" s="3"/>
      <c r="AH18" s="3"/>
      <c r="AI18" s="3"/>
      <c r="AJ18" s="3" t="s">
        <v>392</v>
      </c>
      <c r="AK18" s="3" t="s">
        <v>392</v>
      </c>
      <c r="AL18" s="17"/>
      <c r="AM18" s="89" cm="1">
        <f t="array" ref="AM18">IF(AG18="Oui",($A18/$B18)/(SUMPRODUCT((AG$4:AG$35="Oui")*($A$4:$A$35/$B$4:$B$35))),0)</f>
        <v>0</v>
      </c>
      <c r="AN18" s="89" cm="1">
        <f t="array" ref="AN18">IF(AH18="Oui",($A18/$B18)/(SUMPRODUCT((AH$4:AH$35="Oui")*($A$4:$A$35/$B$4:$B$35))),0)</f>
        <v>0</v>
      </c>
      <c r="AO18" s="89" cm="1">
        <f t="array" ref="AO18">IF(AI18="Oui",($A18/$B18)/(SUMPRODUCT((AI$4:AI$35="Oui")*($A$4:$A$35/$B$4:$B$35))),0)</f>
        <v>0</v>
      </c>
      <c r="AP18" s="89" cm="1">
        <f t="array" ref="AP18">IF(AJ18="Oui",($A18/$B18)/(SUMPRODUCT((AJ$4:AJ$35="Oui")*($A$4:$A$35/$B$4:$B$35))),0)</f>
        <v>7.7583198122230856E-2</v>
      </c>
      <c r="AQ18" s="89" cm="1">
        <f t="array" ref="AQ18">IF(AK18="Oui",($A18/$B18)/(SUMPRODUCT((AK$4:AK$35="Oui")*($A$4:$A$35/$B$4:$B$35))),0)</f>
        <v>7.1752179012487635E-2</v>
      </c>
      <c r="AR18" s="89" cm="1">
        <f t="array" ref="AR18">IF(AL18="Oui",($A18/$B18)/(SUMPRODUCT((AL$4:AL$35="Oui")*($A$4:$A$35/$B$4:$B$35))),0)</f>
        <v>0</v>
      </c>
    </row>
    <row r="19" spans="1:44" ht="15.5">
      <c r="A19" s="5">
        <v>2</v>
      </c>
      <c r="B19" s="6">
        <v>7.5</v>
      </c>
      <c r="C19" s="3" t="s">
        <v>356</v>
      </c>
      <c r="D19" s="3" t="s">
        <v>143</v>
      </c>
      <c r="E19" s="3"/>
      <c r="F19" s="3"/>
      <c r="G19" s="3"/>
      <c r="H19" s="3"/>
      <c r="I19" s="15">
        <f t="shared" si="0"/>
        <v>3</v>
      </c>
      <c r="J19" s="13">
        <f t="shared" si="1"/>
        <v>50</v>
      </c>
      <c r="K19" s="11">
        <f t="shared" si="2"/>
        <v>30</v>
      </c>
      <c r="L19" s="27">
        <f t="shared" si="3"/>
        <v>30</v>
      </c>
      <c r="M19" s="15">
        <f t="shared" si="24"/>
        <v>4</v>
      </c>
      <c r="N19" s="13">
        <f t="shared" si="5"/>
        <v>100</v>
      </c>
      <c r="O19" s="11">
        <f t="shared" si="6"/>
        <v>60</v>
      </c>
      <c r="P19" s="27">
        <f t="shared" si="7"/>
        <v>80</v>
      </c>
      <c r="Q19" s="15">
        <f t="shared" si="8"/>
        <v>5</v>
      </c>
      <c r="R19" s="13">
        <f t="shared" si="9"/>
        <v>150</v>
      </c>
      <c r="S19" s="11">
        <f t="shared" si="10"/>
        <v>90</v>
      </c>
      <c r="T19" s="27">
        <f t="shared" si="11"/>
        <v>150</v>
      </c>
      <c r="U19" s="15">
        <f t="shared" si="12"/>
        <v>6</v>
      </c>
      <c r="V19" s="13">
        <f t="shared" si="13"/>
        <v>200</v>
      </c>
      <c r="W19" s="11">
        <f t="shared" si="14"/>
        <v>120</v>
      </c>
      <c r="X19" s="72">
        <f t="shared" si="15"/>
        <v>240</v>
      </c>
      <c r="Y19" s="15">
        <f t="shared" si="16"/>
        <v>7</v>
      </c>
      <c r="Z19" s="13">
        <f t="shared" si="17"/>
        <v>250</v>
      </c>
      <c r="AA19" s="11">
        <f t="shared" si="18"/>
        <v>150</v>
      </c>
      <c r="AB19" s="72">
        <f t="shared" si="19"/>
        <v>350</v>
      </c>
      <c r="AC19" s="15">
        <f t="shared" si="20"/>
        <v>8</v>
      </c>
      <c r="AD19" s="13">
        <f t="shared" si="21"/>
        <v>300</v>
      </c>
      <c r="AE19" s="11">
        <f t="shared" si="22"/>
        <v>180</v>
      </c>
      <c r="AF19" s="88">
        <f t="shared" si="23"/>
        <v>480</v>
      </c>
      <c r="AG19" s="3" t="s">
        <v>392</v>
      </c>
      <c r="AH19" s="3"/>
      <c r="AI19" s="3"/>
      <c r="AJ19" s="3"/>
      <c r="AK19" s="3" t="s">
        <v>392</v>
      </c>
      <c r="AL19" s="17" t="s">
        <v>392</v>
      </c>
      <c r="AM19" s="89" cm="1">
        <f t="array" ref="AM19">IF(AG19="Oui",($A19/$B19)/(SUMPRODUCT((AG$4:AG$35="Oui")*($A$4:$A$35/$B$4:$B$35))),0)</f>
        <v>5.4251434533124678E-2</v>
      </c>
      <c r="AN19" s="89" cm="1">
        <f t="array" ref="AN19">IF(AH19="Oui",($A19/$B19)/(SUMPRODUCT((AH$4:AH$35="Oui")*($A$4:$A$35/$B$4:$B$35))),0)</f>
        <v>0</v>
      </c>
      <c r="AO19" s="89" cm="1">
        <f t="array" ref="AO19">IF(AI19="Oui",($A19/$B19)/(SUMPRODUCT((AI$4:AI$35="Oui")*($A$4:$A$35/$B$4:$B$35))),0)</f>
        <v>0</v>
      </c>
      <c r="AP19" s="89" cm="1">
        <f t="array" ref="AP19">IF(AJ19="Oui",($A19/$B19)/(SUMPRODUCT((AJ$4:AJ$35="Oui")*($A$4:$A$35/$B$4:$B$35))),0)</f>
        <v>0</v>
      </c>
      <c r="AQ19" s="89" cm="1">
        <f t="array" ref="AQ19">IF(AK19="Oui",($A19/$B19)/(SUMPRODUCT((AK$4:AK$35="Oui")*($A$4:$A$35/$B$4:$B$35))),0)</f>
        <v>7.1752179012487635E-2</v>
      </c>
      <c r="AR19" s="89" cm="1">
        <f t="array" ref="AR19">IF(AL19="Oui",($A19/$B19)/(SUMPRODUCT((AL$4:AL$35="Oui")*($A$4:$A$35/$B$4:$B$35))),0)</f>
        <v>8.6494621313755862E-2</v>
      </c>
    </row>
    <row r="20" spans="1:44" ht="43.5">
      <c r="A20" s="5">
        <v>4</v>
      </c>
      <c r="B20" s="6">
        <v>10</v>
      </c>
      <c r="C20" s="3" t="s">
        <v>357</v>
      </c>
      <c r="D20" s="3" t="s">
        <v>160</v>
      </c>
      <c r="E20" s="3"/>
      <c r="F20" s="3"/>
      <c r="G20" s="7" t="s">
        <v>403</v>
      </c>
      <c r="H20" s="3"/>
      <c r="I20" s="15">
        <f t="shared" si="0"/>
        <v>5</v>
      </c>
      <c r="J20" s="13">
        <f t="shared" si="1"/>
        <v>40</v>
      </c>
      <c r="K20" s="11">
        <f t="shared" si="2"/>
        <v>25</v>
      </c>
      <c r="L20" s="27">
        <f t="shared" si="3"/>
        <v>41.666666666666664</v>
      </c>
      <c r="M20" s="15">
        <f t="shared" si="24"/>
        <v>6</v>
      </c>
      <c r="N20" s="13">
        <f t="shared" si="5"/>
        <v>80</v>
      </c>
      <c r="O20" s="11">
        <f t="shared" si="6"/>
        <v>50</v>
      </c>
      <c r="P20" s="27">
        <f t="shared" si="7"/>
        <v>100</v>
      </c>
      <c r="Q20" s="15">
        <f t="shared" si="8"/>
        <v>7</v>
      </c>
      <c r="R20" s="13">
        <f t="shared" si="9"/>
        <v>120</v>
      </c>
      <c r="S20" s="11">
        <f t="shared" si="10"/>
        <v>75</v>
      </c>
      <c r="T20" s="27">
        <f t="shared" si="11"/>
        <v>175</v>
      </c>
      <c r="U20" s="15">
        <f t="shared" si="12"/>
        <v>8</v>
      </c>
      <c r="V20" s="13">
        <f t="shared" si="13"/>
        <v>160</v>
      </c>
      <c r="W20" s="11">
        <f t="shared" si="14"/>
        <v>100</v>
      </c>
      <c r="X20" s="72">
        <f t="shared" si="15"/>
        <v>266.66666666666669</v>
      </c>
      <c r="Y20" s="15">
        <f t="shared" si="16"/>
        <v>9</v>
      </c>
      <c r="Z20" s="13">
        <f t="shared" si="17"/>
        <v>200</v>
      </c>
      <c r="AA20" s="11">
        <f t="shared" si="18"/>
        <v>125</v>
      </c>
      <c r="AB20" s="72">
        <f t="shared" si="19"/>
        <v>375</v>
      </c>
      <c r="AC20" s="15">
        <f t="shared" si="20"/>
        <v>10</v>
      </c>
      <c r="AD20" s="13">
        <f t="shared" si="21"/>
        <v>240</v>
      </c>
      <c r="AE20" s="11">
        <f t="shared" si="22"/>
        <v>150</v>
      </c>
      <c r="AF20" s="88">
        <f t="shared" si="23"/>
        <v>500</v>
      </c>
      <c r="AG20" s="3"/>
      <c r="AH20" s="3" t="s">
        <v>392</v>
      </c>
      <c r="AI20" s="3" t="s">
        <v>392</v>
      </c>
      <c r="AJ20" s="3" t="s">
        <v>392</v>
      </c>
      <c r="AK20" s="3"/>
      <c r="AL20" s="17"/>
      <c r="AM20" s="89" cm="1">
        <f t="array" ref="AM20">IF(AG20="Oui",($A20/$B20)/(SUMPRODUCT((AG$4:AG$35="Oui")*($A$4:$A$35/$B$4:$B$35))),0)</f>
        <v>0</v>
      </c>
      <c r="AN20" s="89" cm="1">
        <f t="array" ref="AN20">IF(AH20="Oui",($A20/$B20)/(SUMPRODUCT((AH$4:AH$35="Oui")*($A$4:$A$35/$B$4:$B$35))),0)</f>
        <v>0.10714776317596962</v>
      </c>
      <c r="AO20" s="89" cm="1">
        <f t="array" ref="AO20">IF(AI20="Oui",($A20/$B20)/(SUMPRODUCT((AI$4:AI$35="Oui")*($A$4:$A$35/$B$4:$B$35))),0)</f>
        <v>9.5780441756588758E-2</v>
      </c>
      <c r="AP20" s="89" cm="1">
        <f t="array" ref="AP20">IF(AJ20="Oui",($A20/$B20)/(SUMPRODUCT((AJ$4:AJ$35="Oui")*($A$4:$A$35/$B$4:$B$35))),0)</f>
        <v>0.11637479718334628</v>
      </c>
      <c r="AQ20" s="89" cm="1">
        <f t="array" ref="AQ20">IF(AK20="Oui",($A20/$B20)/(SUMPRODUCT((AK$4:AK$35="Oui")*($A$4:$A$35/$B$4:$B$35))),0)</f>
        <v>0</v>
      </c>
      <c r="AR20" s="89" cm="1">
        <f t="array" ref="AR20">IF(AL20="Oui",($A20/$B20)/(SUMPRODUCT((AL$4:AL$35="Oui")*($A$4:$A$35/$B$4:$B$35))),0)</f>
        <v>0</v>
      </c>
    </row>
    <row r="21" spans="1:44" ht="15.5">
      <c r="A21" s="5">
        <v>3</v>
      </c>
      <c r="B21" s="6">
        <v>10</v>
      </c>
      <c r="C21" s="3" t="s">
        <v>358</v>
      </c>
      <c r="D21" s="3" t="s">
        <v>146</v>
      </c>
      <c r="E21" s="3"/>
      <c r="F21" s="3"/>
      <c r="G21" s="3" t="s">
        <v>152</v>
      </c>
      <c r="H21" s="3"/>
      <c r="I21" s="15">
        <f t="shared" si="0"/>
        <v>4</v>
      </c>
      <c r="J21" s="13">
        <f t="shared" si="1"/>
        <v>50</v>
      </c>
      <c r="K21" s="11">
        <f t="shared" si="2"/>
        <v>30</v>
      </c>
      <c r="L21" s="27">
        <f t="shared" si="3"/>
        <v>40</v>
      </c>
      <c r="M21" s="15">
        <f t="shared" si="24"/>
        <v>5</v>
      </c>
      <c r="N21" s="13">
        <f t="shared" si="5"/>
        <v>100</v>
      </c>
      <c r="O21" s="11">
        <f t="shared" si="6"/>
        <v>60</v>
      </c>
      <c r="P21" s="27">
        <f t="shared" si="7"/>
        <v>100</v>
      </c>
      <c r="Q21" s="15">
        <f t="shared" si="8"/>
        <v>6</v>
      </c>
      <c r="R21" s="13">
        <f t="shared" si="9"/>
        <v>150</v>
      </c>
      <c r="S21" s="11">
        <f t="shared" si="10"/>
        <v>90</v>
      </c>
      <c r="T21" s="27">
        <f t="shared" si="11"/>
        <v>180</v>
      </c>
      <c r="U21" s="15">
        <f t="shared" si="12"/>
        <v>7</v>
      </c>
      <c r="V21" s="13">
        <f t="shared" si="13"/>
        <v>200</v>
      </c>
      <c r="W21" s="11">
        <f t="shared" si="14"/>
        <v>120</v>
      </c>
      <c r="X21" s="72">
        <f t="shared" si="15"/>
        <v>280</v>
      </c>
      <c r="Y21" s="15">
        <f t="shared" si="16"/>
        <v>8</v>
      </c>
      <c r="Z21" s="13">
        <f t="shared" si="17"/>
        <v>250</v>
      </c>
      <c r="AA21" s="11">
        <f t="shared" si="18"/>
        <v>150</v>
      </c>
      <c r="AB21" s="72">
        <f t="shared" si="19"/>
        <v>400</v>
      </c>
      <c r="AC21" s="15">
        <f t="shared" si="20"/>
        <v>9</v>
      </c>
      <c r="AD21" s="13">
        <f t="shared" si="21"/>
        <v>300</v>
      </c>
      <c r="AE21" s="11">
        <f t="shared" si="22"/>
        <v>180</v>
      </c>
      <c r="AF21" s="88">
        <f t="shared" si="23"/>
        <v>540</v>
      </c>
      <c r="AG21" s="3" t="s">
        <v>392</v>
      </c>
      <c r="AH21" s="3" t="s">
        <v>392</v>
      </c>
      <c r="AI21" s="3" t="s">
        <v>392</v>
      </c>
      <c r="AJ21" s="3" t="s">
        <v>392</v>
      </c>
      <c r="AK21" s="3" t="s">
        <v>392</v>
      </c>
      <c r="AL21" s="17" t="s">
        <v>392</v>
      </c>
      <c r="AM21" s="89" cm="1">
        <f t="array" ref="AM21">IF(AG21="Oui",($A21/$B21)/(SUMPRODUCT((AG$4:AG$35="Oui")*($A$4:$A$35/$B$4:$B$35))),0)</f>
        <v>6.1032863849765265E-2</v>
      </c>
      <c r="AN21" s="89" cm="1">
        <f t="array" ref="AN21">IF(AH21="Oui",($A21/$B21)/(SUMPRODUCT((AH$4:AH$35="Oui")*($A$4:$A$35/$B$4:$B$35))),0)</f>
        <v>8.0360822381977212E-2</v>
      </c>
      <c r="AO21" s="89" cm="1">
        <f t="array" ref="AO21">IF(AI21="Oui",($A21/$B21)/(SUMPRODUCT((AI$4:AI$35="Oui")*($A$4:$A$35/$B$4:$B$35))),0)</f>
        <v>7.1835331317441561E-2</v>
      </c>
      <c r="AP21" s="89" cm="1">
        <f t="array" ref="AP21">IF(AJ21="Oui",($A21/$B21)/(SUMPRODUCT((AJ$4:AJ$35="Oui")*($A$4:$A$35/$B$4:$B$35))),0)</f>
        <v>8.7281097887509707E-2</v>
      </c>
      <c r="AQ21" s="89" cm="1">
        <f t="array" ref="AQ21">IF(AK21="Oui",($A21/$B21)/(SUMPRODUCT((AK$4:AK$35="Oui")*($A$4:$A$35/$B$4:$B$35))),0)</f>
        <v>8.0721201389048591E-2</v>
      </c>
      <c r="AR21" s="89" cm="1">
        <f t="array" ref="AR21">IF(AL21="Oui",($A21/$B21)/(SUMPRODUCT((AL$4:AL$35="Oui")*($A$4:$A$35/$B$4:$B$35))),0)</f>
        <v>9.7306448977975343E-2</v>
      </c>
    </row>
    <row r="22" spans="1:44" ht="15.5">
      <c r="A22" s="5">
        <v>3</v>
      </c>
      <c r="B22" s="6">
        <v>12</v>
      </c>
      <c r="C22" s="3" t="s">
        <v>359</v>
      </c>
      <c r="D22" s="3" t="s">
        <v>404</v>
      </c>
      <c r="E22" s="3"/>
      <c r="F22" s="3" t="s">
        <v>167</v>
      </c>
      <c r="G22" s="3" t="s">
        <v>405</v>
      </c>
      <c r="H22" s="3"/>
      <c r="I22" s="15">
        <f t="shared" si="0"/>
        <v>4</v>
      </c>
      <c r="J22" s="13">
        <f t="shared" si="1"/>
        <v>60</v>
      </c>
      <c r="K22" s="11">
        <f t="shared" si="2"/>
        <v>35</v>
      </c>
      <c r="L22" s="27">
        <f t="shared" si="3"/>
        <v>46.666666666666664</v>
      </c>
      <c r="M22" s="15">
        <f t="shared" si="24"/>
        <v>5</v>
      </c>
      <c r="N22" s="13">
        <f t="shared" si="5"/>
        <v>120</v>
      </c>
      <c r="O22" s="11">
        <f t="shared" si="6"/>
        <v>70</v>
      </c>
      <c r="P22" s="27">
        <f t="shared" si="7"/>
        <v>116.66666666666667</v>
      </c>
      <c r="Q22" s="15">
        <f t="shared" si="8"/>
        <v>6</v>
      </c>
      <c r="R22" s="13">
        <f t="shared" si="9"/>
        <v>180</v>
      </c>
      <c r="S22" s="11">
        <f t="shared" si="10"/>
        <v>105</v>
      </c>
      <c r="T22" s="27">
        <f t="shared" si="11"/>
        <v>210</v>
      </c>
      <c r="U22" s="15">
        <f t="shared" si="12"/>
        <v>7</v>
      </c>
      <c r="V22" s="13">
        <f t="shared" si="13"/>
        <v>240</v>
      </c>
      <c r="W22" s="11">
        <f t="shared" si="14"/>
        <v>140</v>
      </c>
      <c r="X22" s="72">
        <f t="shared" si="15"/>
        <v>326.66666666666669</v>
      </c>
      <c r="Y22" s="15">
        <f t="shared" si="16"/>
        <v>8</v>
      </c>
      <c r="Z22" s="13">
        <f t="shared" si="17"/>
        <v>300</v>
      </c>
      <c r="AA22" s="11">
        <f t="shared" si="18"/>
        <v>175</v>
      </c>
      <c r="AB22" s="72">
        <f t="shared" si="19"/>
        <v>466.66666666666669</v>
      </c>
      <c r="AC22" s="15">
        <f t="shared" si="20"/>
        <v>9</v>
      </c>
      <c r="AD22" s="13">
        <f t="shared" si="21"/>
        <v>360</v>
      </c>
      <c r="AE22" s="11">
        <f t="shared" si="22"/>
        <v>210</v>
      </c>
      <c r="AF22" s="88">
        <f t="shared" si="23"/>
        <v>630</v>
      </c>
      <c r="AG22" s="3"/>
      <c r="AH22" s="3" t="s">
        <v>392</v>
      </c>
      <c r="AI22" s="3" t="s">
        <v>392</v>
      </c>
      <c r="AJ22" s="3" t="s">
        <v>392</v>
      </c>
      <c r="AK22" s="3"/>
      <c r="AL22" s="17"/>
      <c r="AM22" s="89" cm="1">
        <f t="array" ref="AM22">IF(AG22="Oui",($A22/$B22)/(SUMPRODUCT((AG$4:AG$35="Oui")*($A$4:$A$35/$B$4:$B$35))),0)</f>
        <v>0</v>
      </c>
      <c r="AN22" s="89" cm="1">
        <f t="array" ref="AN22">IF(AH22="Oui",($A22/$B22)/(SUMPRODUCT((AH$4:AH$35="Oui")*($A$4:$A$35/$B$4:$B$35))),0)</f>
        <v>6.6967351984981008E-2</v>
      </c>
      <c r="AO22" s="89" cm="1">
        <f t="array" ref="AO22">IF(AI22="Oui",($A22/$B22)/(SUMPRODUCT((AI$4:AI$35="Oui")*($A$4:$A$35/$B$4:$B$35))),0)</f>
        <v>5.9862776097867977E-2</v>
      </c>
      <c r="AP22" s="89" cm="1">
        <f t="array" ref="AP22">IF(AJ22="Oui",($A22/$B22)/(SUMPRODUCT((AJ$4:AJ$35="Oui")*($A$4:$A$35/$B$4:$B$35))),0)</f>
        <v>7.2734248239591431E-2</v>
      </c>
      <c r="AQ22" s="89" cm="1">
        <f t="array" ref="AQ22">IF(AK22="Oui",($A22/$B22)/(SUMPRODUCT((AK$4:AK$35="Oui")*($A$4:$A$35/$B$4:$B$35))),0)</f>
        <v>0</v>
      </c>
      <c r="AR22" s="89" cm="1">
        <f t="array" ref="AR22">IF(AL22="Oui",($A22/$B22)/(SUMPRODUCT((AL$4:AL$35="Oui")*($A$4:$A$35/$B$4:$B$35))),0)</f>
        <v>0</v>
      </c>
    </row>
    <row r="23" spans="1:44" ht="101.5">
      <c r="A23" s="5">
        <v>3</v>
      </c>
      <c r="B23" s="6">
        <v>16</v>
      </c>
      <c r="C23" s="3" t="s">
        <v>361</v>
      </c>
      <c r="D23" s="3" t="s">
        <v>406</v>
      </c>
      <c r="E23" s="3"/>
      <c r="F23" s="3" t="s">
        <v>362</v>
      </c>
      <c r="G23" s="7" t="s">
        <v>407</v>
      </c>
      <c r="H23" s="3"/>
      <c r="I23" s="15">
        <f t="shared" si="0"/>
        <v>4</v>
      </c>
      <c r="J23" s="13">
        <f t="shared" si="1"/>
        <v>80</v>
      </c>
      <c r="K23" s="11">
        <f t="shared" si="2"/>
        <v>45</v>
      </c>
      <c r="L23" s="27">
        <f t="shared" si="3"/>
        <v>60</v>
      </c>
      <c r="M23" s="15">
        <f t="shared" si="24"/>
        <v>5</v>
      </c>
      <c r="N23" s="13">
        <f t="shared" si="5"/>
        <v>160</v>
      </c>
      <c r="O23" s="11">
        <f t="shared" si="6"/>
        <v>90</v>
      </c>
      <c r="P23" s="27">
        <f t="shared" si="7"/>
        <v>150</v>
      </c>
      <c r="Q23" s="15">
        <f t="shared" si="8"/>
        <v>6</v>
      </c>
      <c r="R23" s="13">
        <f t="shared" si="9"/>
        <v>240</v>
      </c>
      <c r="S23" s="11">
        <f t="shared" si="10"/>
        <v>135</v>
      </c>
      <c r="T23" s="27">
        <f t="shared" si="11"/>
        <v>270</v>
      </c>
      <c r="U23" s="15">
        <f t="shared" si="12"/>
        <v>7</v>
      </c>
      <c r="V23" s="13">
        <f t="shared" si="13"/>
        <v>320</v>
      </c>
      <c r="W23" s="11">
        <f t="shared" si="14"/>
        <v>180</v>
      </c>
      <c r="X23" s="72">
        <f t="shared" si="15"/>
        <v>420</v>
      </c>
      <c r="Y23" s="15">
        <f t="shared" si="16"/>
        <v>8</v>
      </c>
      <c r="Z23" s="13">
        <f t="shared" si="17"/>
        <v>400</v>
      </c>
      <c r="AA23" s="11">
        <f t="shared" si="18"/>
        <v>225</v>
      </c>
      <c r="AB23" s="72">
        <f t="shared" si="19"/>
        <v>600</v>
      </c>
      <c r="AC23" s="15">
        <f t="shared" si="20"/>
        <v>9</v>
      </c>
      <c r="AD23" s="13">
        <f t="shared" si="21"/>
        <v>480</v>
      </c>
      <c r="AE23" s="11">
        <f t="shared" si="22"/>
        <v>270</v>
      </c>
      <c r="AF23" s="88">
        <f t="shared" si="23"/>
        <v>810</v>
      </c>
      <c r="AG23" s="3"/>
      <c r="AH23" s="3"/>
      <c r="AI23" s="3" t="s">
        <v>392</v>
      </c>
      <c r="AJ23" s="3" t="s">
        <v>392</v>
      </c>
      <c r="AK23" s="3"/>
      <c r="AL23" s="17"/>
      <c r="AM23" s="89" cm="1">
        <f t="array" ref="AM23">IF(AG23="Oui",($A23/$B23)/(SUMPRODUCT((AG$4:AG$35="Oui")*($A$4:$A$35/$B$4:$B$35))),0)</f>
        <v>0</v>
      </c>
      <c r="AN23" s="89" cm="1">
        <f t="array" ref="AN23">IF(AH23="Oui",($A23/$B23)/(SUMPRODUCT((AH$4:AH$35="Oui")*($A$4:$A$35/$B$4:$B$35))),0)</f>
        <v>0</v>
      </c>
      <c r="AO23" s="89" cm="1">
        <f t="array" ref="AO23">IF(AI23="Oui",($A23/$B23)/(SUMPRODUCT((AI$4:AI$35="Oui")*($A$4:$A$35/$B$4:$B$35))),0)</f>
        <v>4.4897082073400978E-2</v>
      </c>
      <c r="AP23" s="89" cm="1">
        <f t="array" ref="AP23">IF(AJ23="Oui",($A23/$B23)/(SUMPRODUCT((AJ$4:AJ$35="Oui")*($A$4:$A$35/$B$4:$B$35))),0)</f>
        <v>5.4550686179693567E-2</v>
      </c>
      <c r="AQ23" s="89" cm="1">
        <f t="array" ref="AQ23">IF(AK23="Oui",($A23/$B23)/(SUMPRODUCT((AK$4:AK$35="Oui")*($A$4:$A$35/$B$4:$B$35))),0)</f>
        <v>0</v>
      </c>
      <c r="AR23" s="89" cm="1">
        <f t="array" ref="AR23">IF(AL23="Oui",($A23/$B23)/(SUMPRODUCT((AL$4:AL$35="Oui")*($A$4:$A$35/$B$4:$B$35))),0)</f>
        <v>0</v>
      </c>
    </row>
    <row r="24" spans="1:44" ht="43.5">
      <c r="A24" s="5">
        <v>3</v>
      </c>
      <c r="B24" s="6">
        <v>16</v>
      </c>
      <c r="C24" s="3" t="s">
        <v>14</v>
      </c>
      <c r="D24" s="3" t="s">
        <v>143</v>
      </c>
      <c r="F24" s="3" t="s">
        <v>146</v>
      </c>
      <c r="G24" s="7" t="s">
        <v>408</v>
      </c>
      <c r="H24" s="3"/>
      <c r="I24" s="15">
        <f t="shared" si="0"/>
        <v>4</v>
      </c>
      <c r="J24" s="13">
        <f t="shared" si="1"/>
        <v>80</v>
      </c>
      <c r="K24" s="11">
        <f t="shared" si="2"/>
        <v>45</v>
      </c>
      <c r="L24" s="27">
        <f t="shared" si="3"/>
        <v>60</v>
      </c>
      <c r="M24" s="15">
        <f t="shared" si="24"/>
        <v>5</v>
      </c>
      <c r="N24" s="13">
        <f t="shared" si="5"/>
        <v>160</v>
      </c>
      <c r="O24" s="11">
        <f t="shared" si="6"/>
        <v>90</v>
      </c>
      <c r="P24" s="27">
        <f t="shared" si="7"/>
        <v>150</v>
      </c>
      <c r="Q24" s="15">
        <f t="shared" si="8"/>
        <v>6</v>
      </c>
      <c r="R24" s="13">
        <f t="shared" si="9"/>
        <v>240</v>
      </c>
      <c r="S24" s="11">
        <f t="shared" si="10"/>
        <v>135</v>
      </c>
      <c r="T24" s="27">
        <f t="shared" si="11"/>
        <v>270</v>
      </c>
      <c r="U24" s="15">
        <f t="shared" si="12"/>
        <v>7</v>
      </c>
      <c r="V24" s="13">
        <f t="shared" si="13"/>
        <v>320</v>
      </c>
      <c r="W24" s="11">
        <f t="shared" si="14"/>
        <v>180</v>
      </c>
      <c r="X24" s="72">
        <f t="shared" si="15"/>
        <v>420</v>
      </c>
      <c r="Y24" s="15">
        <f t="shared" si="16"/>
        <v>8</v>
      </c>
      <c r="Z24" s="13">
        <f t="shared" si="17"/>
        <v>400</v>
      </c>
      <c r="AA24" s="11">
        <f t="shared" si="18"/>
        <v>225</v>
      </c>
      <c r="AB24" s="72">
        <f t="shared" si="19"/>
        <v>600</v>
      </c>
      <c r="AC24" s="15">
        <f t="shared" si="20"/>
        <v>9</v>
      </c>
      <c r="AD24" s="13">
        <f t="shared" si="21"/>
        <v>480</v>
      </c>
      <c r="AE24" s="11">
        <f t="shared" si="22"/>
        <v>270</v>
      </c>
      <c r="AF24" s="88">
        <f t="shared" si="23"/>
        <v>810</v>
      </c>
      <c r="AG24" s="3"/>
      <c r="AH24" s="3"/>
      <c r="AI24" s="3"/>
      <c r="AJ24" s="3"/>
      <c r="AK24" s="3"/>
      <c r="AL24" s="17" t="s">
        <v>392</v>
      </c>
      <c r="AM24" s="89" cm="1">
        <f t="array" ref="AM24">IF(AG24="Oui",($A24/$B24)/(SUMPRODUCT((AG$4:AG$35="Oui")*($A$4:$A$35/$B$4:$B$35))),0)</f>
        <v>0</v>
      </c>
      <c r="AN24" s="89" cm="1">
        <f t="array" ref="AN24">IF(AH24="Oui",($A24/$B24)/(SUMPRODUCT((AH$4:AH$35="Oui")*($A$4:$A$35/$B$4:$B$35))),0)</f>
        <v>0</v>
      </c>
      <c r="AO24" s="89" cm="1">
        <f t="array" ref="AO24">IF(AI24="Oui",($A24/$B24)/(SUMPRODUCT((AI$4:AI$35="Oui")*($A$4:$A$35/$B$4:$B$35))),0)</f>
        <v>0</v>
      </c>
      <c r="AP24" s="89" cm="1">
        <f t="array" ref="AP24">IF(AJ24="Oui",($A24/$B24)/(SUMPRODUCT((AJ$4:AJ$35="Oui")*($A$4:$A$35/$B$4:$B$35))),0)</f>
        <v>0</v>
      </c>
      <c r="AQ24" s="89" cm="1">
        <f t="array" ref="AQ24">IF(AK24="Oui",($A24/$B24)/(SUMPRODUCT((AK$4:AK$35="Oui")*($A$4:$A$35/$B$4:$B$35))),0)</f>
        <v>0</v>
      </c>
      <c r="AR24" s="89" cm="1">
        <f t="array" ref="AR24">IF(AL24="Oui",($A24/$B24)/(SUMPRODUCT((AL$4:AL$35="Oui")*($A$4:$A$35/$B$4:$B$35))),0)</f>
        <v>6.0816530611234591E-2</v>
      </c>
    </row>
    <row r="25" spans="1:44" ht="15.5">
      <c r="A25" s="5">
        <v>3</v>
      </c>
      <c r="B25" s="6">
        <v>18</v>
      </c>
      <c r="C25" s="3" t="s">
        <v>363</v>
      </c>
      <c r="D25" s="3" t="s">
        <v>124</v>
      </c>
      <c r="E25" s="3"/>
      <c r="F25" s="3" t="s">
        <v>364</v>
      </c>
      <c r="G25" s="3" t="s">
        <v>365</v>
      </c>
      <c r="H25" s="3"/>
      <c r="I25" s="15">
        <f t="shared" si="0"/>
        <v>4</v>
      </c>
      <c r="J25" s="13">
        <f t="shared" si="1"/>
        <v>90</v>
      </c>
      <c r="K25" s="11">
        <f t="shared" si="2"/>
        <v>50</v>
      </c>
      <c r="L25" s="27">
        <f t="shared" si="3"/>
        <v>66.666666666666671</v>
      </c>
      <c r="M25" s="15">
        <f t="shared" si="24"/>
        <v>5</v>
      </c>
      <c r="N25" s="13">
        <f t="shared" si="5"/>
        <v>180</v>
      </c>
      <c r="O25" s="11">
        <f t="shared" si="6"/>
        <v>100</v>
      </c>
      <c r="P25" s="27">
        <f t="shared" si="7"/>
        <v>166.66666666666666</v>
      </c>
      <c r="Q25" s="15">
        <f t="shared" si="8"/>
        <v>6</v>
      </c>
      <c r="R25" s="13">
        <f t="shared" si="9"/>
        <v>270</v>
      </c>
      <c r="S25" s="11">
        <f t="shared" si="10"/>
        <v>150</v>
      </c>
      <c r="T25" s="27">
        <f t="shared" si="11"/>
        <v>300</v>
      </c>
      <c r="U25" s="15">
        <f t="shared" si="12"/>
        <v>7</v>
      </c>
      <c r="V25" s="13">
        <f t="shared" si="13"/>
        <v>360</v>
      </c>
      <c r="W25" s="11">
        <f t="shared" si="14"/>
        <v>200</v>
      </c>
      <c r="X25" s="72">
        <f t="shared" si="15"/>
        <v>466.66666666666669</v>
      </c>
      <c r="Y25" s="15">
        <f t="shared" si="16"/>
        <v>8</v>
      </c>
      <c r="Z25" s="13">
        <f t="shared" si="17"/>
        <v>450</v>
      </c>
      <c r="AA25" s="11">
        <f t="shared" si="18"/>
        <v>250</v>
      </c>
      <c r="AB25" s="72">
        <f t="shared" si="19"/>
        <v>666.66666666666663</v>
      </c>
      <c r="AC25" s="15">
        <f t="shared" si="20"/>
        <v>9</v>
      </c>
      <c r="AD25" s="13">
        <f t="shared" si="21"/>
        <v>540</v>
      </c>
      <c r="AE25" s="11">
        <f t="shared" si="22"/>
        <v>300</v>
      </c>
      <c r="AF25" s="88">
        <f t="shared" si="23"/>
        <v>900</v>
      </c>
      <c r="AG25" s="3" t="s">
        <v>392</v>
      </c>
      <c r="AH25" s="3"/>
      <c r="AI25" s="3"/>
      <c r="AJ25" s="3" t="s">
        <v>392</v>
      </c>
      <c r="AK25" s="3" t="s">
        <v>392</v>
      </c>
      <c r="AL25" s="17"/>
      <c r="AM25" s="89" cm="1">
        <f t="array" ref="AM25">IF(AG25="Oui",($A25/$B25)/(SUMPRODUCT((AG$4:AG$35="Oui")*($A$4:$A$35/$B$4:$B$35))),0)</f>
        <v>3.3907146583202923E-2</v>
      </c>
      <c r="AN25" s="89" cm="1">
        <f t="array" ref="AN25">IF(AH25="Oui",($A25/$B25)/(SUMPRODUCT((AH$4:AH$35="Oui")*($A$4:$A$35/$B$4:$B$35))),0)</f>
        <v>0</v>
      </c>
      <c r="AO25" s="89" cm="1">
        <f t="array" ref="AO25">IF(AI25="Oui",($A25/$B25)/(SUMPRODUCT((AI$4:AI$35="Oui")*($A$4:$A$35/$B$4:$B$35))),0)</f>
        <v>0</v>
      </c>
      <c r="AP25" s="89" cm="1">
        <f t="array" ref="AP25">IF(AJ25="Oui",($A25/$B25)/(SUMPRODUCT((AJ$4:AJ$35="Oui")*($A$4:$A$35/$B$4:$B$35))),0)</f>
        <v>4.8489498826394278E-2</v>
      </c>
      <c r="AQ25" s="89" cm="1">
        <f t="array" ref="AQ25">IF(AK25="Oui",($A25/$B25)/(SUMPRODUCT((AK$4:AK$35="Oui")*($A$4:$A$35/$B$4:$B$35))),0)</f>
        <v>4.4845111882804774E-2</v>
      </c>
      <c r="AR25" s="89" cm="1">
        <f t="array" ref="AR25">IF(AL25="Oui",($A25/$B25)/(SUMPRODUCT((AL$4:AL$35="Oui")*($A$4:$A$35/$B$4:$B$35))),0)</f>
        <v>0</v>
      </c>
    </row>
    <row r="26" spans="1:44" ht="29">
      <c r="A26" s="5">
        <v>4</v>
      </c>
      <c r="B26" s="6">
        <v>20</v>
      </c>
      <c r="C26" s="3" t="s">
        <v>366</v>
      </c>
      <c r="D26" s="3" t="s">
        <v>143</v>
      </c>
      <c r="E26" s="3"/>
      <c r="F26" s="3"/>
      <c r="G26" s="7" t="s">
        <v>367</v>
      </c>
      <c r="H26" s="3"/>
      <c r="I26" s="15">
        <f t="shared" si="0"/>
        <v>5</v>
      </c>
      <c r="J26" s="13">
        <f t="shared" si="1"/>
        <v>80</v>
      </c>
      <c r="K26" s="11">
        <f t="shared" si="2"/>
        <v>45</v>
      </c>
      <c r="L26" s="27">
        <f t="shared" si="3"/>
        <v>75</v>
      </c>
      <c r="M26" s="15">
        <f t="shared" si="24"/>
        <v>6</v>
      </c>
      <c r="N26" s="13">
        <f t="shared" si="5"/>
        <v>160</v>
      </c>
      <c r="O26" s="11">
        <f t="shared" si="6"/>
        <v>90</v>
      </c>
      <c r="P26" s="27">
        <f t="shared" si="7"/>
        <v>180</v>
      </c>
      <c r="Q26" s="15">
        <f t="shared" si="8"/>
        <v>7</v>
      </c>
      <c r="R26" s="13">
        <f t="shared" si="9"/>
        <v>240</v>
      </c>
      <c r="S26" s="11">
        <f t="shared" si="10"/>
        <v>135</v>
      </c>
      <c r="T26" s="27">
        <f t="shared" si="11"/>
        <v>315</v>
      </c>
      <c r="U26" s="15">
        <f t="shared" si="12"/>
        <v>8</v>
      </c>
      <c r="V26" s="13">
        <f t="shared" si="13"/>
        <v>320</v>
      </c>
      <c r="W26" s="11">
        <f t="shared" si="14"/>
        <v>180</v>
      </c>
      <c r="X26" s="72">
        <f t="shared" si="15"/>
        <v>480</v>
      </c>
      <c r="Y26" s="15">
        <f t="shared" si="16"/>
        <v>9</v>
      </c>
      <c r="Z26" s="13">
        <f t="shared" si="17"/>
        <v>400</v>
      </c>
      <c r="AA26" s="11">
        <f t="shared" si="18"/>
        <v>225</v>
      </c>
      <c r="AB26" s="72">
        <f t="shared" si="19"/>
        <v>675</v>
      </c>
      <c r="AC26" s="15">
        <f t="shared" si="20"/>
        <v>10</v>
      </c>
      <c r="AD26" s="13">
        <f t="shared" si="21"/>
        <v>480</v>
      </c>
      <c r="AE26" s="11">
        <f t="shared" si="22"/>
        <v>270</v>
      </c>
      <c r="AF26" s="88">
        <f t="shared" si="23"/>
        <v>900</v>
      </c>
      <c r="AG26" s="3" t="s">
        <v>392</v>
      </c>
      <c r="AH26" s="3"/>
      <c r="AI26" s="3"/>
      <c r="AJ26" s="3"/>
      <c r="AK26" s="3"/>
      <c r="AL26" s="17"/>
      <c r="AM26" s="89" cm="1">
        <f t="array" ref="AM26">IF(AG26="Oui",($A26/$B26)/(SUMPRODUCT((AG$4:AG$35="Oui")*($A$4:$A$35/$B$4:$B$35))),0)</f>
        <v>4.068857589984351E-2</v>
      </c>
      <c r="AN26" s="89" cm="1">
        <f t="array" ref="AN26">IF(AH26="Oui",($A26/$B26)/(SUMPRODUCT((AH$4:AH$35="Oui")*($A$4:$A$35/$B$4:$B$35))),0)</f>
        <v>0</v>
      </c>
      <c r="AO26" s="89" cm="1">
        <f t="array" ref="AO26">IF(AI26="Oui",($A26/$B26)/(SUMPRODUCT((AI$4:AI$35="Oui")*($A$4:$A$35/$B$4:$B$35))),0)</f>
        <v>0</v>
      </c>
      <c r="AP26" s="89" cm="1">
        <f t="array" ref="AP26">IF(AJ26="Oui",($A26/$B26)/(SUMPRODUCT((AJ$4:AJ$35="Oui")*($A$4:$A$35/$B$4:$B$35))),0)</f>
        <v>0</v>
      </c>
      <c r="AQ26" s="89" cm="1">
        <f t="array" ref="AQ26">IF(AK26="Oui",($A26/$B26)/(SUMPRODUCT((AK$4:AK$35="Oui")*($A$4:$A$35/$B$4:$B$35))),0)</f>
        <v>0</v>
      </c>
      <c r="AR26" s="89" cm="1">
        <f t="array" ref="AR26">IF(AL26="Oui",($A26/$B26)/(SUMPRODUCT((AL$4:AL$35="Oui")*($A$4:$A$35/$B$4:$B$35))),0)</f>
        <v>0</v>
      </c>
    </row>
    <row r="27" spans="1:44" ht="15.5">
      <c r="A27" s="5">
        <v>3</v>
      </c>
      <c r="B27" s="6">
        <v>20</v>
      </c>
      <c r="C27" s="3" t="s">
        <v>368</v>
      </c>
      <c r="D27" s="3" t="s">
        <v>360</v>
      </c>
      <c r="E27" s="3"/>
      <c r="F27" s="3" t="s">
        <v>167</v>
      </c>
      <c r="G27" s="3" t="s">
        <v>167</v>
      </c>
      <c r="H27" s="3"/>
      <c r="I27" s="15">
        <f t="shared" si="0"/>
        <v>4</v>
      </c>
      <c r="J27" s="13">
        <f t="shared" si="1"/>
        <v>100</v>
      </c>
      <c r="K27" s="11">
        <f t="shared" si="2"/>
        <v>550</v>
      </c>
      <c r="L27" s="27">
        <f t="shared" si="3"/>
        <v>733.33333333333337</v>
      </c>
      <c r="M27" s="15">
        <f t="shared" si="24"/>
        <v>5</v>
      </c>
      <c r="N27" s="13">
        <f t="shared" si="5"/>
        <v>200</v>
      </c>
      <c r="O27" s="11">
        <f t="shared" si="6"/>
        <v>1100</v>
      </c>
      <c r="P27" s="27">
        <f t="shared" si="7"/>
        <v>1833.3333333333333</v>
      </c>
      <c r="Q27" s="15">
        <f t="shared" si="8"/>
        <v>6</v>
      </c>
      <c r="R27" s="13">
        <f t="shared" si="9"/>
        <v>300</v>
      </c>
      <c r="S27" s="11">
        <f t="shared" si="10"/>
        <v>1650</v>
      </c>
      <c r="T27" s="27">
        <f t="shared" si="11"/>
        <v>3300</v>
      </c>
      <c r="U27" s="15">
        <f t="shared" si="12"/>
        <v>7</v>
      </c>
      <c r="V27" s="13">
        <f t="shared" si="13"/>
        <v>400</v>
      </c>
      <c r="W27" s="11">
        <f t="shared" si="14"/>
        <v>2200</v>
      </c>
      <c r="X27" s="72">
        <f t="shared" si="15"/>
        <v>5133.333333333333</v>
      </c>
      <c r="Y27" s="15">
        <f t="shared" si="16"/>
        <v>8</v>
      </c>
      <c r="Z27" s="13">
        <f t="shared" si="17"/>
        <v>500</v>
      </c>
      <c r="AA27" s="11">
        <f t="shared" si="18"/>
        <v>2750</v>
      </c>
      <c r="AB27" s="72">
        <f t="shared" si="19"/>
        <v>7333.333333333333</v>
      </c>
      <c r="AC27" s="15">
        <f t="shared" si="20"/>
        <v>9</v>
      </c>
      <c r="AD27" s="13">
        <f t="shared" si="21"/>
        <v>600</v>
      </c>
      <c r="AE27" s="11">
        <f t="shared" si="22"/>
        <v>3300</v>
      </c>
      <c r="AF27" s="88">
        <f t="shared" si="23"/>
        <v>9900</v>
      </c>
      <c r="AG27" s="3"/>
      <c r="AH27" s="3" t="s">
        <v>392</v>
      </c>
      <c r="AI27" s="3" t="s">
        <v>392</v>
      </c>
      <c r="AJ27" s="3" t="s">
        <v>392</v>
      </c>
      <c r="AK27" s="3"/>
      <c r="AL27" s="17"/>
      <c r="AM27" s="89" cm="1">
        <f t="array" ref="AM27">IF(AG27="Oui",($A27/$B27)/(SUMPRODUCT((AG$4:AG$35="Oui")*($A$4:$A$35/$B$4:$B$35))),0)</f>
        <v>0</v>
      </c>
      <c r="AN27" s="89" cm="1">
        <f t="array" ref="AN27">IF(AH27="Oui",($A27/$B27)/(SUMPRODUCT((AH$4:AH$35="Oui")*($A$4:$A$35/$B$4:$B$35))),0)</f>
        <v>4.0180411190988606E-2</v>
      </c>
      <c r="AO27" s="89" cm="1">
        <f t="array" ref="AO27">IF(AI27="Oui",($A27/$B27)/(SUMPRODUCT((AI$4:AI$35="Oui")*($A$4:$A$35/$B$4:$B$35))),0)</f>
        <v>3.5917665658720781E-2</v>
      </c>
      <c r="AP27" s="89" cm="1">
        <f t="array" ref="AP27">IF(AJ27="Oui",($A27/$B27)/(SUMPRODUCT((AJ$4:AJ$35="Oui")*($A$4:$A$35/$B$4:$B$35))),0)</f>
        <v>4.3640548943754853E-2</v>
      </c>
      <c r="AQ27" s="89" cm="1">
        <f t="array" ref="AQ27">IF(AK27="Oui",($A27/$B27)/(SUMPRODUCT((AK$4:AK$35="Oui")*($A$4:$A$35/$B$4:$B$35))),0)</f>
        <v>0</v>
      </c>
      <c r="AR27" s="89" cm="1">
        <f t="array" ref="AR27">IF(AL27="Oui",($A27/$B27)/(SUMPRODUCT((AL$4:AL$35="Oui")*($A$4:$A$35/$B$4:$B$35))),0)</f>
        <v>0</v>
      </c>
    </row>
    <row r="28" spans="1:44" ht="15.5">
      <c r="A28" s="5">
        <v>3</v>
      </c>
      <c r="B28" s="6">
        <v>26</v>
      </c>
      <c r="C28" s="3" t="s">
        <v>369</v>
      </c>
      <c r="D28" s="3" t="s">
        <v>146</v>
      </c>
      <c r="E28" s="3"/>
      <c r="F28" s="3" t="s">
        <v>370</v>
      </c>
      <c r="G28" s="3" t="s">
        <v>157</v>
      </c>
      <c r="H28" s="3"/>
      <c r="I28" s="15">
        <f t="shared" si="0"/>
        <v>4</v>
      </c>
      <c r="J28" s="13">
        <f t="shared" si="1"/>
        <v>130</v>
      </c>
      <c r="K28" s="11">
        <f t="shared" si="2"/>
        <v>70</v>
      </c>
      <c r="L28" s="27">
        <f t="shared" si="3"/>
        <v>93.333333333333329</v>
      </c>
      <c r="M28" s="15">
        <f t="shared" si="24"/>
        <v>5</v>
      </c>
      <c r="N28" s="13">
        <f t="shared" si="5"/>
        <v>260</v>
      </c>
      <c r="O28" s="11">
        <f t="shared" si="6"/>
        <v>140</v>
      </c>
      <c r="P28" s="27">
        <f t="shared" si="7"/>
        <v>233.33333333333334</v>
      </c>
      <c r="Q28" s="15">
        <f t="shared" si="8"/>
        <v>6</v>
      </c>
      <c r="R28" s="13">
        <f t="shared" si="9"/>
        <v>390</v>
      </c>
      <c r="S28" s="11">
        <f t="shared" si="10"/>
        <v>210</v>
      </c>
      <c r="T28" s="27">
        <f t="shared" si="11"/>
        <v>420</v>
      </c>
      <c r="U28" s="15">
        <f t="shared" si="12"/>
        <v>7</v>
      </c>
      <c r="V28" s="13">
        <f t="shared" si="13"/>
        <v>520</v>
      </c>
      <c r="W28" s="11">
        <f t="shared" si="14"/>
        <v>280</v>
      </c>
      <c r="X28" s="72">
        <f t="shared" si="15"/>
        <v>653.33333333333337</v>
      </c>
      <c r="Y28" s="15">
        <f t="shared" si="16"/>
        <v>8</v>
      </c>
      <c r="Z28" s="13">
        <f t="shared" si="17"/>
        <v>650</v>
      </c>
      <c r="AA28" s="11">
        <f t="shared" si="18"/>
        <v>350</v>
      </c>
      <c r="AB28" s="72">
        <f t="shared" si="19"/>
        <v>933.33333333333337</v>
      </c>
      <c r="AC28" s="15">
        <f t="shared" si="20"/>
        <v>9</v>
      </c>
      <c r="AD28" s="13">
        <f t="shared" si="21"/>
        <v>780</v>
      </c>
      <c r="AE28" s="11">
        <f t="shared" si="22"/>
        <v>420</v>
      </c>
      <c r="AF28" s="88">
        <f t="shared" si="23"/>
        <v>1260</v>
      </c>
      <c r="AG28" s="3" t="s">
        <v>392</v>
      </c>
      <c r="AH28" s="3" t="s">
        <v>392</v>
      </c>
      <c r="AI28" s="3" t="s">
        <v>392</v>
      </c>
      <c r="AJ28" s="3" t="s">
        <v>392</v>
      </c>
      <c r="AK28" s="3" t="s">
        <v>392</v>
      </c>
      <c r="AL28" s="17" t="s">
        <v>392</v>
      </c>
      <c r="AM28" s="89" cm="1">
        <f t="array" ref="AM28">IF(AG28="Oui",($A28/$B28)/(SUMPRODUCT((AG$4:AG$35="Oui")*($A$4:$A$35/$B$4:$B$35))),0)</f>
        <v>2.3474178403755874E-2</v>
      </c>
      <c r="AN28" s="89" cm="1">
        <f t="array" ref="AN28">IF(AH28="Oui",($A28/$B28)/(SUMPRODUCT((AH$4:AH$35="Oui")*($A$4:$A$35/$B$4:$B$35))),0)</f>
        <v>3.0908008608452775E-2</v>
      </c>
      <c r="AO28" s="89" cm="1">
        <f t="array" ref="AO28">IF(AI28="Oui",($A28/$B28)/(SUMPRODUCT((AI$4:AI$35="Oui")*($A$4:$A$35/$B$4:$B$35))),0)</f>
        <v>2.7628973583631374E-2</v>
      </c>
      <c r="AP28" s="89" cm="1">
        <f t="array" ref="AP28">IF(AJ28="Oui",($A28/$B28)/(SUMPRODUCT((AJ$4:AJ$35="Oui")*($A$4:$A$35/$B$4:$B$35))),0)</f>
        <v>3.3569653033657582E-2</v>
      </c>
      <c r="AQ28" s="89" cm="1">
        <f t="array" ref="AQ28">IF(AK28="Oui",($A28/$B28)/(SUMPRODUCT((AK$4:AK$35="Oui")*($A$4:$A$35/$B$4:$B$35))),0)</f>
        <v>3.1046615918864845E-2</v>
      </c>
      <c r="AR28" s="89" cm="1">
        <f t="array" ref="AR28">IF(AL28="Oui",($A28/$B28)/(SUMPRODUCT((AL$4:AL$35="Oui")*($A$4:$A$35/$B$4:$B$35))),0)</f>
        <v>3.7425557299221292E-2</v>
      </c>
    </row>
    <row r="29" spans="1:44" ht="43.5">
      <c r="A29" s="5">
        <v>4</v>
      </c>
      <c r="B29" s="6">
        <v>30</v>
      </c>
      <c r="C29" s="3" t="s">
        <v>371</v>
      </c>
      <c r="D29" s="3" t="s">
        <v>160</v>
      </c>
      <c r="E29" s="3"/>
      <c r="F29" s="3" t="s">
        <v>372</v>
      </c>
      <c r="G29" s="7" t="s">
        <v>409</v>
      </c>
      <c r="H29" s="3"/>
      <c r="I29" s="15">
        <f t="shared" si="0"/>
        <v>5</v>
      </c>
      <c r="J29" s="13">
        <f t="shared" si="1"/>
        <v>120</v>
      </c>
      <c r="K29" s="11">
        <f t="shared" si="2"/>
        <v>65</v>
      </c>
      <c r="L29" s="27">
        <f t="shared" si="3"/>
        <v>108.33333333333333</v>
      </c>
      <c r="M29" s="15">
        <f t="shared" si="24"/>
        <v>6</v>
      </c>
      <c r="N29" s="13">
        <f t="shared" si="5"/>
        <v>240</v>
      </c>
      <c r="O29" s="11">
        <f t="shared" si="6"/>
        <v>130</v>
      </c>
      <c r="P29" s="27">
        <f t="shared" si="7"/>
        <v>260</v>
      </c>
      <c r="Q29" s="15">
        <f t="shared" si="8"/>
        <v>7</v>
      </c>
      <c r="R29" s="13">
        <f t="shared" si="9"/>
        <v>360</v>
      </c>
      <c r="S29" s="11">
        <f t="shared" si="10"/>
        <v>195</v>
      </c>
      <c r="T29" s="27">
        <f t="shared" si="11"/>
        <v>455</v>
      </c>
      <c r="U29" s="15">
        <f t="shared" si="12"/>
        <v>8</v>
      </c>
      <c r="V29" s="13">
        <f t="shared" si="13"/>
        <v>480</v>
      </c>
      <c r="W29" s="11">
        <f t="shared" si="14"/>
        <v>260</v>
      </c>
      <c r="X29" s="72">
        <f t="shared" si="15"/>
        <v>693.33333333333337</v>
      </c>
      <c r="Y29" s="15">
        <f t="shared" si="16"/>
        <v>9</v>
      </c>
      <c r="Z29" s="13">
        <f t="shared" si="17"/>
        <v>600</v>
      </c>
      <c r="AA29" s="11">
        <f t="shared" si="18"/>
        <v>325</v>
      </c>
      <c r="AB29" s="72">
        <f t="shared" si="19"/>
        <v>975</v>
      </c>
      <c r="AC29" s="15">
        <f t="shared" si="20"/>
        <v>10</v>
      </c>
      <c r="AD29" s="13">
        <f t="shared" si="21"/>
        <v>720</v>
      </c>
      <c r="AE29" s="11">
        <f t="shared" si="22"/>
        <v>390</v>
      </c>
      <c r="AF29" s="88">
        <f t="shared" si="23"/>
        <v>1300</v>
      </c>
      <c r="AG29" s="3"/>
      <c r="AH29" s="3"/>
      <c r="AI29" s="3"/>
      <c r="AJ29" s="3"/>
      <c r="AK29" s="3"/>
      <c r="AL29" s="17" t="s">
        <v>392</v>
      </c>
      <c r="AM29" s="89" cm="1">
        <f t="array" ref="AM29">IF(AG29="Oui",($A29/$B29)/(SUMPRODUCT((AG$4:AG$35="Oui")*($A$4:$A$35/$B$4:$B$35))),0)</f>
        <v>0</v>
      </c>
      <c r="AN29" s="89" cm="1">
        <f t="array" ref="AN29">IF(AH29="Oui",($A29/$B29)/(SUMPRODUCT((AH$4:AH$35="Oui")*($A$4:$A$35/$B$4:$B$35))),0)</f>
        <v>0</v>
      </c>
      <c r="AO29" s="89" cm="1">
        <f t="array" ref="AO29">IF(AI29="Oui",($A29/$B29)/(SUMPRODUCT((AI$4:AI$35="Oui")*($A$4:$A$35/$B$4:$B$35))),0)</f>
        <v>0</v>
      </c>
      <c r="AP29" s="89" cm="1">
        <f t="array" ref="AP29">IF(AJ29="Oui",($A29/$B29)/(SUMPRODUCT((AJ$4:AJ$35="Oui")*($A$4:$A$35/$B$4:$B$35))),0)</f>
        <v>0</v>
      </c>
      <c r="AQ29" s="89" cm="1">
        <f t="array" ref="AQ29">IF(AK29="Oui",($A29/$B29)/(SUMPRODUCT((AK$4:AK$35="Oui")*($A$4:$A$35/$B$4:$B$35))),0)</f>
        <v>0</v>
      </c>
      <c r="AR29" s="89" cm="1">
        <f t="array" ref="AR29">IF(AL29="Oui",($A29/$B29)/(SUMPRODUCT((AL$4:AL$35="Oui")*($A$4:$A$35/$B$4:$B$35))),0)</f>
        <v>4.3247310656877931E-2</v>
      </c>
    </row>
    <row r="30" spans="1:44" ht="15.5">
      <c r="A30" s="5">
        <v>4</v>
      </c>
      <c r="B30" s="6">
        <v>37.5</v>
      </c>
      <c r="C30" s="3" t="s">
        <v>373</v>
      </c>
      <c r="D30" s="3" t="s">
        <v>410</v>
      </c>
      <c r="E30" s="3"/>
      <c r="F30" s="3" t="s">
        <v>374</v>
      </c>
      <c r="G30" s="3" t="s">
        <v>311</v>
      </c>
      <c r="H30" s="3"/>
      <c r="I30" s="15">
        <f t="shared" si="0"/>
        <v>5</v>
      </c>
      <c r="J30" s="13">
        <f t="shared" si="1"/>
        <v>150</v>
      </c>
      <c r="K30" s="11">
        <f t="shared" si="2"/>
        <v>80</v>
      </c>
      <c r="L30" s="27">
        <f t="shared" si="3"/>
        <v>133.33333333333334</v>
      </c>
      <c r="M30" s="15">
        <f t="shared" si="24"/>
        <v>6</v>
      </c>
      <c r="N30" s="13">
        <f t="shared" si="5"/>
        <v>300</v>
      </c>
      <c r="O30" s="11">
        <f t="shared" si="6"/>
        <v>160</v>
      </c>
      <c r="P30" s="27">
        <f t="shared" si="7"/>
        <v>320</v>
      </c>
      <c r="Q30" s="15">
        <f t="shared" si="8"/>
        <v>7</v>
      </c>
      <c r="R30" s="13">
        <f t="shared" si="9"/>
        <v>450</v>
      </c>
      <c r="S30" s="11">
        <f t="shared" si="10"/>
        <v>240</v>
      </c>
      <c r="T30" s="27">
        <f t="shared" si="11"/>
        <v>560</v>
      </c>
      <c r="U30" s="15">
        <f t="shared" si="12"/>
        <v>8</v>
      </c>
      <c r="V30" s="13">
        <f t="shared" si="13"/>
        <v>600</v>
      </c>
      <c r="W30" s="11">
        <f t="shared" si="14"/>
        <v>320</v>
      </c>
      <c r="X30" s="72">
        <f t="shared" si="15"/>
        <v>853.33333333333337</v>
      </c>
      <c r="Y30" s="15">
        <f t="shared" si="16"/>
        <v>9</v>
      </c>
      <c r="Z30" s="13">
        <f t="shared" si="17"/>
        <v>750</v>
      </c>
      <c r="AA30" s="11">
        <f t="shared" si="18"/>
        <v>400</v>
      </c>
      <c r="AB30" s="72">
        <f t="shared" si="19"/>
        <v>1200</v>
      </c>
      <c r="AC30" s="15">
        <f t="shared" si="20"/>
        <v>10</v>
      </c>
      <c r="AD30" s="13">
        <f t="shared" si="21"/>
        <v>900</v>
      </c>
      <c r="AE30" s="11">
        <f t="shared" si="22"/>
        <v>480</v>
      </c>
      <c r="AF30" s="88">
        <f t="shared" si="23"/>
        <v>1600</v>
      </c>
      <c r="AG30" s="3"/>
      <c r="AH30" s="3" t="s">
        <v>392</v>
      </c>
      <c r="AI30" s="3" t="s">
        <v>392</v>
      </c>
      <c r="AJ30" s="3"/>
      <c r="AK30" s="3" t="s">
        <v>392</v>
      </c>
      <c r="AL30" s="17"/>
      <c r="AM30" s="89" cm="1">
        <f t="array" ref="AM30">IF(AG30="Oui",($A30/$B30)/(SUMPRODUCT((AG$4:AG$35="Oui")*($A$4:$A$35/$B$4:$B$35))),0)</f>
        <v>0</v>
      </c>
      <c r="AN30" s="89" cm="1">
        <f t="array" ref="AN30">IF(AH30="Oui",($A30/$B30)/(SUMPRODUCT((AH$4:AH$35="Oui")*($A$4:$A$35/$B$4:$B$35))),0)</f>
        <v>2.8572736846925233E-2</v>
      </c>
      <c r="AO30" s="89" cm="1">
        <f t="array" ref="AO30">IF(AI30="Oui",($A30/$B30)/(SUMPRODUCT((AI$4:AI$35="Oui")*($A$4:$A$35/$B$4:$B$35))),0)</f>
        <v>2.5541451135090338E-2</v>
      </c>
      <c r="AP30" s="89" cm="1">
        <f t="array" ref="AP30">IF(AJ30="Oui",($A30/$B30)/(SUMPRODUCT((AJ$4:AJ$35="Oui")*($A$4:$A$35/$B$4:$B$35))),0)</f>
        <v>0</v>
      </c>
      <c r="AQ30" s="89" cm="1">
        <f t="array" ref="AQ30">IF(AK30="Oui",($A30/$B30)/(SUMPRODUCT((AK$4:AK$35="Oui")*($A$4:$A$35/$B$4:$B$35))),0)</f>
        <v>2.8700871604995057E-2</v>
      </c>
      <c r="AR30" s="89" cm="1">
        <f t="array" ref="AR30">IF(AL30="Oui",($A30/$B30)/(SUMPRODUCT((AL$4:AL$35="Oui")*($A$4:$A$35/$B$4:$B$35))),0)</f>
        <v>0</v>
      </c>
    </row>
    <row r="31" spans="1:44" ht="15.5">
      <c r="A31" s="5">
        <v>4</v>
      </c>
      <c r="B31" s="6">
        <v>45</v>
      </c>
      <c r="C31" s="3" t="s">
        <v>375</v>
      </c>
      <c r="D31" s="3" t="s">
        <v>404</v>
      </c>
      <c r="E31" s="3"/>
      <c r="F31" s="3"/>
      <c r="G31" s="3" t="s">
        <v>376</v>
      </c>
      <c r="H31" s="3"/>
      <c r="I31" s="15">
        <f t="shared" si="0"/>
        <v>5</v>
      </c>
      <c r="J31" s="13">
        <f t="shared" si="1"/>
        <v>180</v>
      </c>
      <c r="K31" s="11">
        <f t="shared" si="2"/>
        <v>95</v>
      </c>
      <c r="L31" s="27">
        <f t="shared" si="3"/>
        <v>158.33333333333334</v>
      </c>
      <c r="M31" s="15">
        <f t="shared" si="24"/>
        <v>6</v>
      </c>
      <c r="N31" s="13">
        <f t="shared" si="5"/>
        <v>360</v>
      </c>
      <c r="O31" s="11">
        <f t="shared" si="6"/>
        <v>190</v>
      </c>
      <c r="P31" s="27">
        <f t="shared" si="7"/>
        <v>380</v>
      </c>
      <c r="Q31" s="15">
        <f t="shared" si="8"/>
        <v>7</v>
      </c>
      <c r="R31" s="13">
        <f t="shared" si="9"/>
        <v>540</v>
      </c>
      <c r="S31" s="11">
        <f t="shared" si="10"/>
        <v>285</v>
      </c>
      <c r="T31" s="27">
        <f t="shared" si="11"/>
        <v>665</v>
      </c>
      <c r="U31" s="15">
        <f t="shared" si="12"/>
        <v>8</v>
      </c>
      <c r="V31" s="13">
        <f t="shared" si="13"/>
        <v>720</v>
      </c>
      <c r="W31" s="11">
        <f t="shared" si="14"/>
        <v>380</v>
      </c>
      <c r="X31" s="72">
        <f t="shared" si="15"/>
        <v>1013.3333333333334</v>
      </c>
      <c r="Y31" s="15">
        <f t="shared" si="16"/>
        <v>9</v>
      </c>
      <c r="Z31" s="13">
        <f t="shared" si="17"/>
        <v>900</v>
      </c>
      <c r="AA31" s="11">
        <f t="shared" si="18"/>
        <v>475</v>
      </c>
      <c r="AB31" s="72">
        <f t="shared" si="19"/>
        <v>1425</v>
      </c>
      <c r="AC31" s="15">
        <f t="shared" si="20"/>
        <v>10</v>
      </c>
      <c r="AD31" s="13">
        <f t="shared" si="21"/>
        <v>1080</v>
      </c>
      <c r="AE31" s="11">
        <f t="shared" si="22"/>
        <v>570</v>
      </c>
      <c r="AF31" s="88">
        <f t="shared" si="23"/>
        <v>1900</v>
      </c>
      <c r="AG31" s="3"/>
      <c r="AH31" s="3" t="s">
        <v>392</v>
      </c>
      <c r="AI31" s="3"/>
      <c r="AJ31" s="3"/>
      <c r="AK31" s="3"/>
      <c r="AL31" s="17"/>
      <c r="AM31" s="89" cm="1">
        <f t="array" ref="AM31">IF(AG31="Oui",($A31/$B31)/(SUMPRODUCT((AG$4:AG$35="Oui")*($A$4:$A$35/$B$4:$B$35))),0)</f>
        <v>0</v>
      </c>
      <c r="AN31" s="89" cm="1">
        <f t="array" ref="AN31">IF(AH31="Oui",($A31/$B31)/(SUMPRODUCT((AH$4:AH$35="Oui")*($A$4:$A$35/$B$4:$B$35))),0)</f>
        <v>2.3810614039104359E-2</v>
      </c>
      <c r="AO31" s="89" cm="1">
        <f t="array" ref="AO31">IF(AI31="Oui",($A31/$B31)/(SUMPRODUCT((AI$4:AI$35="Oui")*($A$4:$A$35/$B$4:$B$35))),0)</f>
        <v>0</v>
      </c>
      <c r="AP31" s="89" cm="1">
        <f t="array" ref="AP31">IF(AJ31="Oui",($A31/$B31)/(SUMPRODUCT((AJ$4:AJ$35="Oui")*($A$4:$A$35/$B$4:$B$35))),0)</f>
        <v>0</v>
      </c>
      <c r="AQ31" s="89" cm="1">
        <f t="array" ref="AQ31">IF(AK31="Oui",($A31/$B31)/(SUMPRODUCT((AK$4:AK$35="Oui")*($A$4:$A$35/$B$4:$B$35))),0)</f>
        <v>0</v>
      </c>
      <c r="AR31" s="89" cm="1">
        <f t="array" ref="AR31">IF(AL31="Oui",($A31/$B31)/(SUMPRODUCT((AL$4:AL$35="Oui")*($A$4:$A$35/$B$4:$B$35))),0)</f>
        <v>0</v>
      </c>
    </row>
    <row r="32" spans="1:44" ht="15.5">
      <c r="A32" s="5">
        <v>5</v>
      </c>
      <c r="B32" s="6">
        <v>60</v>
      </c>
      <c r="C32" s="3" t="s">
        <v>377</v>
      </c>
      <c r="D32" s="3" t="s">
        <v>146</v>
      </c>
      <c r="E32" s="3"/>
      <c r="F32" s="3"/>
      <c r="G32" s="3" t="s">
        <v>8</v>
      </c>
      <c r="H32" s="3"/>
      <c r="I32" s="15">
        <f t="shared" si="0"/>
        <v>6</v>
      </c>
      <c r="J32" s="13">
        <f t="shared" si="1"/>
        <v>200</v>
      </c>
      <c r="K32" s="11">
        <f t="shared" si="2"/>
        <v>600</v>
      </c>
      <c r="L32" s="27">
        <f t="shared" si="3"/>
        <v>1200</v>
      </c>
      <c r="M32" s="15">
        <f t="shared" si="24"/>
        <v>7</v>
      </c>
      <c r="N32" s="13">
        <f t="shared" si="5"/>
        <v>400</v>
      </c>
      <c r="O32" s="11">
        <f t="shared" si="6"/>
        <v>1200</v>
      </c>
      <c r="P32" s="27">
        <f t="shared" si="7"/>
        <v>2800</v>
      </c>
      <c r="Q32" s="15">
        <f t="shared" si="8"/>
        <v>8</v>
      </c>
      <c r="R32" s="13">
        <f t="shared" si="9"/>
        <v>600</v>
      </c>
      <c r="S32" s="11">
        <f t="shared" si="10"/>
        <v>1800</v>
      </c>
      <c r="T32" s="27">
        <f t="shared" si="11"/>
        <v>4800</v>
      </c>
      <c r="U32" s="15">
        <f t="shared" si="12"/>
        <v>9</v>
      </c>
      <c r="V32" s="13">
        <f t="shared" si="13"/>
        <v>800</v>
      </c>
      <c r="W32" s="11">
        <f t="shared" si="14"/>
        <v>2400</v>
      </c>
      <c r="X32" s="72">
        <f t="shared" si="15"/>
        <v>7200</v>
      </c>
      <c r="Y32" s="15">
        <f t="shared" si="16"/>
        <v>10</v>
      </c>
      <c r="Z32" s="13">
        <f t="shared" si="17"/>
        <v>1000</v>
      </c>
      <c r="AA32" s="11">
        <f t="shared" si="18"/>
        <v>3000</v>
      </c>
      <c r="AB32" s="72">
        <f t="shared" si="19"/>
        <v>10000</v>
      </c>
      <c r="AC32" s="15">
        <f t="shared" si="20"/>
        <v>11</v>
      </c>
      <c r="AD32" s="13">
        <f t="shared" si="21"/>
        <v>1200</v>
      </c>
      <c r="AE32" s="11">
        <f t="shared" si="22"/>
        <v>3600</v>
      </c>
      <c r="AF32" s="88">
        <f t="shared" si="23"/>
        <v>13200</v>
      </c>
      <c r="AG32" s="3"/>
      <c r="AH32" s="3"/>
      <c r="AI32" s="3"/>
      <c r="AJ32" s="3"/>
      <c r="AK32" s="3" t="s">
        <v>392</v>
      </c>
      <c r="AL32" s="17"/>
      <c r="AM32" s="89" cm="1">
        <f t="array" ref="AM32">IF(AG32="Oui",($A32/$B32)/(SUMPRODUCT((AG$4:AG$35="Oui")*($A$4:$A$35/$B$4:$B$35))),0)</f>
        <v>0</v>
      </c>
      <c r="AN32" s="89" cm="1">
        <f t="array" ref="AN32">IF(AH32="Oui",($A32/$B32)/(SUMPRODUCT((AH$4:AH$35="Oui")*($A$4:$A$35/$B$4:$B$35))),0)</f>
        <v>0</v>
      </c>
      <c r="AO32" s="89" cm="1">
        <f t="array" ref="AO32">IF(AI32="Oui",($A32/$B32)/(SUMPRODUCT((AI$4:AI$35="Oui")*($A$4:$A$35/$B$4:$B$35))),0)</f>
        <v>0</v>
      </c>
      <c r="AP32" s="89" cm="1">
        <f t="array" ref="AP32">IF(AJ32="Oui",($A32/$B32)/(SUMPRODUCT((AJ$4:AJ$35="Oui")*($A$4:$A$35/$B$4:$B$35))),0)</f>
        <v>0</v>
      </c>
      <c r="AQ32" s="89" cm="1">
        <f t="array" ref="AQ32">IF(AK32="Oui",($A32/$B32)/(SUMPRODUCT((AK$4:AK$35="Oui")*($A$4:$A$35/$B$4:$B$35))),0)</f>
        <v>2.2422555941402387E-2</v>
      </c>
      <c r="AR32" s="89" cm="1">
        <f t="array" ref="AR32">IF(AL32="Oui",($A32/$B32)/(SUMPRODUCT((AL$4:AL$35="Oui")*($A$4:$A$35/$B$4:$B$35))),0)</f>
        <v>0</v>
      </c>
    </row>
    <row r="33" spans="1:44" ht="15.5">
      <c r="A33" s="5">
        <v>5</v>
      </c>
      <c r="B33" s="6">
        <v>60</v>
      </c>
      <c r="C33" s="3" t="s">
        <v>378</v>
      </c>
      <c r="D33" s="3" t="s">
        <v>124</v>
      </c>
      <c r="E33" s="3"/>
      <c r="F33" s="3"/>
      <c r="G33" s="3" t="s">
        <v>155</v>
      </c>
      <c r="H33" s="3"/>
      <c r="I33" s="15">
        <f t="shared" si="0"/>
        <v>6</v>
      </c>
      <c r="J33" s="13">
        <f t="shared" si="1"/>
        <v>200</v>
      </c>
      <c r="K33" s="11">
        <f t="shared" si="2"/>
        <v>600</v>
      </c>
      <c r="L33" s="27">
        <f t="shared" si="3"/>
        <v>1200</v>
      </c>
      <c r="M33" s="15">
        <f t="shared" si="24"/>
        <v>7</v>
      </c>
      <c r="N33" s="13">
        <f t="shared" si="5"/>
        <v>400</v>
      </c>
      <c r="O33" s="11">
        <f t="shared" si="6"/>
        <v>1200</v>
      </c>
      <c r="P33" s="27">
        <f t="shared" si="7"/>
        <v>2800</v>
      </c>
      <c r="Q33" s="15">
        <f t="shared" si="8"/>
        <v>8</v>
      </c>
      <c r="R33" s="13">
        <f t="shared" si="9"/>
        <v>600</v>
      </c>
      <c r="S33" s="11">
        <f t="shared" si="10"/>
        <v>1800</v>
      </c>
      <c r="T33" s="27">
        <f t="shared" si="11"/>
        <v>4800</v>
      </c>
      <c r="U33" s="15">
        <f t="shared" si="12"/>
        <v>9</v>
      </c>
      <c r="V33" s="13">
        <f t="shared" si="13"/>
        <v>800</v>
      </c>
      <c r="W33" s="11">
        <f t="shared" si="14"/>
        <v>2400</v>
      </c>
      <c r="X33" s="72">
        <f t="shared" si="15"/>
        <v>7200</v>
      </c>
      <c r="Y33" s="15">
        <f t="shared" si="16"/>
        <v>10</v>
      </c>
      <c r="Z33" s="13">
        <f t="shared" si="17"/>
        <v>1000</v>
      </c>
      <c r="AA33" s="11">
        <f t="shared" si="18"/>
        <v>3000</v>
      </c>
      <c r="AB33" s="72">
        <f t="shared" si="19"/>
        <v>10000</v>
      </c>
      <c r="AC33" s="15">
        <f t="shared" si="20"/>
        <v>11</v>
      </c>
      <c r="AD33" s="13">
        <f t="shared" si="21"/>
        <v>1200</v>
      </c>
      <c r="AE33" s="11">
        <f t="shared" si="22"/>
        <v>3600</v>
      </c>
      <c r="AF33" s="88">
        <f t="shared" si="23"/>
        <v>13200</v>
      </c>
      <c r="AG33" s="3"/>
      <c r="AH33" s="3"/>
      <c r="AI33" s="3"/>
      <c r="AJ33" s="3"/>
      <c r="AK33" s="3"/>
      <c r="AL33" s="17" t="s">
        <v>392</v>
      </c>
      <c r="AM33" s="89" cm="1">
        <f t="array" ref="AM33">IF(AG33="Oui",($A33/$B33)/(SUMPRODUCT((AG$4:AG$35="Oui")*($A$4:$A$35/$B$4:$B$35))),0)</f>
        <v>0</v>
      </c>
      <c r="AN33" s="89" cm="1">
        <f t="array" ref="AN33">IF(AH33="Oui",($A33/$B33)/(SUMPRODUCT((AH$4:AH$35="Oui")*($A$4:$A$35/$B$4:$B$35))),0)</f>
        <v>0</v>
      </c>
      <c r="AO33" s="89" cm="1">
        <f t="array" ref="AO33">IF(AI33="Oui",($A33/$B33)/(SUMPRODUCT((AI$4:AI$35="Oui")*($A$4:$A$35/$B$4:$B$35))),0)</f>
        <v>0</v>
      </c>
      <c r="AP33" s="89" cm="1">
        <f t="array" ref="AP33">IF(AJ33="Oui",($A33/$B33)/(SUMPRODUCT((AJ$4:AJ$35="Oui")*($A$4:$A$35/$B$4:$B$35))),0)</f>
        <v>0</v>
      </c>
      <c r="AQ33" s="89" cm="1">
        <f t="array" ref="AQ33">IF(AK33="Oui",($A33/$B33)/(SUMPRODUCT((AK$4:AK$35="Oui")*($A$4:$A$35/$B$4:$B$35))),0)</f>
        <v>0</v>
      </c>
      <c r="AR33" s="89" cm="1">
        <f t="array" ref="AR33">IF(AL33="Oui",($A33/$B33)/(SUMPRODUCT((AL$4:AL$35="Oui")*($A$4:$A$35/$B$4:$B$35))),0)</f>
        <v>2.7029569160548706E-2</v>
      </c>
    </row>
    <row r="34" spans="1:44" ht="15.5">
      <c r="A34" s="5">
        <v>6</v>
      </c>
      <c r="B34" s="6">
        <v>70</v>
      </c>
      <c r="C34" s="3" t="s">
        <v>13</v>
      </c>
      <c r="D34" s="3" t="s">
        <v>143</v>
      </c>
      <c r="E34" s="3"/>
      <c r="F34" s="3"/>
      <c r="G34" s="3" t="s">
        <v>379</v>
      </c>
      <c r="H34" s="3"/>
      <c r="I34" s="15">
        <f t="shared" si="0"/>
        <v>7</v>
      </c>
      <c r="J34" s="13">
        <f t="shared" si="1"/>
        <v>200</v>
      </c>
      <c r="K34" s="11">
        <f t="shared" si="2"/>
        <v>600</v>
      </c>
      <c r="L34" s="27">
        <f t="shared" si="3"/>
        <v>1400</v>
      </c>
      <c r="M34" s="15">
        <f t="shared" si="24"/>
        <v>8</v>
      </c>
      <c r="N34" s="13">
        <f t="shared" si="5"/>
        <v>400</v>
      </c>
      <c r="O34" s="11">
        <f t="shared" si="6"/>
        <v>1200</v>
      </c>
      <c r="P34" s="27">
        <f t="shared" si="7"/>
        <v>3200</v>
      </c>
      <c r="Q34" s="15">
        <f t="shared" si="8"/>
        <v>9</v>
      </c>
      <c r="R34" s="13">
        <f t="shared" si="9"/>
        <v>600</v>
      </c>
      <c r="S34" s="11">
        <f t="shared" si="10"/>
        <v>1800</v>
      </c>
      <c r="T34" s="27">
        <f t="shared" si="11"/>
        <v>5400</v>
      </c>
      <c r="U34" s="15">
        <f t="shared" si="12"/>
        <v>10</v>
      </c>
      <c r="V34" s="13">
        <f t="shared" si="13"/>
        <v>800</v>
      </c>
      <c r="W34" s="11">
        <f t="shared" si="14"/>
        <v>2400</v>
      </c>
      <c r="X34" s="72">
        <f t="shared" si="15"/>
        <v>8000</v>
      </c>
      <c r="Y34" s="15">
        <f t="shared" si="16"/>
        <v>11</v>
      </c>
      <c r="Z34" s="13">
        <f t="shared" si="17"/>
        <v>1000</v>
      </c>
      <c r="AA34" s="11">
        <f t="shared" si="18"/>
        <v>3000</v>
      </c>
      <c r="AB34" s="72">
        <f t="shared" si="19"/>
        <v>11000</v>
      </c>
      <c r="AC34" s="15">
        <f t="shared" si="20"/>
        <v>12</v>
      </c>
      <c r="AD34" s="13">
        <f t="shared" si="21"/>
        <v>1200</v>
      </c>
      <c r="AE34" s="11">
        <f t="shared" si="22"/>
        <v>3600</v>
      </c>
      <c r="AF34" s="88">
        <f t="shared" si="23"/>
        <v>14400</v>
      </c>
      <c r="AG34" s="3"/>
      <c r="AH34" s="3"/>
      <c r="AI34" s="3"/>
      <c r="AJ34" s="3"/>
      <c r="AK34" s="3"/>
      <c r="AL34" s="17" t="s">
        <v>392</v>
      </c>
      <c r="AM34" s="89" cm="1">
        <f t="array" ref="AM34">IF(AG34="Oui",($A34/$B34)/(SUMPRODUCT((AG$4:AG$35="Oui")*($A$4:$A$35/$B$4:$B$35))),0)</f>
        <v>0</v>
      </c>
      <c r="AN34" s="89" cm="1">
        <f t="array" ref="AN34">IF(AH34="Oui",($A34/$B34)/(SUMPRODUCT((AH$4:AH$35="Oui")*($A$4:$A$35/$B$4:$B$35))),0)</f>
        <v>0</v>
      </c>
      <c r="AO34" s="89" cm="1">
        <f t="array" ref="AO34">IF(AI34="Oui",($A34/$B34)/(SUMPRODUCT((AI$4:AI$35="Oui")*($A$4:$A$35/$B$4:$B$35))),0)</f>
        <v>0</v>
      </c>
      <c r="AP34" s="89" cm="1">
        <f t="array" ref="AP34">IF(AJ34="Oui",($A34/$B34)/(SUMPRODUCT((AJ$4:AJ$35="Oui")*($A$4:$A$35/$B$4:$B$35))),0)</f>
        <v>0</v>
      </c>
      <c r="AQ34" s="89" cm="1">
        <f t="array" ref="AQ34">IF(AK34="Oui",($A34/$B34)/(SUMPRODUCT((AK$4:AK$35="Oui")*($A$4:$A$35/$B$4:$B$35))),0)</f>
        <v>0</v>
      </c>
      <c r="AR34" s="89" cm="1">
        <f t="array" ref="AR34">IF(AL34="Oui",($A34/$B34)/(SUMPRODUCT((AL$4:AL$35="Oui")*($A$4:$A$35/$B$4:$B$35))),0)</f>
        <v>2.7801842565135813E-2</v>
      </c>
    </row>
    <row r="35" spans="1:44" ht="15.5">
      <c r="A35" s="94">
        <v>6</v>
      </c>
      <c r="B35" s="87">
        <v>175</v>
      </c>
      <c r="C35" s="73" t="s">
        <v>21</v>
      </c>
      <c r="D35" s="53" t="s">
        <v>21</v>
      </c>
      <c r="E35" s="53" t="s">
        <v>21</v>
      </c>
      <c r="F35" s="53" t="s">
        <v>21</v>
      </c>
      <c r="G35" s="53" t="s">
        <v>21</v>
      </c>
      <c r="H35" s="53" t="s">
        <v>21</v>
      </c>
      <c r="I35" s="95">
        <f>IF($B35&gt;1,$A35+I$2,I$2)</f>
        <v>7</v>
      </c>
      <c r="J35" s="62">
        <f>$B35/($I35*I$2)*20</f>
        <v>500</v>
      </c>
      <c r="K35" s="96">
        <f t="shared" si="2"/>
        <v>750</v>
      </c>
      <c r="L35" s="97">
        <f t="shared" si="3"/>
        <v>1750</v>
      </c>
      <c r="M35" s="95">
        <f t="shared" si="24"/>
        <v>8</v>
      </c>
      <c r="N35" s="62">
        <f t="shared" si="5"/>
        <v>1000</v>
      </c>
      <c r="O35" s="96">
        <f t="shared" si="6"/>
        <v>1500</v>
      </c>
      <c r="P35" s="97">
        <f t="shared" si="7"/>
        <v>4000</v>
      </c>
      <c r="Q35" s="95">
        <f t="shared" si="8"/>
        <v>9</v>
      </c>
      <c r="R35" s="62">
        <f t="shared" si="9"/>
        <v>1500</v>
      </c>
      <c r="S35" s="96">
        <f t="shared" si="10"/>
        <v>2250</v>
      </c>
      <c r="T35" s="97">
        <f t="shared" si="11"/>
        <v>6750</v>
      </c>
      <c r="U35" s="95">
        <f t="shared" si="12"/>
        <v>10</v>
      </c>
      <c r="V35" s="62">
        <f t="shared" si="13"/>
        <v>2000</v>
      </c>
      <c r="W35" s="96">
        <f t="shared" si="14"/>
        <v>3000</v>
      </c>
      <c r="X35" s="98">
        <f t="shared" si="15"/>
        <v>10000</v>
      </c>
      <c r="Y35" s="95">
        <f t="shared" si="16"/>
        <v>11</v>
      </c>
      <c r="Z35" s="62">
        <f t="shared" si="17"/>
        <v>2500</v>
      </c>
      <c r="AA35" s="96">
        <f t="shared" si="18"/>
        <v>3750</v>
      </c>
      <c r="AB35" s="98">
        <f t="shared" si="19"/>
        <v>13750</v>
      </c>
      <c r="AC35" s="95">
        <f t="shared" si="20"/>
        <v>12</v>
      </c>
      <c r="AD35" s="62">
        <f t="shared" si="21"/>
        <v>3000</v>
      </c>
      <c r="AE35" s="96">
        <f>IF(INT($J35/100)=$J35/100,(($J35/100)+10)*50,IF(INT($J35/10)=$J35/10,(($J35/10)+1)*5,ROUNDUP($J35/10,0)*5))*AC$2</f>
        <v>4500</v>
      </c>
      <c r="AF35" s="99">
        <f t="shared" si="23"/>
        <v>18000</v>
      </c>
      <c r="AG35" s="53"/>
      <c r="AH35" s="53"/>
      <c r="AI35" s="53"/>
      <c r="AJ35" s="53" t="s">
        <v>392</v>
      </c>
      <c r="AK35" s="53"/>
      <c r="AL35" s="66"/>
      <c r="AM35" s="100" cm="1">
        <f t="array" ref="AM35">IF(AG35="Oui",($A35/$B35)/(SUMPRODUCT((AG$4:AG$35="Oui")*($A$4:$A$35/$B$4:$B$35))),0)</f>
        <v>0</v>
      </c>
      <c r="AN35" s="100" cm="1">
        <f t="array" ref="AN35">IF(AH35="Oui",($A35/$B35)/(SUMPRODUCT((AH$4:AH$35="Oui")*($A$4:$A$35/$B$4:$B$35))),0)</f>
        <v>0</v>
      </c>
      <c r="AO35" s="100" cm="1">
        <f t="array" ref="AO35">IF(AI35="Oui",($A35/$B35)/(SUMPRODUCT((AI$4:AI$35="Oui")*($A$4:$A$35/$B$4:$B$35))),0)</f>
        <v>0</v>
      </c>
      <c r="AP35" s="100" cm="1">
        <f t="array" ref="AP35">IF(AJ35="Oui",($A35/$B35)/(SUMPRODUCT((AJ$4:AJ$35="Oui")*($A$4:$A$35/$B$4:$B$35))),0)</f>
        <v>9.9749826157153956E-3</v>
      </c>
      <c r="AQ35" s="100" cm="1">
        <f t="array" ref="AQ35">IF(AK35="Oui",($A35/$B35)/(SUMPRODUCT((AK$4:AK$35="Oui")*($A$4:$A$35/$B$4:$B$35))),0)</f>
        <v>0</v>
      </c>
      <c r="AR35" s="100" cm="1">
        <f t="array" ref="AR35">IF(AL35="Oui",($A35/$B35)/(SUMPRODUCT((AL$4:AL$35="Oui")*($A$4:$A$35/$B$4:$B$35))),0)</f>
        <v>0</v>
      </c>
    </row>
    <row r="36" spans="1:44">
      <c r="A36" s="3" t="s">
        <v>411</v>
      </c>
      <c r="B36" s="3" t="s">
        <v>411</v>
      </c>
      <c r="C36" s="3" t="s">
        <v>412</v>
      </c>
      <c r="D36" s="3"/>
      <c r="E36" s="3"/>
      <c r="F36" s="3"/>
      <c r="G36" s="3"/>
      <c r="H36" s="3"/>
      <c r="I36" s="3">
        <v>0</v>
      </c>
      <c r="J36" s="3">
        <f>100000*I2</f>
        <v>100000</v>
      </c>
      <c r="K36" s="3">
        <f>500*I2</f>
        <v>500</v>
      </c>
      <c r="L36" s="3">
        <f>1500*I2</f>
        <v>1500</v>
      </c>
      <c r="M36" s="3">
        <v>0</v>
      </c>
      <c r="N36" s="3">
        <v>100000</v>
      </c>
      <c r="O36" s="3">
        <f>500*M2</f>
        <v>1000</v>
      </c>
      <c r="P36" s="3">
        <f>1500*M2</f>
        <v>3000</v>
      </c>
      <c r="Q36" s="3">
        <v>0</v>
      </c>
      <c r="R36" s="3">
        <v>100000</v>
      </c>
      <c r="S36" s="3">
        <f>500*Q2</f>
        <v>1500</v>
      </c>
      <c r="T36" s="3">
        <f>1500*Q2</f>
        <v>4500</v>
      </c>
      <c r="U36" s="3">
        <v>0</v>
      </c>
      <c r="V36" s="3">
        <v>100000</v>
      </c>
      <c r="W36" s="3">
        <f>500*U2</f>
        <v>2000</v>
      </c>
      <c r="X36" s="3">
        <f>1500*U2</f>
        <v>6000</v>
      </c>
      <c r="Y36" s="3">
        <v>0</v>
      </c>
      <c r="Z36" s="3">
        <v>100000</v>
      </c>
      <c r="AA36" s="3">
        <f>500*Y2</f>
        <v>2500</v>
      </c>
      <c r="AB36" s="3">
        <f>1500*Y2</f>
        <v>7500</v>
      </c>
      <c r="AC36" s="3">
        <v>0</v>
      </c>
      <c r="AD36" s="3">
        <v>100000</v>
      </c>
      <c r="AE36" s="3">
        <f>500*AC2</f>
        <v>3000</v>
      </c>
      <c r="AF36" s="3">
        <f>1500*AC2</f>
        <v>9000</v>
      </c>
      <c r="AG36" s="3"/>
      <c r="AH36" s="3"/>
      <c r="AI36" s="3"/>
      <c r="AJ36" s="3"/>
      <c r="AK36" s="3"/>
      <c r="AL36" s="3"/>
      <c r="AM36" s="3">
        <v>1E-4</v>
      </c>
      <c r="AN36" s="3">
        <v>1E-4</v>
      </c>
      <c r="AO36" s="3">
        <v>1E-4</v>
      </c>
      <c r="AP36" s="3">
        <v>1E-4</v>
      </c>
      <c r="AQ36" s="3">
        <v>1E-4</v>
      </c>
      <c r="AR36" s="3">
        <v>1E-4</v>
      </c>
    </row>
  </sheetData>
  <mergeCells count="9">
    <mergeCell ref="AG2:AL2"/>
    <mergeCell ref="AM2:AR2"/>
    <mergeCell ref="I1:AE1"/>
    <mergeCell ref="I2:L2"/>
    <mergeCell ref="M2:P2"/>
    <mergeCell ref="Q2:T2"/>
    <mergeCell ref="U2:X2"/>
    <mergeCell ref="Y2:AB2"/>
    <mergeCell ref="AC2:AF2"/>
  </mergeCells>
  <conditionalFormatting sqref="A4:A35">
    <cfRule type="cellIs" dxfId="13" priority="2" stopIfTrue="1" operator="equal">
      <formula>1</formula>
    </cfRule>
    <cfRule type="cellIs" dxfId="12" priority="3" stopIfTrue="1" operator="equal">
      <formula>2</formula>
    </cfRule>
    <cfRule type="cellIs" dxfId="11" priority="4" stopIfTrue="1" operator="equal">
      <formula>3</formula>
    </cfRule>
    <cfRule type="cellIs" dxfId="10" priority="5" stopIfTrue="1" operator="equal">
      <formula>4</formula>
    </cfRule>
    <cfRule type="cellIs" dxfId="9" priority="6" stopIfTrue="1" operator="equal">
      <formula>5</formula>
    </cfRule>
    <cfRule type="cellIs" dxfId="8" priority="7" stopIfTrue="1" operator="equal">
      <formula>6</formula>
    </cfRule>
  </conditionalFormatting>
  <conditionalFormatting sqref="AM4:AR35">
    <cfRule type="cellIs" dxfId="7" priority="1" operator="equal">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25DB-0DCC-4737-A7DF-4E33D8880636}">
  <dimension ref="A2:J38"/>
  <sheetViews>
    <sheetView topLeftCell="A32" workbookViewId="0">
      <selection activeCell="B16" sqref="B16"/>
    </sheetView>
  </sheetViews>
  <sheetFormatPr baseColWidth="10" defaultColWidth="8.7265625" defaultRowHeight="14.5"/>
  <cols>
    <col min="1" max="1" width="23.1796875" customWidth="1"/>
    <col min="2" max="2" width="82.453125" customWidth="1"/>
    <col min="3" max="3" width="26.453125" customWidth="1"/>
    <col min="6" max="6" width="12.7265625" customWidth="1"/>
    <col min="7" max="7" width="7.453125" bestFit="1" customWidth="1"/>
  </cols>
  <sheetData>
    <row r="2" spans="1:10">
      <c r="B2" s="1"/>
      <c r="C2" s="1"/>
    </row>
    <row r="3" spans="1:10">
      <c r="A3" s="2" t="s">
        <v>18</v>
      </c>
      <c r="B3" s="2" t="s">
        <v>223</v>
      </c>
      <c r="C3" s="16" t="s">
        <v>413</v>
      </c>
      <c r="D3" s="3" t="s">
        <v>11</v>
      </c>
      <c r="E3" s="3" t="s">
        <v>414</v>
      </c>
      <c r="F3" s="3" t="s">
        <v>415</v>
      </c>
      <c r="G3" s="3" t="s">
        <v>416</v>
      </c>
      <c r="H3" s="17" t="s">
        <v>417</v>
      </c>
      <c r="I3" s="17" t="s">
        <v>319</v>
      </c>
      <c r="J3" s="3" t="s">
        <v>418</v>
      </c>
    </row>
    <row r="4" spans="1:10">
      <c r="A4" s="3" t="s">
        <v>419</v>
      </c>
      <c r="B4" s="3" t="s">
        <v>420</v>
      </c>
      <c r="C4" s="17"/>
      <c r="D4" s="3" t="s">
        <v>421</v>
      </c>
      <c r="E4" s="3">
        <v>0</v>
      </c>
      <c r="F4" s="3">
        <v>1</v>
      </c>
      <c r="G4" s="3">
        <v>0</v>
      </c>
      <c r="H4" s="17">
        <v>0</v>
      </c>
      <c r="I4" s="17" t="s">
        <v>123</v>
      </c>
      <c r="J4" s="3">
        <v>30</v>
      </c>
    </row>
    <row r="5" spans="1:10">
      <c r="A5" s="3" t="s">
        <v>296</v>
      </c>
      <c r="B5" s="3"/>
      <c r="C5" s="17"/>
      <c r="D5" s="3" t="s">
        <v>421</v>
      </c>
      <c r="E5" s="3">
        <v>0</v>
      </c>
      <c r="F5" s="3">
        <v>5</v>
      </c>
      <c r="G5" s="3">
        <v>0</v>
      </c>
      <c r="H5" s="17">
        <v>0</v>
      </c>
      <c r="I5" s="17"/>
      <c r="J5" s="3"/>
    </row>
    <row r="6" spans="1:10">
      <c r="A6" s="53" t="s">
        <v>422</v>
      </c>
      <c r="B6" s="53" t="s">
        <v>423</v>
      </c>
      <c r="C6" s="17"/>
      <c r="D6" s="3" t="s">
        <v>421</v>
      </c>
      <c r="E6" s="3">
        <v>0</v>
      </c>
      <c r="F6" s="3">
        <v>1</v>
      </c>
      <c r="G6" s="3">
        <v>0</v>
      </c>
      <c r="H6" s="17">
        <v>0</v>
      </c>
      <c r="I6" s="17" t="s">
        <v>234</v>
      </c>
      <c r="J6" s="3">
        <v>30</v>
      </c>
    </row>
    <row r="7" spans="1:10">
      <c r="A7" s="3" t="s">
        <v>316</v>
      </c>
      <c r="B7" s="3" t="s">
        <v>424</v>
      </c>
      <c r="C7" s="106"/>
      <c r="D7" s="3" t="s">
        <v>421</v>
      </c>
      <c r="E7" s="3">
        <v>0</v>
      </c>
      <c r="F7" s="3">
        <v>1</v>
      </c>
      <c r="G7" s="3">
        <v>0</v>
      </c>
      <c r="H7" s="17">
        <v>0</v>
      </c>
      <c r="I7" s="17"/>
      <c r="J7" s="3"/>
    </row>
    <row r="8" spans="1:10">
      <c r="A8" s="36" t="s">
        <v>300</v>
      </c>
      <c r="B8" s="36"/>
      <c r="C8" s="17"/>
      <c r="D8" s="3" t="s">
        <v>425</v>
      </c>
      <c r="E8" s="3">
        <v>3</v>
      </c>
      <c r="F8" s="3">
        <v>1</v>
      </c>
      <c r="G8" s="3">
        <v>0</v>
      </c>
      <c r="H8" s="17">
        <v>0</v>
      </c>
      <c r="I8" s="17"/>
      <c r="J8" s="3"/>
    </row>
    <row r="9" spans="1:10">
      <c r="A9" s="103" t="s">
        <v>9</v>
      </c>
      <c r="B9" s="103"/>
      <c r="C9" s="18"/>
      <c r="D9" s="3" t="s">
        <v>425</v>
      </c>
      <c r="E9" s="3">
        <v>0</v>
      </c>
      <c r="F9" s="3"/>
      <c r="G9" s="3">
        <v>0</v>
      </c>
      <c r="H9" s="17">
        <v>0</v>
      </c>
      <c r="I9" s="17"/>
      <c r="J9" s="3"/>
    </row>
    <row r="10" spans="1:10">
      <c r="A10" s="104" t="s">
        <v>145</v>
      </c>
      <c r="B10" s="104"/>
      <c r="C10" s="18"/>
      <c r="D10" s="3" t="s">
        <v>425</v>
      </c>
      <c r="E10" s="3">
        <v>0</v>
      </c>
      <c r="F10" s="3"/>
      <c r="G10" s="3">
        <v>0</v>
      </c>
      <c r="H10" s="17">
        <v>0</v>
      </c>
      <c r="I10" s="17"/>
      <c r="J10" s="3"/>
    </row>
    <row r="11" spans="1:10">
      <c r="A11" s="103" t="s">
        <v>426</v>
      </c>
      <c r="B11" s="103"/>
      <c r="C11" s="18"/>
      <c r="D11" s="3" t="s">
        <v>425</v>
      </c>
      <c r="E11" s="3">
        <v>0</v>
      </c>
      <c r="F11" s="3"/>
      <c r="G11" s="3">
        <v>0</v>
      </c>
      <c r="H11" s="17">
        <v>0</v>
      </c>
      <c r="I11" s="17"/>
      <c r="J11" s="3"/>
    </row>
    <row r="12" spans="1:10">
      <c r="A12" s="103" t="s">
        <v>163</v>
      </c>
      <c r="B12" s="103"/>
      <c r="C12" s="18"/>
      <c r="D12" s="3" t="s">
        <v>425</v>
      </c>
      <c r="E12" s="3">
        <v>0</v>
      </c>
      <c r="F12" s="3"/>
      <c r="G12" s="3">
        <v>0</v>
      </c>
      <c r="H12" s="17">
        <v>0</v>
      </c>
      <c r="I12" s="17"/>
      <c r="J12" s="3"/>
    </row>
    <row r="13" spans="1:10">
      <c r="A13" s="103" t="s">
        <v>124</v>
      </c>
      <c r="B13" s="103"/>
      <c r="C13" s="18"/>
      <c r="D13" s="3" t="s">
        <v>425</v>
      </c>
      <c r="E13" s="3">
        <v>0</v>
      </c>
      <c r="F13" s="3"/>
      <c r="G13" s="3">
        <v>0</v>
      </c>
      <c r="H13" s="17">
        <v>0</v>
      </c>
      <c r="I13" s="17"/>
      <c r="J13" s="3"/>
    </row>
    <row r="14" spans="1:10">
      <c r="A14" s="103" t="s">
        <v>197</v>
      </c>
      <c r="B14" s="103"/>
      <c r="D14" s="3" t="s">
        <v>425</v>
      </c>
      <c r="E14" s="3">
        <v>0</v>
      </c>
      <c r="F14" s="3"/>
      <c r="G14" s="3">
        <v>0</v>
      </c>
      <c r="H14" s="17">
        <v>0</v>
      </c>
      <c r="I14" s="17"/>
      <c r="J14" s="3"/>
    </row>
    <row r="15" spans="1:10">
      <c r="A15" s="105" t="s">
        <v>350</v>
      </c>
      <c r="B15" s="105"/>
      <c r="C15" s="17"/>
      <c r="D15" s="3" t="s">
        <v>425</v>
      </c>
      <c r="E15" s="3">
        <v>0</v>
      </c>
      <c r="F15" s="3"/>
      <c r="G15" s="3">
        <v>0</v>
      </c>
      <c r="H15" s="17">
        <v>0</v>
      </c>
      <c r="I15" s="17"/>
      <c r="J15" s="3"/>
    </row>
    <row r="16" spans="1:10">
      <c r="A16" s="7" t="s">
        <v>427</v>
      </c>
      <c r="B16" s="7" t="s">
        <v>428</v>
      </c>
      <c r="C16" s="18" t="s">
        <v>429</v>
      </c>
      <c r="D16" s="3" t="s">
        <v>421</v>
      </c>
      <c r="E16" s="3">
        <v>0</v>
      </c>
      <c r="F16" s="3"/>
      <c r="G16" s="3">
        <v>0</v>
      </c>
      <c r="H16" s="17">
        <v>2</v>
      </c>
      <c r="I16" s="17"/>
      <c r="J16" s="3"/>
    </row>
    <row r="17" spans="1:10">
      <c r="A17" s="3" t="s">
        <v>177</v>
      </c>
      <c r="B17" s="3" t="s">
        <v>430</v>
      </c>
      <c r="C17" s="17"/>
      <c r="D17" s="3" t="s">
        <v>421</v>
      </c>
      <c r="E17" s="3">
        <v>0</v>
      </c>
      <c r="F17" s="3"/>
      <c r="G17" s="3">
        <v>0</v>
      </c>
      <c r="H17" s="17">
        <v>0</v>
      </c>
      <c r="I17" s="17" t="s">
        <v>177</v>
      </c>
      <c r="J17" s="3">
        <v>20</v>
      </c>
    </row>
    <row r="18" spans="1:10">
      <c r="A18" s="105" t="s">
        <v>7</v>
      </c>
      <c r="B18" s="105"/>
      <c r="C18" s="17"/>
      <c r="D18" s="3" t="s">
        <v>425</v>
      </c>
      <c r="E18" s="3">
        <v>0</v>
      </c>
      <c r="F18" s="3"/>
      <c r="G18" s="3">
        <v>0</v>
      </c>
      <c r="H18" s="17">
        <v>0</v>
      </c>
      <c r="I18" s="17"/>
      <c r="J18" s="3"/>
    </row>
    <row r="19" spans="1:10">
      <c r="A19" t="s">
        <v>318</v>
      </c>
      <c r="B19" t="s">
        <v>431</v>
      </c>
      <c r="C19" s="17" t="s">
        <v>432</v>
      </c>
      <c r="D19" s="3" t="s">
        <v>421</v>
      </c>
      <c r="E19" s="3">
        <v>0</v>
      </c>
      <c r="F19" s="3">
        <v>2</v>
      </c>
      <c r="G19" s="3">
        <v>0</v>
      </c>
      <c r="H19" s="17">
        <v>2</v>
      </c>
      <c r="I19" s="17"/>
      <c r="J19" s="3"/>
    </row>
    <row r="20" spans="1:10">
      <c r="A20" s="7" t="s">
        <v>301</v>
      </c>
      <c r="B20" s="7"/>
      <c r="C20" s="17" t="s">
        <v>433</v>
      </c>
      <c r="D20" s="3" t="s">
        <v>421</v>
      </c>
      <c r="E20" s="3">
        <v>0</v>
      </c>
      <c r="F20" s="3">
        <v>1</v>
      </c>
      <c r="G20" s="3">
        <v>0</v>
      </c>
      <c r="H20" s="17">
        <v>0</v>
      </c>
      <c r="I20" s="17"/>
      <c r="J20" s="3"/>
    </row>
    <row r="21" spans="1:10">
      <c r="A21" s="105" t="s">
        <v>152</v>
      </c>
      <c r="B21" s="105"/>
      <c r="C21" s="17"/>
      <c r="D21" s="3" t="s">
        <v>425</v>
      </c>
      <c r="E21" s="3">
        <v>0</v>
      </c>
      <c r="F21" s="3"/>
      <c r="G21" s="3">
        <v>0</v>
      </c>
      <c r="H21" s="17">
        <v>0</v>
      </c>
      <c r="I21" s="17"/>
      <c r="J21" s="3"/>
    </row>
    <row r="22" spans="1:10" ht="29">
      <c r="A22" s="3" t="s">
        <v>302</v>
      </c>
      <c r="B22" s="7" t="s">
        <v>434</v>
      </c>
      <c r="C22" s="17"/>
      <c r="D22" s="3" t="s">
        <v>425</v>
      </c>
      <c r="E22" s="3">
        <v>5</v>
      </c>
      <c r="F22" s="3"/>
      <c r="G22" s="3">
        <v>0</v>
      </c>
      <c r="H22" s="17">
        <v>1</v>
      </c>
      <c r="I22" s="17"/>
      <c r="J22" s="3"/>
    </row>
    <row r="23" spans="1:10" ht="29">
      <c r="A23" s="7" t="s">
        <v>304</v>
      </c>
      <c r="B23" s="7" t="s">
        <v>435</v>
      </c>
      <c r="C23" s="17" t="s">
        <v>436</v>
      </c>
      <c r="D23" s="3" t="s">
        <v>425</v>
      </c>
      <c r="E23" s="3">
        <v>0</v>
      </c>
      <c r="F23" s="3"/>
      <c r="G23" s="3">
        <v>1</v>
      </c>
      <c r="H23" s="17">
        <v>0</v>
      </c>
      <c r="I23" s="17"/>
      <c r="J23" s="3"/>
    </row>
    <row r="24" spans="1:10" ht="29">
      <c r="A24" s="7" t="s">
        <v>306</v>
      </c>
      <c r="B24" s="7" t="s">
        <v>437</v>
      </c>
      <c r="C24" s="17" t="s">
        <v>438</v>
      </c>
      <c r="D24" s="3" t="s">
        <v>425</v>
      </c>
      <c r="E24" s="3">
        <v>0</v>
      </c>
      <c r="F24" s="3"/>
      <c r="G24" s="3">
        <v>1</v>
      </c>
      <c r="H24" s="17">
        <v>0</v>
      </c>
      <c r="I24" s="17"/>
      <c r="J24" s="3"/>
    </row>
    <row r="25" spans="1:10">
      <c r="A25" s="103" t="s">
        <v>439</v>
      </c>
      <c r="B25" s="103"/>
      <c r="C25" s="3" t="s">
        <v>440</v>
      </c>
      <c r="D25" s="3" t="s">
        <v>425</v>
      </c>
      <c r="E25" s="3">
        <v>0</v>
      </c>
      <c r="F25" s="3"/>
      <c r="G25" s="3">
        <v>0</v>
      </c>
      <c r="H25" s="17">
        <v>0</v>
      </c>
      <c r="I25" s="17"/>
      <c r="J25" s="3"/>
    </row>
    <row r="26" spans="1:10">
      <c r="A26" s="105" t="s">
        <v>365</v>
      </c>
      <c r="B26" s="105"/>
      <c r="C26" s="17"/>
      <c r="D26" s="3" t="s">
        <v>425</v>
      </c>
      <c r="E26" s="3">
        <v>0</v>
      </c>
      <c r="F26" s="3"/>
      <c r="G26" s="3">
        <v>0</v>
      </c>
      <c r="H26" s="17">
        <v>0</v>
      </c>
      <c r="I26" s="17"/>
      <c r="J26" s="3"/>
    </row>
    <row r="27" spans="1:10">
      <c r="A27" s="7" t="s">
        <v>441</v>
      </c>
      <c r="B27" s="7"/>
      <c r="C27" s="17"/>
      <c r="D27" s="3" t="s">
        <v>421</v>
      </c>
      <c r="E27" s="3">
        <v>0</v>
      </c>
      <c r="F27" s="3">
        <v>3</v>
      </c>
      <c r="G27" s="3">
        <v>0</v>
      </c>
      <c r="H27" s="17">
        <v>0</v>
      </c>
      <c r="I27" s="17"/>
      <c r="J27" s="3"/>
    </row>
    <row r="28" spans="1:10">
      <c r="A28" s="3" t="s">
        <v>167</v>
      </c>
      <c r="B28" s="3"/>
      <c r="C28" s="17"/>
      <c r="D28" s="3" t="s">
        <v>421</v>
      </c>
      <c r="E28" s="3">
        <v>0</v>
      </c>
      <c r="F28" s="3"/>
      <c r="G28" s="3">
        <v>0</v>
      </c>
      <c r="H28" s="17">
        <v>0</v>
      </c>
      <c r="I28" s="17"/>
      <c r="J28" s="3"/>
    </row>
    <row r="29" spans="1:10">
      <c r="A29" s="105" t="s">
        <v>157</v>
      </c>
      <c r="B29" s="105"/>
      <c r="C29" s="17"/>
      <c r="D29" s="3" t="s">
        <v>425</v>
      </c>
      <c r="E29" s="3">
        <v>0</v>
      </c>
      <c r="F29" s="3"/>
      <c r="G29" s="3">
        <v>0</v>
      </c>
      <c r="H29" s="17">
        <v>0</v>
      </c>
      <c r="I29" s="17"/>
      <c r="J29" s="3"/>
    </row>
    <row r="30" spans="1:10">
      <c r="A30" s="103" t="s">
        <v>162</v>
      </c>
      <c r="B30" s="103"/>
      <c r="C30" s="17"/>
      <c r="D30" s="3" t="s">
        <v>425</v>
      </c>
      <c r="E30" s="3">
        <v>0</v>
      </c>
      <c r="F30" s="3"/>
      <c r="G30" s="3">
        <v>0</v>
      </c>
      <c r="H30" s="17">
        <v>0</v>
      </c>
      <c r="I30" s="17"/>
      <c r="J30" s="3"/>
    </row>
    <row r="31" spans="1:10">
      <c r="A31" s="3" t="s">
        <v>311</v>
      </c>
      <c r="B31" s="3"/>
      <c r="C31" s="17"/>
      <c r="D31" s="3" t="s">
        <v>421</v>
      </c>
      <c r="E31" s="3">
        <v>0</v>
      </c>
      <c r="F31" s="3">
        <v>1</v>
      </c>
      <c r="G31" s="3">
        <v>0</v>
      </c>
      <c r="H31" s="17">
        <v>0</v>
      </c>
      <c r="I31" s="17"/>
      <c r="J31" s="3"/>
    </row>
    <row r="32" spans="1:10">
      <c r="A32" s="7" t="s">
        <v>312</v>
      </c>
      <c r="B32" s="7" t="s">
        <v>313</v>
      </c>
      <c r="C32" s="17"/>
      <c r="D32" s="3" t="s">
        <v>421</v>
      </c>
      <c r="E32" s="3">
        <v>0</v>
      </c>
      <c r="F32" s="3">
        <v>1</v>
      </c>
      <c r="G32" s="3">
        <v>0</v>
      </c>
      <c r="H32" s="17">
        <v>0</v>
      </c>
      <c r="I32" s="17" t="s">
        <v>123</v>
      </c>
      <c r="J32" s="3">
        <v>30</v>
      </c>
    </row>
    <row r="33" spans="1:10">
      <c r="A33" s="105" t="s">
        <v>8</v>
      </c>
      <c r="B33" s="105"/>
      <c r="C33" s="17"/>
      <c r="D33" s="3" t="s">
        <v>425</v>
      </c>
      <c r="E33" s="3">
        <v>0</v>
      </c>
      <c r="F33" s="3"/>
      <c r="G33" s="3">
        <v>0</v>
      </c>
      <c r="H33" s="17">
        <v>0</v>
      </c>
      <c r="I33" s="17"/>
      <c r="J33" s="3"/>
    </row>
    <row r="34" spans="1:10">
      <c r="A34" s="105" t="s">
        <v>155</v>
      </c>
      <c r="B34" s="105"/>
      <c r="C34" s="17"/>
      <c r="D34" s="3" t="s">
        <v>425</v>
      </c>
      <c r="E34" s="3">
        <v>0</v>
      </c>
      <c r="F34" s="3"/>
      <c r="G34" s="3">
        <v>0</v>
      </c>
      <c r="H34" s="17">
        <v>0</v>
      </c>
      <c r="I34" s="17"/>
      <c r="J34" s="3"/>
    </row>
    <row r="35" spans="1:10">
      <c r="A35" s="3" t="s">
        <v>314</v>
      </c>
      <c r="B35" s="3" t="s">
        <v>442</v>
      </c>
      <c r="C35" s="17"/>
      <c r="D35" s="3" t="s">
        <v>421</v>
      </c>
      <c r="E35" s="3">
        <v>0</v>
      </c>
      <c r="F35" s="3">
        <v>2</v>
      </c>
      <c r="G35" s="3">
        <v>0</v>
      </c>
      <c r="H35" s="17">
        <v>0</v>
      </c>
      <c r="I35" s="17" t="s">
        <v>234</v>
      </c>
      <c r="J35" s="3">
        <v>50</v>
      </c>
    </row>
    <row r="36" spans="1:10">
      <c r="A36" t="s">
        <v>299</v>
      </c>
      <c r="B36" t="s">
        <v>443</v>
      </c>
      <c r="C36" s="66"/>
      <c r="D36" s="3" t="s">
        <v>421</v>
      </c>
      <c r="E36" s="3">
        <v>0</v>
      </c>
      <c r="F36" s="3"/>
      <c r="G36" s="3">
        <v>0</v>
      </c>
      <c r="H36" s="17">
        <v>0</v>
      </c>
      <c r="I36" s="17"/>
      <c r="J36" s="3"/>
    </row>
    <row r="37" spans="1:10">
      <c r="A37" s="3" t="s">
        <v>308</v>
      </c>
      <c r="B37" s="3" t="s">
        <v>444</v>
      </c>
      <c r="C37" s="3" t="s">
        <v>445</v>
      </c>
      <c r="D37" s="42" t="s">
        <v>425</v>
      </c>
      <c r="E37" s="3">
        <v>5</v>
      </c>
      <c r="F37" s="3"/>
      <c r="G37" s="3">
        <v>0</v>
      </c>
      <c r="H37" s="17">
        <v>0</v>
      </c>
      <c r="I37" s="17"/>
      <c r="J37" s="3"/>
    </row>
    <row r="38" spans="1:10" ht="29">
      <c r="A38" s="3" t="s">
        <v>446</v>
      </c>
      <c r="B38" s="3" t="s">
        <v>447</v>
      </c>
      <c r="C38" s="7" t="s">
        <v>448</v>
      </c>
      <c r="D38" s="42" t="s">
        <v>421</v>
      </c>
      <c r="E38" s="3">
        <v>0</v>
      </c>
      <c r="F38" s="3">
        <v>1</v>
      </c>
      <c r="G38" s="3">
        <v>0</v>
      </c>
      <c r="H38" s="17">
        <v>0</v>
      </c>
      <c r="I38" s="17"/>
      <c r="J38"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4827-6704-424E-A26F-E3189E46C6CF}">
  <dimension ref="A1:AS36"/>
  <sheetViews>
    <sheetView workbookViewId="0">
      <selection activeCell="X7" sqref="X7"/>
    </sheetView>
  </sheetViews>
  <sheetFormatPr baseColWidth="10" defaultColWidth="8.7265625" defaultRowHeight="14.5"/>
  <cols>
    <col min="3" max="3" width="20.1796875" bestFit="1" customWidth="1"/>
    <col min="4" max="4" width="20.1796875" customWidth="1"/>
    <col min="5" max="6" width="15.7265625" customWidth="1"/>
    <col min="7" max="7" width="13.81640625" customWidth="1"/>
    <col min="8" max="8" width="56" customWidth="1"/>
    <col min="9" max="9" width="25" customWidth="1"/>
    <col min="10" max="10" width="4.7265625" customWidth="1"/>
    <col min="11" max="12" width="4.453125" customWidth="1"/>
    <col min="13" max="15" width="4.54296875" customWidth="1"/>
    <col min="16" max="21" width="6.54296875" bestFit="1" customWidth="1"/>
    <col min="22" max="22" width="4.7265625" customWidth="1"/>
    <col min="23" max="25" width="6.54296875" bestFit="1" customWidth="1"/>
    <col min="26" max="27" width="7.7265625" bestFit="1" customWidth="1"/>
    <col min="28" max="28" width="4.7265625" customWidth="1"/>
    <col min="29" max="29" width="5.453125" customWidth="1"/>
    <col min="30" max="30" width="6.54296875" bestFit="1" customWidth="1"/>
    <col min="31" max="33" width="6.1796875" customWidth="1"/>
    <col min="34" max="38" width="0" hidden="1" customWidth="1"/>
    <col min="39" max="39" width="10.7265625" hidden="1" customWidth="1"/>
    <col min="40" max="40" width="9.54296875" customWidth="1"/>
    <col min="45" max="45" width="11" customWidth="1"/>
  </cols>
  <sheetData>
    <row r="1" spans="1:45">
      <c r="J1" s="123" t="s">
        <v>449</v>
      </c>
      <c r="K1" s="123"/>
      <c r="L1" s="123"/>
      <c r="M1" s="123"/>
      <c r="N1" s="123"/>
      <c r="O1" s="123"/>
      <c r="P1" s="123"/>
      <c r="Q1" s="123"/>
      <c r="R1" s="123"/>
      <c r="S1" s="123"/>
      <c r="T1" s="123"/>
      <c r="U1" s="123"/>
      <c r="V1" s="123"/>
      <c r="W1" s="123"/>
      <c r="X1" s="123"/>
      <c r="Y1" s="123"/>
      <c r="Z1" s="123"/>
      <c r="AA1" s="123"/>
      <c r="AB1" s="123"/>
      <c r="AC1" s="123"/>
      <c r="AD1" s="123"/>
      <c r="AE1" s="123"/>
      <c r="AF1" s="123"/>
      <c r="AG1" s="123"/>
    </row>
    <row r="2" spans="1:45">
      <c r="A2" s="1" t="s">
        <v>16</v>
      </c>
      <c r="E2" s="1"/>
      <c r="F2" s="1"/>
      <c r="G2" s="1"/>
      <c r="H2" s="1"/>
      <c r="I2" s="1"/>
      <c r="J2" s="130" t="s">
        <v>339</v>
      </c>
      <c r="K2" s="131"/>
      <c r="L2" s="131"/>
      <c r="M2" s="131"/>
      <c r="N2" s="131"/>
      <c r="O2" s="132"/>
      <c r="P2" s="133" t="s">
        <v>6</v>
      </c>
      <c r="Q2" s="134"/>
      <c r="R2" s="134"/>
      <c r="S2" s="134"/>
      <c r="T2" s="134"/>
      <c r="U2" s="135"/>
      <c r="V2" s="136" t="s">
        <v>17</v>
      </c>
      <c r="W2" s="137"/>
      <c r="X2" s="137"/>
      <c r="Y2" s="137"/>
      <c r="Z2" s="137"/>
      <c r="AA2" s="138"/>
      <c r="AB2" s="139" t="s">
        <v>19</v>
      </c>
      <c r="AC2" s="140"/>
      <c r="AD2" s="140"/>
      <c r="AE2" s="140"/>
      <c r="AF2" s="140"/>
      <c r="AG2" s="141"/>
      <c r="AH2" s="123" t="s">
        <v>381</v>
      </c>
      <c r="AI2" s="123"/>
      <c r="AJ2" s="123"/>
      <c r="AK2" s="123"/>
      <c r="AL2" s="123"/>
      <c r="AM2" s="123"/>
      <c r="AN2" s="124" t="s">
        <v>382</v>
      </c>
      <c r="AO2" s="124"/>
      <c r="AP2" s="124"/>
      <c r="AQ2" s="124"/>
      <c r="AR2" s="124"/>
      <c r="AS2" s="124"/>
    </row>
    <row r="3" spans="1:45">
      <c r="A3" s="2" t="s">
        <v>335</v>
      </c>
      <c r="B3" s="2" t="s">
        <v>336</v>
      </c>
      <c r="C3" s="2" t="s">
        <v>26</v>
      </c>
      <c r="D3" s="2" t="s">
        <v>450</v>
      </c>
      <c r="E3" s="2" t="s">
        <v>337</v>
      </c>
      <c r="F3" s="2" t="s">
        <v>383</v>
      </c>
      <c r="G3" s="2" t="s">
        <v>338</v>
      </c>
      <c r="H3" s="2" t="s">
        <v>18</v>
      </c>
      <c r="I3" s="2" t="s">
        <v>223</v>
      </c>
      <c r="J3" s="101">
        <v>1</v>
      </c>
      <c r="K3" s="101">
        <v>2</v>
      </c>
      <c r="L3" s="101">
        <v>3</v>
      </c>
      <c r="M3" s="101">
        <v>4</v>
      </c>
      <c r="N3" s="101">
        <v>5</v>
      </c>
      <c r="O3" s="101">
        <v>6</v>
      </c>
      <c r="P3" s="12">
        <v>1</v>
      </c>
      <c r="Q3" s="12">
        <v>2</v>
      </c>
      <c r="R3" s="12">
        <v>3</v>
      </c>
      <c r="S3" s="12">
        <v>4</v>
      </c>
      <c r="T3" s="12">
        <v>5</v>
      </c>
      <c r="U3" s="12">
        <v>6</v>
      </c>
      <c r="V3" s="10">
        <v>1</v>
      </c>
      <c r="W3" s="10">
        <v>2</v>
      </c>
      <c r="X3" s="10">
        <v>3</v>
      </c>
      <c r="Y3" s="10">
        <v>4</v>
      </c>
      <c r="Z3" s="10">
        <v>5</v>
      </c>
      <c r="AA3" s="10">
        <v>6</v>
      </c>
      <c r="AB3" s="68">
        <v>1</v>
      </c>
      <c r="AC3" s="68">
        <v>2</v>
      </c>
      <c r="AD3" s="68">
        <v>3</v>
      </c>
      <c r="AE3" s="68">
        <v>4</v>
      </c>
      <c r="AF3" s="68">
        <v>5</v>
      </c>
      <c r="AG3" s="68">
        <v>6</v>
      </c>
      <c r="AH3" s="90" t="s">
        <v>384</v>
      </c>
      <c r="AI3" s="90" t="s">
        <v>385</v>
      </c>
      <c r="AJ3" s="90" t="s">
        <v>386</v>
      </c>
      <c r="AK3" s="90" t="s">
        <v>387</v>
      </c>
      <c r="AL3" s="90" t="s">
        <v>388</v>
      </c>
      <c r="AM3" s="90" t="s">
        <v>389</v>
      </c>
      <c r="AN3" s="91" t="s">
        <v>384</v>
      </c>
      <c r="AO3" s="91" t="s">
        <v>385</v>
      </c>
      <c r="AP3" s="91" t="s">
        <v>386</v>
      </c>
      <c r="AQ3" s="91" t="s">
        <v>387</v>
      </c>
      <c r="AR3" s="91" t="s">
        <v>390</v>
      </c>
      <c r="AS3" s="92" t="s">
        <v>389</v>
      </c>
    </row>
    <row r="4" spans="1:45" ht="15.5">
      <c r="A4" s="5">
        <v>1</v>
      </c>
      <c r="B4" s="6">
        <v>1</v>
      </c>
      <c r="C4" s="3" t="s">
        <v>122</v>
      </c>
      <c r="D4" s="3" t="s">
        <v>451</v>
      </c>
      <c r="E4" s="3" t="s">
        <v>143</v>
      </c>
      <c r="F4" s="3"/>
      <c r="G4" s="3"/>
      <c r="H4" s="3" t="s">
        <v>391</v>
      </c>
      <c r="I4" s="3"/>
      <c r="J4" s="25">
        <f>IF($B4&gt;1,$A4+J$3,J$3)</f>
        <v>1</v>
      </c>
      <c r="K4" s="25">
        <f t="shared" ref="K4:O4" si="0">IF($B4&gt;1,$A4+K$3,K$3)</f>
        <v>2</v>
      </c>
      <c r="L4" s="25">
        <f t="shared" si="0"/>
        <v>3</v>
      </c>
      <c r="M4" s="25">
        <f t="shared" si="0"/>
        <v>4</v>
      </c>
      <c r="N4" s="25">
        <f t="shared" si="0"/>
        <v>5</v>
      </c>
      <c r="O4" s="25">
        <f t="shared" si="0"/>
        <v>6</v>
      </c>
      <c r="P4" s="102">
        <f>$B4*20/J4*P$3</f>
        <v>20</v>
      </c>
      <c r="Q4" s="102">
        <f t="shared" ref="Q4:U19" si="1">$B4*20/K4*Q$3</f>
        <v>20</v>
      </c>
      <c r="R4" s="102">
        <f t="shared" si="1"/>
        <v>20</v>
      </c>
      <c r="S4" s="102">
        <f t="shared" si="1"/>
        <v>20</v>
      </c>
      <c r="T4" s="102">
        <f t="shared" si="1"/>
        <v>20</v>
      </c>
      <c r="U4" s="102">
        <f t="shared" si="1"/>
        <v>20</v>
      </c>
      <c r="V4" s="11">
        <f>IF(INT(P4/100)=P4/100,((P4/100)+10)*50,IF(INT(P4/10)=P4/10,((P4/10)+1)*5,ROUNDUP(P4/10,0)*5))*V$3</f>
        <v>15</v>
      </c>
      <c r="W4" s="11">
        <f t="shared" ref="W4:AA4" si="2">IF(INT(Q4/100)=Q4/100,((Q4/100)+10)*50,IF(INT(Q4/10)=Q4/10,((Q4/10)+1)*5,ROUNDUP(Q4/10,0)*5))*W$3</f>
        <v>30</v>
      </c>
      <c r="X4" s="11">
        <f t="shared" si="2"/>
        <v>45</v>
      </c>
      <c r="Y4" s="11">
        <f t="shared" si="2"/>
        <v>60</v>
      </c>
      <c r="Z4" s="11">
        <f t="shared" si="2"/>
        <v>75</v>
      </c>
      <c r="AA4" s="11">
        <f t="shared" si="2"/>
        <v>90</v>
      </c>
      <c r="AB4" s="27">
        <f>V4*J4/3</f>
        <v>5</v>
      </c>
      <c r="AC4" s="27">
        <f t="shared" ref="AC4:AG4" si="3">W4*K4/3</f>
        <v>20</v>
      </c>
      <c r="AD4" s="27">
        <f t="shared" si="3"/>
        <v>45</v>
      </c>
      <c r="AE4" s="27">
        <f t="shared" si="3"/>
        <v>80</v>
      </c>
      <c r="AF4" s="27">
        <f t="shared" si="3"/>
        <v>125</v>
      </c>
      <c r="AG4" s="27">
        <f t="shared" si="3"/>
        <v>180</v>
      </c>
      <c r="AH4" s="3" t="s">
        <v>392</v>
      </c>
      <c r="AI4" s="3"/>
      <c r="AJ4" s="3"/>
      <c r="AK4" s="3"/>
      <c r="AL4" s="3"/>
      <c r="AM4" s="17"/>
      <c r="AN4" s="89" cm="1">
        <f t="array" ref="AN4">IF(AH4="Oui",($A4/$B4)/(SUMPRODUCT((AH$4:AH$35="Oui")*($A$4:$A$35/$B$4:$B$35))),0)</f>
        <v>0.20344287949921755</v>
      </c>
      <c r="AO4" s="89" cm="1">
        <f t="array" ref="AO4">IF(AI4="Oui",($A4/$B4)/(SUMPRODUCT((AI$4:AI$35="Oui")*($A$4:$A$35/$B$4:$B$35))),0)</f>
        <v>0</v>
      </c>
      <c r="AP4" s="89" cm="1">
        <f t="array" ref="AP4">IF(AJ4="Oui",($A4/$B4)/(SUMPRODUCT((AJ$4:AJ$35="Oui")*($A$4:$A$35/$B$4:$B$35))),0)</f>
        <v>0</v>
      </c>
      <c r="AQ4" s="89" cm="1">
        <f t="array" ref="AQ4">IF(AK4="Oui",($A4/$B4)/(SUMPRODUCT((AK$4:AK$35="Oui")*($A$4:$A$35/$B$4:$B$35))),0)</f>
        <v>0</v>
      </c>
      <c r="AR4" s="89" cm="1">
        <f t="array" ref="AR4">IF(AL4="Oui",($A4/$B4)/(SUMPRODUCT((AL$4:AL$35="Oui")*($A$4:$A$35/$B$4:$B$35))),0)</f>
        <v>0</v>
      </c>
      <c r="AS4" s="89" cm="1">
        <f t="array" ref="AS4">IF(AM4="Oui",($A4/$B4)/(SUMPRODUCT((AM$4:AM$35="Oui")*($A$4:$A$35/$B$4:$B$35))),0)</f>
        <v>0</v>
      </c>
    </row>
    <row r="5" spans="1:45" ht="15.5">
      <c r="A5" s="5">
        <v>1</v>
      </c>
      <c r="B5" s="6">
        <v>2</v>
      </c>
      <c r="C5" s="3" t="s">
        <v>340</v>
      </c>
      <c r="D5" s="3" t="s">
        <v>451</v>
      </c>
      <c r="E5" s="3"/>
      <c r="F5" s="3"/>
      <c r="G5" s="3"/>
      <c r="H5" s="3" t="s">
        <v>341</v>
      </c>
      <c r="I5" s="3"/>
      <c r="J5" s="25">
        <f t="shared" ref="J5:O35" si="4">IF($B5&gt;1,$A5+J$3,J$3)</f>
        <v>2</v>
      </c>
      <c r="K5" s="25">
        <f t="shared" si="4"/>
        <v>3</v>
      </c>
      <c r="L5" s="25">
        <f t="shared" si="4"/>
        <v>4</v>
      </c>
      <c r="M5" s="25">
        <f t="shared" si="4"/>
        <v>5</v>
      </c>
      <c r="N5" s="25">
        <f t="shared" si="4"/>
        <v>6</v>
      </c>
      <c r="O5" s="25">
        <f t="shared" si="4"/>
        <v>7</v>
      </c>
      <c r="P5" s="102">
        <f t="shared" ref="P5:P35" si="5">$B5*20/J5*P$3</f>
        <v>20</v>
      </c>
      <c r="Q5" s="102">
        <f t="shared" si="1"/>
        <v>26.666666666666668</v>
      </c>
      <c r="R5" s="102">
        <f t="shared" si="1"/>
        <v>30</v>
      </c>
      <c r="S5" s="102">
        <f t="shared" si="1"/>
        <v>32</v>
      </c>
      <c r="T5" s="102">
        <f t="shared" si="1"/>
        <v>33.333333333333336</v>
      </c>
      <c r="U5" s="102">
        <f t="shared" si="1"/>
        <v>34.285714285714285</v>
      </c>
      <c r="V5" s="11">
        <f t="shared" ref="V5:V36" si="6">IF(INT(P5/100)=P5/100,((P5/100)+10)*50,IF(INT(P5/10)=P5/10,((P5/10)+1)*5,ROUNDUP(P5/10,0)*5))*V$3</f>
        <v>15</v>
      </c>
      <c r="W5" s="11">
        <f t="shared" ref="W5:W36" si="7">IF(INT(Q5/100)=Q5/100,((Q5/100)+10)*50,IF(INT(Q5/10)=Q5/10,((Q5/10)+1)*5,ROUNDUP(Q5/10,0)*5))*W$3</f>
        <v>30</v>
      </c>
      <c r="X5" s="11">
        <f t="shared" ref="X5:X36" si="8">IF(INT(R5/100)=R5/100,((R5/100)+10)*50,IF(INT(R5/10)=R5/10,((R5/10)+1)*5,ROUNDUP(R5/10,0)*5))*X$3</f>
        <v>60</v>
      </c>
      <c r="Y5" s="11">
        <f t="shared" ref="Y5:Y36" si="9">IF(INT(S5/100)=S5/100,((S5/100)+10)*50,IF(INT(S5/10)=S5/10,((S5/10)+1)*5,ROUNDUP(S5/10,0)*5))*Y$3</f>
        <v>80</v>
      </c>
      <c r="Z5" s="11">
        <f t="shared" ref="Z5:Z36" si="10">IF(INT(T5/100)=T5/100,((T5/100)+10)*50,IF(INT(T5/10)=T5/10,((T5/10)+1)*5,ROUNDUP(T5/10,0)*5))*Z$3</f>
        <v>100</v>
      </c>
      <c r="AA5" s="11">
        <f t="shared" ref="AA5:AA36" si="11">IF(INT(U5/100)=U5/100,((U5/100)+10)*50,IF(INT(U5/10)=U5/10,((U5/10)+1)*5,ROUNDUP(U5/10,0)*5))*AA$3</f>
        <v>120</v>
      </c>
      <c r="AB5" s="27">
        <f t="shared" ref="AB5:AB35" si="12">V5*J5/3</f>
        <v>10</v>
      </c>
      <c r="AC5" s="27">
        <f t="shared" ref="AC5:AC35" si="13">W5*K5/3</f>
        <v>30</v>
      </c>
      <c r="AD5" s="27">
        <f t="shared" ref="AD5:AD35" si="14">X5*L5/3</f>
        <v>80</v>
      </c>
      <c r="AE5" s="27">
        <f t="shared" ref="AE5:AE35" si="15">Y5*M5/3</f>
        <v>133.33333333333334</v>
      </c>
      <c r="AF5" s="27">
        <f t="shared" ref="AF5:AF35" si="16">Z5*N5/3</f>
        <v>200</v>
      </c>
      <c r="AG5" s="27">
        <f t="shared" ref="AG5:AG35" si="17">AA5*O5/3</f>
        <v>280</v>
      </c>
      <c r="AH5" s="3" t="s">
        <v>392</v>
      </c>
      <c r="AI5" s="3"/>
      <c r="AJ5" s="3"/>
      <c r="AK5" s="3" t="s">
        <v>392</v>
      </c>
      <c r="AL5" s="3" t="s">
        <v>392</v>
      </c>
      <c r="AM5" s="17"/>
      <c r="AN5" s="89" cm="1">
        <f t="array" ref="AN5">IF(AH5="Oui",($A5/$B5)/(SUMPRODUCT((AH$4:AH$35="Oui")*($A$4:$A$35/$B$4:$B$35))),0)</f>
        <v>0.10172143974960877</v>
      </c>
      <c r="AO5" s="89" cm="1">
        <f t="array" ref="AO5">IF(AI5="Oui",($A5/$B5)/(SUMPRODUCT((AI$4:AI$35="Oui")*($A$4:$A$35/$B$4:$B$35))),0)</f>
        <v>0</v>
      </c>
      <c r="AP5" s="89" cm="1">
        <f t="array" ref="AP5">IF(AJ5="Oui",($A5/$B5)/(SUMPRODUCT((AJ$4:AJ$35="Oui")*($A$4:$A$35/$B$4:$B$35))),0)</f>
        <v>0</v>
      </c>
      <c r="AQ5" s="89" cm="1">
        <f t="array" ref="AQ5">IF(AK5="Oui",($A5/$B5)/(SUMPRODUCT((AK$4:AK$35="Oui")*($A$4:$A$35/$B$4:$B$35))),0)</f>
        <v>0.14546849647918286</v>
      </c>
      <c r="AR5" s="89" cm="1">
        <f t="array" ref="AR5">IF(AL5="Oui",($A5/$B5)/(SUMPRODUCT((AL$4:AL$35="Oui")*($A$4:$A$35/$B$4:$B$35))),0)</f>
        <v>0.13453533564841433</v>
      </c>
      <c r="AS5" s="89" cm="1">
        <f t="array" ref="AS5">IF(AM5="Oui",($A5/$B5)/(SUMPRODUCT((AM$4:AM$35="Oui")*($A$4:$A$35/$B$4:$B$35))),0)</f>
        <v>0</v>
      </c>
    </row>
    <row r="6" spans="1:45" ht="15.5">
      <c r="A6" s="5">
        <v>1</v>
      </c>
      <c r="B6" s="6">
        <v>2</v>
      </c>
      <c r="C6" s="3" t="s">
        <v>342</v>
      </c>
      <c r="D6" s="3" t="s">
        <v>451</v>
      </c>
      <c r="E6" s="3" t="s">
        <v>143</v>
      </c>
      <c r="F6" s="3"/>
      <c r="G6" s="3"/>
      <c r="H6" s="3" t="s">
        <v>393</v>
      </c>
      <c r="I6" s="3"/>
      <c r="J6" s="25">
        <f t="shared" si="4"/>
        <v>2</v>
      </c>
      <c r="K6" s="25">
        <f t="shared" si="4"/>
        <v>3</v>
      </c>
      <c r="L6" s="25">
        <f t="shared" si="4"/>
        <v>4</v>
      </c>
      <c r="M6" s="25">
        <f t="shared" si="4"/>
        <v>5</v>
      </c>
      <c r="N6" s="25">
        <f t="shared" si="4"/>
        <v>6</v>
      </c>
      <c r="O6" s="25">
        <f t="shared" si="4"/>
        <v>7</v>
      </c>
      <c r="P6" s="102">
        <f t="shared" si="5"/>
        <v>20</v>
      </c>
      <c r="Q6" s="102">
        <f t="shared" si="1"/>
        <v>26.666666666666668</v>
      </c>
      <c r="R6" s="102">
        <f t="shared" si="1"/>
        <v>30</v>
      </c>
      <c r="S6" s="102">
        <f t="shared" si="1"/>
        <v>32</v>
      </c>
      <c r="T6" s="102">
        <f t="shared" si="1"/>
        <v>33.333333333333336</v>
      </c>
      <c r="U6" s="102">
        <f t="shared" si="1"/>
        <v>34.285714285714285</v>
      </c>
      <c r="V6" s="11">
        <f t="shared" si="6"/>
        <v>15</v>
      </c>
      <c r="W6" s="11">
        <f t="shared" si="7"/>
        <v>30</v>
      </c>
      <c r="X6" s="11">
        <f t="shared" si="8"/>
        <v>60</v>
      </c>
      <c r="Y6" s="11">
        <f t="shared" si="9"/>
        <v>80</v>
      </c>
      <c r="Z6" s="11">
        <f t="shared" si="10"/>
        <v>100</v>
      </c>
      <c r="AA6" s="11">
        <f t="shared" si="11"/>
        <v>120</v>
      </c>
      <c r="AB6" s="27">
        <f t="shared" si="12"/>
        <v>10</v>
      </c>
      <c r="AC6" s="27">
        <f t="shared" si="13"/>
        <v>30</v>
      </c>
      <c r="AD6" s="27">
        <f t="shared" si="14"/>
        <v>80</v>
      </c>
      <c r="AE6" s="27">
        <f t="shared" si="15"/>
        <v>133.33333333333334</v>
      </c>
      <c r="AF6" s="27">
        <f t="shared" si="16"/>
        <v>200</v>
      </c>
      <c r="AG6" s="27">
        <f t="shared" si="17"/>
        <v>280</v>
      </c>
      <c r="AH6" s="3" t="s">
        <v>392</v>
      </c>
      <c r="AI6" s="3" t="s">
        <v>392</v>
      </c>
      <c r="AJ6" s="3"/>
      <c r="AK6" s="3"/>
      <c r="AL6" s="3"/>
      <c r="AM6" s="17"/>
      <c r="AN6" s="89" cm="1">
        <f t="array" ref="AN6">IF(AH6="Oui",($A6/$B6)/(SUMPRODUCT((AH$4:AH$35="Oui")*($A$4:$A$35/$B$4:$B$35))),0)</f>
        <v>0.10172143974960877</v>
      </c>
      <c r="AO6" s="89" cm="1">
        <f t="array" ref="AO6">IF(AI6="Oui",($A6/$B6)/(SUMPRODUCT((AI$4:AI$35="Oui")*($A$4:$A$35/$B$4:$B$35))),0)</f>
        <v>0.13393470396996202</v>
      </c>
      <c r="AP6" s="89" cm="1">
        <f t="array" ref="AP6">IF(AJ6="Oui",($A6/$B6)/(SUMPRODUCT((AJ$4:AJ$35="Oui")*($A$4:$A$35/$B$4:$B$35))),0)</f>
        <v>0</v>
      </c>
      <c r="AQ6" s="89" cm="1">
        <f t="array" ref="AQ6">IF(AK6="Oui",($A6/$B6)/(SUMPRODUCT((AK$4:AK$35="Oui")*($A$4:$A$35/$B$4:$B$35))),0)</f>
        <v>0</v>
      </c>
      <c r="AR6" s="89" cm="1">
        <f t="array" ref="AR6">IF(AL6="Oui",($A6/$B6)/(SUMPRODUCT((AL$4:AL$35="Oui")*($A$4:$A$35/$B$4:$B$35))),0)</f>
        <v>0</v>
      </c>
      <c r="AS6" s="89" cm="1">
        <f t="array" ref="AS6">IF(AM6="Oui",($A6/$B6)/(SUMPRODUCT((AM$4:AM$35="Oui")*($A$4:$A$35/$B$4:$B$35))),0)</f>
        <v>0</v>
      </c>
    </row>
    <row r="7" spans="1:45" ht="29">
      <c r="A7" s="5">
        <v>1</v>
      </c>
      <c r="B7" s="6">
        <v>2.5</v>
      </c>
      <c r="C7" s="3" t="s">
        <v>22</v>
      </c>
      <c r="D7" s="3" t="s">
        <v>451</v>
      </c>
      <c r="E7" s="3"/>
      <c r="F7" s="3"/>
      <c r="G7" s="3"/>
      <c r="H7" s="7" t="s">
        <v>394</v>
      </c>
      <c r="I7" s="3"/>
      <c r="J7" s="25">
        <f t="shared" si="4"/>
        <v>2</v>
      </c>
      <c r="K7" s="25">
        <f t="shared" si="4"/>
        <v>3</v>
      </c>
      <c r="L7" s="25">
        <f t="shared" si="4"/>
        <v>4</v>
      </c>
      <c r="M7" s="25">
        <f t="shared" si="4"/>
        <v>5</v>
      </c>
      <c r="N7" s="25">
        <f t="shared" si="4"/>
        <v>6</v>
      </c>
      <c r="O7" s="25">
        <f t="shared" si="4"/>
        <v>7</v>
      </c>
      <c r="P7" s="102">
        <f t="shared" si="5"/>
        <v>25</v>
      </c>
      <c r="Q7" s="102">
        <f t="shared" si="1"/>
        <v>33.333333333333336</v>
      </c>
      <c r="R7" s="102">
        <f t="shared" si="1"/>
        <v>37.5</v>
      </c>
      <c r="S7" s="102">
        <f t="shared" si="1"/>
        <v>40</v>
      </c>
      <c r="T7" s="102">
        <f t="shared" si="1"/>
        <v>41.666666666666671</v>
      </c>
      <c r="U7" s="102">
        <f t="shared" si="1"/>
        <v>42.857142857142861</v>
      </c>
      <c r="V7" s="11">
        <f t="shared" si="6"/>
        <v>15</v>
      </c>
      <c r="W7" s="11">
        <f t="shared" si="7"/>
        <v>40</v>
      </c>
      <c r="X7" s="11">
        <f t="shared" si="8"/>
        <v>60</v>
      </c>
      <c r="Y7" s="11">
        <f t="shared" si="9"/>
        <v>100</v>
      </c>
      <c r="Z7" s="11">
        <f t="shared" si="10"/>
        <v>125</v>
      </c>
      <c r="AA7" s="11">
        <f t="shared" si="11"/>
        <v>150</v>
      </c>
      <c r="AB7" s="27">
        <f t="shared" si="12"/>
        <v>10</v>
      </c>
      <c r="AC7" s="27">
        <f t="shared" si="13"/>
        <v>40</v>
      </c>
      <c r="AD7" s="27">
        <f t="shared" si="14"/>
        <v>80</v>
      </c>
      <c r="AE7" s="27">
        <f t="shared" si="15"/>
        <v>166.66666666666666</v>
      </c>
      <c r="AF7" s="27">
        <f t="shared" si="16"/>
        <v>250</v>
      </c>
      <c r="AG7" s="27">
        <f t="shared" si="17"/>
        <v>350</v>
      </c>
      <c r="AH7" s="3" t="s">
        <v>392</v>
      </c>
      <c r="AI7" s="3"/>
      <c r="AJ7" s="3"/>
      <c r="AK7" s="3"/>
      <c r="AL7" s="3"/>
      <c r="AM7" s="17" t="s">
        <v>392</v>
      </c>
      <c r="AN7" s="89" cm="1">
        <f t="array" ref="AN7">IF(AH7="Oui",($A7/$B7)/(SUMPRODUCT((AH$4:AH$35="Oui")*($A$4:$A$35/$B$4:$B$35))),0)</f>
        <v>8.137715179968702E-2</v>
      </c>
      <c r="AO7" s="89" cm="1">
        <f t="array" ref="AO7">IF(AI7="Oui",($A7/$B7)/(SUMPRODUCT((AI$4:AI$35="Oui")*($A$4:$A$35/$B$4:$B$35))),0)</f>
        <v>0</v>
      </c>
      <c r="AP7" s="89" cm="1">
        <f t="array" ref="AP7">IF(AJ7="Oui",($A7/$B7)/(SUMPRODUCT((AJ$4:AJ$35="Oui")*($A$4:$A$35/$B$4:$B$35))),0)</f>
        <v>0</v>
      </c>
      <c r="AQ7" s="89" cm="1">
        <f t="array" ref="AQ7">IF(AK7="Oui",($A7/$B7)/(SUMPRODUCT((AK$4:AK$35="Oui")*($A$4:$A$35/$B$4:$B$35))),0)</f>
        <v>0</v>
      </c>
      <c r="AR7" s="89" cm="1">
        <f t="array" ref="AR7">IF(AL7="Oui",($A7/$B7)/(SUMPRODUCT((AL$4:AL$35="Oui")*($A$4:$A$35/$B$4:$B$35))),0)</f>
        <v>0</v>
      </c>
      <c r="AS7" s="89" cm="1">
        <f t="array" ref="AS7">IF(AM7="Oui",($A7/$B7)/(SUMPRODUCT((AM$4:AM$35="Oui")*($A$4:$A$35/$B$4:$B$35))),0)</f>
        <v>0.1297419319706338</v>
      </c>
    </row>
    <row r="8" spans="1:45" ht="15.5">
      <c r="A8" s="5">
        <v>1</v>
      </c>
      <c r="B8" s="6">
        <v>2.5</v>
      </c>
      <c r="C8" s="3" t="s">
        <v>343</v>
      </c>
      <c r="D8" s="3" t="s">
        <v>451</v>
      </c>
      <c r="E8" s="3" t="s">
        <v>163</v>
      </c>
      <c r="F8" s="3"/>
      <c r="G8" s="3"/>
      <c r="H8" s="3" t="s">
        <v>300</v>
      </c>
      <c r="I8" s="3"/>
      <c r="J8" s="25">
        <f t="shared" si="4"/>
        <v>2</v>
      </c>
      <c r="K8" s="25">
        <f t="shared" si="4"/>
        <v>3</v>
      </c>
      <c r="L8" s="25">
        <f t="shared" si="4"/>
        <v>4</v>
      </c>
      <c r="M8" s="25">
        <f t="shared" si="4"/>
        <v>5</v>
      </c>
      <c r="N8" s="25">
        <f t="shared" si="4"/>
        <v>6</v>
      </c>
      <c r="O8" s="25">
        <f t="shared" si="4"/>
        <v>7</v>
      </c>
      <c r="P8" s="102">
        <f t="shared" si="5"/>
        <v>25</v>
      </c>
      <c r="Q8" s="102">
        <f t="shared" si="1"/>
        <v>33.333333333333336</v>
      </c>
      <c r="R8" s="102">
        <f t="shared" si="1"/>
        <v>37.5</v>
      </c>
      <c r="S8" s="102">
        <f t="shared" si="1"/>
        <v>40</v>
      </c>
      <c r="T8" s="102">
        <f t="shared" si="1"/>
        <v>41.666666666666671</v>
      </c>
      <c r="U8" s="102">
        <f t="shared" si="1"/>
        <v>42.857142857142861</v>
      </c>
      <c r="V8" s="11">
        <f t="shared" si="6"/>
        <v>15</v>
      </c>
      <c r="W8" s="11">
        <f t="shared" si="7"/>
        <v>40</v>
      </c>
      <c r="X8" s="11">
        <f t="shared" si="8"/>
        <v>60</v>
      </c>
      <c r="Y8" s="11">
        <f t="shared" si="9"/>
        <v>100</v>
      </c>
      <c r="Z8" s="11">
        <f t="shared" si="10"/>
        <v>125</v>
      </c>
      <c r="AA8" s="11">
        <f t="shared" si="11"/>
        <v>150</v>
      </c>
      <c r="AB8" s="27">
        <f t="shared" si="12"/>
        <v>10</v>
      </c>
      <c r="AC8" s="27">
        <f t="shared" si="13"/>
        <v>40</v>
      </c>
      <c r="AD8" s="27">
        <f t="shared" si="14"/>
        <v>80</v>
      </c>
      <c r="AE8" s="27">
        <f t="shared" si="15"/>
        <v>166.66666666666666</v>
      </c>
      <c r="AF8" s="27">
        <f t="shared" si="16"/>
        <v>250</v>
      </c>
      <c r="AG8" s="27">
        <f t="shared" si="17"/>
        <v>350</v>
      </c>
      <c r="AH8" s="3" t="s">
        <v>392</v>
      </c>
      <c r="AI8" s="3"/>
      <c r="AJ8" s="3"/>
      <c r="AK8" s="3"/>
      <c r="AL8" s="3" t="s">
        <v>392</v>
      </c>
      <c r="AM8" s="17"/>
      <c r="AN8" s="89" cm="1">
        <f t="array" ref="AN8">IF(AH8="Oui",($A8/$B8)/(SUMPRODUCT((AH$4:AH$35="Oui")*($A$4:$A$35/$B$4:$B$35))),0)</f>
        <v>8.137715179968702E-2</v>
      </c>
      <c r="AO8" s="89" cm="1">
        <f t="array" ref="AO8">IF(AI8="Oui",($A8/$B8)/(SUMPRODUCT((AI$4:AI$35="Oui")*($A$4:$A$35/$B$4:$B$35))),0)</f>
        <v>0</v>
      </c>
      <c r="AP8" s="89" cm="1">
        <f t="array" ref="AP8">IF(AJ8="Oui",($A8/$B8)/(SUMPRODUCT((AJ$4:AJ$35="Oui")*($A$4:$A$35/$B$4:$B$35))),0)</f>
        <v>0</v>
      </c>
      <c r="AQ8" s="89" cm="1">
        <f t="array" ref="AQ8">IF(AK8="Oui",($A8/$B8)/(SUMPRODUCT((AK$4:AK$35="Oui")*($A$4:$A$35/$B$4:$B$35))),0)</f>
        <v>0</v>
      </c>
      <c r="AR8" s="89" cm="1">
        <f t="array" ref="AR8">IF(AL8="Oui",($A8/$B8)/(SUMPRODUCT((AL$4:AL$35="Oui")*($A$4:$A$35/$B$4:$B$35))),0)</f>
        <v>0.10762826851873147</v>
      </c>
      <c r="AS8" s="89" cm="1">
        <f t="array" ref="AS8">IF(AM8="Oui",($A8/$B8)/(SUMPRODUCT((AM$4:AM$35="Oui")*($A$4:$A$35/$B$4:$B$35))),0)</f>
        <v>0</v>
      </c>
    </row>
    <row r="9" spans="1:45" ht="43.5">
      <c r="A9" s="5">
        <v>2</v>
      </c>
      <c r="B9" s="6">
        <v>3.75</v>
      </c>
      <c r="C9" s="3" t="s">
        <v>24</v>
      </c>
      <c r="D9" s="3" t="s">
        <v>452</v>
      </c>
      <c r="E9" s="3" t="s">
        <v>146</v>
      </c>
      <c r="F9" s="3" t="s">
        <v>143</v>
      </c>
      <c r="G9" s="3"/>
      <c r="H9" s="7" t="s">
        <v>395</v>
      </c>
      <c r="I9" s="7" t="s">
        <v>344</v>
      </c>
      <c r="J9" s="25">
        <f t="shared" si="4"/>
        <v>3</v>
      </c>
      <c r="K9" s="25">
        <f t="shared" si="4"/>
        <v>4</v>
      </c>
      <c r="L9" s="25">
        <f t="shared" si="4"/>
        <v>5</v>
      </c>
      <c r="M9" s="25">
        <f t="shared" si="4"/>
        <v>6</v>
      </c>
      <c r="N9" s="25">
        <f t="shared" si="4"/>
        <v>7</v>
      </c>
      <c r="O9" s="25">
        <f t="shared" si="4"/>
        <v>8</v>
      </c>
      <c r="P9" s="102">
        <f t="shared" si="5"/>
        <v>25</v>
      </c>
      <c r="Q9" s="102">
        <f t="shared" si="1"/>
        <v>37.5</v>
      </c>
      <c r="R9" s="102">
        <f t="shared" si="1"/>
        <v>45</v>
      </c>
      <c r="S9" s="102">
        <f t="shared" si="1"/>
        <v>50</v>
      </c>
      <c r="T9" s="102">
        <f t="shared" si="1"/>
        <v>53.571428571428569</v>
      </c>
      <c r="U9" s="102">
        <f t="shared" si="1"/>
        <v>56.25</v>
      </c>
      <c r="V9" s="11">
        <f t="shared" si="6"/>
        <v>15</v>
      </c>
      <c r="W9" s="11">
        <f t="shared" si="7"/>
        <v>40</v>
      </c>
      <c r="X9" s="11">
        <f t="shared" si="8"/>
        <v>75</v>
      </c>
      <c r="Y9" s="11">
        <f t="shared" si="9"/>
        <v>120</v>
      </c>
      <c r="Z9" s="11">
        <f t="shared" si="10"/>
        <v>150</v>
      </c>
      <c r="AA9" s="11">
        <f t="shared" si="11"/>
        <v>180</v>
      </c>
      <c r="AB9" s="27">
        <f t="shared" si="12"/>
        <v>15</v>
      </c>
      <c r="AC9" s="27">
        <f t="shared" si="13"/>
        <v>53.333333333333336</v>
      </c>
      <c r="AD9" s="27">
        <f t="shared" si="14"/>
        <v>125</v>
      </c>
      <c r="AE9" s="27">
        <f t="shared" si="15"/>
        <v>240</v>
      </c>
      <c r="AF9" s="27">
        <f t="shared" si="16"/>
        <v>350</v>
      </c>
      <c r="AG9" s="27">
        <f t="shared" si="17"/>
        <v>480</v>
      </c>
      <c r="AH9" s="3" t="s">
        <v>392</v>
      </c>
      <c r="AI9" s="3"/>
      <c r="AJ9" s="3" t="s">
        <v>392</v>
      </c>
      <c r="AK9" s="3"/>
      <c r="AL9" s="3" t="s">
        <v>392</v>
      </c>
      <c r="AM9" s="17"/>
      <c r="AN9" s="89" cm="1">
        <f t="array" ref="AN9">IF(AH9="Oui",($A9/$B9)/(SUMPRODUCT((AH$4:AH$35="Oui")*($A$4:$A$35/$B$4:$B$35))),0)</f>
        <v>0.10850286906624936</v>
      </c>
      <c r="AO9" s="89" cm="1">
        <f t="array" ref="AO9">IF(AI9="Oui",($A9/$B9)/(SUMPRODUCT((AI$4:AI$35="Oui")*($A$4:$A$35/$B$4:$B$35))),0)</f>
        <v>0</v>
      </c>
      <c r="AP9" s="89" cm="1">
        <f t="array" ref="AP9">IF(AJ9="Oui",($A9/$B9)/(SUMPRODUCT((AJ$4:AJ$35="Oui")*($A$4:$A$35/$B$4:$B$35))),0)</f>
        <v>0.12770725567545169</v>
      </c>
      <c r="AQ9" s="89" cm="1">
        <f t="array" ref="AQ9">IF(AK9="Oui",($A9/$B9)/(SUMPRODUCT((AK$4:AK$35="Oui")*($A$4:$A$35/$B$4:$B$35))),0)</f>
        <v>0</v>
      </c>
      <c r="AR9" s="89" cm="1">
        <f t="array" ref="AR9">IF(AL9="Oui",($A9/$B9)/(SUMPRODUCT((AL$4:AL$35="Oui")*($A$4:$A$35/$B$4:$B$35))),0)</f>
        <v>0.14350435802497527</v>
      </c>
      <c r="AS9" s="89" cm="1">
        <f t="array" ref="AS9">IF(AM9="Oui",($A9/$B9)/(SUMPRODUCT((AM$4:AM$35="Oui")*($A$4:$A$35/$B$4:$B$35))),0)</f>
        <v>0</v>
      </c>
    </row>
    <row r="10" spans="1:45" ht="43.5">
      <c r="A10" s="5">
        <v>2</v>
      </c>
      <c r="B10" s="6">
        <v>3.75</v>
      </c>
      <c r="C10" s="3" t="s">
        <v>345</v>
      </c>
      <c r="D10" s="3" t="s">
        <v>452</v>
      </c>
      <c r="E10" s="3" t="s">
        <v>143</v>
      </c>
      <c r="F10" s="3" t="s">
        <v>146</v>
      </c>
      <c r="G10" s="3"/>
      <c r="H10" s="8" t="s">
        <v>396</v>
      </c>
      <c r="I10" s="7" t="s">
        <v>344</v>
      </c>
      <c r="J10" s="25">
        <f t="shared" si="4"/>
        <v>3</v>
      </c>
      <c r="K10" s="25">
        <f t="shared" si="4"/>
        <v>4</v>
      </c>
      <c r="L10" s="25">
        <f t="shared" si="4"/>
        <v>5</v>
      </c>
      <c r="M10" s="25">
        <f t="shared" si="4"/>
        <v>6</v>
      </c>
      <c r="N10" s="25">
        <f t="shared" si="4"/>
        <v>7</v>
      </c>
      <c r="O10" s="25">
        <f t="shared" si="4"/>
        <v>8</v>
      </c>
      <c r="P10" s="102">
        <f t="shared" si="5"/>
        <v>25</v>
      </c>
      <c r="Q10" s="102">
        <f t="shared" si="1"/>
        <v>37.5</v>
      </c>
      <c r="R10" s="102">
        <f t="shared" si="1"/>
        <v>45</v>
      </c>
      <c r="S10" s="102">
        <f t="shared" si="1"/>
        <v>50</v>
      </c>
      <c r="T10" s="102">
        <f t="shared" si="1"/>
        <v>53.571428571428569</v>
      </c>
      <c r="U10" s="102">
        <f t="shared" si="1"/>
        <v>56.25</v>
      </c>
      <c r="V10" s="11">
        <f t="shared" si="6"/>
        <v>15</v>
      </c>
      <c r="W10" s="11">
        <f t="shared" si="7"/>
        <v>40</v>
      </c>
      <c r="X10" s="11">
        <f t="shared" si="8"/>
        <v>75</v>
      </c>
      <c r="Y10" s="11">
        <f t="shared" si="9"/>
        <v>120</v>
      </c>
      <c r="Z10" s="11">
        <f t="shared" si="10"/>
        <v>150</v>
      </c>
      <c r="AA10" s="11">
        <f t="shared" si="11"/>
        <v>180</v>
      </c>
      <c r="AB10" s="27">
        <f t="shared" si="12"/>
        <v>15</v>
      </c>
      <c r="AC10" s="27">
        <f t="shared" si="13"/>
        <v>53.333333333333336</v>
      </c>
      <c r="AD10" s="27">
        <f t="shared" si="14"/>
        <v>125</v>
      </c>
      <c r="AE10" s="27">
        <f t="shared" si="15"/>
        <v>240</v>
      </c>
      <c r="AF10" s="27">
        <f t="shared" si="16"/>
        <v>350</v>
      </c>
      <c r="AG10" s="27">
        <f t="shared" si="17"/>
        <v>480</v>
      </c>
      <c r="AH10" s="3"/>
      <c r="AI10" s="3"/>
      <c r="AJ10" s="3" t="s">
        <v>392</v>
      </c>
      <c r="AK10" s="3"/>
      <c r="AL10" s="3"/>
      <c r="AM10" s="17" t="s">
        <v>392</v>
      </c>
      <c r="AN10" s="89" cm="1">
        <f t="array" ref="AN10">IF(AH10="Oui",($A10/$B10)/(SUMPRODUCT((AH$4:AH$35="Oui")*($A$4:$A$35/$B$4:$B$35))),0)</f>
        <v>0</v>
      </c>
      <c r="AO10" s="89" cm="1">
        <f t="array" ref="AO10">IF(AI10="Oui",($A10/$B10)/(SUMPRODUCT((AI$4:AI$35="Oui")*($A$4:$A$35/$B$4:$B$35))),0)</f>
        <v>0</v>
      </c>
      <c r="AP10" s="89" cm="1">
        <f t="array" ref="AP10">IF(AJ10="Oui",($A10/$B10)/(SUMPRODUCT((AJ$4:AJ$35="Oui")*($A$4:$A$35/$B$4:$B$35))),0)</f>
        <v>0.12770725567545169</v>
      </c>
      <c r="AQ10" s="89" cm="1">
        <f t="array" ref="AQ10">IF(AK10="Oui",($A10/$B10)/(SUMPRODUCT((AK$4:AK$35="Oui")*($A$4:$A$35/$B$4:$B$35))),0)</f>
        <v>0</v>
      </c>
      <c r="AR10" s="89" cm="1">
        <f t="array" ref="AR10">IF(AL10="Oui",($A10/$B10)/(SUMPRODUCT((AL$4:AL$35="Oui")*($A$4:$A$35/$B$4:$B$35))),0)</f>
        <v>0</v>
      </c>
      <c r="AS10" s="89" cm="1">
        <f t="array" ref="AS10">IF(AM10="Oui",($A10/$B10)/(SUMPRODUCT((AM$4:AM$35="Oui")*($A$4:$A$35/$B$4:$B$35))),0)</f>
        <v>0.17298924262751172</v>
      </c>
    </row>
    <row r="11" spans="1:45" ht="43.5">
      <c r="A11" s="5">
        <v>2</v>
      </c>
      <c r="B11" s="6">
        <v>3.75</v>
      </c>
      <c r="C11" s="3" t="s">
        <v>346</v>
      </c>
      <c r="D11" s="3" t="s">
        <v>452</v>
      </c>
      <c r="E11" s="3" t="s">
        <v>163</v>
      </c>
      <c r="F11" s="3" t="s">
        <v>160</v>
      </c>
      <c r="G11" s="7" t="s">
        <v>124</v>
      </c>
      <c r="H11" s="7" t="s">
        <v>397</v>
      </c>
      <c r="I11" s="7" t="s">
        <v>344</v>
      </c>
      <c r="J11" s="25">
        <f t="shared" si="4"/>
        <v>3</v>
      </c>
      <c r="K11" s="25">
        <f t="shared" si="4"/>
        <v>4</v>
      </c>
      <c r="L11" s="25">
        <f t="shared" si="4"/>
        <v>5</v>
      </c>
      <c r="M11" s="25">
        <f t="shared" si="4"/>
        <v>6</v>
      </c>
      <c r="N11" s="25">
        <f t="shared" si="4"/>
        <v>7</v>
      </c>
      <c r="O11" s="25">
        <f t="shared" si="4"/>
        <v>8</v>
      </c>
      <c r="P11" s="102">
        <f t="shared" si="5"/>
        <v>25</v>
      </c>
      <c r="Q11" s="102">
        <f t="shared" si="1"/>
        <v>37.5</v>
      </c>
      <c r="R11" s="102">
        <f t="shared" si="1"/>
        <v>45</v>
      </c>
      <c r="S11" s="102">
        <f t="shared" si="1"/>
        <v>50</v>
      </c>
      <c r="T11" s="102">
        <f t="shared" si="1"/>
        <v>53.571428571428569</v>
      </c>
      <c r="U11" s="102">
        <f t="shared" si="1"/>
        <v>56.25</v>
      </c>
      <c r="V11" s="11">
        <f t="shared" si="6"/>
        <v>15</v>
      </c>
      <c r="W11" s="11">
        <f t="shared" si="7"/>
        <v>40</v>
      </c>
      <c r="X11" s="11">
        <f t="shared" si="8"/>
        <v>75</v>
      </c>
      <c r="Y11" s="11">
        <f t="shared" si="9"/>
        <v>120</v>
      </c>
      <c r="Z11" s="11">
        <f t="shared" si="10"/>
        <v>150</v>
      </c>
      <c r="AA11" s="11">
        <f t="shared" si="11"/>
        <v>180</v>
      </c>
      <c r="AB11" s="27">
        <f t="shared" si="12"/>
        <v>15</v>
      </c>
      <c r="AC11" s="27">
        <f t="shared" si="13"/>
        <v>53.333333333333336</v>
      </c>
      <c r="AD11" s="27">
        <f t="shared" si="14"/>
        <v>125</v>
      </c>
      <c r="AE11" s="27">
        <f t="shared" si="15"/>
        <v>240</v>
      </c>
      <c r="AF11" s="27">
        <f t="shared" si="16"/>
        <v>350</v>
      </c>
      <c r="AG11" s="27">
        <f t="shared" si="17"/>
        <v>480</v>
      </c>
      <c r="AH11" s="3"/>
      <c r="AI11" s="3" t="s">
        <v>392</v>
      </c>
      <c r="AJ11" s="3" t="s">
        <v>392</v>
      </c>
      <c r="AK11" s="3"/>
      <c r="AL11" s="3" t="s">
        <v>392</v>
      </c>
      <c r="AM11" s="17"/>
      <c r="AN11" s="89" cm="1">
        <f t="array" ref="AN11">IF(AH11="Oui",($A11/$B11)/(SUMPRODUCT((AH$4:AH$35="Oui")*($A$4:$A$35/$B$4:$B$35))),0)</f>
        <v>0</v>
      </c>
      <c r="AO11" s="89" cm="1">
        <f t="array" ref="AO11">IF(AI11="Oui",($A11/$B11)/(SUMPRODUCT((AI$4:AI$35="Oui")*($A$4:$A$35/$B$4:$B$35))),0)</f>
        <v>0.14286368423462614</v>
      </c>
      <c r="AP11" s="89" cm="1">
        <f t="array" ref="AP11">IF(AJ11="Oui",($A11/$B11)/(SUMPRODUCT((AJ$4:AJ$35="Oui")*($A$4:$A$35/$B$4:$B$35))),0)</f>
        <v>0.12770725567545169</v>
      </c>
      <c r="AQ11" s="89" cm="1">
        <f t="array" ref="AQ11">IF(AK11="Oui",($A11/$B11)/(SUMPRODUCT((AK$4:AK$35="Oui")*($A$4:$A$35/$B$4:$B$35))),0)</f>
        <v>0</v>
      </c>
      <c r="AR11" s="89" cm="1">
        <f t="array" ref="AR11">IF(AL11="Oui",($A11/$B11)/(SUMPRODUCT((AL$4:AL$35="Oui")*($A$4:$A$35/$B$4:$B$35))),0)</f>
        <v>0.14350435802497527</v>
      </c>
      <c r="AS11" s="89" cm="1">
        <f t="array" ref="AS11">IF(AM11="Oui",($A11/$B11)/(SUMPRODUCT((AM$4:AM$35="Oui")*($A$4:$A$35/$B$4:$B$35))),0)</f>
        <v>0</v>
      </c>
    </row>
    <row r="12" spans="1:45" ht="43.5">
      <c r="A12" s="5">
        <v>2</v>
      </c>
      <c r="B12" s="6">
        <v>3.75</v>
      </c>
      <c r="C12" s="3" t="s">
        <v>347</v>
      </c>
      <c r="D12" s="3" t="s">
        <v>452</v>
      </c>
      <c r="E12" s="3" t="s">
        <v>124</v>
      </c>
      <c r="F12" s="3" t="s">
        <v>163</v>
      </c>
      <c r="G12" s="7" t="s">
        <v>160</v>
      </c>
      <c r="H12" s="7" t="s">
        <v>398</v>
      </c>
      <c r="I12" s="7" t="s">
        <v>344</v>
      </c>
      <c r="J12" s="25">
        <f t="shared" si="4"/>
        <v>3</v>
      </c>
      <c r="K12" s="25">
        <f t="shared" si="4"/>
        <v>4</v>
      </c>
      <c r="L12" s="25">
        <f t="shared" si="4"/>
        <v>5</v>
      </c>
      <c r="M12" s="25">
        <f t="shared" si="4"/>
        <v>6</v>
      </c>
      <c r="N12" s="25">
        <f t="shared" si="4"/>
        <v>7</v>
      </c>
      <c r="O12" s="25">
        <f t="shared" si="4"/>
        <v>8</v>
      </c>
      <c r="P12" s="102">
        <f t="shared" si="5"/>
        <v>25</v>
      </c>
      <c r="Q12" s="102">
        <f t="shared" si="1"/>
        <v>37.5</v>
      </c>
      <c r="R12" s="102">
        <f t="shared" si="1"/>
        <v>45</v>
      </c>
      <c r="S12" s="102">
        <f t="shared" si="1"/>
        <v>50</v>
      </c>
      <c r="T12" s="102">
        <f t="shared" si="1"/>
        <v>53.571428571428569</v>
      </c>
      <c r="U12" s="102">
        <f t="shared" si="1"/>
        <v>56.25</v>
      </c>
      <c r="V12" s="11">
        <f t="shared" si="6"/>
        <v>15</v>
      </c>
      <c r="W12" s="11">
        <f t="shared" si="7"/>
        <v>40</v>
      </c>
      <c r="X12" s="11">
        <f t="shared" si="8"/>
        <v>75</v>
      </c>
      <c r="Y12" s="11">
        <f t="shared" si="9"/>
        <v>120</v>
      </c>
      <c r="Z12" s="11">
        <f t="shared" si="10"/>
        <v>150</v>
      </c>
      <c r="AA12" s="11">
        <f t="shared" si="11"/>
        <v>180</v>
      </c>
      <c r="AB12" s="27">
        <f t="shared" si="12"/>
        <v>15</v>
      </c>
      <c r="AC12" s="27">
        <f t="shared" si="13"/>
        <v>53.333333333333336</v>
      </c>
      <c r="AD12" s="27">
        <f t="shared" si="14"/>
        <v>125</v>
      </c>
      <c r="AE12" s="27">
        <f t="shared" si="15"/>
        <v>240</v>
      </c>
      <c r="AF12" s="27">
        <f t="shared" si="16"/>
        <v>350</v>
      </c>
      <c r="AG12" s="27">
        <f t="shared" si="17"/>
        <v>480</v>
      </c>
      <c r="AH12" s="3"/>
      <c r="AI12" s="3"/>
      <c r="AJ12" s="3" t="s">
        <v>392</v>
      </c>
      <c r="AK12" s="3" t="s">
        <v>392</v>
      </c>
      <c r="AL12" s="3"/>
      <c r="AM12" s="17"/>
      <c r="AN12" s="89" cm="1">
        <f t="array" ref="AN12">IF(AH12="Oui",($A12/$B12)/(SUMPRODUCT((AH$4:AH$35="Oui")*($A$4:$A$35/$B$4:$B$35))),0)</f>
        <v>0</v>
      </c>
      <c r="AO12" s="89" cm="1">
        <f t="array" ref="AO12">IF(AI12="Oui",($A12/$B12)/(SUMPRODUCT((AI$4:AI$35="Oui")*($A$4:$A$35/$B$4:$B$35))),0)</f>
        <v>0</v>
      </c>
      <c r="AP12" s="89" cm="1">
        <f t="array" ref="AP12">IF(AJ12="Oui",($A12/$B12)/(SUMPRODUCT((AJ$4:AJ$35="Oui")*($A$4:$A$35/$B$4:$B$35))),0)</f>
        <v>0.12770725567545169</v>
      </c>
      <c r="AQ12" s="89" cm="1">
        <f t="array" ref="AQ12">IF(AK12="Oui",($A12/$B12)/(SUMPRODUCT((AK$4:AK$35="Oui")*($A$4:$A$35/$B$4:$B$35))),0)</f>
        <v>0.15516639624446171</v>
      </c>
      <c r="AR12" s="89" cm="1">
        <f t="array" ref="AR12">IF(AL12="Oui",($A12/$B12)/(SUMPRODUCT((AL$4:AL$35="Oui")*($A$4:$A$35/$B$4:$B$35))),0)</f>
        <v>0</v>
      </c>
      <c r="AS12" s="89" cm="1">
        <f t="array" ref="AS12">IF(AM12="Oui",($A12/$B12)/(SUMPRODUCT((AM$4:AM$35="Oui")*($A$4:$A$35/$B$4:$B$35))),0)</f>
        <v>0</v>
      </c>
    </row>
    <row r="13" spans="1:45" ht="43.5">
      <c r="A13" s="5">
        <v>2</v>
      </c>
      <c r="B13" s="6">
        <v>3.75</v>
      </c>
      <c r="C13" s="3" t="s">
        <v>25</v>
      </c>
      <c r="D13" s="3" t="s">
        <v>452</v>
      </c>
      <c r="E13" s="3" t="s">
        <v>160</v>
      </c>
      <c r="F13" s="3" t="s">
        <v>124</v>
      </c>
      <c r="G13" s="7" t="s">
        <v>163</v>
      </c>
      <c r="H13" s="7" t="s">
        <v>399</v>
      </c>
      <c r="I13" s="7" t="s">
        <v>344</v>
      </c>
      <c r="J13" s="25">
        <f t="shared" si="4"/>
        <v>3</v>
      </c>
      <c r="K13" s="25">
        <f t="shared" si="4"/>
        <v>4</v>
      </c>
      <c r="L13" s="25">
        <f t="shared" si="4"/>
        <v>5</v>
      </c>
      <c r="M13" s="25">
        <f t="shared" si="4"/>
        <v>6</v>
      </c>
      <c r="N13" s="25">
        <f t="shared" si="4"/>
        <v>7</v>
      </c>
      <c r="O13" s="25">
        <f t="shared" si="4"/>
        <v>8</v>
      </c>
      <c r="P13" s="102">
        <f t="shared" si="5"/>
        <v>25</v>
      </c>
      <c r="Q13" s="102">
        <f t="shared" si="1"/>
        <v>37.5</v>
      </c>
      <c r="R13" s="102">
        <f t="shared" si="1"/>
        <v>45</v>
      </c>
      <c r="S13" s="102">
        <f t="shared" si="1"/>
        <v>50</v>
      </c>
      <c r="T13" s="102">
        <f t="shared" si="1"/>
        <v>53.571428571428569</v>
      </c>
      <c r="U13" s="102">
        <f t="shared" si="1"/>
        <v>56.25</v>
      </c>
      <c r="V13" s="11">
        <f t="shared" si="6"/>
        <v>15</v>
      </c>
      <c r="W13" s="11">
        <f t="shared" si="7"/>
        <v>40</v>
      </c>
      <c r="X13" s="11">
        <f t="shared" si="8"/>
        <v>75</v>
      </c>
      <c r="Y13" s="11">
        <f t="shared" si="9"/>
        <v>120</v>
      </c>
      <c r="Z13" s="11">
        <f t="shared" si="10"/>
        <v>150</v>
      </c>
      <c r="AA13" s="11">
        <f t="shared" si="11"/>
        <v>180</v>
      </c>
      <c r="AB13" s="27">
        <f t="shared" si="12"/>
        <v>15</v>
      </c>
      <c r="AC13" s="27">
        <f t="shared" si="13"/>
        <v>53.333333333333336</v>
      </c>
      <c r="AD13" s="27">
        <f t="shared" si="14"/>
        <v>125</v>
      </c>
      <c r="AE13" s="27">
        <f t="shared" si="15"/>
        <v>240</v>
      </c>
      <c r="AF13" s="27">
        <f t="shared" si="16"/>
        <v>350</v>
      </c>
      <c r="AG13" s="27">
        <f t="shared" si="17"/>
        <v>480</v>
      </c>
      <c r="AH13" s="3"/>
      <c r="AI13" s="3"/>
      <c r="AJ13" s="3" t="s">
        <v>392</v>
      </c>
      <c r="AK13" s="3" t="s">
        <v>392</v>
      </c>
      <c r="AL13" s="3"/>
      <c r="AM13" s="17" t="s">
        <v>392</v>
      </c>
      <c r="AN13" s="89" cm="1">
        <f t="array" ref="AN13">IF(AH13="Oui",($A13/$B13)/(SUMPRODUCT((AH$4:AH$35="Oui")*($A$4:$A$35/$B$4:$B$35))),0)</f>
        <v>0</v>
      </c>
      <c r="AO13" s="89" cm="1">
        <f t="array" ref="AO13">IF(AI13="Oui",($A13/$B13)/(SUMPRODUCT((AI$4:AI$35="Oui")*($A$4:$A$35/$B$4:$B$35))),0)</f>
        <v>0</v>
      </c>
      <c r="AP13" s="89" cm="1">
        <f t="array" ref="AP13">IF(AJ13="Oui",($A13/$B13)/(SUMPRODUCT((AJ$4:AJ$35="Oui")*($A$4:$A$35/$B$4:$B$35))),0)</f>
        <v>0.12770725567545169</v>
      </c>
      <c r="AQ13" s="89" cm="1">
        <f t="array" ref="AQ13">IF(AK13="Oui",($A13/$B13)/(SUMPRODUCT((AK$4:AK$35="Oui")*($A$4:$A$35/$B$4:$B$35))),0)</f>
        <v>0.15516639624446171</v>
      </c>
      <c r="AR13" s="89" cm="1">
        <f t="array" ref="AR13">IF(AL13="Oui",($A13/$B13)/(SUMPRODUCT((AL$4:AL$35="Oui")*($A$4:$A$35/$B$4:$B$35))),0)</f>
        <v>0</v>
      </c>
      <c r="AS13" s="89" cm="1">
        <f t="array" ref="AS13">IF(AM13="Oui",($A13/$B13)/(SUMPRODUCT((AM$4:AM$35="Oui")*($A$4:$A$35/$B$4:$B$35))),0)</f>
        <v>0.17298924262751172</v>
      </c>
    </row>
    <row r="14" spans="1:45" ht="43.5">
      <c r="A14" s="5">
        <v>2</v>
      </c>
      <c r="B14" s="6">
        <v>3.75</v>
      </c>
      <c r="C14" s="3" t="s">
        <v>348</v>
      </c>
      <c r="D14" s="3" t="s">
        <v>452</v>
      </c>
      <c r="E14" s="3" t="s">
        <v>167</v>
      </c>
      <c r="F14" s="3" t="s">
        <v>193</v>
      </c>
      <c r="H14" s="7" t="s">
        <v>400</v>
      </c>
      <c r="I14" s="7" t="s">
        <v>344</v>
      </c>
      <c r="J14" s="25">
        <f t="shared" si="4"/>
        <v>3</v>
      </c>
      <c r="K14" s="25">
        <f t="shared" si="4"/>
        <v>4</v>
      </c>
      <c r="L14" s="25">
        <f t="shared" si="4"/>
        <v>5</v>
      </c>
      <c r="M14" s="25">
        <f t="shared" si="4"/>
        <v>6</v>
      </c>
      <c r="N14" s="25">
        <f t="shared" si="4"/>
        <v>7</v>
      </c>
      <c r="O14" s="25">
        <f t="shared" si="4"/>
        <v>8</v>
      </c>
      <c r="P14" s="102">
        <f t="shared" si="5"/>
        <v>25</v>
      </c>
      <c r="Q14" s="102">
        <f t="shared" si="1"/>
        <v>37.5</v>
      </c>
      <c r="R14" s="102">
        <f t="shared" si="1"/>
        <v>45</v>
      </c>
      <c r="S14" s="102">
        <f t="shared" si="1"/>
        <v>50</v>
      </c>
      <c r="T14" s="102">
        <f t="shared" si="1"/>
        <v>53.571428571428569</v>
      </c>
      <c r="U14" s="102">
        <f t="shared" si="1"/>
        <v>56.25</v>
      </c>
      <c r="V14" s="11">
        <f t="shared" si="6"/>
        <v>15</v>
      </c>
      <c r="W14" s="11">
        <f t="shared" si="7"/>
        <v>40</v>
      </c>
      <c r="X14" s="11">
        <f t="shared" si="8"/>
        <v>75</v>
      </c>
      <c r="Y14" s="11">
        <f t="shared" si="9"/>
        <v>120</v>
      </c>
      <c r="Z14" s="11">
        <f t="shared" si="10"/>
        <v>150</v>
      </c>
      <c r="AA14" s="11">
        <f t="shared" si="11"/>
        <v>180</v>
      </c>
      <c r="AB14" s="27">
        <f t="shared" si="12"/>
        <v>15</v>
      </c>
      <c r="AC14" s="27">
        <f t="shared" si="13"/>
        <v>53.333333333333336</v>
      </c>
      <c r="AD14" s="27">
        <f t="shared" si="14"/>
        <v>125</v>
      </c>
      <c r="AE14" s="27">
        <f t="shared" si="15"/>
        <v>240</v>
      </c>
      <c r="AF14" s="27">
        <f t="shared" si="16"/>
        <v>350</v>
      </c>
      <c r="AG14" s="27">
        <f t="shared" si="17"/>
        <v>480</v>
      </c>
      <c r="AH14" s="3"/>
      <c r="AI14" s="3" t="s">
        <v>392</v>
      </c>
      <c r="AJ14" s="3"/>
      <c r="AK14" s="3"/>
      <c r="AL14" s="3"/>
      <c r="AM14" s="17"/>
      <c r="AN14" s="89" cm="1">
        <f t="array" ref="AN14">IF(AH14="Oui",($A14/$B14)/(SUMPRODUCT((AH$4:AH$35="Oui")*($A$4:$A$35/$B$4:$B$35))),0)</f>
        <v>0</v>
      </c>
      <c r="AO14" s="89" cm="1">
        <f t="array" ref="AO14">IF(AI14="Oui",($A14/$B14)/(SUMPRODUCT((AI$4:AI$35="Oui")*($A$4:$A$35/$B$4:$B$35))),0)</f>
        <v>0.14286368423462614</v>
      </c>
      <c r="AP14" s="89" cm="1">
        <f t="array" ref="AP14">IF(AJ14="Oui",($A14/$B14)/(SUMPRODUCT((AJ$4:AJ$35="Oui")*($A$4:$A$35/$B$4:$B$35))),0)</f>
        <v>0</v>
      </c>
      <c r="AQ14" s="89" cm="1">
        <f t="array" ref="AQ14">IF(AK14="Oui",($A14/$B14)/(SUMPRODUCT((AK$4:AK$35="Oui")*($A$4:$A$35/$B$4:$B$35))),0)</f>
        <v>0</v>
      </c>
      <c r="AR14" s="89" cm="1">
        <f t="array" ref="AR14">IF(AL14="Oui",($A14/$B14)/(SUMPRODUCT((AL$4:AL$35="Oui")*($A$4:$A$35/$B$4:$B$35))),0)</f>
        <v>0</v>
      </c>
      <c r="AS14" s="89" cm="1">
        <f t="array" ref="AS14">IF(AM14="Oui",($A14/$B14)/(SUMPRODUCT((AM$4:AM$35="Oui")*($A$4:$A$35/$B$4:$B$35))),0)</f>
        <v>0</v>
      </c>
    </row>
    <row r="15" spans="1:45" ht="15.5">
      <c r="A15" s="5">
        <v>2</v>
      </c>
      <c r="B15" s="6">
        <v>3.75</v>
      </c>
      <c r="C15" s="3" t="s">
        <v>349</v>
      </c>
      <c r="D15" s="3" t="s">
        <v>452</v>
      </c>
      <c r="E15" s="3"/>
      <c r="F15" s="3"/>
      <c r="G15" s="3" t="s">
        <v>143</v>
      </c>
      <c r="H15" s="3" t="s">
        <v>350</v>
      </c>
      <c r="I15" s="3" t="s">
        <v>351</v>
      </c>
      <c r="J15" s="25">
        <f t="shared" si="4"/>
        <v>3</v>
      </c>
      <c r="K15" s="25">
        <f t="shared" si="4"/>
        <v>4</v>
      </c>
      <c r="L15" s="25">
        <f t="shared" si="4"/>
        <v>5</v>
      </c>
      <c r="M15" s="25">
        <f t="shared" si="4"/>
        <v>6</v>
      </c>
      <c r="N15" s="25">
        <f t="shared" si="4"/>
        <v>7</v>
      </c>
      <c r="O15" s="25">
        <f t="shared" si="4"/>
        <v>8</v>
      </c>
      <c r="P15" s="102">
        <f t="shared" si="5"/>
        <v>25</v>
      </c>
      <c r="Q15" s="102">
        <f t="shared" si="1"/>
        <v>37.5</v>
      </c>
      <c r="R15" s="102">
        <f t="shared" si="1"/>
        <v>45</v>
      </c>
      <c r="S15" s="102">
        <f t="shared" si="1"/>
        <v>50</v>
      </c>
      <c r="T15" s="102">
        <f t="shared" si="1"/>
        <v>53.571428571428569</v>
      </c>
      <c r="U15" s="102">
        <f t="shared" si="1"/>
        <v>56.25</v>
      </c>
      <c r="V15" s="11">
        <f t="shared" si="6"/>
        <v>15</v>
      </c>
      <c r="W15" s="11">
        <f t="shared" si="7"/>
        <v>40</v>
      </c>
      <c r="X15" s="11">
        <f t="shared" si="8"/>
        <v>75</v>
      </c>
      <c r="Y15" s="11">
        <f t="shared" si="9"/>
        <v>120</v>
      </c>
      <c r="Z15" s="11">
        <f t="shared" si="10"/>
        <v>150</v>
      </c>
      <c r="AA15" s="11">
        <f t="shared" si="11"/>
        <v>180</v>
      </c>
      <c r="AB15" s="27">
        <f t="shared" si="12"/>
        <v>15</v>
      </c>
      <c r="AC15" s="27">
        <f t="shared" si="13"/>
        <v>53.333333333333336</v>
      </c>
      <c r="AD15" s="27">
        <f t="shared" si="14"/>
        <v>125</v>
      </c>
      <c r="AE15" s="27">
        <f t="shared" si="15"/>
        <v>240</v>
      </c>
      <c r="AF15" s="27">
        <f t="shared" si="16"/>
        <v>350</v>
      </c>
      <c r="AG15" s="27">
        <f t="shared" si="17"/>
        <v>480</v>
      </c>
      <c r="AH15" s="3" t="s">
        <v>392</v>
      </c>
      <c r="AI15" s="3" t="s">
        <v>392</v>
      </c>
      <c r="AJ15" s="3"/>
      <c r="AK15" s="3"/>
      <c r="AL15" s="3"/>
      <c r="AM15" s="17"/>
      <c r="AN15" s="89" cm="1">
        <f t="array" ref="AN15">IF(AH15="Oui",($A15/$B15)/(SUMPRODUCT((AH$4:AH$35="Oui")*($A$4:$A$35/$B$4:$B$35))),0)</f>
        <v>0.10850286906624936</v>
      </c>
      <c r="AO15" s="89" cm="1">
        <f t="array" ref="AO15">IF(AI15="Oui",($A15/$B15)/(SUMPRODUCT((AI$4:AI$35="Oui")*($A$4:$A$35/$B$4:$B$35))),0)</f>
        <v>0.14286368423462614</v>
      </c>
      <c r="AP15" s="89" cm="1">
        <f t="array" ref="AP15">IF(AJ15="Oui",($A15/$B15)/(SUMPRODUCT((AJ$4:AJ$35="Oui")*($A$4:$A$35/$B$4:$B$35))),0)</f>
        <v>0</v>
      </c>
      <c r="AQ15" s="89" cm="1">
        <f t="array" ref="AQ15">IF(AK15="Oui",($A15/$B15)/(SUMPRODUCT((AK$4:AK$35="Oui")*($A$4:$A$35/$B$4:$B$35))),0)</f>
        <v>0</v>
      </c>
      <c r="AR15" s="89" cm="1">
        <f t="array" ref="AR15">IF(AL15="Oui",($A15/$B15)/(SUMPRODUCT((AL$4:AL$35="Oui")*($A$4:$A$35/$B$4:$B$35))),0)</f>
        <v>0</v>
      </c>
      <c r="AS15" s="89" cm="1">
        <f t="array" ref="AS15">IF(AM15="Oui",($A15/$B15)/(SUMPRODUCT((AM$4:AM$35="Oui")*($A$4:$A$35/$B$4:$B$35))),0)</f>
        <v>0</v>
      </c>
    </row>
    <row r="16" spans="1:45" ht="15.5">
      <c r="A16" s="5">
        <v>2</v>
      </c>
      <c r="B16" s="6">
        <v>4.5</v>
      </c>
      <c r="C16" s="3" t="s">
        <v>352</v>
      </c>
      <c r="D16" s="3" t="s">
        <v>451</v>
      </c>
      <c r="E16" s="3" t="s">
        <v>401</v>
      </c>
      <c r="F16" s="3"/>
      <c r="G16" s="3" t="s">
        <v>353</v>
      </c>
      <c r="H16" s="3"/>
      <c r="I16" s="3"/>
      <c r="J16" s="25">
        <f t="shared" si="4"/>
        <v>3</v>
      </c>
      <c r="K16" s="25">
        <f t="shared" si="4"/>
        <v>4</v>
      </c>
      <c r="L16" s="25">
        <f t="shared" si="4"/>
        <v>5</v>
      </c>
      <c r="M16" s="25">
        <f t="shared" si="4"/>
        <v>6</v>
      </c>
      <c r="N16" s="25">
        <f t="shared" si="4"/>
        <v>7</v>
      </c>
      <c r="O16" s="25">
        <f t="shared" si="4"/>
        <v>8</v>
      </c>
      <c r="P16" s="102">
        <f t="shared" si="5"/>
        <v>30</v>
      </c>
      <c r="Q16" s="102">
        <f t="shared" si="1"/>
        <v>45</v>
      </c>
      <c r="R16" s="102">
        <f t="shared" si="1"/>
        <v>54</v>
      </c>
      <c r="S16" s="102">
        <f t="shared" si="1"/>
        <v>60</v>
      </c>
      <c r="T16" s="102">
        <f t="shared" si="1"/>
        <v>64.285714285714292</v>
      </c>
      <c r="U16" s="102">
        <f t="shared" si="1"/>
        <v>67.5</v>
      </c>
      <c r="V16" s="11">
        <f t="shared" si="6"/>
        <v>20</v>
      </c>
      <c r="W16" s="11">
        <f t="shared" si="7"/>
        <v>50</v>
      </c>
      <c r="X16" s="11">
        <f t="shared" si="8"/>
        <v>90</v>
      </c>
      <c r="Y16" s="11">
        <f t="shared" si="9"/>
        <v>140</v>
      </c>
      <c r="Z16" s="11">
        <f t="shared" si="10"/>
        <v>175</v>
      </c>
      <c r="AA16" s="11">
        <f t="shared" si="11"/>
        <v>210</v>
      </c>
      <c r="AB16" s="27">
        <f t="shared" si="12"/>
        <v>20</v>
      </c>
      <c r="AC16" s="27">
        <f t="shared" si="13"/>
        <v>66.666666666666671</v>
      </c>
      <c r="AD16" s="27">
        <f t="shared" si="14"/>
        <v>150</v>
      </c>
      <c r="AE16" s="27">
        <f t="shared" si="15"/>
        <v>280</v>
      </c>
      <c r="AF16" s="27">
        <f t="shared" si="16"/>
        <v>408.33333333333331</v>
      </c>
      <c r="AG16" s="27">
        <f t="shared" si="17"/>
        <v>560</v>
      </c>
      <c r="AH16" s="3"/>
      <c r="AI16" s="3"/>
      <c r="AJ16" s="3"/>
      <c r="AK16" s="3"/>
      <c r="AL16" s="3" t="s">
        <v>392</v>
      </c>
      <c r="AM16" s="17" t="s">
        <v>392</v>
      </c>
      <c r="AN16" s="89" cm="1">
        <f t="array" ref="AN16">IF(AH16="Oui",($A16/$B16)/(SUMPRODUCT((AH$4:AH$35="Oui")*($A$4:$A$35/$B$4:$B$35))),0)</f>
        <v>0</v>
      </c>
      <c r="AO16" s="89" cm="1">
        <f t="array" ref="AO16">IF(AI16="Oui",($A16/$B16)/(SUMPRODUCT((AI$4:AI$35="Oui")*($A$4:$A$35/$B$4:$B$35))),0)</f>
        <v>0</v>
      </c>
      <c r="AP16" s="89" cm="1">
        <f t="array" ref="AP16">IF(AJ16="Oui",($A16/$B16)/(SUMPRODUCT((AJ$4:AJ$35="Oui")*($A$4:$A$35/$B$4:$B$35))),0)</f>
        <v>0</v>
      </c>
      <c r="AQ16" s="89" cm="1">
        <f t="array" ref="AQ16">IF(AK16="Oui",($A16/$B16)/(SUMPRODUCT((AK$4:AK$35="Oui")*($A$4:$A$35/$B$4:$B$35))),0)</f>
        <v>0</v>
      </c>
      <c r="AR16" s="89" cm="1">
        <f t="array" ref="AR16">IF(AL16="Oui",($A16/$B16)/(SUMPRODUCT((AL$4:AL$35="Oui")*($A$4:$A$35/$B$4:$B$35))),0)</f>
        <v>0.11958696502081273</v>
      </c>
      <c r="AS16" s="89" cm="1">
        <f t="array" ref="AS16">IF(AM16="Oui",($A16/$B16)/(SUMPRODUCT((AM$4:AM$35="Oui")*($A$4:$A$35/$B$4:$B$35))),0)</f>
        <v>0.14415770218959309</v>
      </c>
    </row>
    <row r="17" spans="1:45" ht="15.5">
      <c r="A17" s="5">
        <v>1</v>
      </c>
      <c r="B17" s="6">
        <v>4.5</v>
      </c>
      <c r="C17" s="3" t="s">
        <v>354</v>
      </c>
      <c r="D17" s="3" t="s">
        <v>452</v>
      </c>
      <c r="E17" s="3"/>
      <c r="F17" s="3"/>
      <c r="G17" s="3"/>
      <c r="H17" s="3" t="s">
        <v>402</v>
      </c>
      <c r="I17" s="3"/>
      <c r="J17" s="25">
        <f t="shared" si="4"/>
        <v>2</v>
      </c>
      <c r="K17" s="25">
        <f t="shared" si="4"/>
        <v>3</v>
      </c>
      <c r="L17" s="25">
        <f t="shared" si="4"/>
        <v>4</v>
      </c>
      <c r="M17" s="25">
        <f t="shared" si="4"/>
        <v>5</v>
      </c>
      <c r="N17" s="25">
        <f t="shared" si="4"/>
        <v>6</v>
      </c>
      <c r="O17" s="25">
        <f t="shared" si="4"/>
        <v>7</v>
      </c>
      <c r="P17" s="102">
        <f t="shared" si="5"/>
        <v>45</v>
      </c>
      <c r="Q17" s="102">
        <f t="shared" si="1"/>
        <v>60</v>
      </c>
      <c r="R17" s="102">
        <f t="shared" si="1"/>
        <v>67.5</v>
      </c>
      <c r="S17" s="102">
        <f t="shared" si="1"/>
        <v>72</v>
      </c>
      <c r="T17" s="102">
        <f t="shared" si="1"/>
        <v>75</v>
      </c>
      <c r="U17" s="102">
        <f t="shared" si="1"/>
        <v>77.142857142857139</v>
      </c>
      <c r="V17" s="11">
        <f t="shared" si="6"/>
        <v>25</v>
      </c>
      <c r="W17" s="11">
        <f t="shared" si="7"/>
        <v>70</v>
      </c>
      <c r="X17" s="11">
        <f t="shared" si="8"/>
        <v>105</v>
      </c>
      <c r="Y17" s="11">
        <f t="shared" si="9"/>
        <v>160</v>
      </c>
      <c r="Z17" s="11">
        <f t="shared" si="10"/>
        <v>200</v>
      </c>
      <c r="AA17" s="11">
        <f t="shared" si="11"/>
        <v>240</v>
      </c>
      <c r="AB17" s="27">
        <f t="shared" si="12"/>
        <v>16.666666666666668</v>
      </c>
      <c r="AC17" s="27">
        <f t="shared" si="13"/>
        <v>70</v>
      </c>
      <c r="AD17" s="27">
        <f t="shared" si="14"/>
        <v>140</v>
      </c>
      <c r="AE17" s="27">
        <f t="shared" si="15"/>
        <v>266.66666666666669</v>
      </c>
      <c r="AF17" s="27">
        <f t="shared" si="16"/>
        <v>400</v>
      </c>
      <c r="AG17" s="27">
        <f t="shared" si="17"/>
        <v>560</v>
      </c>
      <c r="AH17" s="3"/>
      <c r="AI17" s="3" t="s">
        <v>392</v>
      </c>
      <c r="AJ17" s="3"/>
      <c r="AK17" s="3"/>
      <c r="AL17" s="3"/>
      <c r="AM17" s="17"/>
      <c r="AN17" s="89" cm="1">
        <f t="array" ref="AN17">IF(AH17="Oui",($A17/$B17)/(SUMPRODUCT((AH$4:AH$35="Oui")*($A$4:$A$35/$B$4:$B$35))),0)</f>
        <v>0</v>
      </c>
      <c r="AO17" s="89" cm="1">
        <f t="array" ref="AO17">IF(AI17="Oui",($A17/$B17)/(SUMPRODUCT((AI$4:AI$35="Oui")*($A$4:$A$35/$B$4:$B$35))),0)</f>
        <v>5.9526535097760895E-2</v>
      </c>
      <c r="AP17" s="89" cm="1">
        <f t="array" ref="AP17">IF(AJ17="Oui",($A17/$B17)/(SUMPRODUCT((AJ$4:AJ$35="Oui")*($A$4:$A$35/$B$4:$B$35))),0)</f>
        <v>0</v>
      </c>
      <c r="AQ17" s="89" cm="1">
        <f t="array" ref="AQ17">IF(AK17="Oui",($A17/$B17)/(SUMPRODUCT((AK$4:AK$35="Oui")*($A$4:$A$35/$B$4:$B$35))),0)</f>
        <v>0</v>
      </c>
      <c r="AR17" s="89" cm="1">
        <f t="array" ref="AR17">IF(AL17="Oui",($A17/$B17)/(SUMPRODUCT((AL$4:AL$35="Oui")*($A$4:$A$35/$B$4:$B$35))),0)</f>
        <v>0</v>
      </c>
      <c r="AS17" s="89" cm="1">
        <f t="array" ref="AS17">IF(AM17="Oui",($A17/$B17)/(SUMPRODUCT((AM$4:AM$35="Oui")*($A$4:$A$35/$B$4:$B$35))),0)</f>
        <v>0</v>
      </c>
    </row>
    <row r="18" spans="1:45" ht="15.5">
      <c r="A18" s="5">
        <v>2</v>
      </c>
      <c r="B18" s="6">
        <v>7.5</v>
      </c>
      <c r="C18" s="3" t="s">
        <v>355</v>
      </c>
      <c r="D18" s="3" t="s">
        <v>452</v>
      </c>
      <c r="E18" s="3"/>
      <c r="F18" s="3"/>
      <c r="G18" s="3"/>
      <c r="H18" s="3" t="s">
        <v>7</v>
      </c>
      <c r="I18" s="3"/>
      <c r="J18" s="25">
        <f t="shared" si="4"/>
        <v>3</v>
      </c>
      <c r="K18" s="25">
        <f t="shared" si="4"/>
        <v>4</v>
      </c>
      <c r="L18" s="25">
        <f t="shared" si="4"/>
        <v>5</v>
      </c>
      <c r="M18" s="25">
        <f t="shared" si="4"/>
        <v>6</v>
      </c>
      <c r="N18" s="25">
        <f t="shared" si="4"/>
        <v>7</v>
      </c>
      <c r="O18" s="25">
        <f t="shared" si="4"/>
        <v>8</v>
      </c>
      <c r="P18" s="102">
        <f t="shared" si="5"/>
        <v>50</v>
      </c>
      <c r="Q18" s="102">
        <f t="shared" si="1"/>
        <v>75</v>
      </c>
      <c r="R18" s="102">
        <f t="shared" si="1"/>
        <v>90</v>
      </c>
      <c r="S18" s="102">
        <f t="shared" si="1"/>
        <v>100</v>
      </c>
      <c r="T18" s="102">
        <f t="shared" si="1"/>
        <v>107.14285714285714</v>
      </c>
      <c r="U18" s="102">
        <f t="shared" si="1"/>
        <v>112.5</v>
      </c>
      <c r="V18" s="11">
        <f t="shared" si="6"/>
        <v>30</v>
      </c>
      <c r="W18" s="11">
        <f t="shared" si="7"/>
        <v>80</v>
      </c>
      <c r="X18" s="11">
        <f t="shared" si="8"/>
        <v>150</v>
      </c>
      <c r="Y18" s="11">
        <f t="shared" si="9"/>
        <v>2200</v>
      </c>
      <c r="Z18" s="11">
        <f t="shared" si="10"/>
        <v>275</v>
      </c>
      <c r="AA18" s="11">
        <f t="shared" si="11"/>
        <v>360</v>
      </c>
      <c r="AB18" s="27">
        <f t="shared" si="12"/>
        <v>30</v>
      </c>
      <c r="AC18" s="27">
        <f t="shared" si="13"/>
        <v>106.66666666666667</v>
      </c>
      <c r="AD18" s="27">
        <f t="shared" si="14"/>
        <v>250</v>
      </c>
      <c r="AE18" s="27">
        <f t="shared" si="15"/>
        <v>4400</v>
      </c>
      <c r="AF18" s="27">
        <f t="shared" si="16"/>
        <v>641.66666666666663</v>
      </c>
      <c r="AG18" s="27">
        <f t="shared" si="17"/>
        <v>960</v>
      </c>
      <c r="AH18" s="3"/>
      <c r="AI18" s="3"/>
      <c r="AJ18" s="3"/>
      <c r="AK18" s="3" t="s">
        <v>392</v>
      </c>
      <c r="AL18" s="3" t="s">
        <v>392</v>
      </c>
      <c r="AM18" s="17"/>
      <c r="AN18" s="89" cm="1">
        <f t="array" ref="AN18">IF(AH18="Oui",($A18/$B18)/(SUMPRODUCT((AH$4:AH$35="Oui")*($A$4:$A$35/$B$4:$B$35))),0)</f>
        <v>0</v>
      </c>
      <c r="AO18" s="89" cm="1">
        <f t="array" ref="AO18">IF(AI18="Oui",($A18/$B18)/(SUMPRODUCT((AI$4:AI$35="Oui")*($A$4:$A$35/$B$4:$B$35))),0)</f>
        <v>0</v>
      </c>
      <c r="AP18" s="89" cm="1">
        <f t="array" ref="AP18">IF(AJ18="Oui",($A18/$B18)/(SUMPRODUCT((AJ$4:AJ$35="Oui")*($A$4:$A$35/$B$4:$B$35))),0)</f>
        <v>0</v>
      </c>
      <c r="AQ18" s="89" cm="1">
        <f t="array" ref="AQ18">IF(AK18="Oui",($A18/$B18)/(SUMPRODUCT((AK$4:AK$35="Oui")*($A$4:$A$35/$B$4:$B$35))),0)</f>
        <v>7.7583198122230856E-2</v>
      </c>
      <c r="AR18" s="89" cm="1">
        <f t="array" ref="AR18">IF(AL18="Oui",($A18/$B18)/(SUMPRODUCT((AL$4:AL$35="Oui")*($A$4:$A$35/$B$4:$B$35))),0)</f>
        <v>7.1752179012487635E-2</v>
      </c>
      <c r="AS18" s="89" cm="1">
        <f t="array" ref="AS18">IF(AM18="Oui",($A18/$B18)/(SUMPRODUCT((AM$4:AM$35="Oui")*($A$4:$A$35/$B$4:$B$35))),0)</f>
        <v>0</v>
      </c>
    </row>
    <row r="19" spans="1:45" ht="15.5">
      <c r="A19" s="5">
        <v>2</v>
      </c>
      <c r="B19" s="6">
        <v>7.5</v>
      </c>
      <c r="C19" s="3" t="s">
        <v>356</v>
      </c>
      <c r="D19" s="3" t="s">
        <v>451</v>
      </c>
      <c r="E19" s="3" t="s">
        <v>143</v>
      </c>
      <c r="F19" s="3"/>
      <c r="G19" s="3"/>
      <c r="H19" s="3"/>
      <c r="I19" s="3"/>
      <c r="J19" s="25">
        <f t="shared" si="4"/>
        <v>3</v>
      </c>
      <c r="K19" s="25">
        <f t="shared" si="4"/>
        <v>4</v>
      </c>
      <c r="L19" s="25">
        <f t="shared" si="4"/>
        <v>5</v>
      </c>
      <c r="M19" s="25">
        <f t="shared" si="4"/>
        <v>6</v>
      </c>
      <c r="N19" s="25">
        <f t="shared" si="4"/>
        <v>7</v>
      </c>
      <c r="O19" s="25">
        <f t="shared" si="4"/>
        <v>8</v>
      </c>
      <c r="P19" s="102">
        <f t="shared" si="5"/>
        <v>50</v>
      </c>
      <c r="Q19" s="102">
        <f t="shared" si="1"/>
        <v>75</v>
      </c>
      <c r="R19" s="102">
        <f t="shared" si="1"/>
        <v>90</v>
      </c>
      <c r="S19" s="102">
        <f t="shared" si="1"/>
        <v>100</v>
      </c>
      <c r="T19" s="102">
        <f t="shared" si="1"/>
        <v>107.14285714285714</v>
      </c>
      <c r="U19" s="102">
        <f t="shared" si="1"/>
        <v>112.5</v>
      </c>
      <c r="V19" s="11">
        <f t="shared" si="6"/>
        <v>30</v>
      </c>
      <c r="W19" s="11">
        <f t="shared" si="7"/>
        <v>80</v>
      </c>
      <c r="X19" s="11">
        <f t="shared" si="8"/>
        <v>150</v>
      </c>
      <c r="Y19" s="11">
        <f t="shared" si="9"/>
        <v>2200</v>
      </c>
      <c r="Z19" s="11">
        <f t="shared" si="10"/>
        <v>275</v>
      </c>
      <c r="AA19" s="11">
        <f t="shared" si="11"/>
        <v>360</v>
      </c>
      <c r="AB19" s="27">
        <f t="shared" si="12"/>
        <v>30</v>
      </c>
      <c r="AC19" s="27">
        <f t="shared" si="13"/>
        <v>106.66666666666667</v>
      </c>
      <c r="AD19" s="27">
        <f t="shared" si="14"/>
        <v>250</v>
      </c>
      <c r="AE19" s="27">
        <f t="shared" si="15"/>
        <v>4400</v>
      </c>
      <c r="AF19" s="27">
        <f t="shared" si="16"/>
        <v>641.66666666666663</v>
      </c>
      <c r="AG19" s="27">
        <f t="shared" si="17"/>
        <v>960</v>
      </c>
      <c r="AH19" s="3" t="s">
        <v>392</v>
      </c>
      <c r="AI19" s="3"/>
      <c r="AJ19" s="3"/>
      <c r="AK19" s="3"/>
      <c r="AL19" s="3" t="s">
        <v>392</v>
      </c>
      <c r="AM19" s="17" t="s">
        <v>392</v>
      </c>
      <c r="AN19" s="89" cm="1">
        <f t="array" ref="AN19">IF(AH19="Oui",($A19/$B19)/(SUMPRODUCT((AH$4:AH$35="Oui")*($A$4:$A$35/$B$4:$B$35))),0)</f>
        <v>5.4251434533124678E-2</v>
      </c>
      <c r="AO19" s="89" cm="1">
        <f t="array" ref="AO19">IF(AI19="Oui",($A19/$B19)/(SUMPRODUCT((AI$4:AI$35="Oui")*($A$4:$A$35/$B$4:$B$35))),0)</f>
        <v>0</v>
      </c>
      <c r="AP19" s="89" cm="1">
        <f t="array" ref="AP19">IF(AJ19="Oui",($A19/$B19)/(SUMPRODUCT((AJ$4:AJ$35="Oui")*($A$4:$A$35/$B$4:$B$35))),0)</f>
        <v>0</v>
      </c>
      <c r="AQ19" s="89" cm="1">
        <f t="array" ref="AQ19">IF(AK19="Oui",($A19/$B19)/(SUMPRODUCT((AK$4:AK$35="Oui")*($A$4:$A$35/$B$4:$B$35))),0)</f>
        <v>0</v>
      </c>
      <c r="AR19" s="89" cm="1">
        <f t="array" ref="AR19">IF(AL19="Oui",($A19/$B19)/(SUMPRODUCT((AL$4:AL$35="Oui")*($A$4:$A$35/$B$4:$B$35))),0)</f>
        <v>7.1752179012487635E-2</v>
      </c>
      <c r="AS19" s="89" cm="1">
        <f t="array" ref="AS19">IF(AM19="Oui",($A19/$B19)/(SUMPRODUCT((AM$4:AM$35="Oui")*($A$4:$A$35/$B$4:$B$35))),0)</f>
        <v>8.6494621313755862E-2</v>
      </c>
    </row>
    <row r="20" spans="1:45" ht="43.5">
      <c r="A20" s="5">
        <v>4</v>
      </c>
      <c r="B20" s="6">
        <v>10</v>
      </c>
      <c r="C20" s="3" t="s">
        <v>357</v>
      </c>
      <c r="D20" s="3" t="s">
        <v>451</v>
      </c>
      <c r="E20" s="3" t="s">
        <v>160</v>
      </c>
      <c r="F20" s="3"/>
      <c r="G20" s="3"/>
      <c r="H20" s="7" t="s">
        <v>403</v>
      </c>
      <c r="I20" s="3"/>
      <c r="J20" s="25">
        <f t="shared" si="4"/>
        <v>5</v>
      </c>
      <c r="K20" s="25">
        <f t="shared" si="4"/>
        <v>6</v>
      </c>
      <c r="L20" s="25">
        <f t="shared" si="4"/>
        <v>7</v>
      </c>
      <c r="M20" s="25">
        <f t="shared" si="4"/>
        <v>8</v>
      </c>
      <c r="N20" s="25">
        <f t="shared" si="4"/>
        <v>9</v>
      </c>
      <c r="O20" s="25">
        <f t="shared" si="4"/>
        <v>10</v>
      </c>
      <c r="P20" s="102">
        <f t="shared" si="5"/>
        <v>40</v>
      </c>
      <c r="Q20" s="102">
        <f t="shared" ref="Q20:Q35" si="18">$B20*20/K20*Q$3</f>
        <v>66.666666666666671</v>
      </c>
      <c r="R20" s="102">
        <f t="shared" ref="R20:R35" si="19">$B20*20/L20*R$3</f>
        <v>85.714285714285722</v>
      </c>
      <c r="S20" s="102">
        <f t="shared" ref="S20:S35" si="20">$B20*20/M20*S$3</f>
        <v>100</v>
      </c>
      <c r="T20" s="102">
        <f t="shared" ref="T20:T35" si="21">$B20*20/N20*T$3</f>
        <v>111.11111111111111</v>
      </c>
      <c r="U20" s="102">
        <f t="shared" ref="U20:U35" si="22">$B20*20/O20*U$3</f>
        <v>120</v>
      </c>
      <c r="V20" s="11">
        <f t="shared" si="6"/>
        <v>25</v>
      </c>
      <c r="W20" s="11">
        <f t="shared" si="7"/>
        <v>70</v>
      </c>
      <c r="X20" s="11">
        <f t="shared" si="8"/>
        <v>135</v>
      </c>
      <c r="Y20" s="11">
        <f t="shared" si="9"/>
        <v>2200</v>
      </c>
      <c r="Z20" s="11">
        <f t="shared" si="10"/>
        <v>300</v>
      </c>
      <c r="AA20" s="11">
        <f t="shared" si="11"/>
        <v>390</v>
      </c>
      <c r="AB20" s="27">
        <f t="shared" si="12"/>
        <v>41.666666666666664</v>
      </c>
      <c r="AC20" s="27">
        <f t="shared" si="13"/>
        <v>140</v>
      </c>
      <c r="AD20" s="27">
        <f t="shared" si="14"/>
        <v>315</v>
      </c>
      <c r="AE20" s="27">
        <f t="shared" si="15"/>
        <v>5866.666666666667</v>
      </c>
      <c r="AF20" s="27">
        <f t="shared" si="16"/>
        <v>900</v>
      </c>
      <c r="AG20" s="27">
        <f t="shared" si="17"/>
        <v>1300</v>
      </c>
      <c r="AH20" s="3"/>
      <c r="AI20" s="3" t="s">
        <v>392</v>
      </c>
      <c r="AJ20" s="3" t="s">
        <v>392</v>
      </c>
      <c r="AK20" s="3" t="s">
        <v>392</v>
      </c>
      <c r="AL20" s="3"/>
      <c r="AM20" s="17"/>
      <c r="AN20" s="89" cm="1">
        <f t="array" ref="AN20">IF(AH20="Oui",($A20/$B20)/(SUMPRODUCT((AH$4:AH$35="Oui")*($A$4:$A$35/$B$4:$B$35))),0)</f>
        <v>0</v>
      </c>
      <c r="AO20" s="89" cm="1">
        <f t="array" ref="AO20">IF(AI20="Oui",($A20/$B20)/(SUMPRODUCT((AI$4:AI$35="Oui")*($A$4:$A$35/$B$4:$B$35))),0)</f>
        <v>0.10714776317596962</v>
      </c>
      <c r="AP20" s="89" cm="1">
        <f t="array" ref="AP20">IF(AJ20="Oui",($A20/$B20)/(SUMPRODUCT((AJ$4:AJ$35="Oui")*($A$4:$A$35/$B$4:$B$35))),0)</f>
        <v>9.5780441756588758E-2</v>
      </c>
      <c r="AQ20" s="89" cm="1">
        <f t="array" ref="AQ20">IF(AK20="Oui",($A20/$B20)/(SUMPRODUCT((AK$4:AK$35="Oui")*($A$4:$A$35/$B$4:$B$35))),0)</f>
        <v>0.11637479718334628</v>
      </c>
      <c r="AR20" s="89" cm="1">
        <f t="array" ref="AR20">IF(AL20="Oui",($A20/$B20)/(SUMPRODUCT((AL$4:AL$35="Oui")*($A$4:$A$35/$B$4:$B$35))),0)</f>
        <v>0</v>
      </c>
      <c r="AS20" s="89" cm="1">
        <f t="array" ref="AS20">IF(AM20="Oui",($A20/$B20)/(SUMPRODUCT((AM$4:AM$35="Oui")*($A$4:$A$35/$B$4:$B$35))),0)</f>
        <v>0</v>
      </c>
    </row>
    <row r="21" spans="1:45" ht="15.5">
      <c r="A21" s="5">
        <v>3</v>
      </c>
      <c r="B21" s="6">
        <v>10</v>
      </c>
      <c r="C21" s="3" t="s">
        <v>358</v>
      </c>
      <c r="D21" s="3" t="s">
        <v>452</v>
      </c>
      <c r="E21" s="3" t="s">
        <v>146</v>
      </c>
      <c r="F21" s="3"/>
      <c r="G21" s="3"/>
      <c r="H21" s="3" t="s">
        <v>152</v>
      </c>
      <c r="I21" s="3"/>
      <c r="J21" s="25">
        <f t="shared" si="4"/>
        <v>4</v>
      </c>
      <c r="K21" s="25">
        <f t="shared" si="4"/>
        <v>5</v>
      </c>
      <c r="L21" s="25">
        <f t="shared" si="4"/>
        <v>6</v>
      </c>
      <c r="M21" s="25">
        <f t="shared" si="4"/>
        <v>7</v>
      </c>
      <c r="N21" s="25">
        <f t="shared" si="4"/>
        <v>8</v>
      </c>
      <c r="O21" s="25">
        <f t="shared" si="4"/>
        <v>9</v>
      </c>
      <c r="P21" s="102">
        <f t="shared" si="5"/>
        <v>50</v>
      </c>
      <c r="Q21" s="102">
        <f t="shared" si="18"/>
        <v>80</v>
      </c>
      <c r="R21" s="102">
        <f t="shared" si="19"/>
        <v>100</v>
      </c>
      <c r="S21" s="102">
        <f t="shared" si="20"/>
        <v>114.28571428571429</v>
      </c>
      <c r="T21" s="102">
        <f t="shared" si="21"/>
        <v>125</v>
      </c>
      <c r="U21" s="102">
        <f t="shared" si="22"/>
        <v>133.33333333333331</v>
      </c>
      <c r="V21" s="11">
        <f t="shared" si="6"/>
        <v>30</v>
      </c>
      <c r="W21" s="11">
        <f t="shared" si="7"/>
        <v>90</v>
      </c>
      <c r="X21" s="11">
        <f t="shared" si="8"/>
        <v>1650</v>
      </c>
      <c r="Y21" s="11">
        <f t="shared" si="9"/>
        <v>240</v>
      </c>
      <c r="Z21" s="11">
        <f t="shared" si="10"/>
        <v>325</v>
      </c>
      <c r="AA21" s="11">
        <f t="shared" si="11"/>
        <v>420</v>
      </c>
      <c r="AB21" s="27">
        <f t="shared" si="12"/>
        <v>40</v>
      </c>
      <c r="AC21" s="27">
        <f t="shared" si="13"/>
        <v>150</v>
      </c>
      <c r="AD21" s="27">
        <f t="shared" si="14"/>
        <v>3300</v>
      </c>
      <c r="AE21" s="27">
        <f t="shared" si="15"/>
        <v>560</v>
      </c>
      <c r="AF21" s="27">
        <f t="shared" si="16"/>
        <v>866.66666666666663</v>
      </c>
      <c r="AG21" s="27">
        <f t="shared" si="17"/>
        <v>1260</v>
      </c>
      <c r="AH21" s="3" t="s">
        <v>392</v>
      </c>
      <c r="AI21" s="3" t="s">
        <v>392</v>
      </c>
      <c r="AJ21" s="3" t="s">
        <v>392</v>
      </c>
      <c r="AK21" s="3" t="s">
        <v>392</v>
      </c>
      <c r="AL21" s="3" t="s">
        <v>392</v>
      </c>
      <c r="AM21" s="17" t="s">
        <v>392</v>
      </c>
      <c r="AN21" s="89" cm="1">
        <f t="array" ref="AN21">IF(AH21="Oui",($A21/$B21)/(SUMPRODUCT((AH$4:AH$35="Oui")*($A$4:$A$35/$B$4:$B$35))),0)</f>
        <v>6.1032863849765265E-2</v>
      </c>
      <c r="AO21" s="89" cm="1">
        <f t="array" ref="AO21">IF(AI21="Oui",($A21/$B21)/(SUMPRODUCT((AI$4:AI$35="Oui")*($A$4:$A$35/$B$4:$B$35))),0)</f>
        <v>8.0360822381977212E-2</v>
      </c>
      <c r="AP21" s="89" cm="1">
        <f t="array" ref="AP21">IF(AJ21="Oui",($A21/$B21)/(SUMPRODUCT((AJ$4:AJ$35="Oui")*($A$4:$A$35/$B$4:$B$35))),0)</f>
        <v>7.1835331317441561E-2</v>
      </c>
      <c r="AQ21" s="89" cm="1">
        <f t="array" ref="AQ21">IF(AK21="Oui",($A21/$B21)/(SUMPRODUCT((AK$4:AK$35="Oui")*($A$4:$A$35/$B$4:$B$35))),0)</f>
        <v>8.7281097887509707E-2</v>
      </c>
      <c r="AR21" s="89" cm="1">
        <f t="array" ref="AR21">IF(AL21="Oui",($A21/$B21)/(SUMPRODUCT((AL$4:AL$35="Oui")*($A$4:$A$35/$B$4:$B$35))),0)</f>
        <v>8.0721201389048591E-2</v>
      </c>
      <c r="AS21" s="89" cm="1">
        <f t="array" ref="AS21">IF(AM21="Oui",($A21/$B21)/(SUMPRODUCT((AM$4:AM$35="Oui")*($A$4:$A$35/$B$4:$B$35))),0)</f>
        <v>9.7306448977975343E-2</v>
      </c>
    </row>
    <row r="22" spans="1:45" ht="15.5">
      <c r="A22" s="5">
        <v>3</v>
      </c>
      <c r="B22" s="6">
        <v>12</v>
      </c>
      <c r="C22" s="3" t="s">
        <v>359</v>
      </c>
      <c r="D22" s="3" t="s">
        <v>451</v>
      </c>
      <c r="E22" s="3" t="s">
        <v>404</v>
      </c>
      <c r="F22" s="3"/>
      <c r="G22" s="3" t="s">
        <v>167</v>
      </c>
      <c r="H22" s="3" t="s">
        <v>405</v>
      </c>
      <c r="I22" s="3"/>
      <c r="J22" s="25">
        <f t="shared" si="4"/>
        <v>4</v>
      </c>
      <c r="K22" s="25">
        <f t="shared" si="4"/>
        <v>5</v>
      </c>
      <c r="L22" s="25">
        <f t="shared" si="4"/>
        <v>6</v>
      </c>
      <c r="M22" s="25">
        <f t="shared" si="4"/>
        <v>7</v>
      </c>
      <c r="N22" s="25">
        <f t="shared" si="4"/>
        <v>8</v>
      </c>
      <c r="O22" s="25">
        <f t="shared" si="4"/>
        <v>9</v>
      </c>
      <c r="P22" s="102">
        <f t="shared" si="5"/>
        <v>60</v>
      </c>
      <c r="Q22" s="102">
        <f t="shared" si="18"/>
        <v>96</v>
      </c>
      <c r="R22" s="102">
        <f t="shared" si="19"/>
        <v>120</v>
      </c>
      <c r="S22" s="102">
        <f t="shared" si="20"/>
        <v>137.14285714285714</v>
      </c>
      <c r="T22" s="102">
        <f t="shared" si="21"/>
        <v>150</v>
      </c>
      <c r="U22" s="102">
        <f t="shared" si="22"/>
        <v>160</v>
      </c>
      <c r="V22" s="11">
        <f t="shared" si="6"/>
        <v>35</v>
      </c>
      <c r="W22" s="11">
        <f t="shared" si="7"/>
        <v>100</v>
      </c>
      <c r="X22" s="11">
        <f t="shared" si="8"/>
        <v>195</v>
      </c>
      <c r="Y22" s="11">
        <f t="shared" si="9"/>
        <v>280</v>
      </c>
      <c r="Z22" s="11">
        <f t="shared" si="10"/>
        <v>400</v>
      </c>
      <c r="AA22" s="11">
        <f t="shared" si="11"/>
        <v>510</v>
      </c>
      <c r="AB22" s="27">
        <f t="shared" si="12"/>
        <v>46.666666666666664</v>
      </c>
      <c r="AC22" s="27">
        <f t="shared" si="13"/>
        <v>166.66666666666666</v>
      </c>
      <c r="AD22" s="27">
        <f t="shared" si="14"/>
        <v>390</v>
      </c>
      <c r="AE22" s="27">
        <f t="shared" si="15"/>
        <v>653.33333333333337</v>
      </c>
      <c r="AF22" s="27">
        <f t="shared" si="16"/>
        <v>1066.6666666666667</v>
      </c>
      <c r="AG22" s="27">
        <f t="shared" si="17"/>
        <v>1530</v>
      </c>
      <c r="AH22" s="3"/>
      <c r="AI22" s="3" t="s">
        <v>392</v>
      </c>
      <c r="AJ22" s="3" t="s">
        <v>392</v>
      </c>
      <c r="AK22" s="3" t="s">
        <v>392</v>
      </c>
      <c r="AL22" s="3"/>
      <c r="AM22" s="17"/>
      <c r="AN22" s="89" cm="1">
        <f t="array" ref="AN22">IF(AH22="Oui",($A22/$B22)/(SUMPRODUCT((AH$4:AH$35="Oui")*($A$4:$A$35/$B$4:$B$35))),0)</f>
        <v>0</v>
      </c>
      <c r="AO22" s="89" cm="1">
        <f t="array" ref="AO22">IF(AI22="Oui",($A22/$B22)/(SUMPRODUCT((AI$4:AI$35="Oui")*($A$4:$A$35/$B$4:$B$35))),0)</f>
        <v>6.6967351984981008E-2</v>
      </c>
      <c r="AP22" s="89" cm="1">
        <f t="array" ref="AP22">IF(AJ22="Oui",($A22/$B22)/(SUMPRODUCT((AJ$4:AJ$35="Oui")*($A$4:$A$35/$B$4:$B$35))),0)</f>
        <v>5.9862776097867977E-2</v>
      </c>
      <c r="AQ22" s="89" cm="1">
        <f t="array" ref="AQ22">IF(AK22="Oui",($A22/$B22)/(SUMPRODUCT((AK$4:AK$35="Oui")*($A$4:$A$35/$B$4:$B$35))),0)</f>
        <v>7.2734248239591431E-2</v>
      </c>
      <c r="AR22" s="89" cm="1">
        <f t="array" ref="AR22">IF(AL22="Oui",($A22/$B22)/(SUMPRODUCT((AL$4:AL$35="Oui")*($A$4:$A$35/$B$4:$B$35))),0)</f>
        <v>0</v>
      </c>
      <c r="AS22" s="89" cm="1">
        <f t="array" ref="AS22">IF(AM22="Oui",($A22/$B22)/(SUMPRODUCT((AM$4:AM$35="Oui")*($A$4:$A$35/$B$4:$B$35))),0)</f>
        <v>0</v>
      </c>
    </row>
    <row r="23" spans="1:45" ht="101.5">
      <c r="A23" s="5">
        <v>3</v>
      </c>
      <c r="B23" s="6">
        <v>16</v>
      </c>
      <c r="C23" s="3" t="s">
        <v>361</v>
      </c>
      <c r="D23" s="3" t="s">
        <v>451</v>
      </c>
      <c r="E23" s="3" t="s">
        <v>406</v>
      </c>
      <c r="F23" s="3"/>
      <c r="G23" s="3" t="s">
        <v>362</v>
      </c>
      <c r="H23" s="7" t="s">
        <v>407</v>
      </c>
      <c r="I23" s="3"/>
      <c r="J23" s="25">
        <f t="shared" si="4"/>
        <v>4</v>
      </c>
      <c r="K23" s="25">
        <f t="shared" si="4"/>
        <v>5</v>
      </c>
      <c r="L23" s="25">
        <f t="shared" si="4"/>
        <v>6</v>
      </c>
      <c r="M23" s="25">
        <f t="shared" si="4"/>
        <v>7</v>
      </c>
      <c r="N23" s="25">
        <f t="shared" si="4"/>
        <v>8</v>
      </c>
      <c r="O23" s="25">
        <f t="shared" si="4"/>
        <v>9</v>
      </c>
      <c r="P23" s="102">
        <f t="shared" si="5"/>
        <v>80</v>
      </c>
      <c r="Q23" s="102">
        <f t="shared" si="18"/>
        <v>128</v>
      </c>
      <c r="R23" s="102">
        <f t="shared" si="19"/>
        <v>160</v>
      </c>
      <c r="S23" s="102">
        <f t="shared" si="20"/>
        <v>182.85714285714286</v>
      </c>
      <c r="T23" s="102">
        <f t="shared" si="21"/>
        <v>200</v>
      </c>
      <c r="U23" s="102">
        <f t="shared" si="22"/>
        <v>213.33333333333334</v>
      </c>
      <c r="V23" s="11">
        <f t="shared" si="6"/>
        <v>45</v>
      </c>
      <c r="W23" s="11">
        <f t="shared" si="7"/>
        <v>130</v>
      </c>
      <c r="X23" s="11">
        <f t="shared" si="8"/>
        <v>255</v>
      </c>
      <c r="Y23" s="11">
        <f t="shared" si="9"/>
        <v>380</v>
      </c>
      <c r="Z23" s="11">
        <f t="shared" si="10"/>
        <v>3000</v>
      </c>
      <c r="AA23" s="11">
        <f t="shared" si="11"/>
        <v>660</v>
      </c>
      <c r="AB23" s="27">
        <f t="shared" si="12"/>
        <v>60</v>
      </c>
      <c r="AC23" s="27">
        <f t="shared" si="13"/>
        <v>216.66666666666666</v>
      </c>
      <c r="AD23" s="27">
        <f t="shared" si="14"/>
        <v>510</v>
      </c>
      <c r="AE23" s="27">
        <f t="shared" si="15"/>
        <v>886.66666666666663</v>
      </c>
      <c r="AF23" s="27">
        <f t="shared" si="16"/>
        <v>8000</v>
      </c>
      <c r="AG23" s="27">
        <f t="shared" si="17"/>
        <v>1980</v>
      </c>
      <c r="AH23" s="3"/>
      <c r="AI23" s="3"/>
      <c r="AJ23" s="3" t="s">
        <v>392</v>
      </c>
      <c r="AK23" s="3" t="s">
        <v>392</v>
      </c>
      <c r="AL23" s="3"/>
      <c r="AM23" s="17"/>
      <c r="AN23" s="89" cm="1">
        <f t="array" ref="AN23">IF(AH23="Oui",($A23/$B23)/(SUMPRODUCT((AH$4:AH$35="Oui")*($A$4:$A$35/$B$4:$B$35))),0)</f>
        <v>0</v>
      </c>
      <c r="AO23" s="89" cm="1">
        <f t="array" ref="AO23">IF(AI23="Oui",($A23/$B23)/(SUMPRODUCT((AI$4:AI$35="Oui")*($A$4:$A$35/$B$4:$B$35))),0)</f>
        <v>0</v>
      </c>
      <c r="AP23" s="89" cm="1">
        <f t="array" ref="AP23">IF(AJ23="Oui",($A23/$B23)/(SUMPRODUCT((AJ$4:AJ$35="Oui")*($A$4:$A$35/$B$4:$B$35))),0)</f>
        <v>4.4897082073400978E-2</v>
      </c>
      <c r="AQ23" s="89" cm="1">
        <f t="array" ref="AQ23">IF(AK23="Oui",($A23/$B23)/(SUMPRODUCT((AK$4:AK$35="Oui")*($A$4:$A$35/$B$4:$B$35))),0)</f>
        <v>5.4550686179693567E-2</v>
      </c>
      <c r="AR23" s="89" cm="1">
        <f t="array" ref="AR23">IF(AL23="Oui",($A23/$B23)/(SUMPRODUCT((AL$4:AL$35="Oui")*($A$4:$A$35/$B$4:$B$35))),0)</f>
        <v>0</v>
      </c>
      <c r="AS23" s="89" cm="1">
        <f t="array" ref="AS23">IF(AM23="Oui",($A23/$B23)/(SUMPRODUCT((AM$4:AM$35="Oui")*($A$4:$A$35/$B$4:$B$35))),0)</f>
        <v>0</v>
      </c>
    </row>
    <row r="24" spans="1:45" ht="43.5">
      <c r="A24" s="5">
        <v>3</v>
      </c>
      <c r="B24" s="6">
        <v>16</v>
      </c>
      <c r="C24" s="3" t="s">
        <v>14</v>
      </c>
      <c r="D24" s="3"/>
      <c r="E24" s="3" t="s">
        <v>143</v>
      </c>
      <c r="G24" s="3" t="s">
        <v>146</v>
      </c>
      <c r="H24" s="7" t="s">
        <v>408</v>
      </c>
      <c r="I24" s="3"/>
      <c r="J24" s="25">
        <f t="shared" si="4"/>
        <v>4</v>
      </c>
      <c r="K24" s="25">
        <f t="shared" si="4"/>
        <v>5</v>
      </c>
      <c r="L24" s="25">
        <f t="shared" si="4"/>
        <v>6</v>
      </c>
      <c r="M24" s="25">
        <f t="shared" si="4"/>
        <v>7</v>
      </c>
      <c r="N24" s="25">
        <f t="shared" si="4"/>
        <v>8</v>
      </c>
      <c r="O24" s="25">
        <f t="shared" si="4"/>
        <v>9</v>
      </c>
      <c r="P24" s="102">
        <f t="shared" si="5"/>
        <v>80</v>
      </c>
      <c r="Q24" s="102">
        <f t="shared" si="18"/>
        <v>128</v>
      </c>
      <c r="R24" s="102">
        <f t="shared" si="19"/>
        <v>160</v>
      </c>
      <c r="S24" s="102">
        <f t="shared" si="20"/>
        <v>182.85714285714286</v>
      </c>
      <c r="T24" s="102">
        <f t="shared" si="21"/>
        <v>200</v>
      </c>
      <c r="U24" s="102">
        <f t="shared" si="22"/>
        <v>213.33333333333334</v>
      </c>
      <c r="V24" s="11">
        <f t="shared" si="6"/>
        <v>45</v>
      </c>
      <c r="W24" s="11">
        <f t="shared" si="7"/>
        <v>130</v>
      </c>
      <c r="X24" s="11">
        <f t="shared" si="8"/>
        <v>255</v>
      </c>
      <c r="Y24" s="11">
        <f t="shared" si="9"/>
        <v>380</v>
      </c>
      <c r="Z24" s="11">
        <f t="shared" si="10"/>
        <v>3000</v>
      </c>
      <c r="AA24" s="11">
        <f t="shared" si="11"/>
        <v>660</v>
      </c>
      <c r="AB24" s="27">
        <f t="shared" si="12"/>
        <v>60</v>
      </c>
      <c r="AC24" s="27">
        <f t="shared" si="13"/>
        <v>216.66666666666666</v>
      </c>
      <c r="AD24" s="27">
        <f t="shared" si="14"/>
        <v>510</v>
      </c>
      <c r="AE24" s="27">
        <f t="shared" si="15"/>
        <v>886.66666666666663</v>
      </c>
      <c r="AF24" s="27">
        <f t="shared" si="16"/>
        <v>8000</v>
      </c>
      <c r="AG24" s="27">
        <f t="shared" si="17"/>
        <v>1980</v>
      </c>
      <c r="AH24" s="3"/>
      <c r="AI24" s="3"/>
      <c r="AJ24" s="3"/>
      <c r="AK24" s="3"/>
      <c r="AL24" s="3"/>
      <c r="AM24" s="17" t="s">
        <v>392</v>
      </c>
      <c r="AN24" s="89" cm="1">
        <f t="array" ref="AN24">IF(AH24="Oui",($A24/$B24)/(SUMPRODUCT((AH$4:AH$35="Oui")*($A$4:$A$35/$B$4:$B$35))),0)</f>
        <v>0</v>
      </c>
      <c r="AO24" s="89" cm="1">
        <f t="array" ref="AO24">IF(AI24="Oui",($A24/$B24)/(SUMPRODUCT((AI$4:AI$35="Oui")*($A$4:$A$35/$B$4:$B$35))),0)</f>
        <v>0</v>
      </c>
      <c r="AP24" s="89" cm="1">
        <f t="array" ref="AP24">IF(AJ24="Oui",($A24/$B24)/(SUMPRODUCT((AJ$4:AJ$35="Oui")*($A$4:$A$35/$B$4:$B$35))),0)</f>
        <v>0</v>
      </c>
      <c r="AQ24" s="89" cm="1">
        <f t="array" ref="AQ24">IF(AK24="Oui",($A24/$B24)/(SUMPRODUCT((AK$4:AK$35="Oui")*($A$4:$A$35/$B$4:$B$35))),0)</f>
        <v>0</v>
      </c>
      <c r="AR24" s="89" cm="1">
        <f t="array" ref="AR24">IF(AL24="Oui",($A24/$B24)/(SUMPRODUCT((AL$4:AL$35="Oui")*($A$4:$A$35/$B$4:$B$35))),0)</f>
        <v>0</v>
      </c>
      <c r="AS24" s="89" cm="1">
        <f t="array" ref="AS24">IF(AM24="Oui",($A24/$B24)/(SUMPRODUCT((AM$4:AM$35="Oui")*($A$4:$A$35/$B$4:$B$35))),0)</f>
        <v>6.0816530611234591E-2</v>
      </c>
    </row>
    <row r="25" spans="1:45" ht="15.5">
      <c r="A25" s="5">
        <v>3</v>
      </c>
      <c r="B25" s="6">
        <v>18</v>
      </c>
      <c r="C25" s="3" t="s">
        <v>363</v>
      </c>
      <c r="D25" s="3" t="s">
        <v>452</v>
      </c>
      <c r="E25" s="3" t="s">
        <v>124</v>
      </c>
      <c r="F25" s="3"/>
      <c r="G25" s="3" t="s">
        <v>364</v>
      </c>
      <c r="H25" s="3" t="s">
        <v>365</v>
      </c>
      <c r="I25" s="3"/>
      <c r="J25" s="25">
        <f t="shared" si="4"/>
        <v>4</v>
      </c>
      <c r="K25" s="25">
        <f t="shared" si="4"/>
        <v>5</v>
      </c>
      <c r="L25" s="25">
        <f t="shared" si="4"/>
        <v>6</v>
      </c>
      <c r="M25" s="25">
        <f t="shared" si="4"/>
        <v>7</v>
      </c>
      <c r="N25" s="25">
        <f t="shared" si="4"/>
        <v>8</v>
      </c>
      <c r="O25" s="25">
        <f t="shared" si="4"/>
        <v>9</v>
      </c>
      <c r="P25" s="102">
        <f t="shared" si="5"/>
        <v>90</v>
      </c>
      <c r="Q25" s="102">
        <f t="shared" si="18"/>
        <v>144</v>
      </c>
      <c r="R25" s="102">
        <f t="shared" si="19"/>
        <v>180</v>
      </c>
      <c r="S25" s="102">
        <f t="shared" si="20"/>
        <v>205.71428571428572</v>
      </c>
      <c r="T25" s="102">
        <f t="shared" si="21"/>
        <v>225</v>
      </c>
      <c r="U25" s="102">
        <f t="shared" si="22"/>
        <v>240</v>
      </c>
      <c r="V25" s="11">
        <f t="shared" si="6"/>
        <v>50</v>
      </c>
      <c r="W25" s="11">
        <f t="shared" si="7"/>
        <v>150</v>
      </c>
      <c r="X25" s="11">
        <f t="shared" si="8"/>
        <v>285</v>
      </c>
      <c r="Y25" s="11">
        <f t="shared" si="9"/>
        <v>420</v>
      </c>
      <c r="Z25" s="11">
        <f t="shared" si="10"/>
        <v>575</v>
      </c>
      <c r="AA25" s="11">
        <f t="shared" si="11"/>
        <v>750</v>
      </c>
      <c r="AB25" s="27">
        <f t="shared" si="12"/>
        <v>66.666666666666671</v>
      </c>
      <c r="AC25" s="27">
        <f t="shared" si="13"/>
        <v>250</v>
      </c>
      <c r="AD25" s="27">
        <f t="shared" si="14"/>
        <v>570</v>
      </c>
      <c r="AE25" s="27">
        <f t="shared" si="15"/>
        <v>980</v>
      </c>
      <c r="AF25" s="27">
        <f t="shared" si="16"/>
        <v>1533.3333333333333</v>
      </c>
      <c r="AG25" s="27">
        <f t="shared" si="17"/>
        <v>2250</v>
      </c>
      <c r="AH25" s="3" t="s">
        <v>392</v>
      </c>
      <c r="AI25" s="3"/>
      <c r="AJ25" s="3"/>
      <c r="AK25" s="3" t="s">
        <v>392</v>
      </c>
      <c r="AL25" s="3" t="s">
        <v>392</v>
      </c>
      <c r="AM25" s="17"/>
      <c r="AN25" s="89" cm="1">
        <f t="array" ref="AN25">IF(AH25="Oui",($A25/$B25)/(SUMPRODUCT((AH$4:AH$35="Oui")*($A$4:$A$35/$B$4:$B$35))),0)</f>
        <v>3.3907146583202923E-2</v>
      </c>
      <c r="AO25" s="89" cm="1">
        <f t="array" ref="AO25">IF(AI25="Oui",($A25/$B25)/(SUMPRODUCT((AI$4:AI$35="Oui")*($A$4:$A$35/$B$4:$B$35))),0)</f>
        <v>0</v>
      </c>
      <c r="AP25" s="89" cm="1">
        <f t="array" ref="AP25">IF(AJ25="Oui",($A25/$B25)/(SUMPRODUCT((AJ$4:AJ$35="Oui")*($A$4:$A$35/$B$4:$B$35))),0)</f>
        <v>0</v>
      </c>
      <c r="AQ25" s="89" cm="1">
        <f t="array" ref="AQ25">IF(AK25="Oui",($A25/$B25)/(SUMPRODUCT((AK$4:AK$35="Oui")*($A$4:$A$35/$B$4:$B$35))),0)</f>
        <v>4.8489498826394278E-2</v>
      </c>
      <c r="AR25" s="89" cm="1">
        <f t="array" ref="AR25">IF(AL25="Oui",($A25/$B25)/(SUMPRODUCT((AL$4:AL$35="Oui")*($A$4:$A$35/$B$4:$B$35))),0)</f>
        <v>4.4845111882804774E-2</v>
      </c>
      <c r="AS25" s="89" cm="1">
        <f t="array" ref="AS25">IF(AM25="Oui",($A25/$B25)/(SUMPRODUCT((AM$4:AM$35="Oui")*($A$4:$A$35/$B$4:$B$35))),0)</f>
        <v>0</v>
      </c>
    </row>
    <row r="26" spans="1:45" ht="29">
      <c r="A26" s="5">
        <v>4</v>
      </c>
      <c r="B26" s="6">
        <v>20</v>
      </c>
      <c r="C26" s="3" t="s">
        <v>366</v>
      </c>
      <c r="D26" s="3" t="s">
        <v>451</v>
      </c>
      <c r="E26" s="3" t="s">
        <v>143</v>
      </c>
      <c r="F26" s="3"/>
      <c r="G26" s="3"/>
      <c r="H26" s="7" t="s">
        <v>367</v>
      </c>
      <c r="I26" s="3"/>
      <c r="J26" s="25">
        <f t="shared" si="4"/>
        <v>5</v>
      </c>
      <c r="K26" s="25">
        <f t="shared" si="4"/>
        <v>6</v>
      </c>
      <c r="L26" s="25">
        <f t="shared" si="4"/>
        <v>7</v>
      </c>
      <c r="M26" s="25">
        <f t="shared" si="4"/>
        <v>8</v>
      </c>
      <c r="N26" s="25">
        <f t="shared" si="4"/>
        <v>9</v>
      </c>
      <c r="O26" s="25">
        <f t="shared" si="4"/>
        <v>10</v>
      </c>
      <c r="P26" s="102">
        <f t="shared" si="5"/>
        <v>80</v>
      </c>
      <c r="Q26" s="102">
        <f t="shared" si="18"/>
        <v>133.33333333333334</v>
      </c>
      <c r="R26" s="102">
        <f t="shared" si="19"/>
        <v>171.42857142857144</v>
      </c>
      <c r="S26" s="102">
        <f t="shared" si="20"/>
        <v>200</v>
      </c>
      <c r="T26" s="102">
        <f t="shared" si="21"/>
        <v>222.22222222222223</v>
      </c>
      <c r="U26" s="102">
        <f t="shared" si="22"/>
        <v>240</v>
      </c>
      <c r="V26" s="11">
        <f t="shared" si="6"/>
        <v>45</v>
      </c>
      <c r="W26" s="11">
        <f t="shared" si="7"/>
        <v>140</v>
      </c>
      <c r="X26" s="11">
        <f t="shared" si="8"/>
        <v>270</v>
      </c>
      <c r="Y26" s="11">
        <f t="shared" si="9"/>
        <v>2400</v>
      </c>
      <c r="Z26" s="11">
        <f t="shared" si="10"/>
        <v>575</v>
      </c>
      <c r="AA26" s="11">
        <f t="shared" si="11"/>
        <v>750</v>
      </c>
      <c r="AB26" s="27">
        <f t="shared" si="12"/>
        <v>75</v>
      </c>
      <c r="AC26" s="27">
        <f t="shared" si="13"/>
        <v>280</v>
      </c>
      <c r="AD26" s="27">
        <f t="shared" si="14"/>
        <v>630</v>
      </c>
      <c r="AE26" s="27">
        <f t="shared" si="15"/>
        <v>6400</v>
      </c>
      <c r="AF26" s="27">
        <f t="shared" si="16"/>
        <v>1725</v>
      </c>
      <c r="AG26" s="27">
        <f t="shared" si="17"/>
        <v>2500</v>
      </c>
      <c r="AH26" s="3" t="s">
        <v>392</v>
      </c>
      <c r="AI26" s="3"/>
      <c r="AJ26" s="3"/>
      <c r="AK26" s="3"/>
      <c r="AL26" s="3"/>
      <c r="AM26" s="17"/>
      <c r="AN26" s="89" cm="1">
        <f t="array" ref="AN26">IF(AH26="Oui",($A26/$B26)/(SUMPRODUCT((AH$4:AH$35="Oui")*($A$4:$A$35/$B$4:$B$35))),0)</f>
        <v>4.068857589984351E-2</v>
      </c>
      <c r="AO26" s="89" cm="1">
        <f t="array" ref="AO26">IF(AI26="Oui",($A26/$B26)/(SUMPRODUCT((AI$4:AI$35="Oui")*($A$4:$A$35/$B$4:$B$35))),0)</f>
        <v>0</v>
      </c>
      <c r="AP26" s="89" cm="1">
        <f t="array" ref="AP26">IF(AJ26="Oui",($A26/$B26)/(SUMPRODUCT((AJ$4:AJ$35="Oui")*($A$4:$A$35/$B$4:$B$35))),0)</f>
        <v>0</v>
      </c>
      <c r="AQ26" s="89" cm="1">
        <f t="array" ref="AQ26">IF(AK26="Oui",($A26/$B26)/(SUMPRODUCT((AK$4:AK$35="Oui")*($A$4:$A$35/$B$4:$B$35))),0)</f>
        <v>0</v>
      </c>
      <c r="AR26" s="89" cm="1">
        <f t="array" ref="AR26">IF(AL26="Oui",($A26/$B26)/(SUMPRODUCT((AL$4:AL$35="Oui")*($A$4:$A$35/$B$4:$B$35))),0)</f>
        <v>0</v>
      </c>
      <c r="AS26" s="89" cm="1">
        <f t="array" ref="AS26">IF(AM26="Oui",($A26/$B26)/(SUMPRODUCT((AM$4:AM$35="Oui")*($A$4:$A$35/$B$4:$B$35))),0)</f>
        <v>0</v>
      </c>
    </row>
    <row r="27" spans="1:45" ht="15.5">
      <c r="A27" s="5">
        <v>3</v>
      </c>
      <c r="B27" s="6">
        <v>20</v>
      </c>
      <c r="C27" s="3" t="s">
        <v>368</v>
      </c>
      <c r="D27" s="3" t="s">
        <v>451</v>
      </c>
      <c r="E27" s="3" t="s">
        <v>360</v>
      </c>
      <c r="F27" s="3"/>
      <c r="G27" s="3" t="s">
        <v>167</v>
      </c>
      <c r="H27" s="3" t="s">
        <v>167</v>
      </c>
      <c r="I27" s="3"/>
      <c r="J27" s="25">
        <f t="shared" si="4"/>
        <v>4</v>
      </c>
      <c r="K27" s="25">
        <f t="shared" si="4"/>
        <v>5</v>
      </c>
      <c r="L27" s="25">
        <f t="shared" si="4"/>
        <v>6</v>
      </c>
      <c r="M27" s="25">
        <f t="shared" si="4"/>
        <v>7</v>
      </c>
      <c r="N27" s="25">
        <f t="shared" si="4"/>
        <v>8</v>
      </c>
      <c r="O27" s="25">
        <f t="shared" si="4"/>
        <v>9</v>
      </c>
      <c r="P27" s="102">
        <f t="shared" si="5"/>
        <v>100</v>
      </c>
      <c r="Q27" s="102">
        <f t="shared" si="18"/>
        <v>160</v>
      </c>
      <c r="R27" s="102">
        <f t="shared" si="19"/>
        <v>200</v>
      </c>
      <c r="S27" s="102">
        <f t="shared" si="20"/>
        <v>228.57142857142858</v>
      </c>
      <c r="T27" s="102">
        <f t="shared" si="21"/>
        <v>250</v>
      </c>
      <c r="U27" s="102">
        <f t="shared" si="22"/>
        <v>266.66666666666663</v>
      </c>
      <c r="V27" s="11">
        <f t="shared" si="6"/>
        <v>550</v>
      </c>
      <c r="W27" s="11">
        <f t="shared" si="7"/>
        <v>170</v>
      </c>
      <c r="X27" s="11">
        <f t="shared" si="8"/>
        <v>1800</v>
      </c>
      <c r="Y27" s="11">
        <f t="shared" si="9"/>
        <v>460</v>
      </c>
      <c r="Z27" s="11">
        <f t="shared" si="10"/>
        <v>650</v>
      </c>
      <c r="AA27" s="11">
        <f t="shared" si="11"/>
        <v>810</v>
      </c>
      <c r="AB27" s="27">
        <f t="shared" si="12"/>
        <v>733.33333333333337</v>
      </c>
      <c r="AC27" s="27">
        <f t="shared" si="13"/>
        <v>283.33333333333331</v>
      </c>
      <c r="AD27" s="27">
        <f t="shared" si="14"/>
        <v>3600</v>
      </c>
      <c r="AE27" s="27">
        <f t="shared" si="15"/>
        <v>1073.3333333333333</v>
      </c>
      <c r="AF27" s="27">
        <f t="shared" si="16"/>
        <v>1733.3333333333333</v>
      </c>
      <c r="AG27" s="27">
        <f t="shared" si="17"/>
        <v>2430</v>
      </c>
      <c r="AH27" s="3"/>
      <c r="AI27" s="3" t="s">
        <v>392</v>
      </c>
      <c r="AJ27" s="3" t="s">
        <v>392</v>
      </c>
      <c r="AK27" s="3" t="s">
        <v>392</v>
      </c>
      <c r="AL27" s="3"/>
      <c r="AM27" s="17"/>
      <c r="AN27" s="89" cm="1">
        <f t="array" ref="AN27">IF(AH27="Oui",($A27/$B27)/(SUMPRODUCT((AH$4:AH$35="Oui")*($A$4:$A$35/$B$4:$B$35))),0)</f>
        <v>0</v>
      </c>
      <c r="AO27" s="89" cm="1">
        <f t="array" ref="AO27">IF(AI27="Oui",($A27/$B27)/(SUMPRODUCT((AI$4:AI$35="Oui")*($A$4:$A$35/$B$4:$B$35))),0)</f>
        <v>4.0180411190988606E-2</v>
      </c>
      <c r="AP27" s="89" cm="1">
        <f t="array" ref="AP27">IF(AJ27="Oui",($A27/$B27)/(SUMPRODUCT((AJ$4:AJ$35="Oui")*($A$4:$A$35/$B$4:$B$35))),0)</f>
        <v>3.5917665658720781E-2</v>
      </c>
      <c r="AQ27" s="89" cm="1">
        <f t="array" ref="AQ27">IF(AK27="Oui",($A27/$B27)/(SUMPRODUCT((AK$4:AK$35="Oui")*($A$4:$A$35/$B$4:$B$35))),0)</f>
        <v>4.3640548943754853E-2</v>
      </c>
      <c r="AR27" s="89" cm="1">
        <f t="array" ref="AR27">IF(AL27="Oui",($A27/$B27)/(SUMPRODUCT((AL$4:AL$35="Oui")*($A$4:$A$35/$B$4:$B$35))),0)</f>
        <v>0</v>
      </c>
      <c r="AS27" s="89" cm="1">
        <f t="array" ref="AS27">IF(AM27="Oui",($A27/$B27)/(SUMPRODUCT((AM$4:AM$35="Oui")*($A$4:$A$35/$B$4:$B$35))),0)</f>
        <v>0</v>
      </c>
    </row>
    <row r="28" spans="1:45" ht="15.5">
      <c r="A28" s="5">
        <v>3</v>
      </c>
      <c r="B28" s="6">
        <v>26</v>
      </c>
      <c r="C28" s="3" t="s">
        <v>369</v>
      </c>
      <c r="D28" s="3" t="s">
        <v>452</v>
      </c>
      <c r="E28" s="3" t="s">
        <v>146</v>
      </c>
      <c r="F28" s="3"/>
      <c r="G28" s="3" t="s">
        <v>370</v>
      </c>
      <c r="H28" s="3" t="s">
        <v>157</v>
      </c>
      <c r="I28" s="3"/>
      <c r="J28" s="25">
        <f t="shared" si="4"/>
        <v>4</v>
      </c>
      <c r="K28" s="25">
        <f t="shared" si="4"/>
        <v>5</v>
      </c>
      <c r="L28" s="25">
        <f t="shared" si="4"/>
        <v>6</v>
      </c>
      <c r="M28" s="25">
        <f t="shared" si="4"/>
        <v>7</v>
      </c>
      <c r="N28" s="25">
        <f t="shared" si="4"/>
        <v>8</v>
      </c>
      <c r="O28" s="25">
        <f t="shared" si="4"/>
        <v>9</v>
      </c>
      <c r="P28" s="102">
        <f t="shared" si="5"/>
        <v>130</v>
      </c>
      <c r="Q28" s="102">
        <f t="shared" si="18"/>
        <v>208</v>
      </c>
      <c r="R28" s="102">
        <f t="shared" si="19"/>
        <v>260</v>
      </c>
      <c r="S28" s="102">
        <f t="shared" si="20"/>
        <v>297.14285714285717</v>
      </c>
      <c r="T28" s="102">
        <f t="shared" si="21"/>
        <v>325</v>
      </c>
      <c r="U28" s="102">
        <f t="shared" si="22"/>
        <v>346.66666666666669</v>
      </c>
      <c r="V28" s="11">
        <f t="shared" si="6"/>
        <v>70</v>
      </c>
      <c r="W28" s="11">
        <f t="shared" si="7"/>
        <v>210</v>
      </c>
      <c r="X28" s="11">
        <f t="shared" si="8"/>
        <v>405</v>
      </c>
      <c r="Y28" s="11">
        <f t="shared" si="9"/>
        <v>600</v>
      </c>
      <c r="Z28" s="11">
        <f t="shared" si="10"/>
        <v>825</v>
      </c>
      <c r="AA28" s="11">
        <f t="shared" si="11"/>
        <v>1050</v>
      </c>
      <c r="AB28" s="27">
        <f t="shared" si="12"/>
        <v>93.333333333333329</v>
      </c>
      <c r="AC28" s="27">
        <f t="shared" si="13"/>
        <v>350</v>
      </c>
      <c r="AD28" s="27">
        <f t="shared" si="14"/>
        <v>810</v>
      </c>
      <c r="AE28" s="27">
        <f t="shared" si="15"/>
        <v>1400</v>
      </c>
      <c r="AF28" s="27">
        <f t="shared" si="16"/>
        <v>2200</v>
      </c>
      <c r="AG28" s="27">
        <f t="shared" si="17"/>
        <v>3150</v>
      </c>
      <c r="AH28" s="3" t="s">
        <v>392</v>
      </c>
      <c r="AI28" s="3" t="s">
        <v>392</v>
      </c>
      <c r="AJ28" s="3" t="s">
        <v>392</v>
      </c>
      <c r="AK28" s="3" t="s">
        <v>392</v>
      </c>
      <c r="AL28" s="3" t="s">
        <v>392</v>
      </c>
      <c r="AM28" s="17" t="s">
        <v>392</v>
      </c>
      <c r="AN28" s="89" cm="1">
        <f t="array" ref="AN28">IF(AH28="Oui",($A28/$B28)/(SUMPRODUCT((AH$4:AH$35="Oui")*($A$4:$A$35/$B$4:$B$35))),0)</f>
        <v>2.3474178403755874E-2</v>
      </c>
      <c r="AO28" s="89" cm="1">
        <f t="array" ref="AO28">IF(AI28="Oui",($A28/$B28)/(SUMPRODUCT((AI$4:AI$35="Oui")*($A$4:$A$35/$B$4:$B$35))),0)</f>
        <v>3.0908008608452775E-2</v>
      </c>
      <c r="AP28" s="89" cm="1">
        <f t="array" ref="AP28">IF(AJ28="Oui",($A28/$B28)/(SUMPRODUCT((AJ$4:AJ$35="Oui")*($A$4:$A$35/$B$4:$B$35))),0)</f>
        <v>2.7628973583631374E-2</v>
      </c>
      <c r="AQ28" s="89" cm="1">
        <f t="array" ref="AQ28">IF(AK28="Oui",($A28/$B28)/(SUMPRODUCT((AK$4:AK$35="Oui")*($A$4:$A$35/$B$4:$B$35))),0)</f>
        <v>3.3569653033657582E-2</v>
      </c>
      <c r="AR28" s="89" cm="1">
        <f t="array" ref="AR28">IF(AL28="Oui",($A28/$B28)/(SUMPRODUCT((AL$4:AL$35="Oui")*($A$4:$A$35/$B$4:$B$35))),0)</f>
        <v>3.1046615918864845E-2</v>
      </c>
      <c r="AS28" s="89" cm="1">
        <f t="array" ref="AS28">IF(AM28="Oui",($A28/$B28)/(SUMPRODUCT((AM$4:AM$35="Oui")*($A$4:$A$35/$B$4:$B$35))),0)</f>
        <v>3.7425557299221292E-2</v>
      </c>
    </row>
    <row r="29" spans="1:45" ht="43.5">
      <c r="A29" s="5">
        <v>4</v>
      </c>
      <c r="B29" s="6">
        <v>30</v>
      </c>
      <c r="C29" s="3" t="s">
        <v>371</v>
      </c>
      <c r="D29" s="3" t="s">
        <v>452</v>
      </c>
      <c r="E29" s="3" t="s">
        <v>160</v>
      </c>
      <c r="F29" s="3"/>
      <c r="G29" s="3" t="s">
        <v>372</v>
      </c>
      <c r="H29" s="7" t="s">
        <v>409</v>
      </c>
      <c r="I29" s="3"/>
      <c r="J29" s="25">
        <f t="shared" si="4"/>
        <v>5</v>
      </c>
      <c r="K29" s="25">
        <f t="shared" si="4"/>
        <v>6</v>
      </c>
      <c r="L29" s="25">
        <f t="shared" si="4"/>
        <v>7</v>
      </c>
      <c r="M29" s="25">
        <f t="shared" si="4"/>
        <v>8</v>
      </c>
      <c r="N29" s="25">
        <f t="shared" si="4"/>
        <v>9</v>
      </c>
      <c r="O29" s="25">
        <f t="shared" si="4"/>
        <v>10</v>
      </c>
      <c r="P29" s="102">
        <f t="shared" si="5"/>
        <v>120</v>
      </c>
      <c r="Q29" s="102">
        <f t="shared" si="18"/>
        <v>200</v>
      </c>
      <c r="R29" s="102">
        <f t="shared" si="19"/>
        <v>257.14285714285711</v>
      </c>
      <c r="S29" s="102">
        <f t="shared" si="20"/>
        <v>300</v>
      </c>
      <c r="T29" s="102">
        <f t="shared" si="21"/>
        <v>333.33333333333337</v>
      </c>
      <c r="U29" s="102">
        <f t="shared" si="22"/>
        <v>360</v>
      </c>
      <c r="V29" s="11">
        <f t="shared" si="6"/>
        <v>65</v>
      </c>
      <c r="W29" s="11">
        <f t="shared" si="7"/>
        <v>1200</v>
      </c>
      <c r="X29" s="11">
        <f t="shared" si="8"/>
        <v>390</v>
      </c>
      <c r="Y29" s="11">
        <f t="shared" si="9"/>
        <v>2600</v>
      </c>
      <c r="Z29" s="11">
        <f t="shared" si="10"/>
        <v>850</v>
      </c>
      <c r="AA29" s="11">
        <f t="shared" si="11"/>
        <v>1110</v>
      </c>
      <c r="AB29" s="27">
        <f t="shared" si="12"/>
        <v>108.33333333333333</v>
      </c>
      <c r="AC29" s="27">
        <f t="shared" si="13"/>
        <v>2400</v>
      </c>
      <c r="AD29" s="27">
        <f t="shared" si="14"/>
        <v>910</v>
      </c>
      <c r="AE29" s="27">
        <f t="shared" si="15"/>
        <v>6933.333333333333</v>
      </c>
      <c r="AF29" s="27">
        <f t="shared" si="16"/>
        <v>2550</v>
      </c>
      <c r="AG29" s="27">
        <f t="shared" si="17"/>
        <v>3700</v>
      </c>
      <c r="AH29" s="3"/>
      <c r="AI29" s="3"/>
      <c r="AJ29" s="3"/>
      <c r="AK29" s="3"/>
      <c r="AL29" s="3"/>
      <c r="AM29" s="17" t="s">
        <v>392</v>
      </c>
      <c r="AN29" s="89" cm="1">
        <f t="array" ref="AN29">IF(AH29="Oui",($A29/$B29)/(SUMPRODUCT((AH$4:AH$35="Oui")*($A$4:$A$35/$B$4:$B$35))),0)</f>
        <v>0</v>
      </c>
      <c r="AO29" s="89" cm="1">
        <f t="array" ref="AO29">IF(AI29="Oui",($A29/$B29)/(SUMPRODUCT((AI$4:AI$35="Oui")*($A$4:$A$35/$B$4:$B$35))),0)</f>
        <v>0</v>
      </c>
      <c r="AP29" s="89" cm="1">
        <f t="array" ref="AP29">IF(AJ29="Oui",($A29/$B29)/(SUMPRODUCT((AJ$4:AJ$35="Oui")*($A$4:$A$35/$B$4:$B$35))),0)</f>
        <v>0</v>
      </c>
      <c r="AQ29" s="89" cm="1">
        <f t="array" ref="AQ29">IF(AK29="Oui",($A29/$B29)/(SUMPRODUCT((AK$4:AK$35="Oui")*($A$4:$A$35/$B$4:$B$35))),0)</f>
        <v>0</v>
      </c>
      <c r="AR29" s="89" cm="1">
        <f t="array" ref="AR29">IF(AL29="Oui",($A29/$B29)/(SUMPRODUCT((AL$4:AL$35="Oui")*($A$4:$A$35/$B$4:$B$35))),0)</f>
        <v>0</v>
      </c>
      <c r="AS29" s="89" cm="1">
        <f t="array" ref="AS29">IF(AM29="Oui",($A29/$B29)/(SUMPRODUCT((AM$4:AM$35="Oui")*($A$4:$A$35/$B$4:$B$35))),0)</f>
        <v>4.3247310656877931E-2</v>
      </c>
    </row>
    <row r="30" spans="1:45" ht="15.5">
      <c r="A30" s="5">
        <v>4</v>
      </c>
      <c r="B30" s="6">
        <v>37.5</v>
      </c>
      <c r="C30" s="3" t="s">
        <v>373</v>
      </c>
      <c r="D30" s="3" t="s">
        <v>451</v>
      </c>
      <c r="E30" s="3" t="s">
        <v>410</v>
      </c>
      <c r="F30" s="3"/>
      <c r="G30" s="3" t="s">
        <v>374</v>
      </c>
      <c r="H30" s="3" t="s">
        <v>311</v>
      </c>
      <c r="I30" s="3"/>
      <c r="J30" s="25">
        <f t="shared" si="4"/>
        <v>5</v>
      </c>
      <c r="K30" s="25">
        <f t="shared" si="4"/>
        <v>6</v>
      </c>
      <c r="L30" s="25">
        <f t="shared" si="4"/>
        <v>7</v>
      </c>
      <c r="M30" s="25">
        <f t="shared" si="4"/>
        <v>8</v>
      </c>
      <c r="N30" s="25">
        <f t="shared" si="4"/>
        <v>9</v>
      </c>
      <c r="O30" s="25">
        <f t="shared" si="4"/>
        <v>10</v>
      </c>
      <c r="P30" s="102">
        <f t="shared" si="5"/>
        <v>150</v>
      </c>
      <c r="Q30" s="102">
        <f t="shared" si="18"/>
        <v>250</v>
      </c>
      <c r="R30" s="102">
        <f t="shared" si="19"/>
        <v>321.42857142857144</v>
      </c>
      <c r="S30" s="102">
        <f t="shared" si="20"/>
        <v>375</v>
      </c>
      <c r="T30" s="102">
        <f t="shared" si="21"/>
        <v>416.66666666666663</v>
      </c>
      <c r="U30" s="102">
        <f t="shared" si="22"/>
        <v>450</v>
      </c>
      <c r="V30" s="11">
        <f t="shared" si="6"/>
        <v>80</v>
      </c>
      <c r="W30" s="11">
        <f t="shared" si="7"/>
        <v>260</v>
      </c>
      <c r="X30" s="11">
        <f t="shared" si="8"/>
        <v>495</v>
      </c>
      <c r="Y30" s="11">
        <f t="shared" si="9"/>
        <v>760</v>
      </c>
      <c r="Z30" s="11">
        <f t="shared" si="10"/>
        <v>1050</v>
      </c>
      <c r="AA30" s="11">
        <f t="shared" si="11"/>
        <v>1380</v>
      </c>
      <c r="AB30" s="27">
        <f t="shared" si="12"/>
        <v>133.33333333333334</v>
      </c>
      <c r="AC30" s="27">
        <f t="shared" si="13"/>
        <v>520</v>
      </c>
      <c r="AD30" s="27">
        <f t="shared" si="14"/>
        <v>1155</v>
      </c>
      <c r="AE30" s="27">
        <f t="shared" si="15"/>
        <v>2026.6666666666667</v>
      </c>
      <c r="AF30" s="27">
        <f t="shared" si="16"/>
        <v>3150</v>
      </c>
      <c r="AG30" s="27">
        <f t="shared" si="17"/>
        <v>4600</v>
      </c>
      <c r="AH30" s="3"/>
      <c r="AI30" s="3" t="s">
        <v>392</v>
      </c>
      <c r="AJ30" s="3" t="s">
        <v>392</v>
      </c>
      <c r="AK30" s="3"/>
      <c r="AL30" s="3" t="s">
        <v>392</v>
      </c>
      <c r="AM30" s="17"/>
      <c r="AN30" s="89" cm="1">
        <f t="array" ref="AN30">IF(AH30="Oui",($A30/$B30)/(SUMPRODUCT((AH$4:AH$35="Oui")*($A$4:$A$35/$B$4:$B$35))),0)</f>
        <v>0</v>
      </c>
      <c r="AO30" s="89" cm="1">
        <f t="array" ref="AO30">IF(AI30="Oui",($A30/$B30)/(SUMPRODUCT((AI$4:AI$35="Oui")*($A$4:$A$35/$B$4:$B$35))),0)</f>
        <v>2.8572736846925233E-2</v>
      </c>
      <c r="AP30" s="89" cm="1">
        <f t="array" ref="AP30">IF(AJ30="Oui",($A30/$B30)/(SUMPRODUCT((AJ$4:AJ$35="Oui")*($A$4:$A$35/$B$4:$B$35))),0)</f>
        <v>2.5541451135090338E-2</v>
      </c>
      <c r="AQ30" s="89" cm="1">
        <f t="array" ref="AQ30">IF(AK30="Oui",($A30/$B30)/(SUMPRODUCT((AK$4:AK$35="Oui")*($A$4:$A$35/$B$4:$B$35))),0)</f>
        <v>0</v>
      </c>
      <c r="AR30" s="89" cm="1">
        <f t="array" ref="AR30">IF(AL30="Oui",($A30/$B30)/(SUMPRODUCT((AL$4:AL$35="Oui")*($A$4:$A$35/$B$4:$B$35))),0)</f>
        <v>2.8700871604995057E-2</v>
      </c>
      <c r="AS30" s="89" cm="1">
        <f t="array" ref="AS30">IF(AM30="Oui",($A30/$B30)/(SUMPRODUCT((AM$4:AM$35="Oui")*($A$4:$A$35/$B$4:$B$35))),0)</f>
        <v>0</v>
      </c>
    </row>
    <row r="31" spans="1:45" ht="15.5">
      <c r="A31" s="5">
        <v>4</v>
      </c>
      <c r="B31" s="6">
        <v>45</v>
      </c>
      <c r="C31" s="3" t="s">
        <v>375</v>
      </c>
      <c r="D31" s="3" t="s">
        <v>451</v>
      </c>
      <c r="E31" s="3" t="s">
        <v>404</v>
      </c>
      <c r="F31" s="3"/>
      <c r="G31" s="3"/>
      <c r="H31" s="3" t="s">
        <v>376</v>
      </c>
      <c r="I31" s="3"/>
      <c r="J31" s="25">
        <f t="shared" si="4"/>
        <v>5</v>
      </c>
      <c r="K31" s="25">
        <f t="shared" si="4"/>
        <v>6</v>
      </c>
      <c r="L31" s="25">
        <f t="shared" si="4"/>
        <v>7</v>
      </c>
      <c r="M31" s="25">
        <f t="shared" si="4"/>
        <v>8</v>
      </c>
      <c r="N31" s="25">
        <f t="shared" si="4"/>
        <v>9</v>
      </c>
      <c r="O31" s="25">
        <f t="shared" si="4"/>
        <v>10</v>
      </c>
      <c r="P31" s="102">
        <f t="shared" si="5"/>
        <v>180</v>
      </c>
      <c r="Q31" s="102">
        <f t="shared" si="18"/>
        <v>300</v>
      </c>
      <c r="R31" s="102">
        <f t="shared" si="19"/>
        <v>385.71428571428578</v>
      </c>
      <c r="S31" s="102">
        <f t="shared" si="20"/>
        <v>450</v>
      </c>
      <c r="T31" s="102">
        <f t="shared" si="21"/>
        <v>500</v>
      </c>
      <c r="U31" s="102">
        <f t="shared" si="22"/>
        <v>540</v>
      </c>
      <c r="V31" s="11">
        <f t="shared" si="6"/>
        <v>95</v>
      </c>
      <c r="W31" s="11">
        <f t="shared" si="7"/>
        <v>1300</v>
      </c>
      <c r="X31" s="11">
        <f t="shared" si="8"/>
        <v>585</v>
      </c>
      <c r="Y31" s="11">
        <f t="shared" si="9"/>
        <v>920</v>
      </c>
      <c r="Z31" s="11">
        <f t="shared" si="10"/>
        <v>3750</v>
      </c>
      <c r="AA31" s="11">
        <f t="shared" si="11"/>
        <v>1650</v>
      </c>
      <c r="AB31" s="27">
        <f t="shared" si="12"/>
        <v>158.33333333333334</v>
      </c>
      <c r="AC31" s="27">
        <f t="shared" si="13"/>
        <v>2600</v>
      </c>
      <c r="AD31" s="27">
        <f t="shared" si="14"/>
        <v>1365</v>
      </c>
      <c r="AE31" s="27">
        <f t="shared" si="15"/>
        <v>2453.3333333333335</v>
      </c>
      <c r="AF31" s="27">
        <f t="shared" si="16"/>
        <v>11250</v>
      </c>
      <c r="AG31" s="27">
        <f t="shared" si="17"/>
        <v>5500</v>
      </c>
      <c r="AH31" s="3"/>
      <c r="AI31" s="3" t="s">
        <v>392</v>
      </c>
      <c r="AJ31" s="3"/>
      <c r="AK31" s="3"/>
      <c r="AL31" s="3"/>
      <c r="AM31" s="17"/>
      <c r="AN31" s="89" cm="1">
        <f t="array" ref="AN31">IF(AH31="Oui",($A31/$B31)/(SUMPRODUCT((AH$4:AH$35="Oui")*($A$4:$A$35/$B$4:$B$35))),0)</f>
        <v>0</v>
      </c>
      <c r="AO31" s="89" cm="1">
        <f t="array" ref="AO31">IF(AI31="Oui",($A31/$B31)/(SUMPRODUCT((AI$4:AI$35="Oui")*($A$4:$A$35/$B$4:$B$35))),0)</f>
        <v>2.3810614039104359E-2</v>
      </c>
      <c r="AP31" s="89" cm="1">
        <f t="array" ref="AP31">IF(AJ31="Oui",($A31/$B31)/(SUMPRODUCT((AJ$4:AJ$35="Oui")*($A$4:$A$35/$B$4:$B$35))),0)</f>
        <v>0</v>
      </c>
      <c r="AQ31" s="89" cm="1">
        <f t="array" ref="AQ31">IF(AK31="Oui",($A31/$B31)/(SUMPRODUCT((AK$4:AK$35="Oui")*($A$4:$A$35/$B$4:$B$35))),0)</f>
        <v>0</v>
      </c>
      <c r="AR31" s="89" cm="1">
        <f t="array" ref="AR31">IF(AL31="Oui",($A31/$B31)/(SUMPRODUCT((AL$4:AL$35="Oui")*($A$4:$A$35/$B$4:$B$35))),0)</f>
        <v>0</v>
      </c>
      <c r="AS31" s="89" cm="1">
        <f t="array" ref="AS31">IF(AM31="Oui",($A31/$B31)/(SUMPRODUCT((AM$4:AM$35="Oui")*($A$4:$A$35/$B$4:$B$35))),0)</f>
        <v>0</v>
      </c>
    </row>
    <row r="32" spans="1:45" ht="15.5">
      <c r="A32" s="5">
        <v>5</v>
      </c>
      <c r="B32" s="6">
        <v>60</v>
      </c>
      <c r="C32" s="3" t="s">
        <v>377</v>
      </c>
      <c r="D32" s="3" t="s">
        <v>452</v>
      </c>
      <c r="E32" s="3" t="s">
        <v>146</v>
      </c>
      <c r="F32" s="3"/>
      <c r="G32" s="3"/>
      <c r="H32" s="3" t="s">
        <v>8</v>
      </c>
      <c r="I32" s="3"/>
      <c r="J32" s="25">
        <f t="shared" si="4"/>
        <v>6</v>
      </c>
      <c r="K32" s="25">
        <f t="shared" si="4"/>
        <v>7</v>
      </c>
      <c r="L32" s="25">
        <f t="shared" si="4"/>
        <v>8</v>
      </c>
      <c r="M32" s="25">
        <f t="shared" si="4"/>
        <v>9</v>
      </c>
      <c r="N32" s="25">
        <f t="shared" si="4"/>
        <v>10</v>
      </c>
      <c r="O32" s="25">
        <f t="shared" si="4"/>
        <v>11</v>
      </c>
      <c r="P32" s="102">
        <f t="shared" si="5"/>
        <v>200</v>
      </c>
      <c r="Q32" s="102">
        <f t="shared" si="18"/>
        <v>342.85714285714283</v>
      </c>
      <c r="R32" s="102">
        <f t="shared" si="19"/>
        <v>450</v>
      </c>
      <c r="S32" s="102">
        <f t="shared" si="20"/>
        <v>533.33333333333337</v>
      </c>
      <c r="T32" s="102">
        <f t="shared" si="21"/>
        <v>600</v>
      </c>
      <c r="U32" s="102">
        <f t="shared" si="22"/>
        <v>654.5454545454545</v>
      </c>
      <c r="V32" s="11">
        <f t="shared" si="6"/>
        <v>600</v>
      </c>
      <c r="W32" s="11">
        <f t="shared" si="7"/>
        <v>350</v>
      </c>
      <c r="X32" s="11">
        <f t="shared" si="8"/>
        <v>690</v>
      </c>
      <c r="Y32" s="11">
        <f t="shared" si="9"/>
        <v>1080</v>
      </c>
      <c r="Z32" s="11">
        <f t="shared" si="10"/>
        <v>4000</v>
      </c>
      <c r="AA32" s="11">
        <f t="shared" si="11"/>
        <v>1980</v>
      </c>
      <c r="AB32" s="27">
        <f t="shared" si="12"/>
        <v>1200</v>
      </c>
      <c r="AC32" s="27">
        <f t="shared" si="13"/>
        <v>816.66666666666663</v>
      </c>
      <c r="AD32" s="27">
        <f t="shared" si="14"/>
        <v>1840</v>
      </c>
      <c r="AE32" s="27">
        <f t="shared" si="15"/>
        <v>3240</v>
      </c>
      <c r="AF32" s="27">
        <f t="shared" si="16"/>
        <v>13333.333333333334</v>
      </c>
      <c r="AG32" s="27">
        <f t="shared" si="17"/>
        <v>7260</v>
      </c>
      <c r="AH32" s="3"/>
      <c r="AI32" s="3"/>
      <c r="AJ32" s="3"/>
      <c r="AK32" s="3"/>
      <c r="AL32" s="3" t="s">
        <v>392</v>
      </c>
      <c r="AM32" s="17"/>
      <c r="AN32" s="89" cm="1">
        <f t="array" ref="AN32">IF(AH32="Oui",($A32/$B32)/(SUMPRODUCT((AH$4:AH$35="Oui")*($A$4:$A$35/$B$4:$B$35))),0)</f>
        <v>0</v>
      </c>
      <c r="AO32" s="89" cm="1">
        <f t="array" ref="AO32">IF(AI32="Oui",($A32/$B32)/(SUMPRODUCT((AI$4:AI$35="Oui")*($A$4:$A$35/$B$4:$B$35))),0)</f>
        <v>0</v>
      </c>
      <c r="AP32" s="89" cm="1">
        <f t="array" ref="AP32">IF(AJ32="Oui",($A32/$B32)/(SUMPRODUCT((AJ$4:AJ$35="Oui")*($A$4:$A$35/$B$4:$B$35))),0)</f>
        <v>0</v>
      </c>
      <c r="AQ32" s="89" cm="1">
        <f t="array" ref="AQ32">IF(AK32="Oui",($A32/$B32)/(SUMPRODUCT((AK$4:AK$35="Oui")*($A$4:$A$35/$B$4:$B$35))),0)</f>
        <v>0</v>
      </c>
      <c r="AR32" s="89" cm="1">
        <f t="array" ref="AR32">IF(AL32="Oui",($A32/$B32)/(SUMPRODUCT((AL$4:AL$35="Oui")*($A$4:$A$35/$B$4:$B$35))),0)</f>
        <v>2.2422555941402387E-2</v>
      </c>
      <c r="AS32" s="89" cm="1">
        <f t="array" ref="AS32">IF(AM32="Oui",($A32/$B32)/(SUMPRODUCT((AM$4:AM$35="Oui")*($A$4:$A$35/$B$4:$B$35))),0)</f>
        <v>0</v>
      </c>
    </row>
    <row r="33" spans="1:45" ht="15.5">
      <c r="A33" s="5">
        <v>5</v>
      </c>
      <c r="B33" s="6">
        <v>60</v>
      </c>
      <c r="C33" s="3" t="s">
        <v>378</v>
      </c>
      <c r="D33" s="3" t="s">
        <v>452</v>
      </c>
      <c r="E33" s="3" t="s">
        <v>124</v>
      </c>
      <c r="F33" s="3"/>
      <c r="G33" s="3"/>
      <c r="H33" s="3" t="s">
        <v>155</v>
      </c>
      <c r="I33" s="3"/>
      <c r="J33" s="25">
        <f t="shared" si="4"/>
        <v>6</v>
      </c>
      <c r="K33" s="25">
        <f t="shared" si="4"/>
        <v>7</v>
      </c>
      <c r="L33" s="25">
        <f t="shared" si="4"/>
        <v>8</v>
      </c>
      <c r="M33" s="25">
        <f t="shared" si="4"/>
        <v>9</v>
      </c>
      <c r="N33" s="25">
        <f t="shared" si="4"/>
        <v>10</v>
      </c>
      <c r="O33" s="25">
        <f t="shared" si="4"/>
        <v>11</v>
      </c>
      <c r="P33" s="102">
        <f t="shared" si="5"/>
        <v>200</v>
      </c>
      <c r="Q33" s="102">
        <f t="shared" si="18"/>
        <v>342.85714285714283</v>
      </c>
      <c r="R33" s="102">
        <f t="shared" si="19"/>
        <v>450</v>
      </c>
      <c r="S33" s="102">
        <f t="shared" si="20"/>
        <v>533.33333333333337</v>
      </c>
      <c r="T33" s="102">
        <f t="shared" si="21"/>
        <v>600</v>
      </c>
      <c r="U33" s="102">
        <f t="shared" si="22"/>
        <v>654.5454545454545</v>
      </c>
      <c r="V33" s="11">
        <f t="shared" si="6"/>
        <v>600</v>
      </c>
      <c r="W33" s="11">
        <f t="shared" si="7"/>
        <v>350</v>
      </c>
      <c r="X33" s="11">
        <f t="shared" si="8"/>
        <v>690</v>
      </c>
      <c r="Y33" s="11">
        <f t="shared" si="9"/>
        <v>1080</v>
      </c>
      <c r="Z33" s="11">
        <f t="shared" si="10"/>
        <v>4000</v>
      </c>
      <c r="AA33" s="11">
        <f t="shared" si="11"/>
        <v>1980</v>
      </c>
      <c r="AB33" s="27">
        <f t="shared" si="12"/>
        <v>1200</v>
      </c>
      <c r="AC33" s="27">
        <f t="shared" si="13"/>
        <v>816.66666666666663</v>
      </c>
      <c r="AD33" s="27">
        <f t="shared" si="14"/>
        <v>1840</v>
      </c>
      <c r="AE33" s="27">
        <f t="shared" si="15"/>
        <v>3240</v>
      </c>
      <c r="AF33" s="27">
        <f t="shared" si="16"/>
        <v>13333.333333333334</v>
      </c>
      <c r="AG33" s="27">
        <f t="shared" si="17"/>
        <v>7260</v>
      </c>
      <c r="AH33" s="3"/>
      <c r="AI33" s="3"/>
      <c r="AJ33" s="3"/>
      <c r="AK33" s="3"/>
      <c r="AL33" s="3"/>
      <c r="AM33" s="17" t="s">
        <v>392</v>
      </c>
      <c r="AN33" s="89" cm="1">
        <f t="array" ref="AN33">IF(AH33="Oui",($A33/$B33)/(SUMPRODUCT((AH$4:AH$35="Oui")*($A$4:$A$35/$B$4:$B$35))),0)</f>
        <v>0</v>
      </c>
      <c r="AO33" s="89" cm="1">
        <f t="array" ref="AO33">IF(AI33="Oui",($A33/$B33)/(SUMPRODUCT((AI$4:AI$35="Oui")*($A$4:$A$35/$B$4:$B$35))),0)</f>
        <v>0</v>
      </c>
      <c r="AP33" s="89" cm="1">
        <f t="array" ref="AP33">IF(AJ33="Oui",($A33/$B33)/(SUMPRODUCT((AJ$4:AJ$35="Oui")*($A$4:$A$35/$B$4:$B$35))),0)</f>
        <v>0</v>
      </c>
      <c r="AQ33" s="89" cm="1">
        <f t="array" ref="AQ33">IF(AK33="Oui",($A33/$B33)/(SUMPRODUCT((AK$4:AK$35="Oui")*($A$4:$A$35/$B$4:$B$35))),0)</f>
        <v>0</v>
      </c>
      <c r="AR33" s="89" cm="1">
        <f t="array" ref="AR33">IF(AL33="Oui",($A33/$B33)/(SUMPRODUCT((AL$4:AL$35="Oui")*($A$4:$A$35/$B$4:$B$35))),0)</f>
        <v>0</v>
      </c>
      <c r="AS33" s="89" cm="1">
        <f t="array" ref="AS33">IF(AM33="Oui",($A33/$B33)/(SUMPRODUCT((AM$4:AM$35="Oui")*($A$4:$A$35/$B$4:$B$35))),0)</f>
        <v>2.7029569160548706E-2</v>
      </c>
    </row>
    <row r="34" spans="1:45" ht="15.5">
      <c r="A34" s="5">
        <v>6</v>
      </c>
      <c r="B34" s="6">
        <v>70</v>
      </c>
      <c r="C34" s="3" t="s">
        <v>13</v>
      </c>
      <c r="D34" s="3" t="s">
        <v>451</v>
      </c>
      <c r="E34" s="3" t="s">
        <v>143</v>
      </c>
      <c r="F34" s="3"/>
      <c r="G34" s="3"/>
      <c r="H34" s="3" t="s">
        <v>379</v>
      </c>
      <c r="I34" s="3"/>
      <c r="J34" s="25">
        <f t="shared" si="4"/>
        <v>7</v>
      </c>
      <c r="K34" s="25">
        <f t="shared" si="4"/>
        <v>8</v>
      </c>
      <c r="L34" s="25">
        <f t="shared" si="4"/>
        <v>9</v>
      </c>
      <c r="M34" s="25">
        <f t="shared" si="4"/>
        <v>10</v>
      </c>
      <c r="N34" s="25">
        <f t="shared" si="4"/>
        <v>11</v>
      </c>
      <c r="O34" s="25">
        <f t="shared" si="4"/>
        <v>12</v>
      </c>
      <c r="P34" s="102">
        <f t="shared" si="5"/>
        <v>200</v>
      </c>
      <c r="Q34" s="102">
        <f t="shared" si="18"/>
        <v>350</v>
      </c>
      <c r="R34" s="102">
        <f t="shared" si="19"/>
        <v>466.66666666666663</v>
      </c>
      <c r="S34" s="102">
        <f t="shared" si="20"/>
        <v>560</v>
      </c>
      <c r="T34" s="102">
        <f t="shared" si="21"/>
        <v>636.36363636363637</v>
      </c>
      <c r="U34" s="102">
        <f t="shared" si="22"/>
        <v>700</v>
      </c>
      <c r="V34" s="11">
        <f t="shared" si="6"/>
        <v>600</v>
      </c>
      <c r="W34" s="11">
        <f t="shared" si="7"/>
        <v>360</v>
      </c>
      <c r="X34" s="11">
        <f t="shared" si="8"/>
        <v>705</v>
      </c>
      <c r="Y34" s="11">
        <f t="shared" si="9"/>
        <v>1140</v>
      </c>
      <c r="Z34" s="11">
        <f t="shared" si="10"/>
        <v>1600</v>
      </c>
      <c r="AA34" s="11">
        <f t="shared" si="11"/>
        <v>5100</v>
      </c>
      <c r="AB34" s="27">
        <f t="shared" si="12"/>
        <v>1400</v>
      </c>
      <c r="AC34" s="27">
        <f t="shared" si="13"/>
        <v>960</v>
      </c>
      <c r="AD34" s="27">
        <f t="shared" si="14"/>
        <v>2115</v>
      </c>
      <c r="AE34" s="27">
        <f t="shared" si="15"/>
        <v>3800</v>
      </c>
      <c r="AF34" s="27">
        <f t="shared" si="16"/>
        <v>5866.666666666667</v>
      </c>
      <c r="AG34" s="27">
        <f t="shared" si="17"/>
        <v>20400</v>
      </c>
      <c r="AH34" s="3"/>
      <c r="AI34" s="3"/>
      <c r="AJ34" s="3"/>
      <c r="AK34" s="3"/>
      <c r="AL34" s="3"/>
      <c r="AM34" s="17" t="s">
        <v>392</v>
      </c>
      <c r="AN34" s="89" cm="1">
        <f t="array" ref="AN34">IF(AH34="Oui",($A34/$B34)/(SUMPRODUCT((AH$4:AH$35="Oui")*($A$4:$A$35/$B$4:$B$35))),0)</f>
        <v>0</v>
      </c>
      <c r="AO34" s="89" cm="1">
        <f t="array" ref="AO34">IF(AI34="Oui",($A34/$B34)/(SUMPRODUCT((AI$4:AI$35="Oui")*($A$4:$A$35/$B$4:$B$35))),0)</f>
        <v>0</v>
      </c>
      <c r="AP34" s="89" cm="1">
        <f t="array" ref="AP34">IF(AJ34="Oui",($A34/$B34)/(SUMPRODUCT((AJ$4:AJ$35="Oui")*($A$4:$A$35/$B$4:$B$35))),0)</f>
        <v>0</v>
      </c>
      <c r="AQ34" s="89" cm="1">
        <f t="array" ref="AQ34">IF(AK34="Oui",($A34/$B34)/(SUMPRODUCT((AK$4:AK$35="Oui")*($A$4:$A$35/$B$4:$B$35))),0)</f>
        <v>0</v>
      </c>
      <c r="AR34" s="89" cm="1">
        <f t="array" ref="AR34">IF(AL34="Oui",($A34/$B34)/(SUMPRODUCT((AL$4:AL$35="Oui")*($A$4:$A$35/$B$4:$B$35))),0)</f>
        <v>0</v>
      </c>
      <c r="AS34" s="89" cm="1">
        <f t="array" ref="AS34">IF(AM34="Oui",($A34/$B34)/(SUMPRODUCT((AM$4:AM$35="Oui")*($A$4:$A$35/$B$4:$B$35))),0)</f>
        <v>2.7801842565135813E-2</v>
      </c>
    </row>
    <row r="35" spans="1:45" ht="15.5">
      <c r="A35" s="94">
        <v>6</v>
      </c>
      <c r="B35" s="87">
        <v>175</v>
      </c>
      <c r="C35" s="73" t="s">
        <v>21</v>
      </c>
      <c r="D35" s="3" t="s">
        <v>451</v>
      </c>
      <c r="E35" s="53" t="s">
        <v>21</v>
      </c>
      <c r="F35" s="53" t="s">
        <v>21</v>
      </c>
      <c r="G35" s="53" t="s">
        <v>21</v>
      </c>
      <c r="H35" s="53" t="s">
        <v>21</v>
      </c>
      <c r="I35" s="53" t="s">
        <v>21</v>
      </c>
      <c r="J35" s="25">
        <f t="shared" si="4"/>
        <v>7</v>
      </c>
      <c r="K35" s="25">
        <f t="shared" si="4"/>
        <v>8</v>
      </c>
      <c r="L35" s="25">
        <f t="shared" si="4"/>
        <v>9</v>
      </c>
      <c r="M35" s="25">
        <f t="shared" si="4"/>
        <v>10</v>
      </c>
      <c r="N35" s="25">
        <f t="shared" si="4"/>
        <v>11</v>
      </c>
      <c r="O35" s="25">
        <f t="shared" si="4"/>
        <v>12</v>
      </c>
      <c r="P35" s="102">
        <f t="shared" si="5"/>
        <v>500</v>
      </c>
      <c r="Q35" s="102">
        <f t="shared" si="18"/>
        <v>875</v>
      </c>
      <c r="R35" s="102">
        <f t="shared" si="19"/>
        <v>1166.6666666666667</v>
      </c>
      <c r="S35" s="102">
        <f t="shared" si="20"/>
        <v>1400</v>
      </c>
      <c r="T35" s="102">
        <f t="shared" si="21"/>
        <v>1590.909090909091</v>
      </c>
      <c r="U35" s="102">
        <f t="shared" si="22"/>
        <v>1750</v>
      </c>
      <c r="V35" s="11">
        <f t="shared" si="6"/>
        <v>750</v>
      </c>
      <c r="W35" s="11">
        <f t="shared" si="7"/>
        <v>880</v>
      </c>
      <c r="X35" s="11">
        <f t="shared" si="8"/>
        <v>1755</v>
      </c>
      <c r="Y35" s="11">
        <f t="shared" si="9"/>
        <v>4800</v>
      </c>
      <c r="Z35" s="11">
        <f t="shared" si="10"/>
        <v>4000</v>
      </c>
      <c r="AA35" s="11">
        <f t="shared" si="11"/>
        <v>5280</v>
      </c>
      <c r="AB35" s="27">
        <f t="shared" si="12"/>
        <v>1750</v>
      </c>
      <c r="AC35" s="27">
        <f t="shared" si="13"/>
        <v>2346.6666666666665</v>
      </c>
      <c r="AD35" s="27">
        <f t="shared" si="14"/>
        <v>5265</v>
      </c>
      <c r="AE35" s="27">
        <f t="shared" si="15"/>
        <v>16000</v>
      </c>
      <c r="AF35" s="27">
        <f t="shared" si="16"/>
        <v>14666.666666666666</v>
      </c>
      <c r="AG35" s="27">
        <f t="shared" si="17"/>
        <v>21120</v>
      </c>
      <c r="AH35" s="53"/>
      <c r="AI35" s="53"/>
      <c r="AJ35" s="53"/>
      <c r="AK35" s="53" t="s">
        <v>392</v>
      </c>
      <c r="AL35" s="53"/>
      <c r="AM35" s="66"/>
      <c r="AN35" s="100" cm="1">
        <f t="array" ref="AN35">IF(AH35="Oui",($A35/$B35)/(SUMPRODUCT((AH$4:AH$35="Oui")*($A$4:$A$35/$B$4:$B$35))),0)</f>
        <v>0</v>
      </c>
      <c r="AO35" s="100" cm="1">
        <f t="array" ref="AO35">IF(AI35="Oui",($A35/$B35)/(SUMPRODUCT((AI$4:AI$35="Oui")*($A$4:$A$35/$B$4:$B$35))),0)</f>
        <v>0</v>
      </c>
      <c r="AP35" s="100" cm="1">
        <f t="array" ref="AP35">IF(AJ35="Oui",($A35/$B35)/(SUMPRODUCT((AJ$4:AJ$35="Oui")*($A$4:$A$35/$B$4:$B$35))),0)</f>
        <v>0</v>
      </c>
      <c r="AQ35" s="100" cm="1">
        <f t="array" ref="AQ35">IF(AK35="Oui",($A35/$B35)/(SUMPRODUCT((AK$4:AK$35="Oui")*($A$4:$A$35/$B$4:$B$35))),0)</f>
        <v>9.9749826157153956E-3</v>
      </c>
      <c r="AR35" s="100" cm="1">
        <f t="array" ref="AR35">IF(AL35="Oui",($A35/$B35)/(SUMPRODUCT((AL$4:AL$35="Oui")*($A$4:$A$35/$B$4:$B$35))),0)</f>
        <v>0</v>
      </c>
      <c r="AS35" s="100" cm="1">
        <f t="array" ref="AS35">IF(AM35="Oui",($A35/$B35)/(SUMPRODUCT((AM$4:AM$35="Oui")*($A$4:$A$35/$B$4:$B$35))),0)</f>
        <v>0</v>
      </c>
    </row>
    <row r="36" spans="1:45">
      <c r="A36" s="3" t="s">
        <v>411</v>
      </c>
      <c r="B36" s="3" t="s">
        <v>411</v>
      </c>
      <c r="C36" s="3" t="s">
        <v>412</v>
      </c>
      <c r="D36" s="3" t="s">
        <v>452</v>
      </c>
      <c r="E36" s="3"/>
      <c r="F36" s="3"/>
      <c r="G36" s="3"/>
      <c r="H36" s="3"/>
      <c r="I36" s="3"/>
      <c r="J36" s="25">
        <v>0</v>
      </c>
      <c r="K36" s="25">
        <v>0</v>
      </c>
      <c r="L36" s="25">
        <v>0</v>
      </c>
      <c r="M36" s="25">
        <v>0</v>
      </c>
      <c r="N36" s="25">
        <v>0</v>
      </c>
      <c r="O36" s="25">
        <v>0</v>
      </c>
      <c r="P36" s="102">
        <f>10000*P3</f>
        <v>10000</v>
      </c>
      <c r="Q36" s="102">
        <f t="shared" ref="Q36:U36" si="23">10000*Q3</f>
        <v>20000</v>
      </c>
      <c r="R36" s="102">
        <f t="shared" si="23"/>
        <v>30000</v>
      </c>
      <c r="S36" s="102">
        <f t="shared" si="23"/>
        <v>40000</v>
      </c>
      <c r="T36" s="102">
        <f t="shared" si="23"/>
        <v>50000</v>
      </c>
      <c r="U36" s="102">
        <f t="shared" si="23"/>
        <v>60000</v>
      </c>
      <c r="V36" s="11">
        <f t="shared" si="6"/>
        <v>5500</v>
      </c>
      <c r="W36" s="11">
        <f t="shared" si="7"/>
        <v>21000</v>
      </c>
      <c r="X36" s="11">
        <f t="shared" si="8"/>
        <v>46500</v>
      </c>
      <c r="Y36" s="11">
        <f t="shared" si="9"/>
        <v>82000</v>
      </c>
      <c r="Z36" s="11">
        <f t="shared" si="10"/>
        <v>127500</v>
      </c>
      <c r="AA36" s="11">
        <f t="shared" si="11"/>
        <v>183000</v>
      </c>
      <c r="AB36" s="27">
        <f>V36/3</f>
        <v>1833.3333333333333</v>
      </c>
      <c r="AC36" s="27">
        <f t="shared" ref="AC36:AG36" si="24">W36/3</f>
        <v>7000</v>
      </c>
      <c r="AD36" s="27">
        <f t="shared" si="24"/>
        <v>15500</v>
      </c>
      <c r="AE36" s="27">
        <f t="shared" si="24"/>
        <v>27333.333333333332</v>
      </c>
      <c r="AF36" s="27">
        <f t="shared" si="24"/>
        <v>42500</v>
      </c>
      <c r="AG36" s="27">
        <f t="shared" si="24"/>
        <v>61000</v>
      </c>
      <c r="AH36" s="3"/>
      <c r="AI36" s="3"/>
      <c r="AJ36" s="3"/>
      <c r="AK36" s="3"/>
      <c r="AL36" s="3"/>
      <c r="AM36" s="3"/>
      <c r="AN36" s="3">
        <v>1E-4</v>
      </c>
      <c r="AO36" s="3">
        <v>1E-4</v>
      </c>
      <c r="AP36" s="3">
        <v>1E-4</v>
      </c>
      <c r="AQ36" s="3">
        <v>1E-4</v>
      </c>
      <c r="AR36" s="3">
        <v>1E-4</v>
      </c>
      <c r="AS36" s="3">
        <v>1E-4</v>
      </c>
    </row>
  </sheetData>
  <mergeCells count="7">
    <mergeCell ref="J1:AG1"/>
    <mergeCell ref="AH2:AM2"/>
    <mergeCell ref="AN2:AS2"/>
    <mergeCell ref="J2:O2"/>
    <mergeCell ref="P2:U2"/>
    <mergeCell ref="V2:AA2"/>
    <mergeCell ref="AB2:AG2"/>
  </mergeCells>
  <conditionalFormatting sqref="A4:A35">
    <cfRule type="cellIs" dxfId="6" priority="2" stopIfTrue="1" operator="equal">
      <formula>1</formula>
    </cfRule>
    <cfRule type="cellIs" dxfId="5" priority="3" stopIfTrue="1" operator="equal">
      <formula>2</formula>
    </cfRule>
    <cfRule type="cellIs" dxfId="4" priority="4" stopIfTrue="1" operator="equal">
      <formula>3</formula>
    </cfRule>
    <cfRule type="cellIs" dxfId="3" priority="5" stopIfTrue="1" operator="equal">
      <formula>4</formula>
    </cfRule>
    <cfRule type="cellIs" dxfId="2" priority="6" stopIfTrue="1" operator="equal">
      <formula>5</formula>
    </cfRule>
    <cfRule type="cellIs" dxfId="1" priority="7" stopIfTrue="1" operator="equal">
      <formula>6</formula>
    </cfRule>
  </conditionalFormatting>
  <conditionalFormatting sqref="AN4:AS35">
    <cfRule type="cellIs" dxfId="0" priority="1" operator="equal">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E7B4-175E-4E95-8625-D9FA9EEDA9F3}">
  <dimension ref="A1:G29"/>
  <sheetViews>
    <sheetView topLeftCell="A7" workbookViewId="0">
      <selection activeCell="G3" sqref="G3"/>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49"/>
      <c r="B1" s="49"/>
      <c r="C1" s="49"/>
      <c r="D1" s="49"/>
      <c r="E1" s="49"/>
    </row>
    <row r="2" spans="1:7">
      <c r="A2" s="23" t="s">
        <v>453</v>
      </c>
      <c r="B2" s="54"/>
      <c r="C2" s="142" t="s">
        <v>454</v>
      </c>
      <c r="D2" s="143"/>
      <c r="E2" s="20" t="s">
        <v>455</v>
      </c>
      <c r="G2" t="str" cm="1">
        <f t="array" ref="G2:G2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Epée en fer</v>
      </c>
    </row>
    <row r="3" spans="1:7">
      <c r="A3" s="23" t="s">
        <v>456</v>
      </c>
      <c r="B3" s="54" t="s">
        <v>27</v>
      </c>
      <c r="C3" s="144" t="s">
        <v>457</v>
      </c>
      <c r="D3" s="145"/>
      <c r="E3" s="23" t="s">
        <v>458</v>
      </c>
      <c r="G3" t="str">
        <v>Epée de mithril</v>
      </c>
    </row>
    <row r="4" spans="1:7">
      <c r="A4" s="24">
        <v>1</v>
      </c>
      <c r="B4" s="59" t="s">
        <v>459</v>
      </c>
      <c r="C4" s="142" t="s">
        <v>291</v>
      </c>
      <c r="D4" s="143"/>
      <c r="E4" s="20" t="s">
        <v>460</v>
      </c>
      <c r="G4" t="str">
        <v>Epée Sanguine</v>
      </c>
    </row>
    <row r="5" spans="1:7">
      <c r="A5" s="24">
        <v>1</v>
      </c>
      <c r="B5" s="59" t="s">
        <v>459</v>
      </c>
      <c r="C5" s="33" t="s">
        <v>293</v>
      </c>
      <c r="D5" s="34"/>
      <c r="E5" s="20"/>
      <c r="G5" t="str">
        <v>Epée Runique</v>
      </c>
    </row>
    <row r="6" spans="1:7">
      <c r="A6" s="24">
        <v>1</v>
      </c>
      <c r="B6" s="59" t="s">
        <v>459</v>
      </c>
      <c r="C6" s="146" t="s">
        <v>295</v>
      </c>
      <c r="D6" s="147"/>
      <c r="E6" s="20"/>
      <c r="G6" t="str">
        <v>Diamantine</v>
      </c>
    </row>
    <row r="7" spans="1:7">
      <c r="A7" s="24">
        <v>1</v>
      </c>
      <c r="B7" s="59" t="s">
        <v>459</v>
      </c>
      <c r="C7" s="142" t="s">
        <v>341</v>
      </c>
      <c r="D7" s="143"/>
      <c r="E7" s="20"/>
      <c r="G7" t="str">
        <v>Vengeresse</v>
      </c>
    </row>
    <row r="8" spans="1:7">
      <c r="A8" s="24">
        <v>1</v>
      </c>
      <c r="B8" s="59" t="s">
        <v>459</v>
      </c>
      <c r="C8" s="142" t="s">
        <v>298</v>
      </c>
      <c r="D8" s="143"/>
      <c r="E8" s="20" t="s">
        <v>455</v>
      </c>
      <c r="G8" t="str">
        <v>Dévoreuse</v>
      </c>
    </row>
    <row r="9" spans="1:7">
      <c r="A9" s="24">
        <v>1</v>
      </c>
      <c r="B9" s="59" t="s">
        <v>459</v>
      </c>
      <c r="C9" s="142" t="s">
        <v>177</v>
      </c>
      <c r="D9" s="143"/>
      <c r="E9" s="20"/>
      <c r="G9" t="str">
        <v>Calamité</v>
      </c>
    </row>
    <row r="10" spans="1:7">
      <c r="A10" s="24">
        <v>1</v>
      </c>
      <c r="B10" s="59" t="s">
        <v>459</v>
      </c>
      <c r="C10" s="142" t="s">
        <v>461</v>
      </c>
      <c r="D10" s="143"/>
      <c r="E10" s="20" t="s">
        <v>455</v>
      </c>
      <c r="G10" t="str">
        <v>Excalibur</v>
      </c>
    </row>
    <row r="11" spans="1:7">
      <c r="A11" s="24">
        <v>1</v>
      </c>
      <c r="B11" s="59" t="s">
        <v>459</v>
      </c>
      <c r="C11" s="142" t="s">
        <v>461</v>
      </c>
      <c r="D11" s="143"/>
      <c r="E11" s="20" t="s">
        <v>455</v>
      </c>
      <c r="G11" t="str">
        <v>Ragnarok</v>
      </c>
    </row>
    <row r="12" spans="1:7">
      <c r="A12" s="24">
        <v>1</v>
      </c>
      <c r="B12" s="59" t="s">
        <v>459</v>
      </c>
      <c r="C12" s="142" t="s">
        <v>461</v>
      </c>
      <c r="D12" s="143"/>
      <c r="E12" s="20" t="s">
        <v>455</v>
      </c>
      <c r="G12" t="str">
        <v>Marteau</v>
      </c>
    </row>
    <row r="13" spans="1:7">
      <c r="A13" s="24">
        <v>1</v>
      </c>
      <c r="B13" s="59" t="s">
        <v>459</v>
      </c>
      <c r="C13" s="142" t="s">
        <v>461</v>
      </c>
      <c r="D13" s="143"/>
      <c r="E13" s="20" t="s">
        <v>455</v>
      </c>
      <c r="G13" t="str">
        <v>Marteau de guerre</v>
      </c>
    </row>
    <row r="14" spans="1:7">
      <c r="A14" s="24">
        <v>1</v>
      </c>
      <c r="B14" s="59" t="s">
        <v>459</v>
      </c>
      <c r="C14" s="142" t="s">
        <v>461</v>
      </c>
      <c r="D14" s="143"/>
      <c r="E14" s="20"/>
      <c r="G14" t="str">
        <v>Règle cylindrique</v>
      </c>
    </row>
    <row r="15" spans="1:7">
      <c r="A15" s="24">
        <v>1</v>
      </c>
      <c r="B15" s="59" t="s">
        <v>459</v>
      </c>
      <c r="C15" s="142" t="s">
        <v>461</v>
      </c>
      <c r="D15" s="143"/>
      <c r="E15" s="20" t="s">
        <v>455</v>
      </c>
      <c r="G15" t="str">
        <v>Marteau de mithril</v>
      </c>
    </row>
    <row r="16" spans="1:7">
      <c r="A16" s="24">
        <v>20</v>
      </c>
      <c r="B16" s="59" t="s">
        <v>459</v>
      </c>
      <c r="C16" s="47" t="s">
        <v>461</v>
      </c>
      <c r="D16" s="22" t="s">
        <v>462</v>
      </c>
      <c r="E16" s="20" t="s">
        <v>455</v>
      </c>
      <c r="G16" t="str">
        <v>Mjölnir</v>
      </c>
    </row>
    <row r="17" spans="1:7">
      <c r="A17" s="24" t="s">
        <v>463</v>
      </c>
      <c r="B17" s="59" t="s">
        <v>459</v>
      </c>
      <c r="C17" s="47" t="s">
        <v>461</v>
      </c>
      <c r="D17" s="22" t="s">
        <v>464</v>
      </c>
      <c r="E17" s="20" t="s">
        <v>455</v>
      </c>
      <c r="G17" t="str">
        <v>Héphaïstos</v>
      </c>
    </row>
    <row r="18" spans="1:7">
      <c r="A18" s="24" t="s">
        <v>465</v>
      </c>
      <c r="B18" s="59" t="s">
        <v>459</v>
      </c>
      <c r="C18" s="47" t="s">
        <v>461</v>
      </c>
      <c r="D18" s="22" t="s">
        <v>466</v>
      </c>
      <c r="E18" s="20" t="s">
        <v>455</v>
      </c>
      <c r="G18" t="str">
        <v>Masse d'arme</v>
      </c>
    </row>
    <row r="19" spans="1:7">
      <c r="A19" s="24" t="s">
        <v>467</v>
      </c>
      <c r="B19" s="59" t="s">
        <v>459</v>
      </c>
      <c r="C19" s="47" t="s">
        <v>461</v>
      </c>
      <c r="D19" s="22" t="s">
        <v>468</v>
      </c>
      <c r="E19" s="20" t="s">
        <v>455</v>
      </c>
      <c r="G19" t="str">
        <v>Masse de bronze</v>
      </c>
    </row>
    <row r="20" spans="1:7">
      <c r="A20" s="24" t="s">
        <v>469</v>
      </c>
      <c r="B20" s="59" t="s">
        <v>459</v>
      </c>
      <c r="C20" s="47" t="s">
        <v>461</v>
      </c>
      <c r="D20" s="22" t="s">
        <v>470</v>
      </c>
      <c r="E20" s="20" t="s">
        <v>455</v>
      </c>
      <c r="G20" t="str">
        <v>Masse du délire</v>
      </c>
    </row>
    <row r="21" spans="1:7">
      <c r="A21" s="24" t="s">
        <v>471</v>
      </c>
      <c r="B21" s="59" t="s">
        <v>459</v>
      </c>
      <c r="C21" s="47" t="s">
        <v>461</v>
      </c>
      <c r="D21" s="22" t="s">
        <v>472</v>
      </c>
      <c r="E21" s="20" t="s">
        <v>455</v>
      </c>
      <c r="G21" t="str">
        <v>Crosse de diamant</v>
      </c>
    </row>
    <row r="22" spans="1:7">
      <c r="A22" s="19" t="s">
        <v>455</v>
      </c>
      <c r="B22" s="19"/>
      <c r="C22" s="19"/>
      <c r="G22" t="str">
        <v>Masse de Zeus</v>
      </c>
    </row>
    <row r="23" spans="1:7">
      <c r="G23" t="str">
        <v>Masse de maître</v>
      </c>
    </row>
    <row r="24" spans="1:7">
      <c r="G24" t="str">
        <v>Bâton de mage</v>
      </c>
    </row>
    <row r="25" spans="1:7">
      <c r="G25" t="str">
        <v>Bâton doré</v>
      </c>
    </row>
    <row r="26" spans="1:7">
      <c r="G26" t="str">
        <v>Caducée</v>
      </c>
    </row>
    <row r="27" spans="1:7">
      <c r="G27" t="str">
        <v>Sceptre Ophidien</v>
      </c>
    </row>
    <row r="28" spans="1:7">
      <c r="G28" t="str">
        <v>Sceptre Céleste</v>
      </c>
    </row>
    <row r="29" spans="1:7">
      <c r="G29" t="str">
        <v>Sceptre de la foi</v>
      </c>
    </row>
  </sheetData>
  <mergeCells count="13">
    <mergeCell ref="C10:D10"/>
    <mergeCell ref="C11:D11"/>
    <mergeCell ref="C12:D12"/>
    <mergeCell ref="C13:D13"/>
    <mergeCell ref="C15:D15"/>
    <mergeCell ref="C14:D14"/>
    <mergeCell ref="C9:D9"/>
    <mergeCell ref="C2:D2"/>
    <mergeCell ref="C3:D3"/>
    <mergeCell ref="C4:D4"/>
    <mergeCell ref="C7:D7"/>
    <mergeCell ref="C8:D8"/>
    <mergeCell ref="C6:D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6AB6-FA42-4AC6-BD27-0C94AA713AE9}">
  <dimension ref="A1:G19"/>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5.1796875" customWidth="1"/>
  </cols>
  <sheetData>
    <row r="1" spans="1:7">
      <c r="A1" s="58"/>
      <c r="B1" s="58"/>
      <c r="C1" s="58"/>
      <c r="D1" s="58"/>
      <c r="E1" s="58"/>
    </row>
    <row r="2" spans="1:7">
      <c r="A2" s="23" t="s">
        <v>453</v>
      </c>
      <c r="B2" s="54"/>
      <c r="C2" s="142" t="s">
        <v>473</v>
      </c>
      <c r="D2" s="143"/>
      <c r="E2" s="20" t="s">
        <v>455</v>
      </c>
      <c r="G2" t="str" cm="1">
        <f t="array" ref="G2:G1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Kotetsu</v>
      </c>
    </row>
    <row r="3" spans="1:7">
      <c r="A3" s="23" t="s">
        <v>456</v>
      </c>
      <c r="B3" s="54" t="s">
        <v>27</v>
      </c>
      <c r="C3" s="144" t="s">
        <v>457</v>
      </c>
      <c r="D3" s="145"/>
      <c r="E3" s="23" t="s">
        <v>458</v>
      </c>
      <c r="G3" t="str">
        <v>Osafune</v>
      </c>
    </row>
    <row r="4" spans="1:7">
      <c r="A4" s="24">
        <v>1</v>
      </c>
      <c r="B4" s="59" t="s">
        <v>459</v>
      </c>
      <c r="C4" s="142" t="s">
        <v>266</v>
      </c>
      <c r="D4" s="143"/>
      <c r="E4" s="19" t="s">
        <v>474</v>
      </c>
      <c r="G4" t="str">
        <v>Murasame</v>
      </c>
    </row>
    <row r="5" spans="1:7">
      <c r="A5" s="24">
        <v>5</v>
      </c>
      <c r="B5" s="59" t="s">
        <v>459</v>
      </c>
      <c r="C5" s="33" t="s">
        <v>10</v>
      </c>
      <c r="D5" s="34"/>
      <c r="E5" s="20"/>
      <c r="G5" t="str">
        <v>Kuki-Ichimonji</v>
      </c>
    </row>
    <row r="6" spans="1:7">
      <c r="A6" s="24">
        <v>7</v>
      </c>
      <c r="B6" s="59" t="s">
        <v>459</v>
      </c>
      <c r="C6" s="142" t="s">
        <v>126</v>
      </c>
      <c r="D6" s="143"/>
      <c r="E6" s="20"/>
      <c r="G6" t="str">
        <v>Murakumo</v>
      </c>
    </row>
    <row r="7" spans="1:7">
      <c r="A7" s="24">
        <v>10</v>
      </c>
      <c r="B7" s="59" t="s">
        <v>459</v>
      </c>
      <c r="C7" s="142" t="s">
        <v>127</v>
      </c>
      <c r="D7" s="143"/>
      <c r="E7" s="20" t="s">
        <v>455</v>
      </c>
      <c r="G7" t="str">
        <v>Masamune</v>
      </c>
    </row>
    <row r="8" spans="1:7">
      <c r="A8" s="24">
        <v>12</v>
      </c>
      <c r="B8" s="59" t="s">
        <v>459</v>
      </c>
      <c r="C8" s="142" t="s">
        <v>475</v>
      </c>
      <c r="D8" s="143"/>
      <c r="E8" s="20"/>
      <c r="G8" t="str">
        <v>Dague en fer</v>
      </c>
    </row>
    <row r="9" spans="1:7">
      <c r="A9" s="24">
        <v>15</v>
      </c>
      <c r="B9" s="59" t="s">
        <v>459</v>
      </c>
      <c r="C9" s="142" t="s">
        <v>276</v>
      </c>
      <c r="D9" s="143"/>
      <c r="E9" s="20" t="s">
        <v>455</v>
      </c>
      <c r="G9" t="str">
        <v>Coutelas</v>
      </c>
    </row>
    <row r="10" spans="1:7">
      <c r="A10" s="24">
        <v>18</v>
      </c>
      <c r="B10" s="59" t="s">
        <v>459</v>
      </c>
      <c r="C10" s="142" t="s">
        <v>278</v>
      </c>
      <c r="D10" s="143"/>
      <c r="E10" s="20" t="s">
        <v>455</v>
      </c>
      <c r="G10" t="str">
        <v>Main gauche</v>
      </c>
    </row>
    <row r="11" spans="1:7">
      <c r="A11" s="24" t="s">
        <v>476</v>
      </c>
      <c r="B11" s="24" t="s">
        <v>477</v>
      </c>
      <c r="C11" s="21" t="s">
        <v>124</v>
      </c>
      <c r="D11" s="3" t="s">
        <v>131</v>
      </c>
      <c r="E11" s="20" t="s">
        <v>455</v>
      </c>
      <c r="G11" t="str">
        <v>Kukris</v>
      </c>
    </row>
    <row r="12" spans="1:7">
      <c r="A12" s="24" t="s">
        <v>463</v>
      </c>
      <c r="B12" s="24" t="s">
        <v>477</v>
      </c>
      <c r="C12" s="21" t="s">
        <v>180</v>
      </c>
      <c r="D12" s="3" t="s">
        <v>132</v>
      </c>
      <c r="E12" s="20" t="s">
        <v>455</v>
      </c>
      <c r="G12" t="str">
        <v>Orochi</v>
      </c>
    </row>
    <row r="13" spans="1:7">
      <c r="A13" s="24" t="s">
        <v>465</v>
      </c>
      <c r="B13" s="24" t="s">
        <v>477</v>
      </c>
      <c r="C13" s="21" t="s">
        <v>146</v>
      </c>
      <c r="D13" s="3" t="s">
        <v>133</v>
      </c>
      <c r="E13" s="20" t="s">
        <v>455</v>
      </c>
      <c r="G13" t="str">
        <v>Dague Zorin</v>
      </c>
    </row>
    <row r="14" spans="1:7">
      <c r="A14" s="24" t="s">
        <v>467</v>
      </c>
      <c r="B14" s="24" t="s">
        <v>459</v>
      </c>
      <c r="C14" s="21" t="s">
        <v>281</v>
      </c>
      <c r="D14" s="3" t="s">
        <v>134</v>
      </c>
      <c r="E14" s="20" t="s">
        <v>455</v>
      </c>
      <c r="G14" t="str">
        <v>Arc court</v>
      </c>
    </row>
    <row r="15" spans="1:7">
      <c r="A15" s="24" t="s">
        <v>469</v>
      </c>
      <c r="B15" s="24" t="s">
        <v>477</v>
      </c>
      <c r="C15" s="21" t="s">
        <v>129</v>
      </c>
      <c r="D15" s="53" t="s">
        <v>135</v>
      </c>
      <c r="E15" s="20" t="s">
        <v>455</v>
      </c>
      <c r="G15" t="str">
        <v>Arc de chasse</v>
      </c>
    </row>
    <row r="16" spans="1:7">
      <c r="A16" s="24" t="s">
        <v>471</v>
      </c>
      <c r="B16" s="24" t="s">
        <v>459</v>
      </c>
      <c r="C16" s="21" t="s">
        <v>130</v>
      </c>
      <c r="D16" s="63"/>
      <c r="E16" s="20" t="s">
        <v>455</v>
      </c>
      <c r="G16" t="str">
        <v>Arc Assassin</v>
      </c>
    </row>
    <row r="17" spans="1:7">
      <c r="A17" s="19" t="s">
        <v>455</v>
      </c>
      <c r="B17" s="19"/>
      <c r="C17" s="19"/>
      <c r="G17" t="str">
        <v>Arc elfique</v>
      </c>
    </row>
    <row r="18" spans="1:7">
      <c r="G18" t="str">
        <v>Arc d'Artemis</v>
      </c>
    </row>
    <row r="19" spans="1:7">
      <c r="G19" t="str">
        <v>Sagittaire</v>
      </c>
    </row>
  </sheetData>
  <mergeCells count="8">
    <mergeCell ref="C9:D9"/>
    <mergeCell ref="C10:D10"/>
    <mergeCell ref="C2:D2"/>
    <mergeCell ref="C3:D3"/>
    <mergeCell ref="C4:D4"/>
    <mergeCell ref="C6:D6"/>
    <mergeCell ref="C7:D7"/>
    <mergeCell ref="C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51F6-8546-4A30-B0A5-371D1438031F}">
  <dimension ref="A1:G25"/>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50"/>
      <c r="B1" s="50"/>
      <c r="C1" s="50"/>
      <c r="D1" s="50"/>
      <c r="E1" s="50"/>
    </row>
    <row r="2" spans="1:7">
      <c r="A2" s="23" t="s">
        <v>453</v>
      </c>
      <c r="B2" s="54"/>
      <c r="C2" s="142" t="s">
        <v>478</v>
      </c>
      <c r="D2" s="143"/>
      <c r="E2" s="20" t="s">
        <v>455</v>
      </c>
      <c r="G2" t="str" cm="1">
        <f t="array" ref="G2:G25">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23" t="s">
        <v>456</v>
      </c>
      <c r="B3" s="54" t="s">
        <v>27</v>
      </c>
      <c r="C3" s="144" t="s">
        <v>457</v>
      </c>
      <c r="D3" s="145"/>
      <c r="E3" s="23" t="s">
        <v>458</v>
      </c>
      <c r="G3" t="str">
        <v>Marteau de guerre</v>
      </c>
    </row>
    <row r="4" spans="1:7">
      <c r="A4" s="24">
        <v>1</v>
      </c>
      <c r="B4" s="59" t="s">
        <v>477</v>
      </c>
      <c r="C4" s="142" t="s">
        <v>9</v>
      </c>
      <c r="D4" s="143"/>
      <c r="E4" s="20" t="s">
        <v>460</v>
      </c>
      <c r="G4" t="str">
        <v>Règle cylindrique</v>
      </c>
    </row>
    <row r="5" spans="1:7">
      <c r="A5" s="24">
        <v>5</v>
      </c>
      <c r="B5" s="59" t="s">
        <v>477</v>
      </c>
      <c r="C5" s="33" t="s">
        <v>124</v>
      </c>
      <c r="D5" s="34"/>
      <c r="E5" s="20"/>
      <c r="G5" t="str">
        <v>Marteau de mithril</v>
      </c>
    </row>
    <row r="6" spans="1:7">
      <c r="A6" s="24">
        <v>5</v>
      </c>
      <c r="B6" s="59" t="s">
        <v>477</v>
      </c>
      <c r="C6" s="142" t="s">
        <v>192</v>
      </c>
      <c r="D6" s="143"/>
      <c r="E6" s="20"/>
      <c r="G6" t="str">
        <v>Mjölnir</v>
      </c>
    </row>
    <row r="7" spans="1:7">
      <c r="A7" s="24">
        <v>7</v>
      </c>
      <c r="B7" s="59" t="s">
        <v>477</v>
      </c>
      <c r="C7" s="142" t="s">
        <v>145</v>
      </c>
      <c r="D7" s="143"/>
      <c r="E7" s="20" t="s">
        <v>455</v>
      </c>
      <c r="G7" t="str">
        <v>Héphaïstos</v>
      </c>
    </row>
    <row r="8" spans="1:7">
      <c r="A8" s="24">
        <v>10</v>
      </c>
      <c r="B8" s="59" t="s">
        <v>477</v>
      </c>
      <c r="C8" s="142" t="s">
        <v>7</v>
      </c>
      <c r="D8" s="143"/>
      <c r="E8" s="20"/>
      <c r="G8" t="str">
        <v>Masse d'arme</v>
      </c>
    </row>
    <row r="9" spans="1:7">
      <c r="A9" s="24">
        <v>12</v>
      </c>
      <c r="B9" s="59" t="s">
        <v>477</v>
      </c>
      <c r="C9" s="142" t="s">
        <v>479</v>
      </c>
      <c r="D9" s="143"/>
      <c r="E9" s="20" t="s">
        <v>455</v>
      </c>
      <c r="G9" t="str">
        <v>Masse de bronze</v>
      </c>
    </row>
    <row r="10" spans="1:7">
      <c r="A10" s="24">
        <v>12</v>
      </c>
      <c r="B10" s="59" t="s">
        <v>477</v>
      </c>
      <c r="C10" s="142" t="s">
        <v>152</v>
      </c>
      <c r="D10" s="143"/>
      <c r="E10" s="20" t="s">
        <v>455</v>
      </c>
      <c r="G10" t="str">
        <v>Masse du délire</v>
      </c>
    </row>
    <row r="11" spans="1:7">
      <c r="A11" s="24">
        <v>15</v>
      </c>
      <c r="B11" s="59" t="s">
        <v>477</v>
      </c>
      <c r="C11" s="142" t="s">
        <v>150</v>
      </c>
      <c r="D11" s="143"/>
      <c r="E11" s="20"/>
      <c r="G11" t="str">
        <v>Crosse de diamant</v>
      </c>
    </row>
    <row r="12" spans="1:7">
      <c r="A12" s="24">
        <v>15</v>
      </c>
      <c r="B12" s="59" t="s">
        <v>477</v>
      </c>
      <c r="C12" s="142" t="s">
        <v>197</v>
      </c>
      <c r="D12" s="143"/>
      <c r="E12" s="20" t="s">
        <v>455</v>
      </c>
      <c r="G12" t="str">
        <v>Masse de Zeus</v>
      </c>
    </row>
    <row r="13" spans="1:7">
      <c r="A13" s="24">
        <v>18</v>
      </c>
      <c r="B13" s="59" t="s">
        <v>477</v>
      </c>
      <c r="C13" s="142" t="s">
        <v>8</v>
      </c>
      <c r="D13" s="143"/>
      <c r="E13" s="20" t="s">
        <v>455</v>
      </c>
      <c r="G13" t="str">
        <v>Masse de maître</v>
      </c>
    </row>
    <row r="14" spans="1:7">
      <c r="A14" s="24" t="s">
        <v>476</v>
      </c>
      <c r="B14" s="59" t="s">
        <v>477</v>
      </c>
      <c r="C14" s="48" t="s">
        <v>199</v>
      </c>
      <c r="D14" s="22" t="s">
        <v>480</v>
      </c>
      <c r="E14" s="20" t="s">
        <v>455</v>
      </c>
      <c r="G14" t="str">
        <v>Bâton de mage</v>
      </c>
    </row>
    <row r="15" spans="1:7">
      <c r="A15" s="24" t="s">
        <v>476</v>
      </c>
      <c r="B15" s="59" t="s">
        <v>477</v>
      </c>
      <c r="C15" s="48" t="s">
        <v>8</v>
      </c>
      <c r="D15" s="22" t="s">
        <v>480</v>
      </c>
      <c r="E15" s="20" t="s">
        <v>455</v>
      </c>
      <c r="G15" t="str">
        <v>Bâton doré</v>
      </c>
    </row>
    <row r="16" spans="1:7">
      <c r="A16" s="24" t="s">
        <v>463</v>
      </c>
      <c r="B16" s="59" t="s">
        <v>477</v>
      </c>
      <c r="C16" s="48" t="s">
        <v>481</v>
      </c>
      <c r="D16" s="22" t="s">
        <v>482</v>
      </c>
      <c r="E16" s="20" t="s">
        <v>455</v>
      </c>
      <c r="G16" t="str">
        <v>Caducée</v>
      </c>
    </row>
    <row r="17" spans="1:7">
      <c r="A17" s="24" t="s">
        <v>465</v>
      </c>
      <c r="B17" s="59" t="s">
        <v>477</v>
      </c>
      <c r="C17" s="48" t="s">
        <v>483</v>
      </c>
      <c r="D17" s="22" t="s">
        <v>484</v>
      </c>
      <c r="E17" s="20" t="s">
        <v>455</v>
      </c>
      <c r="G17" t="str">
        <v>Sceptre Ophidien</v>
      </c>
    </row>
    <row r="18" spans="1:7">
      <c r="A18" s="24" t="s">
        <v>467</v>
      </c>
      <c r="B18" s="59" t="s">
        <v>477</v>
      </c>
      <c r="C18" s="48" t="s">
        <v>485</v>
      </c>
      <c r="D18" s="22" t="s">
        <v>486</v>
      </c>
      <c r="E18" s="20" t="s">
        <v>455</v>
      </c>
      <c r="G18" t="str">
        <v>Sceptre Céleste</v>
      </c>
    </row>
    <row r="19" spans="1:7">
      <c r="A19" s="24" t="s">
        <v>469</v>
      </c>
      <c r="B19" s="59" t="s">
        <v>477</v>
      </c>
      <c r="C19" s="48" t="s">
        <v>487</v>
      </c>
      <c r="D19" s="22" t="s">
        <v>488</v>
      </c>
      <c r="E19" s="20" t="s">
        <v>455</v>
      </c>
      <c r="G19" t="str">
        <v>Sceptre de la foi</v>
      </c>
    </row>
    <row r="20" spans="1:7">
      <c r="A20" s="24" t="s">
        <v>471</v>
      </c>
      <c r="B20" s="59" t="s">
        <v>477</v>
      </c>
      <c r="C20" s="48" t="s">
        <v>489</v>
      </c>
      <c r="D20" s="22" t="s">
        <v>490</v>
      </c>
      <c r="E20" s="20" t="s">
        <v>455</v>
      </c>
      <c r="G20" t="str">
        <v>Kotetsu</v>
      </c>
    </row>
    <row r="21" spans="1:7">
      <c r="A21" s="19" t="s">
        <v>455</v>
      </c>
      <c r="B21" s="19"/>
      <c r="C21" s="19"/>
      <c r="G21" t="str">
        <v>Osafune</v>
      </c>
    </row>
    <row r="22" spans="1:7">
      <c r="G22" t="str">
        <v>Murasame</v>
      </c>
    </row>
    <row r="23" spans="1:7">
      <c r="G23" t="str">
        <v>Kuki-Ichimonji</v>
      </c>
    </row>
    <row r="24" spans="1:7">
      <c r="G24" t="str">
        <v>Murakumo</v>
      </c>
    </row>
    <row r="25" spans="1:7">
      <c r="G25" t="str">
        <v>Masamune</v>
      </c>
    </row>
  </sheetData>
  <mergeCells count="11">
    <mergeCell ref="C9:D9"/>
    <mergeCell ref="C10:D10"/>
    <mergeCell ref="C12:D12"/>
    <mergeCell ref="C13:D13"/>
    <mergeCell ref="C8:D8"/>
    <mergeCell ref="C11:D11"/>
    <mergeCell ref="C2:D2"/>
    <mergeCell ref="C3:D3"/>
    <mergeCell ref="C4:D4"/>
    <mergeCell ref="C6:D6"/>
    <mergeCell ref="C7:D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289C0-D641-4860-86D0-694FD4BFF49D}">
  <dimension ref="A1:G21"/>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52"/>
      <c r="B1" s="52"/>
      <c r="C1" s="52"/>
      <c r="D1" s="52"/>
      <c r="E1" s="52"/>
    </row>
    <row r="2" spans="1:7">
      <c r="A2" s="23" t="s">
        <v>453</v>
      </c>
      <c r="B2" s="54"/>
      <c r="C2" s="33" t="s">
        <v>491</v>
      </c>
      <c r="D2" s="34"/>
      <c r="E2" s="20" t="s">
        <v>455</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23" t="s">
        <v>456</v>
      </c>
      <c r="B3" s="54" t="s">
        <v>27</v>
      </c>
      <c r="C3" s="54" t="s">
        <v>457</v>
      </c>
      <c r="D3" s="55"/>
      <c r="E3" s="23" t="s">
        <v>458</v>
      </c>
      <c r="G3" t="str">
        <v>Marteau de guerre</v>
      </c>
    </row>
    <row r="4" spans="1:7">
      <c r="A4" s="24">
        <v>1</v>
      </c>
      <c r="B4" s="59" t="s">
        <v>477</v>
      </c>
      <c r="C4" s="33" t="s">
        <v>192</v>
      </c>
      <c r="D4" s="34"/>
      <c r="E4" s="20" t="s">
        <v>460</v>
      </c>
      <c r="G4" t="str">
        <v>Règle cylindrique</v>
      </c>
    </row>
    <row r="5" spans="1:7">
      <c r="A5" s="24">
        <v>1</v>
      </c>
      <c r="B5" s="59" t="s">
        <v>477</v>
      </c>
      <c r="C5" s="33" t="s">
        <v>197</v>
      </c>
      <c r="D5" s="34"/>
      <c r="E5" s="20"/>
      <c r="G5" t="str">
        <v>Marteau de mithril</v>
      </c>
    </row>
    <row r="6" spans="1:7">
      <c r="A6" s="24">
        <v>5</v>
      </c>
      <c r="B6" s="59" t="s">
        <v>477</v>
      </c>
      <c r="C6" s="33" t="s">
        <v>492</v>
      </c>
      <c r="D6" s="34"/>
      <c r="E6" s="20"/>
      <c r="G6" t="str">
        <v>Mjölnir</v>
      </c>
    </row>
    <row r="7" spans="1:7">
      <c r="A7" s="24">
        <v>5</v>
      </c>
      <c r="B7" s="59" t="s">
        <v>477</v>
      </c>
      <c r="C7" s="33" t="s">
        <v>195</v>
      </c>
      <c r="D7" s="34"/>
      <c r="E7" s="20" t="s">
        <v>455</v>
      </c>
      <c r="G7" t="str">
        <v>Héphaïstos</v>
      </c>
    </row>
    <row r="8" spans="1:7">
      <c r="A8" s="24">
        <v>7</v>
      </c>
      <c r="B8" s="59" t="s">
        <v>477</v>
      </c>
      <c r="C8" s="33" t="s">
        <v>199</v>
      </c>
      <c r="D8" s="34"/>
      <c r="E8" s="20"/>
      <c r="G8" t="str">
        <v>Bâton de mage</v>
      </c>
    </row>
    <row r="9" spans="1:7">
      <c r="A9" s="24">
        <v>7</v>
      </c>
      <c r="B9" s="59" t="s">
        <v>477</v>
      </c>
      <c r="C9" s="33" t="s">
        <v>203</v>
      </c>
      <c r="D9" s="34"/>
      <c r="E9" s="20" t="s">
        <v>455</v>
      </c>
      <c r="G9" t="str">
        <v>Bâton doré</v>
      </c>
    </row>
    <row r="10" spans="1:7">
      <c r="A10" s="24">
        <v>10</v>
      </c>
      <c r="B10" s="59" t="s">
        <v>477</v>
      </c>
      <c r="C10" s="33" t="s">
        <v>219</v>
      </c>
      <c r="D10" s="34"/>
      <c r="E10" s="20" t="s">
        <v>455</v>
      </c>
      <c r="G10" t="str">
        <v>Caducée</v>
      </c>
    </row>
    <row r="11" spans="1:7">
      <c r="A11" s="24">
        <v>10</v>
      </c>
      <c r="B11" s="59" t="s">
        <v>477</v>
      </c>
      <c r="C11" s="33" t="s">
        <v>201</v>
      </c>
      <c r="D11" s="34"/>
      <c r="E11" s="20"/>
      <c r="G11" t="str">
        <v>Sceptre Ophidien</v>
      </c>
    </row>
    <row r="12" spans="1:7">
      <c r="A12" s="24">
        <v>12</v>
      </c>
      <c r="B12" s="59" t="s">
        <v>477</v>
      </c>
      <c r="C12" s="33" t="s">
        <v>493</v>
      </c>
      <c r="D12" s="34"/>
      <c r="E12" s="20" t="s">
        <v>455</v>
      </c>
      <c r="G12" t="str">
        <v>Sceptre Céleste</v>
      </c>
    </row>
    <row r="13" spans="1:7">
      <c r="A13" s="24">
        <v>15</v>
      </c>
      <c r="B13" s="59" t="s">
        <v>477</v>
      </c>
      <c r="C13" s="33" t="s">
        <v>211</v>
      </c>
      <c r="D13" s="34"/>
      <c r="E13" s="20" t="s">
        <v>455</v>
      </c>
      <c r="G13" t="str">
        <v>Sceptre de la foi</v>
      </c>
    </row>
    <row r="14" spans="1:7">
      <c r="A14" s="24">
        <v>18</v>
      </c>
      <c r="B14" s="59" t="s">
        <v>477</v>
      </c>
      <c r="C14" t="s">
        <v>207</v>
      </c>
      <c r="E14" s="20" t="s">
        <v>455</v>
      </c>
    </row>
    <row r="15" spans="1:7">
      <c r="A15" s="24" t="s">
        <v>476</v>
      </c>
      <c r="B15" s="59" t="s">
        <v>477</v>
      </c>
      <c r="C15" s="56" t="s">
        <v>494</v>
      </c>
      <c r="D15" s="57" t="s">
        <v>495</v>
      </c>
      <c r="E15" s="20" t="s">
        <v>455</v>
      </c>
    </row>
    <row r="16" spans="1:7">
      <c r="A16" s="24" t="s">
        <v>463</v>
      </c>
      <c r="B16" s="59" t="s">
        <v>477</v>
      </c>
      <c r="C16" s="56" t="s">
        <v>496</v>
      </c>
      <c r="D16" s="57" t="s">
        <v>497</v>
      </c>
      <c r="E16" s="20" t="s">
        <v>455</v>
      </c>
    </row>
    <row r="17" spans="1:5">
      <c r="A17" s="24" t="s">
        <v>465</v>
      </c>
      <c r="B17" s="59" t="s">
        <v>477</v>
      </c>
      <c r="C17" s="56" t="s">
        <v>498</v>
      </c>
      <c r="D17" s="57" t="s">
        <v>499</v>
      </c>
      <c r="E17" s="20" t="s">
        <v>455</v>
      </c>
    </row>
    <row r="18" spans="1:5">
      <c r="A18" s="24" t="s">
        <v>467</v>
      </c>
      <c r="B18" s="59" t="s">
        <v>477</v>
      </c>
      <c r="C18" s="56" t="s">
        <v>500</v>
      </c>
      <c r="D18" s="57" t="s">
        <v>501</v>
      </c>
      <c r="E18" s="20" t="s">
        <v>455</v>
      </c>
    </row>
    <row r="19" spans="1:5">
      <c r="A19" s="24" t="s">
        <v>469</v>
      </c>
      <c r="B19" s="59" t="s">
        <v>477</v>
      </c>
      <c r="C19" s="56" t="s">
        <v>502</v>
      </c>
      <c r="D19" s="57" t="s">
        <v>503</v>
      </c>
      <c r="E19" s="20" t="s">
        <v>455</v>
      </c>
    </row>
    <row r="20" spans="1:5">
      <c r="A20" s="24" t="s">
        <v>471</v>
      </c>
      <c r="B20" s="59" t="s">
        <v>477</v>
      </c>
      <c r="C20" s="56" t="s">
        <v>504</v>
      </c>
      <c r="D20" s="57" t="s">
        <v>505</v>
      </c>
      <c r="E20" s="20" t="s">
        <v>455</v>
      </c>
    </row>
    <row r="21" spans="1:5">
      <c r="A21" s="19" t="s">
        <v>455</v>
      </c>
      <c r="C21"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B76C-446F-4F4D-8325-C8377A088F50}">
  <dimension ref="A1:G20"/>
  <sheetViews>
    <sheetView workbookViewId="0">
      <selection activeCell="C2" sqref="C2:D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51"/>
      <c r="B1" s="51"/>
      <c r="C1" s="51"/>
      <c r="D1" s="51"/>
      <c r="E1" s="51"/>
    </row>
    <row r="2" spans="1:7">
      <c r="A2" s="23" t="s">
        <v>453</v>
      </c>
      <c r="B2" s="54"/>
      <c r="C2" s="142" t="s">
        <v>506</v>
      </c>
      <c r="D2" s="143"/>
      <c r="E2" s="20" t="s">
        <v>455</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Bâton de mage</v>
      </c>
    </row>
    <row r="3" spans="1:7">
      <c r="A3" s="23" t="s">
        <v>456</v>
      </c>
      <c r="B3" s="54" t="s">
        <v>27</v>
      </c>
      <c r="C3" s="144" t="s">
        <v>457</v>
      </c>
      <c r="D3" s="145"/>
      <c r="E3" s="23" t="s">
        <v>458</v>
      </c>
      <c r="G3" t="str">
        <v>Bâton doré</v>
      </c>
    </row>
    <row r="4" spans="1:7">
      <c r="A4" s="24">
        <v>1</v>
      </c>
      <c r="B4" s="59" t="s">
        <v>477</v>
      </c>
      <c r="C4" s="142" t="s">
        <v>9</v>
      </c>
      <c r="D4" s="143"/>
      <c r="E4" s="20" t="s">
        <v>460</v>
      </c>
      <c r="G4" t="str">
        <v>Caducée</v>
      </c>
    </row>
    <row r="5" spans="1:7">
      <c r="A5" s="24">
        <v>1</v>
      </c>
      <c r="B5" s="59" t="s">
        <v>477</v>
      </c>
      <c r="C5" s="33" t="s">
        <v>124</v>
      </c>
      <c r="D5" s="34"/>
      <c r="E5" s="20"/>
      <c r="G5" t="str">
        <v>Sceptre Ophidien</v>
      </c>
    </row>
    <row r="6" spans="1:7">
      <c r="A6" s="24">
        <v>5</v>
      </c>
      <c r="B6" s="59" t="s">
        <v>477</v>
      </c>
      <c r="C6" s="142" t="s">
        <v>173</v>
      </c>
      <c r="D6" s="143"/>
      <c r="E6" s="20"/>
      <c r="G6" t="str">
        <v>Sceptre Céleste</v>
      </c>
    </row>
    <row r="7" spans="1:7">
      <c r="A7" s="24">
        <v>5</v>
      </c>
      <c r="B7" s="59" t="s">
        <v>477</v>
      </c>
      <c r="C7" s="142" t="s">
        <v>175</v>
      </c>
      <c r="D7" s="143"/>
      <c r="E7" s="20" t="s">
        <v>455</v>
      </c>
      <c r="G7" t="str">
        <v>Sceptre de la foi</v>
      </c>
    </row>
    <row r="8" spans="1:7">
      <c r="A8" s="24">
        <v>7</v>
      </c>
      <c r="B8" s="59" t="s">
        <v>477</v>
      </c>
      <c r="C8" s="142" t="s">
        <v>145</v>
      </c>
      <c r="D8" s="143"/>
      <c r="E8" s="20"/>
      <c r="G8" t="str">
        <v>Dague en fer</v>
      </c>
    </row>
    <row r="9" spans="1:7">
      <c r="A9" s="24">
        <v>7</v>
      </c>
      <c r="B9" s="59" t="s">
        <v>477</v>
      </c>
      <c r="C9" s="142" t="s">
        <v>507</v>
      </c>
      <c r="D9" s="143"/>
      <c r="E9" s="20" t="s">
        <v>455</v>
      </c>
      <c r="G9" t="str">
        <v>Coutelas</v>
      </c>
    </row>
    <row r="10" spans="1:7">
      <c r="A10" s="24">
        <v>10</v>
      </c>
      <c r="B10" s="59" t="s">
        <v>477</v>
      </c>
      <c r="C10" s="142" t="s">
        <v>508</v>
      </c>
      <c r="D10" s="143"/>
      <c r="E10" s="20" t="s">
        <v>455</v>
      </c>
      <c r="G10" t="str">
        <v>Main gauche</v>
      </c>
    </row>
    <row r="11" spans="1:7">
      <c r="A11" s="24">
        <v>12</v>
      </c>
      <c r="B11" s="59" t="s">
        <v>477</v>
      </c>
      <c r="C11" s="142" t="s">
        <v>509</v>
      </c>
      <c r="D11" s="143"/>
      <c r="E11" s="20" t="s">
        <v>455</v>
      </c>
      <c r="G11" t="str">
        <v>Kukris</v>
      </c>
    </row>
    <row r="12" spans="1:7">
      <c r="A12" s="24">
        <v>15</v>
      </c>
      <c r="B12" s="59" t="s">
        <v>477</v>
      </c>
      <c r="C12" s="142" t="s">
        <v>510</v>
      </c>
      <c r="D12" s="143"/>
      <c r="E12" s="20" t="s">
        <v>455</v>
      </c>
      <c r="G12" t="str">
        <v>Orochi</v>
      </c>
    </row>
    <row r="13" spans="1:7">
      <c r="A13" s="24">
        <v>18</v>
      </c>
      <c r="B13" s="59" t="s">
        <v>477</v>
      </c>
      <c r="C13" s="142" t="s">
        <v>492</v>
      </c>
      <c r="D13" s="143"/>
      <c r="E13" s="20" t="s">
        <v>455</v>
      </c>
      <c r="G13" t="str">
        <v>Dague Zorin</v>
      </c>
    </row>
    <row r="14" spans="1:7">
      <c r="A14" s="24" t="s">
        <v>476</v>
      </c>
      <c r="B14" s="59" t="s">
        <v>477</v>
      </c>
      <c r="C14" s="21" t="s">
        <v>511</v>
      </c>
      <c r="D14" s="22" t="s">
        <v>512</v>
      </c>
      <c r="E14" s="20" t="s">
        <v>455</v>
      </c>
    </row>
    <row r="15" spans="1:7">
      <c r="A15" s="24" t="s">
        <v>463</v>
      </c>
      <c r="B15" s="59" t="s">
        <v>477</v>
      </c>
      <c r="C15" s="21" t="s">
        <v>513</v>
      </c>
      <c r="D15" s="22" t="s">
        <v>512</v>
      </c>
      <c r="E15" s="20" t="s">
        <v>455</v>
      </c>
    </row>
    <row r="16" spans="1:7">
      <c r="A16" s="24" t="s">
        <v>465</v>
      </c>
      <c r="B16" s="59" t="s">
        <v>477</v>
      </c>
      <c r="C16" s="21" t="s">
        <v>514</v>
      </c>
      <c r="D16" s="22" t="s">
        <v>512</v>
      </c>
      <c r="E16" s="20" t="s">
        <v>455</v>
      </c>
    </row>
    <row r="17" spans="1:5">
      <c r="A17" s="24" t="s">
        <v>467</v>
      </c>
      <c r="B17" s="59" t="s">
        <v>477</v>
      </c>
      <c r="C17" s="21" t="s">
        <v>515</v>
      </c>
      <c r="D17" s="22" t="s">
        <v>512</v>
      </c>
      <c r="E17" s="20" t="s">
        <v>455</v>
      </c>
    </row>
    <row r="18" spans="1:5">
      <c r="A18" s="24" t="s">
        <v>469</v>
      </c>
      <c r="B18" s="59" t="s">
        <v>477</v>
      </c>
      <c r="C18" s="21" t="s">
        <v>516</v>
      </c>
      <c r="D18" s="22" t="s">
        <v>512</v>
      </c>
      <c r="E18" s="20" t="s">
        <v>455</v>
      </c>
    </row>
    <row r="19" spans="1:5">
      <c r="A19" s="24" t="s">
        <v>471</v>
      </c>
      <c r="B19" s="59" t="s">
        <v>477</v>
      </c>
      <c r="C19" s="21" t="s">
        <v>517</v>
      </c>
      <c r="D19" s="22" t="s">
        <v>512</v>
      </c>
      <c r="E19" s="20" t="s">
        <v>455</v>
      </c>
    </row>
    <row r="20" spans="1:5">
      <c r="A20" s="19" t="s">
        <v>455</v>
      </c>
      <c r="B20" s="19"/>
      <c r="C20" s="19"/>
    </row>
  </sheetData>
  <mergeCells count="11">
    <mergeCell ref="C9:D9"/>
    <mergeCell ref="C10:D10"/>
    <mergeCell ref="C11:D11"/>
    <mergeCell ref="C12:D12"/>
    <mergeCell ref="C13:D13"/>
    <mergeCell ref="C6:D6"/>
    <mergeCell ref="C8:D8"/>
    <mergeCell ref="C2:D2"/>
    <mergeCell ref="C3:D3"/>
    <mergeCell ref="C4:D4"/>
    <mergeCell ref="C7:D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9266-49CD-4BDF-82EB-2DDFEA3EF1CB}">
  <dimension ref="A1:G16"/>
  <sheetViews>
    <sheetView tabSelected="1" workbookViewId="0">
      <selection activeCell="G3" sqref="G3"/>
    </sheetView>
  </sheetViews>
  <sheetFormatPr baseColWidth="10" defaultColWidth="8.7265625" defaultRowHeight="14.5"/>
  <cols>
    <col min="3" max="3" width="22.26953125" bestFit="1" customWidth="1"/>
    <col min="4" max="4" width="50.26953125" customWidth="1"/>
    <col min="5" max="5" width="32" customWidth="1"/>
  </cols>
  <sheetData>
    <row r="1" spans="1:7">
      <c r="A1" s="74"/>
      <c r="B1" s="74"/>
      <c r="C1" s="74"/>
      <c r="D1" s="74"/>
      <c r="E1" s="74"/>
    </row>
    <row r="2" spans="1:7">
      <c r="A2" s="23" t="s">
        <v>453</v>
      </c>
      <c r="B2" s="54"/>
      <c r="C2" s="142" t="s">
        <v>518</v>
      </c>
      <c r="D2" s="143"/>
      <c r="E2" s="20" t="s">
        <v>455</v>
      </c>
      <c r="G2" t="e" cm="1" vm="1">
        <f t="array" aca="1" ref="G2" ca="1">_xlfn.LET(_xlpm.armes,INDIRECT("'" &amp; F5 &amp; "'!C2"),_xlfn._xlws.FILTER(Armes!$D$3:$D$60,(ISNUMBER(FIND(_xlfn.CHOOSECOLS(_xlfn.TEXTSPLIT(_xlpm.armes,","),1),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Armes!$A$3:$A$60))+ISNUMBER(FIND(_xlfn.CHOOSECOLS(_xlfn.TEXTSPLIT(_xlpm.armes,","),5), Armes!$A$3:$A$60)))=1))</f>
        <v>#VALUE!</v>
      </c>
    </row>
    <row r="3" spans="1:7">
      <c r="A3" s="23" t="s">
        <v>456</v>
      </c>
      <c r="B3" s="54" t="s">
        <v>27</v>
      </c>
      <c r="C3" s="144" t="s">
        <v>457</v>
      </c>
      <c r="D3" s="145"/>
      <c r="E3" s="23" t="s">
        <v>458</v>
      </c>
    </row>
    <row r="4" spans="1:7" ht="15" customHeight="1">
      <c r="A4" s="24">
        <v>1</v>
      </c>
      <c r="B4" s="59" t="s">
        <v>459</v>
      </c>
      <c r="C4" s="142" t="s">
        <v>519</v>
      </c>
      <c r="D4" s="143"/>
      <c r="E4" s="19" t="s">
        <v>520</v>
      </c>
    </row>
    <row r="5" spans="1:7">
      <c r="A5" s="24">
        <v>5</v>
      </c>
      <c r="B5" s="59" t="s">
        <v>459</v>
      </c>
      <c r="C5" s="148" t="s">
        <v>521</v>
      </c>
      <c r="D5" s="149"/>
      <c r="E5" s="20"/>
    </row>
    <row r="6" spans="1:7">
      <c r="A6" s="24">
        <v>7</v>
      </c>
      <c r="B6" s="59" t="s">
        <v>459</v>
      </c>
      <c r="C6" s="142" t="s">
        <v>522</v>
      </c>
      <c r="D6" s="143"/>
      <c r="E6" s="20"/>
    </row>
    <row r="7" spans="1:7">
      <c r="A7" s="24">
        <v>10</v>
      </c>
      <c r="B7" s="59" t="s">
        <v>459</v>
      </c>
      <c r="C7" s="142" t="s">
        <v>523</v>
      </c>
      <c r="D7" s="143"/>
      <c r="E7" s="20" t="s">
        <v>455</v>
      </c>
    </row>
    <row r="8" spans="1:7">
      <c r="A8" s="24">
        <v>12</v>
      </c>
      <c r="B8" s="59" t="s">
        <v>459</v>
      </c>
      <c r="C8" s="142" t="s">
        <v>524</v>
      </c>
      <c r="D8" s="143"/>
      <c r="E8" s="20"/>
    </row>
    <row r="9" spans="1:7">
      <c r="A9" s="24">
        <v>15</v>
      </c>
      <c r="B9" s="59" t="s">
        <v>459</v>
      </c>
      <c r="C9" s="142" t="s">
        <v>525</v>
      </c>
      <c r="D9" s="143"/>
      <c r="E9" s="20" t="s">
        <v>455</v>
      </c>
    </row>
    <row r="10" spans="1:7">
      <c r="A10" s="24">
        <v>18</v>
      </c>
      <c r="B10" s="59" t="s">
        <v>459</v>
      </c>
      <c r="C10" s="142" t="s">
        <v>526</v>
      </c>
      <c r="D10" s="143"/>
      <c r="E10" s="20" t="s">
        <v>455</v>
      </c>
    </row>
    <row r="11" spans="1:7">
      <c r="A11" s="24" t="s">
        <v>476</v>
      </c>
      <c r="B11" s="59" t="s">
        <v>477</v>
      </c>
      <c r="C11" s="86" t="s">
        <v>527</v>
      </c>
      <c r="D11" s="84" t="s">
        <v>528</v>
      </c>
      <c r="E11" s="20" t="s">
        <v>455</v>
      </c>
    </row>
    <row r="12" spans="1:7">
      <c r="A12" s="24" t="s">
        <v>463</v>
      </c>
      <c r="B12" s="59" t="s">
        <v>477</v>
      </c>
      <c r="C12" s="22" t="s">
        <v>529</v>
      </c>
      <c r="D12" s="85" t="s">
        <v>530</v>
      </c>
      <c r="E12" s="20" t="s">
        <v>455</v>
      </c>
    </row>
    <row r="13" spans="1:7">
      <c r="A13" s="24" t="s">
        <v>465</v>
      </c>
      <c r="B13" s="59" t="s">
        <v>477</v>
      </c>
      <c r="C13" s="22" t="s">
        <v>531</v>
      </c>
      <c r="D13" s="85" t="s">
        <v>532</v>
      </c>
      <c r="E13" s="20" t="s">
        <v>455</v>
      </c>
    </row>
    <row r="14" spans="1:7">
      <c r="A14" s="24" t="s">
        <v>467</v>
      </c>
      <c r="B14" s="59" t="s">
        <v>477</v>
      </c>
      <c r="C14" s="22" t="s">
        <v>533</v>
      </c>
      <c r="D14" s="85" t="s">
        <v>534</v>
      </c>
      <c r="E14" s="20" t="s">
        <v>455</v>
      </c>
    </row>
    <row r="15" spans="1:7">
      <c r="A15" s="24" t="s">
        <v>469</v>
      </c>
      <c r="B15" s="59" t="s">
        <v>477</v>
      </c>
      <c r="C15" s="22" t="s">
        <v>535</v>
      </c>
      <c r="D15" s="85" t="s">
        <v>536</v>
      </c>
      <c r="E15" s="20" t="s">
        <v>455</v>
      </c>
    </row>
    <row r="16" spans="1:7">
      <c r="A16" s="24" t="s">
        <v>471</v>
      </c>
      <c r="B16" s="59" t="s">
        <v>477</v>
      </c>
      <c r="C16" s="22" t="s">
        <v>537</v>
      </c>
      <c r="D16" s="85" t="s">
        <v>538</v>
      </c>
      <c r="E16" s="20" t="s">
        <v>455</v>
      </c>
    </row>
  </sheetData>
  <mergeCells count="9">
    <mergeCell ref="C9:D9"/>
    <mergeCell ref="C10:D10"/>
    <mergeCell ref="C5:D5"/>
    <mergeCell ref="C2:D2"/>
    <mergeCell ref="C3:D3"/>
    <mergeCell ref="C4:D4"/>
    <mergeCell ref="C6:D6"/>
    <mergeCell ref="C7:D7"/>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Objets</vt:lpstr>
      <vt:lpstr>Magies TO JSON</vt:lpstr>
      <vt:lpstr>Statuts</vt:lpstr>
      <vt:lpstr>Magies</vt:lpstr>
      <vt:lpstr>Compétences</vt:lpstr>
      <vt:lpstr>Armes</vt:lpstr>
      <vt:lpstr>Données</vt:lpstr>
      <vt:lpstr>Bestiaire</vt:lpstr>
      <vt:lpstr>Attaques ennemis</vt:lpstr>
      <vt:lpstr>Bestiaire (2)</vt:lpstr>
      <vt:lpstr>Mage Bleu</vt:lpstr>
      <vt:lpstr>Voleur</vt:lpstr>
      <vt:lpstr>Mage Rouge</vt:lpstr>
      <vt:lpstr>Mage Blanc</vt:lpstr>
      <vt:lpstr>Mage Noir</vt:lpstr>
      <vt:lpstr>Guerrier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RECEVEUR</cp:lastModifiedBy>
  <cp:revision/>
  <dcterms:created xsi:type="dcterms:W3CDTF">2023-11-29T17:57:46Z</dcterms:created>
  <dcterms:modified xsi:type="dcterms:W3CDTF">2025-03-15T09:47:43Z</dcterms:modified>
  <cp:category/>
  <cp:contentStatus/>
</cp:coreProperties>
</file>