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Finanzas\"/>
    </mc:Choice>
  </mc:AlternateContent>
  <xr:revisionPtr revIDLastSave="0" documentId="13_ncr:1_{75CCCA2D-9424-4D71-A64E-C094C7BAD494}" xr6:coauthVersionLast="47" xr6:coauthVersionMax="47" xr10:uidLastSave="{00000000-0000-0000-0000-000000000000}"/>
  <bookViews>
    <workbookView xWindow="1170" yWindow="1170" windowWidth="18000" windowHeight="9360" firstSheet="1" activeTab="3" xr2:uid="{00000000-000D-0000-FFFF-FFFF00000000}"/>
  </bookViews>
  <sheets>
    <sheet name="Presentación" sheetId="6" r:id="rId1"/>
    <sheet name="Ejercicio 1S" sheetId="5" r:id="rId2"/>
    <sheet name="Ejercicio 2S" sheetId="3" r:id="rId3"/>
    <sheet name="EJERCICIO 3S" sheetId="4" r:id="rId4"/>
  </sheets>
  <definedNames>
    <definedName name="_Hlk80271535" localSheetId="2">'Ejercicio 2S'!$A$1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7" i="3" l="1"/>
  <c r="F48" i="3"/>
  <c r="F49" i="3"/>
  <c r="F50" i="3"/>
  <c r="F51" i="3"/>
  <c r="F46" i="3"/>
  <c r="E47" i="3"/>
  <c r="E48" i="3"/>
  <c r="E49" i="3"/>
  <c r="E50" i="3"/>
  <c r="E51" i="3"/>
  <c r="E46" i="3"/>
  <c r="F38" i="3"/>
  <c r="F39" i="3"/>
  <c r="E40" i="3"/>
  <c r="F40" i="3" s="1"/>
  <c r="E39" i="3"/>
  <c r="E38" i="3"/>
  <c r="E42" i="3"/>
  <c r="F42" i="3" s="1"/>
  <c r="E37" i="3"/>
  <c r="F37" i="3" s="1"/>
  <c r="F18" i="3"/>
  <c r="F30" i="3"/>
  <c r="F31" i="3"/>
  <c r="E9" i="3"/>
  <c r="F9" i="3" s="1"/>
  <c r="D7" i="5"/>
  <c r="F9" i="4"/>
  <c r="F41" i="4"/>
  <c r="F40" i="4"/>
  <c r="G14" i="4"/>
  <c r="F14" i="4"/>
  <c r="G9" i="4"/>
  <c r="G11" i="4"/>
  <c r="F11" i="4"/>
  <c r="L12" i="3"/>
  <c r="E7" i="5"/>
  <c r="H40" i="4"/>
  <c r="E30" i="5"/>
  <c r="C30" i="5"/>
  <c r="E29" i="5"/>
  <c r="C29" i="5"/>
  <c r="E28" i="5"/>
  <c r="C28" i="5"/>
  <c r="E27" i="5"/>
  <c r="C27" i="5"/>
  <c r="E26" i="5"/>
  <c r="C26" i="5"/>
  <c r="E25" i="5"/>
  <c r="C25" i="5"/>
  <c r="E24" i="5"/>
  <c r="C24" i="5"/>
  <c r="E23" i="5"/>
  <c r="C23" i="5"/>
  <c r="E22" i="5"/>
  <c r="C22" i="5"/>
  <c r="E21" i="5"/>
  <c r="C21" i="5"/>
  <c r="D15" i="5"/>
  <c r="E15" i="5" s="1"/>
  <c r="D14" i="5"/>
  <c r="E14" i="5" s="1"/>
  <c r="D13" i="5"/>
  <c r="E13" i="5" s="1"/>
  <c r="D12" i="5"/>
  <c r="E12" i="5" s="1"/>
  <c r="D11" i="5"/>
  <c r="E11" i="5" s="1"/>
  <c r="D10" i="5"/>
  <c r="E10" i="5" s="1"/>
  <c r="D9" i="5"/>
  <c r="E9" i="5" s="1"/>
  <c r="F8" i="5"/>
  <c r="D8" i="5"/>
  <c r="E8" i="5" s="1"/>
  <c r="F7" i="5"/>
  <c r="D6" i="5"/>
  <c r="E6" i="5" s="1"/>
  <c r="E10" i="3"/>
  <c r="F10" i="3" s="1"/>
  <c r="E11" i="3"/>
  <c r="F11" i="3" s="1"/>
  <c r="E14" i="3"/>
  <c r="F14" i="3" s="1"/>
  <c r="E15" i="3"/>
  <c r="F15" i="3" s="1"/>
  <c r="E18" i="3"/>
  <c r="E22" i="3"/>
  <c r="F22" i="3" s="1"/>
  <c r="E23" i="3"/>
  <c r="F23" i="3" s="1"/>
  <c r="E26" i="3"/>
  <c r="F26" i="3" s="1"/>
  <c r="E28" i="3"/>
  <c r="F28" i="3" s="1"/>
  <c r="E29" i="3"/>
  <c r="F29" i="3" s="1"/>
  <c r="E30" i="3"/>
  <c r="E31" i="3"/>
  <c r="H41" i="4" l="1"/>
  <c r="H42" i="4" s="1"/>
  <c r="I40" i="4"/>
  <c r="H47" i="4"/>
  <c r="I47" i="4" s="1"/>
  <c r="G41" i="4"/>
  <c r="G47" i="4"/>
  <c r="G40" i="4"/>
  <c r="F47" i="4"/>
  <c r="E45" i="4"/>
  <c r="G45" i="4" s="1"/>
  <c r="C45" i="4"/>
  <c r="H45" i="4" s="1"/>
  <c r="I45" i="4" s="1"/>
  <c r="E42" i="4"/>
  <c r="G42" i="4" s="1"/>
  <c r="C42" i="4"/>
  <c r="C46" i="4" s="1"/>
  <c r="C48" i="4" s="1"/>
  <c r="G50" i="4" l="1"/>
  <c r="E46" i="4"/>
  <c r="E48" i="4" s="1"/>
  <c r="G48" i="4" s="1"/>
  <c r="I41" i="4"/>
  <c r="I42" i="4" s="1"/>
  <c r="F46" i="4"/>
  <c r="G46" i="4"/>
  <c r="H46" i="4"/>
  <c r="I46" i="4" s="1"/>
  <c r="F48" i="4"/>
  <c r="F42" i="4"/>
  <c r="F45" i="4"/>
  <c r="F23" i="4"/>
  <c r="G23" i="4" s="1"/>
  <c r="F26" i="4"/>
  <c r="G26" i="4" s="1"/>
  <c r="F29" i="4"/>
  <c r="G29" i="4" s="1"/>
  <c r="F30" i="4"/>
  <c r="G30" i="4" s="1"/>
  <c r="F22" i="4"/>
  <c r="G22" i="4" s="1"/>
  <c r="F15" i="4"/>
  <c r="G15" i="4" s="1"/>
  <c r="F17" i="4"/>
  <c r="G17" i="4" s="1"/>
  <c r="F10" i="4"/>
  <c r="G10" i="4" s="1"/>
  <c r="O31" i="4"/>
  <c r="O24" i="4"/>
  <c r="O27" i="4" s="1"/>
  <c r="O16" i="4"/>
  <c r="O12" i="4"/>
  <c r="M31" i="4"/>
  <c r="M24" i="4"/>
  <c r="M16" i="4"/>
  <c r="M12" i="4"/>
  <c r="C31" i="4"/>
  <c r="B31" i="4"/>
  <c r="C24" i="4"/>
  <c r="C27" i="4" s="1"/>
  <c r="C12" i="4"/>
  <c r="C16" i="4"/>
  <c r="B16" i="4"/>
  <c r="B24" i="4"/>
  <c r="B12" i="4"/>
  <c r="F12" i="4" l="1"/>
  <c r="G12" i="4" s="1"/>
  <c r="R38" i="4" s="1"/>
  <c r="H48" i="4"/>
  <c r="I48" i="4" s="1"/>
  <c r="F24" i="4"/>
  <c r="G24" i="4" s="1"/>
  <c r="S38" i="4" s="1"/>
  <c r="F50" i="4"/>
  <c r="B27" i="4"/>
  <c r="F27" i="4" s="1"/>
  <c r="G27" i="4" s="1"/>
  <c r="C19" i="4"/>
  <c r="M27" i="4"/>
  <c r="O19" i="4"/>
  <c r="P16" i="4" s="1"/>
  <c r="O42" i="4" s="1"/>
  <c r="F16" i="4"/>
  <c r="G16" i="4" s="1"/>
  <c r="B19" i="4"/>
  <c r="M19" i="4"/>
  <c r="N19" i="4" s="1"/>
  <c r="F31" i="4"/>
  <c r="G31" i="4" s="1"/>
  <c r="N10" i="4"/>
  <c r="B32" i="4"/>
  <c r="C32" i="4"/>
  <c r="O32" i="4"/>
  <c r="P27" i="4" s="1"/>
  <c r="M32" i="4"/>
  <c r="N24" i="4" s="1"/>
  <c r="M23" i="3"/>
  <c r="M26" i="3"/>
  <c r="M29" i="3"/>
  <c r="M30" i="3"/>
  <c r="M31" i="3"/>
  <c r="M32" i="3"/>
  <c r="K23" i="3"/>
  <c r="K26" i="3"/>
  <c r="K29" i="3"/>
  <c r="J51" i="3" s="1"/>
  <c r="K30" i="3"/>
  <c r="K31" i="3"/>
  <c r="K32" i="3"/>
  <c r="K22" i="3"/>
  <c r="J50" i="3" s="1"/>
  <c r="M22" i="3"/>
  <c r="L50" i="3" s="1"/>
  <c r="L24" i="3"/>
  <c r="M24" i="3" s="1"/>
  <c r="J24" i="3"/>
  <c r="K24" i="3" s="1"/>
  <c r="K27" i="3" s="1"/>
  <c r="C24" i="3"/>
  <c r="B24" i="3"/>
  <c r="J16" i="3"/>
  <c r="B16" i="3"/>
  <c r="L19" i="3"/>
  <c r="M11" i="3" s="1"/>
  <c r="L40" i="3" s="1"/>
  <c r="J12" i="3"/>
  <c r="C12" i="3"/>
  <c r="C19" i="3" s="1"/>
  <c r="B12" i="3"/>
  <c r="M27" i="3" l="1"/>
  <c r="J27" i="3"/>
  <c r="P12" i="4"/>
  <c r="P15" i="4"/>
  <c r="P10" i="4"/>
  <c r="O40" i="4" s="1"/>
  <c r="O43" i="4" s="1"/>
  <c r="E24" i="3"/>
  <c r="F24" i="3" s="1"/>
  <c r="O38" i="3" s="1"/>
  <c r="N12" i="4"/>
  <c r="P9" i="4"/>
  <c r="P11" i="4"/>
  <c r="O41" i="4" s="1"/>
  <c r="N27" i="4"/>
  <c r="E12" i="3"/>
  <c r="F12" i="3" s="1"/>
  <c r="N38" i="3" s="1"/>
  <c r="B19" i="3"/>
  <c r="E16" i="3"/>
  <c r="F16" i="3" s="1"/>
  <c r="L27" i="3"/>
  <c r="N14" i="4"/>
  <c r="N29" i="4"/>
  <c r="M52" i="4" s="1"/>
  <c r="N23" i="4"/>
  <c r="N30" i="4"/>
  <c r="N32" i="4"/>
  <c r="N22" i="4"/>
  <c r="M51" i="4" s="1"/>
  <c r="N26" i="4"/>
  <c r="P19" i="4"/>
  <c r="M85" i="4" s="1"/>
  <c r="P17" i="4"/>
  <c r="M84" i="4"/>
  <c r="N16" i="4"/>
  <c r="M42" i="4" s="1"/>
  <c r="P14" i="4"/>
  <c r="F32" i="4"/>
  <c r="G32" i="4" s="1"/>
  <c r="P29" i="4"/>
  <c r="O52" i="4" s="1"/>
  <c r="P30" i="4"/>
  <c r="P32" i="4"/>
  <c r="P24" i="4"/>
  <c r="P23" i="4"/>
  <c r="P22" i="4"/>
  <c r="O51" i="4" s="1"/>
  <c r="P26" i="4"/>
  <c r="N11" i="4"/>
  <c r="M41" i="4" s="1"/>
  <c r="N17" i="4"/>
  <c r="M40" i="4"/>
  <c r="P31" i="4"/>
  <c r="F19" i="4"/>
  <c r="G19" i="4" s="1"/>
  <c r="N15" i="4"/>
  <c r="N9" i="4"/>
  <c r="N31" i="4"/>
  <c r="L51" i="3"/>
  <c r="J52" i="3"/>
  <c r="L52" i="3"/>
  <c r="M10" i="3"/>
  <c r="M9" i="3"/>
  <c r="M15" i="3"/>
  <c r="J19" i="3"/>
  <c r="K9" i="3" s="1"/>
  <c r="M19" i="3"/>
  <c r="J84" i="3" s="1"/>
  <c r="M18" i="3"/>
  <c r="M16" i="3"/>
  <c r="L41" i="3" s="1"/>
  <c r="M14" i="3"/>
  <c r="M12" i="3"/>
  <c r="O53" i="4" l="1"/>
  <c r="M43" i="4"/>
  <c r="E19" i="3"/>
  <c r="F19" i="3" s="1"/>
  <c r="K16" i="3"/>
  <c r="J41" i="3" s="1"/>
  <c r="K10" i="3"/>
  <c r="K19" i="3"/>
  <c r="J83" i="3" s="1"/>
  <c r="K12" i="3"/>
  <c r="M67" i="4"/>
  <c r="M53" i="4"/>
  <c r="M66" i="4"/>
  <c r="L39" i="3"/>
  <c r="L42" i="3" s="1"/>
  <c r="J66" i="3"/>
  <c r="K14" i="3"/>
  <c r="K11" i="3"/>
  <c r="J40" i="3" s="1"/>
  <c r="K15" i="3"/>
  <c r="K18" i="3"/>
  <c r="J65" i="3" l="1"/>
  <c r="J39" i="3"/>
  <c r="J42" i="3" s="1"/>
</calcChain>
</file>

<file path=xl/sharedStrings.xml><?xml version="1.0" encoding="utf-8"?>
<sst xmlns="http://schemas.openxmlformats.org/spreadsheetml/2006/main" count="284" uniqueCount="134">
  <si>
    <t>%</t>
  </si>
  <si>
    <t>Utilidades retenidas</t>
  </si>
  <si>
    <t>Año base</t>
  </si>
  <si>
    <t>Balance General al 30 de Junio 2016, 2017</t>
  </si>
  <si>
    <t>Análisis Vertical o Estático  2016-2017</t>
  </si>
  <si>
    <t>En miles C$</t>
  </si>
  <si>
    <t>ACTIVOS</t>
  </si>
  <si>
    <t xml:space="preserve">Circulantes </t>
  </si>
  <si>
    <t>Caja</t>
  </si>
  <si>
    <t>Cuentas por cobrar</t>
  </si>
  <si>
    <t>Inventario</t>
  </si>
  <si>
    <t>Total circulante</t>
  </si>
  <si>
    <t>Activo fijo</t>
  </si>
  <si>
    <t xml:space="preserve">Planta y equipo </t>
  </si>
  <si>
    <t xml:space="preserve">(Menos: depreciación acumulada) </t>
  </si>
  <si>
    <t>Activo fijo neto</t>
  </si>
  <si>
    <t>Otros activos</t>
  </si>
  <si>
    <t>Inversiones en proceso</t>
  </si>
  <si>
    <t>Activo total</t>
  </si>
  <si>
    <t>PASIVO Y PATRIMONIO</t>
  </si>
  <si>
    <t>Pasivo circulante</t>
  </si>
  <si>
    <t>Cuentas por pagar</t>
  </si>
  <si>
    <t>Impuestos por pagar</t>
  </si>
  <si>
    <t>Total pasivo circulante</t>
  </si>
  <si>
    <t>Pasivo no circulante</t>
  </si>
  <si>
    <t>Bonos por pagar L/P</t>
  </si>
  <si>
    <t>Capital</t>
  </si>
  <si>
    <t>Capital social accionistas</t>
  </si>
  <si>
    <t>Total patrimonio</t>
  </si>
  <si>
    <t>Total pasivo y patrimonio</t>
  </si>
  <si>
    <t>Junio 2017</t>
  </si>
  <si>
    <t>Junio 2016</t>
  </si>
  <si>
    <t>Activo Total</t>
  </si>
  <si>
    <t>Pasivo y patrimonio total</t>
  </si>
  <si>
    <r>
      <rPr>
        <b/>
        <sz val="12"/>
        <color theme="1"/>
        <rFont val="Calibri"/>
        <family val="2"/>
        <scheme val="minor"/>
      </rPr>
      <t>a.</t>
    </r>
    <r>
      <rPr>
        <b/>
        <sz val="7"/>
        <color theme="1"/>
        <rFont val="Times New Roman"/>
        <family val="1"/>
      </rPr>
      <t xml:space="preserve">     </t>
    </r>
    <r>
      <rPr>
        <sz val="12"/>
        <color theme="1"/>
        <rFont val="Calibri"/>
        <family val="2"/>
        <scheme val="minor"/>
      </rPr>
      <t>La relevancia de los recursos (activos totales) con que cuenta la compañía en cada uno de los períodos.</t>
    </r>
  </si>
  <si>
    <t>Año de análisis</t>
  </si>
  <si>
    <t>Cobertura</t>
  </si>
  <si>
    <t xml:space="preserve">Ejercicio No. 2 </t>
  </si>
  <si>
    <t>Solución Ejercicio No. 2</t>
  </si>
  <si>
    <r>
      <rPr>
        <b/>
        <sz val="11"/>
        <color theme="1"/>
        <rFont val="Calibri"/>
        <family val="2"/>
        <scheme val="minor"/>
      </rPr>
      <t xml:space="preserve">b. </t>
    </r>
    <r>
      <rPr>
        <sz val="11"/>
        <color theme="1"/>
        <rFont val="Calibri"/>
        <family val="2"/>
        <scheme val="minor"/>
      </rPr>
      <t>La magnitud de los compromisos y obligaciones que fueron contraídos por la compañía en da uno de los periodos, así como su capital social.</t>
    </r>
  </si>
  <si>
    <t>Cuentas</t>
  </si>
  <si>
    <t>Capital social</t>
  </si>
  <si>
    <r>
      <rPr>
        <b/>
        <sz val="12"/>
        <color theme="1"/>
        <rFont val="Calibri"/>
        <family val="2"/>
        <scheme val="minor"/>
      </rPr>
      <t xml:space="preserve">Nota: </t>
    </r>
    <r>
      <rPr>
        <sz val="12"/>
        <color theme="1"/>
        <rFont val="Calibri"/>
        <family val="2"/>
        <scheme val="minor"/>
      </rPr>
      <t xml:space="preserve">Con base a lo anterior, se establece el comportamiento de los recursos y obligaciones de corto plazo relevante en términos porcentuales. </t>
    </r>
  </si>
  <si>
    <t>CNT (%)</t>
  </si>
  <si>
    <r>
      <rPr>
        <b/>
        <sz val="12"/>
        <color theme="1"/>
        <rFont val="Calibri"/>
        <family val="2"/>
        <scheme val="minor"/>
      </rPr>
      <t>c.</t>
    </r>
    <r>
      <rPr>
        <sz val="12"/>
        <color theme="1"/>
        <rFont val="Calibri"/>
        <family val="2"/>
        <scheme val="minor"/>
      </rPr>
      <t xml:space="preserve"> Determine y analice el Capital Neto de Trabajo (CNT) y Capital Tangible Neto (CTN).  Tomar en cuenta CNT = AC – PC, CTN = AT -PT</t>
    </r>
  </si>
  <si>
    <t xml:space="preserve">Observando y comparando los resultados existe una disminución del CNT debido a que las obligaciones (a corto plazo crecieron de un 19% a un 33% que están concentradas en el inventario y en las cuentas cobrar. Hay que observar que el alto porcentaje de cuentas por cobrar debe inducir a la empresa a buscar un sistema que logre la recuperación efectiva de estos saldos.
</t>
  </si>
  <si>
    <r>
      <rPr>
        <b/>
        <sz val="12"/>
        <color theme="1"/>
        <rFont val="Calibri"/>
        <family val="2"/>
        <scheme val="minor"/>
      </rPr>
      <t>c2</t>
    </r>
    <r>
      <rPr>
        <sz val="12"/>
        <color theme="1"/>
        <rFont val="Calibri"/>
        <family val="2"/>
        <scheme val="minor"/>
      </rPr>
      <t>. La fortaleza de todos los bienes y derechos y el grado de endeudamiento total relevante y en términos porcentuales.</t>
    </r>
  </si>
  <si>
    <r>
      <rPr>
        <b/>
        <sz val="12"/>
        <color theme="1"/>
        <rFont val="Calibri"/>
        <family val="2"/>
        <scheme val="minor"/>
      </rPr>
      <t>c1.</t>
    </r>
    <r>
      <rPr>
        <sz val="12"/>
        <color theme="1"/>
        <rFont val="Calibri"/>
        <family val="2"/>
        <scheme val="minor"/>
      </rPr>
      <t xml:space="preserve"> En términos financieros se logra determinar el capital neto de trabajo (CNT) y esto es igual a la diferencia del activo circulante menos el pasivo circulante o de corto plazo.</t>
    </r>
  </si>
  <si>
    <t>Pasivo total</t>
  </si>
  <si>
    <t>El capital tangible neto incrementó debido a que el pasivo total se disminuyó de un 48% a un 41% en cuanto a su estructura porcentual en relación al total de activos.</t>
  </si>
  <si>
    <t>Ejercicio No. 3</t>
  </si>
  <si>
    <t>COMPAÑÍA ABC</t>
  </si>
  <si>
    <t>BALANCE GENERAL</t>
  </si>
  <si>
    <t>2016</t>
  </si>
  <si>
    <t xml:space="preserve"> 2015</t>
  </si>
  <si>
    <t>Efectivo</t>
  </si>
  <si>
    <t>Bienes y Equipo</t>
  </si>
  <si>
    <t xml:space="preserve">(Menos: Depreciación Acumulada) </t>
  </si>
  <si>
    <t>Certificados a Plazo Fijo</t>
  </si>
  <si>
    <t>Cuentas por Pagar</t>
  </si>
  <si>
    <t>Obligaciones financieras</t>
  </si>
  <si>
    <t>Utilidades Retenidas</t>
  </si>
  <si>
    <t xml:space="preserve">Capital Social </t>
  </si>
  <si>
    <t>Solución Ejercicio No. 3</t>
  </si>
  <si>
    <t>Análisis Vertical o Estático  2015-2016</t>
  </si>
  <si>
    <t>Balance General al 31 Diciembre 2015, 2016</t>
  </si>
  <si>
    <r>
      <rPr>
        <b/>
        <sz val="10"/>
        <color theme="1"/>
        <rFont val="Calibri"/>
        <family val="2"/>
        <scheme val="minor"/>
      </rPr>
      <t>d </t>
    </r>
    <r>
      <rPr>
        <b/>
        <sz val="7"/>
        <color theme="1"/>
        <rFont val="Calibri"/>
        <family val="2"/>
        <scheme val="minor"/>
      </rPr>
      <t xml:space="preserve"> </t>
    </r>
    <r>
      <rPr>
        <sz val="12"/>
        <color theme="1"/>
        <rFont val="Calibri"/>
        <family val="2"/>
        <scheme val="minor"/>
      </rPr>
      <t>La relevancia de los recursos (activos totales) con que cuenta la compañía en cada uno de los períodos.</t>
    </r>
  </si>
  <si>
    <r>
      <rPr>
        <b/>
        <sz val="11"/>
        <color theme="1"/>
        <rFont val="Calibri"/>
        <family val="2"/>
        <scheme val="minor"/>
      </rPr>
      <t xml:space="preserve">e. </t>
    </r>
    <r>
      <rPr>
        <sz val="11"/>
        <color theme="1"/>
        <rFont val="Calibri"/>
        <family val="2"/>
        <scheme val="minor"/>
      </rPr>
      <t>La magnitud de los compromisos y obligaciones que fueron contraídos por la compañía en da uno de los periodos, así como su capital social.</t>
    </r>
  </si>
  <si>
    <r>
      <rPr>
        <b/>
        <sz val="12"/>
        <color theme="1"/>
        <rFont val="Calibri"/>
        <family val="2"/>
        <scheme val="minor"/>
      </rPr>
      <t>f.</t>
    </r>
    <r>
      <rPr>
        <sz val="12"/>
        <color theme="1"/>
        <rFont val="Calibri"/>
        <family val="2"/>
        <scheme val="minor"/>
      </rPr>
      <t xml:space="preserve"> Determine y analice el Capital Neto de Trabajo (CNT) y Capital Tangible Neto (CTN).  Tomar en cuenta CNT = AC – PC, CTN = AT -PT</t>
    </r>
  </si>
  <si>
    <r>
      <rPr>
        <b/>
        <sz val="12"/>
        <color theme="1"/>
        <rFont val="Calibri"/>
        <family val="2"/>
        <scheme val="minor"/>
      </rPr>
      <t>f1.</t>
    </r>
    <r>
      <rPr>
        <sz val="12"/>
        <color theme="1"/>
        <rFont val="Calibri"/>
        <family val="2"/>
        <scheme val="minor"/>
      </rPr>
      <t xml:space="preserve"> En términos financieros se logra determinar el capital neto de trabajo (CNT) y esto es igual a la diferencia del activo circulante menos el pasivo circulante o de corto plazo.</t>
    </r>
  </si>
  <si>
    <r>
      <rPr>
        <b/>
        <sz val="12"/>
        <color theme="1"/>
        <rFont val="Calibri"/>
        <family val="2"/>
        <scheme val="minor"/>
      </rPr>
      <t>f2</t>
    </r>
    <r>
      <rPr>
        <sz val="12"/>
        <color theme="1"/>
        <rFont val="Calibri"/>
        <family val="2"/>
        <scheme val="minor"/>
      </rPr>
      <t>. La fortaleza de todos los bienes y derechos y el grado de endeudamiento total relevante y en términos porcentuales.</t>
    </r>
  </si>
  <si>
    <t xml:space="preserve">Observando y comparando los resultados existe una disminución del CNT debido a que las obligaciones (a corto plazo crecieron de un 22% a un 32% que están concentradas en el inventario y en las cuentas cobrar. Hay que observar que el alto porcentaje de cuentas por cobrar debe inducir a la empresa a buscar un sistema que logre la recuperación efectiva de estos saldos.
</t>
  </si>
  <si>
    <t>El capital tangible neto se mantiene en ambos años debido a que el pasivo total en ambos años son iguales .</t>
  </si>
  <si>
    <t>Análisis Horizontal</t>
  </si>
  <si>
    <t>ESTADO DE RESULTADO</t>
  </si>
  <si>
    <t>EN MILES DE c$</t>
  </si>
  <si>
    <t xml:space="preserve">Ventas </t>
  </si>
  <si>
    <t>Costo de Ventas</t>
  </si>
  <si>
    <t>Utilidad Bruta</t>
  </si>
  <si>
    <t>Gastos de Operación:</t>
  </si>
  <si>
    <t>Administración</t>
  </si>
  <si>
    <t>Utilidad Neta antes de IR</t>
  </si>
  <si>
    <t xml:space="preserve">Impuesto </t>
  </si>
  <si>
    <t xml:space="preserve">Utilidad Neta </t>
  </si>
  <si>
    <t>Variación 
Absoluta</t>
  </si>
  <si>
    <t>Variación
 Relativa</t>
  </si>
  <si>
    <t>Análisis
 Vertical</t>
  </si>
  <si>
    <t>Análisis
 Horizontal</t>
  </si>
  <si>
    <t>Análisis horizontal</t>
  </si>
  <si>
    <t>Compañía Flexbil</t>
  </si>
  <si>
    <t>Estado de Resultados</t>
  </si>
  <si>
    <t>Cantidad</t>
  </si>
  <si>
    <t>Porcentaje</t>
  </si>
  <si>
    <t>Tendencia del num índice</t>
  </si>
  <si>
    <t>Ventas Netas</t>
  </si>
  <si>
    <t>Costo de la mercancía vendida</t>
  </si>
  <si>
    <t>Gastos de ventas generales y de administración</t>
  </si>
  <si>
    <t xml:space="preserve">Depreciación </t>
  </si>
  <si>
    <t>Gastos por intereses</t>
  </si>
  <si>
    <t>Utilidad antes del impuesto</t>
  </si>
  <si>
    <t>Impuestos sobre la renta</t>
  </si>
  <si>
    <t>Utilidad después de impuestos</t>
  </si>
  <si>
    <t>Dividendos en efectivo</t>
  </si>
  <si>
    <t>Análisis vertical</t>
  </si>
  <si>
    <t>INTEGRANTES:</t>
  </si>
  <si>
    <t>UNIVERSIDAD NACIONAL DE INGENIERÍA</t>
  </si>
  <si>
    <t>FACULTAD DE CIENCIAS Y SISTEMAS</t>
  </si>
  <si>
    <t>INGENIERÍA DE SISTEMAS</t>
  </si>
  <si>
    <r>
      <rPr>
        <b/>
        <sz val="9"/>
        <color theme="1"/>
        <rFont val="Verdana"/>
        <family val="2"/>
      </rPr>
      <t>CARRERA:</t>
    </r>
    <r>
      <rPr>
        <sz val="9"/>
        <color theme="1"/>
        <rFont val="Verdana"/>
        <family val="2"/>
      </rPr>
      <t xml:space="preserve"> Ingeniría de Sistemas</t>
    </r>
  </si>
  <si>
    <r>
      <rPr>
        <b/>
        <sz val="9"/>
        <color theme="1"/>
        <rFont val="Verdana"/>
        <family val="2"/>
      </rPr>
      <t>Asignatura:</t>
    </r>
    <r>
      <rPr>
        <sz val="9"/>
        <color theme="1"/>
        <rFont val="Verdana"/>
        <family val="2"/>
      </rPr>
      <t xml:space="preserve"> Finanzas I</t>
    </r>
  </si>
  <si>
    <r>
      <t xml:space="preserve">Asignación: </t>
    </r>
    <r>
      <rPr>
        <sz val="9"/>
        <color theme="1"/>
        <rFont val="Verdana"/>
        <family val="2"/>
      </rPr>
      <t>Análisis Vertical y Horizontal</t>
    </r>
  </si>
  <si>
    <r>
      <rPr>
        <b/>
        <sz val="9"/>
        <color theme="1"/>
        <rFont val="Verdana"/>
        <family val="2"/>
      </rPr>
      <t>DOCENTE:</t>
    </r>
    <r>
      <rPr>
        <sz val="9"/>
        <color theme="1"/>
        <rFont val="Verdana"/>
        <family val="2"/>
      </rPr>
      <t xml:space="preserve"> Rosa Elena Castellón Estrada</t>
    </r>
  </si>
  <si>
    <t>Ashly Daniela salazar Estrada</t>
  </si>
  <si>
    <t>Karolina de la Mercedes Díaz Alvarez</t>
  </si>
  <si>
    <r>
      <rPr>
        <b/>
        <sz val="9"/>
        <color theme="1"/>
        <rFont val="Verdana"/>
        <family val="2"/>
      </rPr>
      <t>Grupo:</t>
    </r>
    <r>
      <rPr>
        <sz val="9"/>
        <color theme="1"/>
        <rFont val="Verdana"/>
        <family val="2"/>
      </rPr>
      <t xml:space="preserve"> 2M1-IS</t>
    </r>
  </si>
  <si>
    <t>Managua, 22 de agosto 2023</t>
  </si>
  <si>
    <t>Ventas</t>
  </si>
  <si>
    <t>Costo de ventas</t>
  </si>
  <si>
    <t>Utilidad bruta</t>
  </si>
  <si>
    <t>Gastos de operación</t>
  </si>
  <si>
    <t>Utilidad neta</t>
  </si>
  <si>
    <t>a.	La tendencia en cuanto a fortalecimiento o debilidad del capital neto de trabajo.</t>
  </si>
  <si>
    <t>La tendencia de las deudas de corto plazo con relación a los recursos (activos circulantes) es muy alta, es decir que el aumento del activo circulante es de un 22% el de la deuda es tres veces mayor, o sea un 70%, esto puede deberse a una  reclasificación de las obligaciones a largo plazo (bonos), ya vencidos, que pudieron ser trasladaron a corto plazo.</t>
  </si>
  <si>
    <t>PC</t>
  </si>
  <si>
    <t>AC</t>
  </si>
  <si>
    <t>b. La utilización de los activos fijos y el impacto en los costos, gastos y su incidencia en las utilidades.</t>
  </si>
  <si>
    <t>Como podemos observar el activo fijo incremento en un 29% en relacion al año 2016, se incrementaron los costos en un 100%, los gastos se mantuvieron. A pesar de que los cotos incrementaron la empresa no incremento sus gastos por lo que nuestras utilidades fueron las mismas del año anterior.</t>
  </si>
  <si>
    <t>c.	Las inversiones a favor de la empresa y el comportamiento del capital social con efectos en la obtención de recursos de corto y largo plazo.</t>
  </si>
  <si>
    <t xml:space="preserve">Las inversiones en procreso disminuyeron en un 25% los cuales se aportaron al capital social obteniendo un incremento del 14%. Observamos tambien que la deuda de los bonos por pagar a largo plazo disminuyo en un 70%, pero nuestras obligaciones a corto plazo se incrementarion en un 100%, lo que significa que nos endeudamos para poder cumplir con dicho pago. </t>
  </si>
  <si>
    <t>Como podemos observar el activo fijo incremento en un 25% en relacion al año 2015, se incrementaron los costos en un 67% y los gastos en un 60%, lo que produjo una disminucion en nuestras utilidades del 40%.</t>
  </si>
  <si>
    <t>Obtuvimos una inversion fija en la compra de bienes del 25% y para su adquisicion nos endeudamos un 80% en nuestras obligaciones a corto plazo, con relacion al capital social observamos que hubo un incremento del 13% que se obtuvo del certificado fijo, el incremento del capital social fue utilizado para abonar en un 33% de las obligaciones financieras a largo plazo.</t>
  </si>
  <si>
    <t>b.</t>
  </si>
  <si>
    <t>La utilización de los activos fijos y el impacto en los costos, gastos y su incidencia en las utilidades.</t>
  </si>
  <si>
    <t>Observando los resultados obtenemos que el activo circulante esta fortalecido debido a que en comparacion con el pasivo circulante la diferencia no es muy considerable, teniendo un 36% en Activo circulante y 42.86% en pasivo circulante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</si>
</sst>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C$&quot;* #,##0.00_-;\-&quot;C$&quot;* #,##0.00_-;_-&quot;C$&quot;* &quot;-&quot;??_-;_-@_-"/>
    <numFmt numFmtId="165" formatCode="0.0"/>
  </numFmts>
  <fonts count="33" x14ac:knownFonts="1">
    <font>
      <sz val="11"/>
      <color theme="1"/>
      <name val="Calibri"/>
      <family val="2"/>
      <scheme val="minor"/>
    </font>
    <font>
      <sz val="11"/>
      <color theme="1"/>
      <name val="Calibri"/>
      <family val="2"/>
      <scheme val="minor"/>
    </font>
    <font>
      <b/>
      <sz val="11"/>
      <color theme="1"/>
      <name val="Calibri"/>
      <family val="2"/>
      <scheme val="minor"/>
    </font>
    <font>
      <b/>
      <sz val="10"/>
      <color rgb="FF000000"/>
      <name val="Arial"/>
      <family val="2"/>
    </font>
    <font>
      <sz val="10"/>
      <color rgb="FF000000"/>
      <name val="Arial"/>
      <family val="2"/>
    </font>
    <font>
      <u/>
      <sz val="10"/>
      <color rgb="FF000000"/>
      <name val="Arial"/>
      <family val="2"/>
    </font>
    <font>
      <u/>
      <sz val="10"/>
      <color rgb="FFFF0000"/>
      <name val="Arial"/>
      <family val="2"/>
    </font>
    <font>
      <b/>
      <u/>
      <sz val="10"/>
      <color rgb="FF000000"/>
      <name val="Arial"/>
      <family val="2"/>
    </font>
    <font>
      <sz val="10"/>
      <color theme="1"/>
      <name val="Calibri"/>
      <family val="2"/>
      <scheme val="minor"/>
    </font>
    <font>
      <sz val="12"/>
      <color theme="1"/>
      <name val="Calibri"/>
      <family val="2"/>
      <scheme val="minor"/>
    </font>
    <font>
      <b/>
      <sz val="12"/>
      <color theme="1"/>
      <name val="Calibri"/>
      <family val="2"/>
      <scheme val="minor"/>
    </font>
    <font>
      <b/>
      <sz val="7"/>
      <color theme="1"/>
      <name val="Times New Roman"/>
      <family val="1"/>
    </font>
    <font>
      <sz val="11"/>
      <color rgb="FF006100"/>
      <name val="Calibri"/>
      <family val="2"/>
      <scheme val="minor"/>
    </font>
    <font>
      <b/>
      <sz val="12"/>
      <color rgb="FF006100"/>
      <name val="Calibri"/>
      <family val="2"/>
      <scheme val="minor"/>
    </font>
    <font>
      <sz val="9"/>
      <color theme="1"/>
      <name val="Calibri"/>
      <family val="2"/>
      <scheme val="minor"/>
    </font>
    <font>
      <b/>
      <sz val="12"/>
      <name val="Calibri"/>
      <family val="2"/>
      <scheme val="minor"/>
    </font>
    <font>
      <b/>
      <sz val="10"/>
      <color theme="1"/>
      <name val="Arial"/>
      <family val="2"/>
    </font>
    <font>
      <b/>
      <sz val="10"/>
      <color theme="1"/>
      <name val="Calibri"/>
      <family val="2"/>
      <scheme val="minor"/>
    </font>
    <font>
      <b/>
      <sz val="7"/>
      <color theme="1"/>
      <name val="Calibri"/>
      <family val="2"/>
      <scheme val="minor"/>
    </font>
    <font>
      <b/>
      <sz val="10"/>
      <name val="Arial"/>
      <family val="2"/>
    </font>
    <font>
      <sz val="10"/>
      <color theme="1"/>
      <name val="Arial"/>
      <family val="2"/>
    </font>
    <font>
      <sz val="11"/>
      <color theme="1"/>
      <name val="Arial"/>
      <family val="2"/>
    </font>
    <font>
      <b/>
      <sz val="12"/>
      <color theme="0"/>
      <name val="Calibri"/>
      <family val="2"/>
      <scheme val="minor"/>
    </font>
    <font>
      <b/>
      <i/>
      <sz val="11"/>
      <color theme="1"/>
      <name val="Calibri"/>
      <family val="2"/>
      <scheme val="minor"/>
    </font>
    <font>
      <b/>
      <sz val="12"/>
      <color rgb="FF000000"/>
      <name val="Calibri"/>
      <family val="2"/>
      <scheme val="minor"/>
    </font>
    <font>
      <b/>
      <sz val="11"/>
      <color rgb="FF000000"/>
      <name val="Calibri"/>
      <family val="2"/>
      <scheme val="minor"/>
    </font>
    <font>
      <sz val="12"/>
      <color rgb="FF000000"/>
      <name val="Calibri"/>
      <family val="2"/>
      <scheme val="minor"/>
    </font>
    <font>
      <b/>
      <i/>
      <sz val="12"/>
      <color rgb="FF000000"/>
      <name val="Calibri"/>
      <family val="2"/>
      <scheme val="minor"/>
    </font>
    <font>
      <b/>
      <sz val="9"/>
      <color theme="1"/>
      <name val="Calibri"/>
      <family val="2"/>
      <scheme val="minor"/>
    </font>
    <font>
      <b/>
      <sz val="9"/>
      <color theme="1"/>
      <name val="Verdana"/>
      <family val="2"/>
    </font>
    <font>
      <sz val="9"/>
      <color theme="1"/>
      <name val="Verdana"/>
      <family val="2"/>
    </font>
    <font>
      <b/>
      <sz val="12"/>
      <color theme="1"/>
      <name val="Arial"/>
      <family val="2"/>
    </font>
    <font>
      <sz val="10"/>
      <color rgb="FF1D2125"/>
      <name val="Segoe UI"/>
      <family val="2"/>
    </font>
  </fonts>
  <fills count="9">
    <fill>
      <patternFill patternType="none"/>
    </fill>
    <fill>
      <patternFill patternType="gray125"/>
    </fill>
    <fill>
      <patternFill patternType="solid">
        <fgColor rgb="FFC6EFCE"/>
      </patternFill>
    </fill>
    <fill>
      <patternFill patternType="solid">
        <fgColor theme="8" tint="0.79998168889431442"/>
        <bgColor indexed="65"/>
      </patternFill>
    </fill>
    <fill>
      <patternFill patternType="solid">
        <fgColor theme="7"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8" tint="0.39997558519241921"/>
        <bgColor indexed="64"/>
      </patternFill>
    </fill>
  </fills>
  <borders count="9">
    <border>
      <left/>
      <right/>
      <top/>
      <bottom/>
      <diagonal/>
    </border>
    <border>
      <left/>
      <right/>
      <top/>
      <bottom style="thin">
        <color indexed="64"/>
      </bottom>
      <diagonal/>
    </border>
    <border>
      <left/>
      <right/>
      <top/>
      <bottom style="medium">
        <color rgb="FF00B050"/>
      </bottom>
      <diagonal/>
    </border>
    <border>
      <left/>
      <right/>
      <top/>
      <bottom style="medium">
        <color rgb="FF0070C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top/>
      <bottom style="thick">
        <color indexed="64"/>
      </bottom>
      <diagonal/>
    </border>
    <border>
      <left/>
      <right style="thin">
        <color indexed="64"/>
      </right>
      <top/>
      <bottom style="thin">
        <color indexed="64"/>
      </bottom>
      <diagonal/>
    </border>
  </borders>
  <cellStyleXfs count="5">
    <xf numFmtId="0" fontId="0" fillId="0" borderId="0"/>
    <xf numFmtId="0" fontId="12" fillId="2" borderId="0" applyNumberFormat="0" applyBorder="0" applyAlignment="0" applyProtection="0"/>
    <xf numFmtId="0" fontId="1" fillId="3" borderId="0" applyNumberFormat="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54">
    <xf numFmtId="0" fontId="0" fillId="0" borderId="0" xfId="0"/>
    <xf numFmtId="0" fontId="2" fillId="0" borderId="0" xfId="0" applyFont="1" applyAlignment="1">
      <alignment horizontal="center"/>
    </xf>
    <xf numFmtId="0" fontId="2" fillId="0" borderId="0" xfId="0" applyFont="1" applyAlignment="1">
      <alignment vertical="center"/>
    </xf>
    <xf numFmtId="0" fontId="3" fillId="0" borderId="0" xfId="0" applyFont="1" applyAlignment="1">
      <alignment horizontal="center" vertical="center"/>
    </xf>
    <xf numFmtId="0" fontId="3" fillId="0" borderId="0" xfId="0" applyFont="1" applyAlignment="1">
      <alignment vertical="center"/>
    </xf>
    <xf numFmtId="0" fontId="4" fillId="0" borderId="0" xfId="0" applyFont="1" applyAlignment="1">
      <alignment vertical="center"/>
    </xf>
    <xf numFmtId="0" fontId="4" fillId="0" borderId="0" xfId="0" applyFont="1" applyAlignment="1">
      <alignment horizontal="right" vertical="center"/>
    </xf>
    <xf numFmtId="0" fontId="5" fillId="0" borderId="0" xfId="0" applyFont="1" applyAlignment="1">
      <alignment horizontal="right" vertical="center"/>
    </xf>
    <xf numFmtId="4" fontId="4" fillId="0" borderId="0" xfId="0" applyNumberFormat="1" applyFont="1" applyAlignment="1">
      <alignment horizontal="right" vertical="center"/>
    </xf>
    <xf numFmtId="0" fontId="6" fillId="0" borderId="0" xfId="0" applyFont="1" applyAlignment="1">
      <alignment horizontal="right" vertical="center"/>
    </xf>
    <xf numFmtId="4" fontId="7" fillId="0" borderId="0" xfId="0" applyNumberFormat="1" applyFont="1" applyAlignment="1">
      <alignment horizontal="right" vertical="center"/>
    </xf>
    <xf numFmtId="4" fontId="5" fillId="0" borderId="0" xfId="0" applyNumberFormat="1" applyFont="1" applyAlignment="1">
      <alignment horizontal="right" vertical="center"/>
    </xf>
    <xf numFmtId="0" fontId="8" fillId="0" borderId="0" xfId="0" applyFont="1" applyAlignment="1">
      <alignment vertical="center"/>
    </xf>
    <xf numFmtId="0" fontId="8" fillId="0" borderId="0" xfId="0" applyFont="1" applyAlignment="1">
      <alignment horizontal="right" vertical="center"/>
    </xf>
    <xf numFmtId="4" fontId="4" fillId="0" borderId="1" xfId="0" applyNumberFormat="1" applyFont="1" applyBorder="1" applyAlignment="1">
      <alignment horizontal="right" vertical="center"/>
    </xf>
    <xf numFmtId="0" fontId="4" fillId="0" borderId="1" xfId="0" applyFont="1" applyBorder="1" applyAlignment="1">
      <alignment horizontal="right" vertical="center"/>
    </xf>
    <xf numFmtId="4" fontId="3" fillId="0" borderId="0" xfId="0" applyNumberFormat="1" applyFont="1" applyAlignment="1">
      <alignment horizontal="right" vertical="center"/>
    </xf>
    <xf numFmtId="49" fontId="3" fillId="0" borderId="0" xfId="0" applyNumberFormat="1" applyFont="1" applyAlignment="1">
      <alignment horizontal="center" vertical="center"/>
    </xf>
    <xf numFmtId="0" fontId="0" fillId="0" borderId="0" xfId="0" applyAlignment="1">
      <alignment horizontal="center"/>
    </xf>
    <xf numFmtId="1" fontId="0" fillId="0" borderId="0" xfId="0" applyNumberFormat="1" applyAlignment="1">
      <alignment horizontal="center"/>
    </xf>
    <xf numFmtId="0" fontId="2" fillId="0" borderId="0" xfId="0" applyFont="1"/>
    <xf numFmtId="1" fontId="0" fillId="0" borderId="1" xfId="0" applyNumberFormat="1" applyBorder="1" applyAlignment="1">
      <alignment horizontal="center"/>
    </xf>
    <xf numFmtId="1" fontId="2" fillId="0" borderId="0" xfId="0" applyNumberFormat="1" applyFont="1" applyAlignment="1">
      <alignment horizontal="center"/>
    </xf>
    <xf numFmtId="1" fontId="4" fillId="0" borderId="0" xfId="0" applyNumberFormat="1" applyFont="1" applyAlignment="1">
      <alignment horizontal="center" vertical="center"/>
    </xf>
    <xf numFmtId="0" fontId="3" fillId="0" borderId="1" xfId="0" applyFont="1" applyBorder="1" applyAlignment="1">
      <alignment vertical="center"/>
    </xf>
    <xf numFmtId="0" fontId="0" fillId="0" borderId="1" xfId="0" applyBorder="1"/>
    <xf numFmtId="49"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0" fillId="0" borderId="0" xfId="0" applyAlignment="1">
      <alignment vertical="center"/>
    </xf>
    <xf numFmtId="1" fontId="14" fillId="0" borderId="1" xfId="0" applyNumberFormat="1" applyFont="1" applyBorder="1" applyAlignment="1">
      <alignment horizontal="center" vertical="center"/>
    </xf>
    <xf numFmtId="1" fontId="0" fillId="0" borderId="0" xfId="0" applyNumberFormat="1" applyAlignment="1">
      <alignment horizontal="center" vertical="center"/>
    </xf>
    <xf numFmtId="1" fontId="0" fillId="0" borderId="1" xfId="0" applyNumberFormat="1" applyBorder="1" applyAlignment="1">
      <alignment horizontal="center" vertical="center"/>
    </xf>
    <xf numFmtId="1" fontId="2" fillId="0" borderId="0" xfId="0" applyNumberFormat="1"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13" fillId="0" borderId="0" xfId="1" applyFont="1" applyFill="1" applyBorder="1" applyAlignment="1">
      <alignment horizontal="center" vertical="center"/>
    </xf>
    <xf numFmtId="0" fontId="0" fillId="0" borderId="0" xfId="0" applyAlignment="1">
      <alignment horizontal="center"/>
    </xf>
    <xf numFmtId="0" fontId="13" fillId="0" borderId="0" xfId="1" applyFont="1" applyFill="1" applyBorder="1" applyAlignment="1">
      <alignment horizontal="center" vertical="center"/>
    </xf>
    <xf numFmtId="0" fontId="0" fillId="0" borderId="0" xfId="0" applyAlignment="1">
      <alignment horizontal="center"/>
    </xf>
    <xf numFmtId="0" fontId="3" fillId="0" borderId="0" xfId="0" applyFont="1" applyAlignment="1">
      <alignment horizontal="center" vertical="center"/>
    </xf>
    <xf numFmtId="4" fontId="0" fillId="0" borderId="0" xfId="0" applyNumberFormat="1"/>
    <xf numFmtId="4" fontId="3" fillId="0" borderId="1" xfId="0" applyNumberFormat="1" applyFont="1" applyBorder="1" applyAlignment="1">
      <alignment horizontal="right" vertical="center"/>
    </xf>
    <xf numFmtId="0" fontId="15" fillId="4" borderId="0" xfId="1" applyFont="1" applyFill="1" applyBorder="1" applyAlignment="1">
      <alignment horizontal="center" vertical="center"/>
    </xf>
    <xf numFmtId="1" fontId="0" fillId="0" borderId="0" xfId="0" applyNumberFormat="1"/>
    <xf numFmtId="4" fontId="4" fillId="0" borderId="0" xfId="0" applyNumberFormat="1" applyFont="1" applyBorder="1" applyAlignment="1">
      <alignment horizontal="right" vertical="center"/>
    </xf>
    <xf numFmtId="4" fontId="3" fillId="0" borderId="0" xfId="0" applyNumberFormat="1" applyFont="1" applyBorder="1" applyAlignment="1">
      <alignment horizontal="right" vertical="center"/>
    </xf>
    <xf numFmtId="10" fontId="4" fillId="0" borderId="0" xfId="0" applyNumberFormat="1" applyFont="1" applyAlignment="1">
      <alignment horizontal="right" vertical="center"/>
    </xf>
    <xf numFmtId="4" fontId="19" fillId="0" borderId="0" xfId="0" applyNumberFormat="1" applyFont="1" applyAlignment="1">
      <alignment horizontal="right" vertical="center"/>
    </xf>
    <xf numFmtId="0" fontId="3" fillId="6" borderId="0" xfId="0" applyFont="1" applyFill="1" applyAlignment="1">
      <alignment horizontal="center" vertical="center"/>
    </xf>
    <xf numFmtId="0" fontId="0" fillId="6" borderId="0" xfId="0" applyFill="1"/>
    <xf numFmtId="49" fontId="3" fillId="0" borderId="0" xfId="0" applyNumberFormat="1" applyFont="1" applyAlignment="1">
      <alignment horizontal="center" vertical="center" wrapText="1"/>
    </xf>
    <xf numFmtId="4" fontId="8" fillId="0" borderId="0" xfId="0" applyNumberFormat="1" applyFont="1" applyAlignment="1">
      <alignment vertical="center"/>
    </xf>
    <xf numFmtId="4" fontId="3" fillId="0" borderId="0" xfId="0" applyNumberFormat="1" applyFont="1" applyAlignment="1">
      <alignment horizontal="center" vertical="center"/>
    </xf>
    <xf numFmtId="4" fontId="4" fillId="0" borderId="0" xfId="0" applyNumberFormat="1" applyFont="1" applyAlignment="1">
      <alignment horizontal="center" vertical="center"/>
    </xf>
    <xf numFmtId="4" fontId="4" fillId="0" borderId="1" xfId="0" applyNumberFormat="1" applyFont="1" applyBorder="1" applyAlignment="1">
      <alignment horizontal="center" vertical="center"/>
    </xf>
    <xf numFmtId="0" fontId="20" fillId="0" borderId="0" xfId="0" applyFont="1" applyAlignment="1">
      <alignment vertical="center"/>
    </xf>
    <xf numFmtId="0" fontId="21" fillId="0" borderId="0" xfId="0" applyFont="1"/>
    <xf numFmtId="0" fontId="16" fillId="0" borderId="0" xfId="0" applyFont="1" applyAlignment="1">
      <alignment horizontal="center" vertical="center"/>
    </xf>
    <xf numFmtId="4" fontId="20" fillId="0" borderId="0" xfId="0" applyNumberFormat="1" applyFont="1" applyAlignment="1">
      <alignment vertical="center"/>
    </xf>
    <xf numFmtId="0" fontId="16" fillId="0" borderId="0" xfId="0" applyFont="1" applyAlignment="1">
      <alignment vertical="center"/>
    </xf>
    <xf numFmtId="4" fontId="16" fillId="0" borderId="0" xfId="0" applyNumberFormat="1" applyFont="1" applyAlignment="1">
      <alignment vertical="center"/>
    </xf>
    <xf numFmtId="4" fontId="20" fillId="0" borderId="1" xfId="0" applyNumberFormat="1" applyFont="1" applyBorder="1" applyAlignment="1">
      <alignment vertical="center"/>
    </xf>
    <xf numFmtId="0" fontId="0" fillId="0" borderId="0" xfId="0" applyFill="1"/>
    <xf numFmtId="0" fontId="3" fillId="5" borderId="0" xfId="0" applyFont="1" applyFill="1" applyAlignment="1">
      <alignment horizontal="center" vertical="center"/>
    </xf>
    <xf numFmtId="10" fontId="3" fillId="0" borderId="0" xfId="0" applyNumberFormat="1" applyFont="1" applyAlignment="1">
      <alignment horizontal="center" vertical="center"/>
    </xf>
    <xf numFmtId="10" fontId="4" fillId="0" borderId="0" xfId="0" applyNumberFormat="1" applyFont="1" applyAlignment="1">
      <alignment horizontal="center" vertical="center"/>
    </xf>
    <xf numFmtId="10" fontId="0" fillId="0" borderId="0" xfId="0" applyNumberFormat="1"/>
    <xf numFmtId="4" fontId="0" fillId="0" borderId="0" xfId="0" applyNumberFormat="1" applyFill="1"/>
    <xf numFmtId="10" fontId="0" fillId="0" borderId="0" xfId="0" applyNumberFormat="1" applyFill="1"/>
    <xf numFmtId="4" fontId="2" fillId="0" borderId="0" xfId="0" applyNumberFormat="1" applyFont="1" applyFill="1"/>
    <xf numFmtId="10" fontId="2" fillId="0" borderId="0" xfId="0" applyNumberFormat="1" applyFont="1" applyFill="1"/>
    <xf numFmtId="0" fontId="4" fillId="0" borderId="0" xfId="0" applyFont="1" applyBorder="1" applyAlignment="1">
      <alignment horizontal="right" vertical="center"/>
    </xf>
    <xf numFmtId="0" fontId="22" fillId="2" borderId="0" xfId="1" applyFont="1" applyBorder="1" applyAlignment="1">
      <alignment horizontal="center" vertical="center"/>
    </xf>
    <xf numFmtId="0" fontId="3" fillId="8" borderId="0" xfId="0" applyFont="1" applyFill="1" applyAlignment="1">
      <alignment horizontal="center" vertical="center"/>
    </xf>
    <xf numFmtId="0" fontId="23" fillId="0" borderId="0" xfId="0" applyFont="1"/>
    <xf numFmtId="0" fontId="24" fillId="0" borderId="4" xfId="0" applyFont="1" applyBorder="1" applyAlignment="1">
      <alignment vertical="center" wrapText="1"/>
    </xf>
    <xf numFmtId="0" fontId="24" fillId="0" borderId="4" xfId="0" applyFont="1" applyBorder="1" applyAlignment="1">
      <alignment horizontal="right" vertical="center" wrapText="1"/>
    </xf>
    <xf numFmtId="0" fontId="2" fillId="0" borderId="4" xfId="0" applyFont="1" applyBorder="1"/>
    <xf numFmtId="0" fontId="26" fillId="0" borderId="0" xfId="0" applyFont="1" applyAlignment="1">
      <alignment vertical="center"/>
    </xf>
    <xf numFmtId="164" fontId="26" fillId="0" borderId="0" xfId="0" applyNumberFormat="1" applyFont="1" applyAlignment="1">
      <alignment horizontal="right" vertical="center" wrapText="1"/>
    </xf>
    <xf numFmtId="164" fontId="0" fillId="0" borderId="0" xfId="3" applyNumberFormat="1" applyFont="1"/>
    <xf numFmtId="2" fontId="0" fillId="0" borderId="0" xfId="0" applyNumberFormat="1"/>
    <xf numFmtId="0" fontId="0" fillId="0" borderId="5" xfId="0" applyBorder="1"/>
    <xf numFmtId="165" fontId="2" fillId="0" borderId="6" xfId="0" applyNumberFormat="1" applyFont="1" applyBorder="1"/>
    <xf numFmtId="0" fontId="26" fillId="0" borderId="0" xfId="0" applyFont="1" applyAlignment="1">
      <alignment horizontal="left" vertical="top"/>
    </xf>
    <xf numFmtId="0" fontId="26" fillId="0" borderId="0" xfId="0" applyFont="1" applyAlignment="1">
      <alignment vertical="center" wrapText="1"/>
    </xf>
    <xf numFmtId="0" fontId="0" fillId="0" borderId="6" xfId="0" applyBorder="1"/>
    <xf numFmtId="0" fontId="24" fillId="0" borderId="7" xfId="0" applyFont="1" applyBorder="1" applyAlignment="1">
      <alignment vertical="top"/>
    </xf>
    <xf numFmtId="0" fontId="24" fillId="0" borderId="7" xfId="0" applyFont="1" applyBorder="1" applyAlignment="1">
      <alignment horizontal="right" vertical="top"/>
    </xf>
    <xf numFmtId="0" fontId="26" fillId="0" borderId="0" xfId="0" applyFont="1" applyAlignment="1">
      <alignment vertical="top"/>
    </xf>
    <xf numFmtId="4" fontId="26" fillId="0" borderId="0" xfId="0" applyNumberFormat="1" applyFont="1" applyAlignment="1">
      <alignment horizontal="right" vertical="top"/>
    </xf>
    <xf numFmtId="0" fontId="26" fillId="0" borderId="1" xfId="0" applyFont="1" applyBorder="1" applyAlignment="1">
      <alignment vertical="center"/>
    </xf>
    <xf numFmtId="164" fontId="26" fillId="0" borderId="1" xfId="0" applyNumberFormat="1" applyFont="1" applyBorder="1" applyAlignment="1">
      <alignment horizontal="right" vertical="center" wrapText="1"/>
    </xf>
    <xf numFmtId="164" fontId="0" fillId="0" borderId="1" xfId="3" applyNumberFormat="1" applyFont="1" applyBorder="1"/>
    <xf numFmtId="2" fontId="0" fillId="0" borderId="1" xfId="0" applyNumberFormat="1" applyBorder="1"/>
    <xf numFmtId="0" fontId="0" fillId="0" borderId="8" xfId="0" applyBorder="1"/>
    <xf numFmtId="0" fontId="27" fillId="0" borderId="0" xfId="0" applyFont="1" applyFill="1" applyBorder="1" applyAlignment="1">
      <alignment vertical="center"/>
    </xf>
    <xf numFmtId="0" fontId="0" fillId="0" borderId="4" xfId="0" applyBorder="1"/>
    <xf numFmtId="0" fontId="26" fillId="0" borderId="0" xfId="0" applyNumberFormat="1" applyFont="1" applyAlignment="1">
      <alignment horizontal="right" vertical="center" wrapText="1"/>
    </xf>
    <xf numFmtId="2" fontId="26" fillId="0" borderId="0" xfId="0" applyNumberFormat="1" applyFont="1" applyAlignment="1">
      <alignment horizontal="right" vertical="center" wrapText="1"/>
    </xf>
    <xf numFmtId="2" fontId="0" fillId="0" borderId="6" xfId="0" applyNumberFormat="1" applyBorder="1"/>
    <xf numFmtId="0" fontId="26" fillId="0" borderId="7" xfId="0" applyFont="1" applyBorder="1" applyAlignment="1">
      <alignment vertical="top"/>
    </xf>
    <xf numFmtId="4" fontId="26" fillId="0" borderId="7" xfId="0" applyNumberFormat="1" applyFont="1" applyBorder="1" applyAlignment="1">
      <alignment horizontal="right" vertical="top"/>
    </xf>
    <xf numFmtId="2" fontId="26" fillId="0" borderId="1" xfId="0" applyNumberFormat="1" applyFont="1" applyBorder="1" applyAlignment="1">
      <alignment horizontal="right" vertical="center" wrapText="1"/>
    </xf>
    <xf numFmtId="2" fontId="0" fillId="0" borderId="8" xfId="0" applyNumberFormat="1" applyBorder="1"/>
    <xf numFmtId="0" fontId="28" fillId="0" borderId="4" xfId="0" applyFont="1" applyBorder="1" applyAlignment="1">
      <alignment horizontal="center" vertical="center" wrapText="1"/>
    </xf>
    <xf numFmtId="0" fontId="29" fillId="0" borderId="0" xfId="0" applyFont="1"/>
    <xf numFmtId="0" fontId="30" fillId="0" borderId="0" xfId="0" applyFont="1"/>
    <xf numFmtId="0" fontId="30" fillId="0" borderId="0" xfId="0" applyFont="1" applyAlignment="1">
      <alignment horizontal="left"/>
    </xf>
    <xf numFmtId="0" fontId="29" fillId="0" borderId="0" xfId="0" applyFont="1" applyAlignment="1"/>
    <xf numFmtId="0" fontId="31" fillId="0" borderId="0" xfId="0" applyFont="1" applyAlignment="1">
      <alignment horizontal="center" vertical="center"/>
    </xf>
    <xf numFmtId="0" fontId="29" fillId="0" borderId="0" xfId="0" applyFont="1" applyAlignment="1">
      <alignment horizontal="left" vertical="center"/>
    </xf>
    <xf numFmtId="0" fontId="3" fillId="0" borderId="0" xfId="0" applyFont="1" applyAlignment="1">
      <alignment horizontal="center" vertical="center"/>
    </xf>
    <xf numFmtId="0" fontId="3" fillId="5" borderId="0" xfId="0" applyFont="1" applyFill="1" applyAlignment="1">
      <alignment horizontal="center" vertical="center"/>
    </xf>
    <xf numFmtId="0" fontId="0" fillId="5" borderId="0" xfId="0" applyFill="1"/>
    <xf numFmtId="10" fontId="4" fillId="0" borderId="1" xfId="0" applyNumberFormat="1" applyFont="1" applyBorder="1" applyAlignment="1">
      <alignment horizontal="right" vertical="center"/>
    </xf>
    <xf numFmtId="9" fontId="3" fillId="0" borderId="0" xfId="0" applyNumberFormat="1" applyFont="1" applyAlignment="1">
      <alignment horizontal="center" vertical="center"/>
    </xf>
    <xf numFmtId="2" fontId="4" fillId="0" borderId="0" xfId="0" applyNumberFormat="1" applyFont="1" applyAlignment="1">
      <alignment horizontal="right" vertical="center"/>
    </xf>
    <xf numFmtId="2" fontId="5" fillId="0" borderId="0" xfId="0" applyNumberFormat="1" applyFont="1" applyAlignment="1">
      <alignment horizontal="right" vertical="center"/>
    </xf>
    <xf numFmtId="2" fontId="4" fillId="0" borderId="0" xfId="0" applyNumberFormat="1" applyFont="1" applyAlignment="1">
      <alignment horizontal="right" vertical="top"/>
    </xf>
    <xf numFmtId="2" fontId="3" fillId="0" borderId="0" xfId="0" applyNumberFormat="1" applyFont="1" applyAlignment="1">
      <alignment vertical="center"/>
    </xf>
    <xf numFmtId="9" fontId="0" fillId="0" borderId="0" xfId="4" applyFont="1"/>
    <xf numFmtId="9" fontId="4" fillId="0" borderId="0" xfId="4" applyFont="1" applyAlignment="1">
      <alignment horizontal="center" vertical="center"/>
    </xf>
    <xf numFmtId="0" fontId="32" fillId="0" borderId="0" xfId="0" applyFont="1" applyAlignment="1">
      <alignment vertical="top" wrapText="1"/>
    </xf>
    <xf numFmtId="0" fontId="30" fillId="0" borderId="0" xfId="0" applyFont="1" applyAlignment="1">
      <alignment horizontal="left"/>
    </xf>
    <xf numFmtId="0" fontId="24" fillId="0" borderId="0" xfId="0" applyFont="1" applyAlignment="1">
      <alignment horizontal="center"/>
    </xf>
    <xf numFmtId="0" fontId="25" fillId="0" borderId="0" xfId="0" applyFont="1" applyAlignment="1">
      <alignment horizontal="center"/>
    </xf>
    <xf numFmtId="0" fontId="32" fillId="0" borderId="0" xfId="0" applyFont="1" applyAlignment="1">
      <alignment horizontal="center" vertical="top" wrapText="1"/>
    </xf>
    <xf numFmtId="0" fontId="9" fillId="0" borderId="0" xfId="0" applyFont="1" applyAlignment="1">
      <alignment horizontal="justify" wrapText="1"/>
    </xf>
    <xf numFmtId="0" fontId="9" fillId="0" borderId="0" xfId="0" applyFont="1" applyAlignment="1">
      <alignment horizontal="justify" vertical="center" wrapText="1"/>
    </xf>
    <xf numFmtId="0" fontId="2" fillId="0" borderId="0" xfId="0" applyFont="1" applyAlignment="1">
      <alignment horizontal="left" vertical="center"/>
    </xf>
    <xf numFmtId="0" fontId="3" fillId="0" borderId="0" xfId="0" applyFont="1" applyAlignment="1">
      <alignment horizontal="center" vertical="center"/>
    </xf>
    <xf numFmtId="0" fontId="10" fillId="3" borderId="3" xfId="2" applyFont="1" applyBorder="1" applyAlignment="1">
      <alignment horizontal="center" vertical="center"/>
    </xf>
    <xf numFmtId="0" fontId="13" fillId="0" borderId="0" xfId="1" applyFont="1" applyFill="1" applyBorder="1" applyAlignment="1">
      <alignment horizontal="center" vertical="center"/>
    </xf>
    <xf numFmtId="0" fontId="10" fillId="0" borderId="0" xfId="2" applyFont="1" applyFill="1" applyBorder="1" applyAlignment="1">
      <alignment horizontal="center" vertical="center"/>
    </xf>
    <xf numFmtId="0" fontId="0" fillId="0" borderId="0" xfId="0" applyAlignment="1">
      <alignment horizontal="center"/>
    </xf>
    <xf numFmtId="0" fontId="13" fillId="2" borderId="2" xfId="1" applyFont="1" applyBorder="1" applyAlignment="1">
      <alignment horizontal="center" vertical="center"/>
    </xf>
    <xf numFmtId="0" fontId="3" fillId="5" borderId="0" xfId="0" applyFont="1" applyFill="1" applyAlignment="1">
      <alignment horizontal="center" vertical="center"/>
    </xf>
    <xf numFmtId="0" fontId="3" fillId="8" borderId="0" xfId="0" applyFont="1" applyFill="1" applyAlignment="1">
      <alignment horizontal="center" vertical="center"/>
    </xf>
    <xf numFmtId="0" fontId="2" fillId="0" borderId="0" xfId="0" applyFont="1" applyAlignment="1">
      <alignment horizontal="center"/>
    </xf>
    <xf numFmtId="0" fontId="2" fillId="7" borderId="0" xfId="0" applyFont="1" applyFill="1" applyAlignment="1">
      <alignment horizontal="center" vertical="top" wrapText="1"/>
    </xf>
    <xf numFmtId="0" fontId="3" fillId="5" borderId="0" xfId="0" applyFont="1" applyFill="1" applyAlignment="1">
      <alignment horizontal="center" vertical="center" wrapText="1"/>
    </xf>
    <xf numFmtId="0" fontId="2" fillId="0" borderId="0" xfId="0" applyFont="1" applyFill="1" applyAlignment="1">
      <alignment horizontal="center"/>
    </xf>
    <xf numFmtId="0" fontId="0" fillId="0" borderId="0" xfId="0" applyFont="1" applyAlignment="1">
      <alignment horizontal="justify" vertical="center" wrapText="1"/>
    </xf>
    <xf numFmtId="0" fontId="15" fillId="4" borderId="0" xfId="1" applyFont="1" applyFill="1" applyBorder="1" applyAlignment="1">
      <alignment horizontal="center" vertical="center"/>
    </xf>
    <xf numFmtId="0" fontId="3" fillId="6" borderId="0" xfId="0" applyFont="1" applyFill="1" applyAlignment="1">
      <alignment horizontal="center" vertical="center"/>
    </xf>
    <xf numFmtId="0" fontId="16" fillId="0" borderId="0" xfId="0" applyFont="1" applyAlignment="1">
      <alignment horizontal="center" vertical="center"/>
    </xf>
    <xf numFmtId="0" fontId="0" fillId="0" borderId="0" xfId="0" applyAlignment="1">
      <alignment horizontal="center" vertical="top" wrapText="1"/>
    </xf>
    <xf numFmtId="0" fontId="0" fillId="0" borderId="0" xfId="0"/>
    <xf numFmtId="0" fontId="0" fillId="0" borderId="0" xfId="0" applyAlignment="1">
      <alignment horizontal="center" vertical="center" wrapText="1"/>
    </xf>
    <xf numFmtId="0" fontId="0" fillId="0" borderId="0" xfId="0" applyAlignment="1">
      <alignment vertical="center" wrapText="1"/>
    </xf>
    <xf numFmtId="0" fontId="0" fillId="0" borderId="0" xfId="0"/>
    <xf numFmtId="0" fontId="0" fillId="0" borderId="0" xfId="0"/>
    <xf numFmtId="0" fontId="0" fillId="0" borderId="0" xfId="0" applyAlignment="1"/>
  </cellXfs>
  <cellStyles count="5">
    <cellStyle name="20% - Énfasis5" xfId="2" builtinId="46"/>
    <cellStyle name="Bueno" xfId="1" builtinId="26"/>
    <cellStyle name="Moneda" xfId="3" builtinId="4"/>
    <cellStyle name="Normal" xfId="0" builtinId="0"/>
    <cellStyle name="Porcentaje"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666750</xdr:colOff>
      <xdr:row>7</xdr:row>
      <xdr:rowOff>95251</xdr:rowOff>
    </xdr:from>
    <xdr:to>
      <xdr:col>4</xdr:col>
      <xdr:colOff>123508</xdr:colOff>
      <xdr:row>13</xdr:row>
      <xdr:rowOff>97791</xdr:rowOff>
    </xdr:to>
    <xdr:pic>
      <xdr:nvPicPr>
        <xdr:cNvPr id="3" name="Imagen 2">
          <a:extLst>
            <a:ext uri="{FF2B5EF4-FFF2-40B4-BE49-F238E27FC236}">
              <a16:creationId xmlns:a16="http://schemas.microsoft.com/office/drawing/2014/main" id="{FA7651CD-32F4-43E6-A242-94586F93503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81400" y="1152526"/>
          <a:ext cx="1380808" cy="8597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291465</xdr:colOff>
      <xdr:row>11</xdr:row>
      <xdr:rowOff>38100</xdr:rowOff>
    </xdr:from>
    <xdr:to>
      <xdr:col>17</xdr:col>
      <xdr:colOff>257175</xdr:colOff>
      <xdr:row>13</xdr:row>
      <xdr:rowOff>161925</xdr:rowOff>
    </xdr:to>
    <xdr:sp macro="" textlink="">
      <xdr:nvSpPr>
        <xdr:cNvPr id="2" name="CuadroTexto 1">
          <a:extLst>
            <a:ext uri="{FF2B5EF4-FFF2-40B4-BE49-F238E27FC236}">
              <a16:creationId xmlns:a16="http://schemas.microsoft.com/office/drawing/2014/main" id="{7428E411-561E-43E8-ACE0-4B12641A7DD7}"/>
            </a:ext>
          </a:extLst>
        </xdr:cNvPr>
        <xdr:cNvSpPr txBox="1"/>
      </xdr:nvSpPr>
      <xdr:spPr>
        <a:xfrm>
          <a:off x="12245340" y="2343150"/>
          <a:ext cx="3051810" cy="619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1"/>
            <a:t>Análisis</a:t>
          </a:r>
          <a:r>
            <a:rPr lang="es-ES" sz="1100" b="1" baseline="0"/>
            <a:t> Vertical</a:t>
          </a:r>
        </a:p>
        <a:p>
          <a:pPr algn="ctr"/>
          <a:r>
            <a:rPr lang="es-ES" sz="1100" b="0" baseline="0"/>
            <a:t>Cada una de la cuentas de activos  = %</a:t>
          </a:r>
        </a:p>
        <a:p>
          <a:pPr algn="ctr"/>
          <a:r>
            <a:rPr lang="es-ES" sz="1100" b="0" baseline="0"/>
            <a:t>Total de activos</a:t>
          </a:r>
          <a:endParaRPr lang="es-ES" sz="1100" b="0"/>
        </a:p>
      </xdr:txBody>
    </xdr:sp>
    <xdr:clientData/>
  </xdr:twoCellAnchor>
  <xdr:twoCellAnchor>
    <xdr:from>
      <xdr:col>13</xdr:col>
      <xdr:colOff>716576</xdr:colOff>
      <xdr:row>12</xdr:row>
      <xdr:rowOff>177165</xdr:rowOff>
    </xdr:from>
    <xdr:to>
      <xdr:col>16</xdr:col>
      <xdr:colOff>318431</xdr:colOff>
      <xdr:row>12</xdr:row>
      <xdr:rowOff>177165</xdr:rowOff>
    </xdr:to>
    <xdr:cxnSp macro="">
      <xdr:nvCxnSpPr>
        <xdr:cNvPr id="3" name="Conector recto 2">
          <a:extLst>
            <a:ext uri="{FF2B5EF4-FFF2-40B4-BE49-F238E27FC236}">
              <a16:creationId xmlns:a16="http://schemas.microsoft.com/office/drawing/2014/main" id="{A2F787AB-FE7E-48B2-A826-55ED2181BBF0}"/>
            </a:ext>
          </a:extLst>
        </xdr:cNvPr>
        <xdr:cNvCxnSpPr/>
      </xdr:nvCxnSpPr>
      <xdr:spPr>
        <a:xfrm>
          <a:off x="12672093" y="2718534"/>
          <a:ext cx="1917416"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761440</xdr:colOff>
      <xdr:row>0</xdr:row>
      <xdr:rowOff>233083</xdr:rowOff>
    </xdr:from>
    <xdr:to>
      <xdr:col>19</xdr:col>
      <xdr:colOff>361950</xdr:colOff>
      <xdr:row>3</xdr:row>
      <xdr:rowOff>111499</xdr:rowOff>
    </xdr:to>
    <xdr:sp macro="" textlink="">
      <xdr:nvSpPr>
        <xdr:cNvPr id="4" name="CuadroTexto 3">
          <a:extLst>
            <a:ext uri="{FF2B5EF4-FFF2-40B4-BE49-F238E27FC236}">
              <a16:creationId xmlns:a16="http://schemas.microsoft.com/office/drawing/2014/main" id="{531719D7-7C04-2A9F-FEB1-1E3D80469698}"/>
            </a:ext>
          </a:extLst>
        </xdr:cNvPr>
        <xdr:cNvSpPr txBox="1"/>
      </xdr:nvSpPr>
      <xdr:spPr>
        <a:xfrm>
          <a:off x="12715315" y="233083"/>
          <a:ext cx="4229660" cy="4594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419" sz="1000" b="1" i="0">
              <a:solidFill>
                <a:schemeClr val="dk1"/>
              </a:solidFill>
              <a:effectLst/>
              <a:latin typeface="+mn-lt"/>
              <a:ea typeface="+mn-ea"/>
              <a:cs typeface="+mn-cs"/>
            </a:rPr>
            <a:t>Tener</a:t>
          </a:r>
          <a:r>
            <a:rPr lang="es-419" sz="1000" b="1" i="0" baseline="0">
              <a:solidFill>
                <a:schemeClr val="dk1"/>
              </a:solidFill>
              <a:effectLst/>
              <a:latin typeface="+mn-lt"/>
              <a:ea typeface="+mn-ea"/>
              <a:cs typeface="+mn-cs"/>
            </a:rPr>
            <a:t> presente: </a:t>
          </a:r>
          <a:r>
            <a:rPr lang="es-419" sz="1000" b="0" i="0">
              <a:solidFill>
                <a:schemeClr val="dk1"/>
              </a:solidFill>
              <a:effectLst/>
              <a:latin typeface="+mn-lt"/>
              <a:ea typeface="+mn-ea"/>
              <a:cs typeface="+mn-cs"/>
            </a:rPr>
            <a:t>El análisis vertical permite identificar la composición de los estados contables que sirven como base para interpretarlos.</a:t>
          </a:r>
          <a:endParaRPr lang="es-419" sz="1000"/>
        </a:p>
      </xdr:txBody>
    </xdr:sp>
    <xdr:clientData/>
  </xdr:twoCellAnchor>
  <xdr:twoCellAnchor>
    <xdr:from>
      <xdr:col>14</xdr:col>
      <xdr:colOff>13446</xdr:colOff>
      <xdr:row>4</xdr:row>
      <xdr:rowOff>0</xdr:rowOff>
    </xdr:from>
    <xdr:to>
      <xdr:col>19</xdr:col>
      <xdr:colOff>371475</xdr:colOff>
      <xdr:row>8</xdr:row>
      <xdr:rowOff>19051</xdr:rowOff>
    </xdr:to>
    <xdr:sp macro="" textlink="">
      <xdr:nvSpPr>
        <xdr:cNvPr id="5" name="CuadroTexto 4">
          <a:extLst>
            <a:ext uri="{FF2B5EF4-FFF2-40B4-BE49-F238E27FC236}">
              <a16:creationId xmlns:a16="http://schemas.microsoft.com/office/drawing/2014/main" id="{E6AE169D-FBDC-4E45-A29D-84617FD6B4FA}"/>
            </a:ext>
          </a:extLst>
        </xdr:cNvPr>
        <xdr:cNvSpPr txBox="1"/>
      </xdr:nvSpPr>
      <xdr:spPr>
        <a:xfrm>
          <a:off x="12738846" y="771525"/>
          <a:ext cx="4215654" cy="8096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419" sz="1000" b="1" i="0">
              <a:solidFill>
                <a:schemeClr val="dk1"/>
              </a:solidFill>
              <a:effectLst/>
              <a:latin typeface="+mn-lt"/>
              <a:ea typeface="+mn-ea"/>
              <a:cs typeface="+mn-cs"/>
            </a:rPr>
            <a:t>Importante</a:t>
          </a:r>
          <a:r>
            <a:rPr lang="es-419" sz="1000" b="1" i="0" baseline="0">
              <a:solidFill>
                <a:schemeClr val="dk1"/>
              </a:solidFill>
              <a:effectLst/>
              <a:latin typeface="+mn-lt"/>
              <a:ea typeface="+mn-ea"/>
              <a:cs typeface="+mn-cs"/>
            </a:rPr>
            <a:t>:</a:t>
          </a:r>
          <a:r>
            <a:rPr lang="es-419" sz="1000" b="0" i="0" baseline="0">
              <a:solidFill>
                <a:schemeClr val="dk1"/>
              </a:solidFill>
              <a:effectLst/>
              <a:latin typeface="+mn-lt"/>
              <a:ea typeface="+mn-ea"/>
              <a:cs typeface="+mn-cs"/>
            </a:rPr>
            <a:t> L</a:t>
          </a:r>
          <a:r>
            <a:rPr lang="es-419" sz="1000" b="0" i="0">
              <a:solidFill>
                <a:schemeClr val="dk1"/>
              </a:solidFill>
              <a:effectLst/>
              <a:latin typeface="+mn-lt"/>
              <a:ea typeface="+mn-ea"/>
              <a:cs typeface="+mn-cs"/>
            </a:rPr>
            <a:t>a interpretación de los estados financieros puede ser diferente en cada empresa ya que no se pueden usar reglas para generalizar,  aunque es cierto que si existen algunos indicios que pueden determinar si una situación es la adecuada o puede ser negativa en nuestro balance.</a:t>
          </a:r>
          <a:endParaRPr lang="es-419" sz="1000"/>
        </a:p>
      </xdr:txBody>
    </xdr:sp>
    <xdr:clientData/>
  </xdr:twoCellAnchor>
  <xdr:twoCellAnchor>
    <xdr:from>
      <xdr:col>19</xdr:col>
      <xdr:colOff>582706</xdr:colOff>
      <xdr:row>0</xdr:row>
      <xdr:rowOff>61634</xdr:rowOff>
    </xdr:from>
    <xdr:to>
      <xdr:col>19</xdr:col>
      <xdr:colOff>761999</xdr:colOff>
      <xdr:row>23</xdr:row>
      <xdr:rowOff>200026</xdr:rowOff>
    </xdr:to>
    <xdr:sp macro="" textlink="">
      <xdr:nvSpPr>
        <xdr:cNvPr id="6" name="Abrir llave 5">
          <a:extLst>
            <a:ext uri="{FF2B5EF4-FFF2-40B4-BE49-F238E27FC236}">
              <a16:creationId xmlns:a16="http://schemas.microsoft.com/office/drawing/2014/main" id="{82DFD7F9-2E50-A57C-09B3-AA6D82280B19}"/>
            </a:ext>
          </a:extLst>
        </xdr:cNvPr>
        <xdr:cNvSpPr/>
      </xdr:nvSpPr>
      <xdr:spPr>
        <a:xfrm>
          <a:off x="17165731" y="61634"/>
          <a:ext cx="179293" cy="5415242"/>
        </a:xfrm>
        <a:prstGeom prst="leftBrace">
          <a:avLst/>
        </a:prstGeom>
        <a:ln>
          <a:solidFill>
            <a:srgbClr val="00B0F0"/>
          </a:solidFill>
        </a:ln>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es-419" sz="1100"/>
        </a:p>
      </xdr:txBody>
    </xdr:sp>
    <xdr:clientData/>
  </xdr:twoCellAnchor>
  <xdr:twoCellAnchor>
    <xdr:from>
      <xdr:col>20</xdr:col>
      <xdr:colOff>11205</xdr:colOff>
      <xdr:row>0</xdr:row>
      <xdr:rowOff>184898</xdr:rowOff>
    </xdr:from>
    <xdr:to>
      <xdr:col>25</xdr:col>
      <xdr:colOff>762000</xdr:colOff>
      <xdr:row>5</xdr:row>
      <xdr:rowOff>16810</xdr:rowOff>
    </xdr:to>
    <xdr:sp macro="" textlink="">
      <xdr:nvSpPr>
        <xdr:cNvPr id="7" name="CuadroTexto 6">
          <a:extLst>
            <a:ext uri="{FF2B5EF4-FFF2-40B4-BE49-F238E27FC236}">
              <a16:creationId xmlns:a16="http://schemas.microsoft.com/office/drawing/2014/main" id="{618E598C-B59E-682E-4FD6-59C1648D350A}"/>
            </a:ext>
          </a:extLst>
        </xdr:cNvPr>
        <xdr:cNvSpPr txBox="1"/>
      </xdr:nvSpPr>
      <xdr:spPr>
        <a:xfrm>
          <a:off x="17206631" y="184898"/>
          <a:ext cx="4616825" cy="593912"/>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lang="es-419" sz="1000" b="0" i="0">
              <a:solidFill>
                <a:schemeClr val="dk1"/>
              </a:solidFill>
              <a:effectLst/>
              <a:latin typeface="+mn-lt"/>
              <a:ea typeface="+mn-ea"/>
              <a:cs typeface="+mn-cs"/>
            </a:rPr>
            <a:t>La cifra del </a:t>
          </a:r>
          <a:r>
            <a:rPr lang="es-419" sz="1000" b="1" i="0">
              <a:solidFill>
                <a:schemeClr val="dk1"/>
              </a:solidFill>
              <a:effectLst/>
              <a:latin typeface="+mn-lt"/>
              <a:ea typeface="+mn-ea"/>
              <a:cs typeface="+mn-cs"/>
            </a:rPr>
            <a:t>disponible en caja y banco</a:t>
          </a:r>
          <a:r>
            <a:rPr lang="es-419" sz="1000" b="0" i="0">
              <a:solidFill>
                <a:schemeClr val="dk1"/>
              </a:solidFill>
              <a:effectLst/>
              <a:latin typeface="+mn-lt"/>
              <a:ea typeface="+mn-ea"/>
              <a:cs typeface="+mn-cs"/>
            </a:rPr>
            <a:t> debe ser lo más reducida posible. No supone ningún tipo de beneficio tener dinero en efectivo inmovilizado en la caja o el banco sin generar ningún tipo de rentabilidad.</a:t>
          </a:r>
        </a:p>
        <a:p>
          <a:endParaRPr lang="es-419" sz="1000"/>
        </a:p>
      </xdr:txBody>
    </xdr:sp>
    <xdr:clientData/>
  </xdr:twoCellAnchor>
  <xdr:twoCellAnchor>
    <xdr:from>
      <xdr:col>20</xdr:col>
      <xdr:colOff>11205</xdr:colOff>
      <xdr:row>6</xdr:row>
      <xdr:rowOff>11206</xdr:rowOff>
    </xdr:from>
    <xdr:to>
      <xdr:col>25</xdr:col>
      <xdr:colOff>756396</xdr:colOff>
      <xdr:row>8</xdr:row>
      <xdr:rowOff>168088</xdr:rowOff>
    </xdr:to>
    <xdr:sp macro="" textlink="">
      <xdr:nvSpPr>
        <xdr:cNvPr id="8" name="CuadroTexto 7">
          <a:extLst>
            <a:ext uri="{FF2B5EF4-FFF2-40B4-BE49-F238E27FC236}">
              <a16:creationId xmlns:a16="http://schemas.microsoft.com/office/drawing/2014/main" id="{77D67992-7531-41A8-B922-FE9EBC33A452}"/>
            </a:ext>
          </a:extLst>
        </xdr:cNvPr>
        <xdr:cNvSpPr txBox="1"/>
      </xdr:nvSpPr>
      <xdr:spPr>
        <a:xfrm>
          <a:off x="17206631" y="879662"/>
          <a:ext cx="4611221" cy="57150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lang="es-419" sz="1000" b="0" i="0">
              <a:solidFill>
                <a:schemeClr val="dk1"/>
              </a:solidFill>
              <a:effectLst/>
              <a:latin typeface="+mn-lt"/>
              <a:ea typeface="+mn-ea"/>
              <a:cs typeface="+mn-cs"/>
            </a:rPr>
            <a:t>Las cuentas de </a:t>
          </a:r>
          <a:r>
            <a:rPr lang="es-419" sz="1000" b="1" i="0">
              <a:solidFill>
                <a:schemeClr val="dk1"/>
              </a:solidFill>
              <a:effectLst/>
              <a:latin typeface="+mn-lt"/>
              <a:ea typeface="+mn-ea"/>
              <a:cs typeface="+mn-cs"/>
            </a:rPr>
            <a:t>inversiones financieras</a:t>
          </a:r>
          <a:r>
            <a:rPr lang="es-419" sz="1000" b="0" i="0">
              <a:solidFill>
                <a:schemeClr val="dk1"/>
              </a:solidFill>
              <a:effectLst/>
              <a:latin typeface="+mn-lt"/>
              <a:ea typeface="+mn-ea"/>
              <a:cs typeface="+mn-cs"/>
            </a:rPr>
            <a:t> que supongan un % importante del activo solo tienen sentido si son rentables. Habrá que hacer un análisis de la rentabilidad que suponen en función del capital invertido en ellas y, por tanto, inmovilizado.</a:t>
          </a:r>
        </a:p>
        <a:p>
          <a:endParaRPr lang="es-419" sz="900"/>
        </a:p>
      </xdr:txBody>
    </xdr:sp>
    <xdr:clientData/>
  </xdr:twoCellAnchor>
  <xdr:twoCellAnchor>
    <xdr:from>
      <xdr:col>19</xdr:col>
      <xdr:colOff>773205</xdr:colOff>
      <xdr:row>9</xdr:row>
      <xdr:rowOff>67235</xdr:rowOff>
    </xdr:from>
    <xdr:to>
      <xdr:col>25</xdr:col>
      <xdr:colOff>767603</xdr:colOff>
      <xdr:row>13</xdr:row>
      <xdr:rowOff>179294</xdr:rowOff>
    </xdr:to>
    <xdr:sp macro="" textlink="">
      <xdr:nvSpPr>
        <xdr:cNvPr id="9" name="CuadroTexto 8">
          <a:extLst>
            <a:ext uri="{FF2B5EF4-FFF2-40B4-BE49-F238E27FC236}">
              <a16:creationId xmlns:a16="http://schemas.microsoft.com/office/drawing/2014/main" id="{AD562E0B-309B-4BAE-B7CD-09CE6D7404E3}"/>
            </a:ext>
          </a:extLst>
        </xdr:cNvPr>
        <xdr:cNvSpPr txBox="1"/>
      </xdr:nvSpPr>
      <xdr:spPr>
        <a:xfrm>
          <a:off x="17195426" y="1557617"/>
          <a:ext cx="4633633" cy="941295"/>
        </a:xfrm>
        <a:prstGeom prst="rect">
          <a:avLst/>
        </a:prstGeom>
        <a:ln/>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lang="es-419" sz="1000" b="0" i="0">
              <a:solidFill>
                <a:schemeClr val="dk1"/>
              </a:solidFill>
              <a:effectLst/>
              <a:latin typeface="+mn-lt"/>
              <a:ea typeface="+mn-ea"/>
              <a:cs typeface="+mn-cs"/>
            </a:rPr>
            <a:t>La cifra de </a:t>
          </a:r>
          <a:r>
            <a:rPr lang="es-419" sz="1000" b="1" i="0">
              <a:solidFill>
                <a:schemeClr val="dk1"/>
              </a:solidFill>
              <a:effectLst/>
              <a:latin typeface="+mn-lt"/>
              <a:ea typeface="+mn-ea"/>
              <a:cs typeface="+mn-cs"/>
            </a:rPr>
            <a:t>clientes y otras cuentas a cobrar</a:t>
          </a:r>
          <a:r>
            <a:rPr lang="es-419" sz="1000" b="0" i="0">
              <a:solidFill>
                <a:schemeClr val="dk1"/>
              </a:solidFill>
              <a:effectLst/>
              <a:latin typeface="+mn-lt"/>
              <a:ea typeface="+mn-ea"/>
              <a:cs typeface="+mn-cs"/>
            </a:rPr>
            <a:t> se debe</a:t>
          </a:r>
          <a:r>
            <a:rPr lang="es-419" sz="1000" b="0" i="0" baseline="0">
              <a:solidFill>
                <a:schemeClr val="dk1"/>
              </a:solidFill>
              <a:effectLst/>
              <a:latin typeface="+mn-lt"/>
              <a:ea typeface="+mn-ea"/>
              <a:cs typeface="+mn-cs"/>
            </a:rPr>
            <a:t> </a:t>
          </a:r>
          <a:r>
            <a:rPr lang="es-419" sz="1000" b="0" i="0">
              <a:solidFill>
                <a:schemeClr val="dk1"/>
              </a:solidFill>
              <a:effectLst/>
              <a:latin typeface="+mn-lt"/>
              <a:ea typeface="+mn-ea"/>
              <a:cs typeface="+mn-cs"/>
            </a:rPr>
            <a:t>controlar ya que se refiere a las ventas realizadas por la empresa y no cobradas. Si la empresa no cobra por sus ventas y sin embargo si deber hacer frente al pago de sus deudas puede suponer un problema importante. Debe existir un equilibrio entre lo que lo que la empresa genera de liquidez y lo que gasta para no presentar problema de liquidez. </a:t>
          </a:r>
          <a:endParaRPr lang="es-419" sz="1000"/>
        </a:p>
      </xdr:txBody>
    </xdr:sp>
    <xdr:clientData/>
  </xdr:twoCellAnchor>
  <xdr:twoCellAnchor>
    <xdr:from>
      <xdr:col>20</xdr:col>
      <xdr:colOff>5603</xdr:colOff>
      <xdr:row>14</xdr:row>
      <xdr:rowOff>72839</xdr:rowOff>
    </xdr:from>
    <xdr:to>
      <xdr:col>25</xdr:col>
      <xdr:colOff>756398</xdr:colOff>
      <xdr:row>16</xdr:row>
      <xdr:rowOff>123265</xdr:rowOff>
    </xdr:to>
    <xdr:sp macro="" textlink="">
      <xdr:nvSpPr>
        <xdr:cNvPr id="10" name="CuadroTexto 9">
          <a:extLst>
            <a:ext uri="{FF2B5EF4-FFF2-40B4-BE49-F238E27FC236}">
              <a16:creationId xmlns:a16="http://schemas.microsoft.com/office/drawing/2014/main" id="{BDCA0821-2F54-4DF6-884B-CF24B9D59C8C}"/>
            </a:ext>
          </a:extLst>
        </xdr:cNvPr>
        <xdr:cNvSpPr txBox="1"/>
      </xdr:nvSpPr>
      <xdr:spPr>
        <a:xfrm>
          <a:off x="17201029" y="2599765"/>
          <a:ext cx="4616825" cy="465044"/>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ctr"/>
        <a:lstStyle/>
        <a:p>
          <a:r>
            <a:rPr lang="es-419" sz="1000" b="0" i="0">
              <a:solidFill>
                <a:schemeClr val="dk1"/>
              </a:solidFill>
              <a:effectLst/>
              <a:latin typeface="+mn-lt"/>
              <a:ea typeface="+mn-ea"/>
              <a:cs typeface="+mn-cs"/>
            </a:rPr>
            <a:t>La partida referida al almacén </a:t>
          </a:r>
          <a:r>
            <a:rPr lang="es-419" sz="1000" b="1" i="0">
              <a:solidFill>
                <a:schemeClr val="dk1"/>
              </a:solidFill>
              <a:effectLst/>
              <a:latin typeface="+mn-lt"/>
              <a:ea typeface="+mn-ea"/>
              <a:cs typeface="+mn-cs"/>
            </a:rPr>
            <a:t>(existencias</a:t>
          </a:r>
          <a:r>
            <a:rPr lang="es-419" sz="1000" b="0" i="0">
              <a:solidFill>
                <a:schemeClr val="dk1"/>
              </a:solidFill>
              <a:effectLst/>
              <a:latin typeface="+mn-lt"/>
              <a:ea typeface="+mn-ea"/>
              <a:cs typeface="+mn-cs"/>
            </a:rPr>
            <a:t>) es de vital importancia tanto para las empresas industriales como para las comerciales, no para las de servicios.</a:t>
          </a:r>
          <a:endParaRPr lang="es-419" sz="1000"/>
        </a:p>
      </xdr:txBody>
    </xdr:sp>
    <xdr:clientData/>
  </xdr:twoCellAnchor>
  <xdr:twoCellAnchor>
    <xdr:from>
      <xdr:col>20</xdr:col>
      <xdr:colOff>16809</xdr:colOff>
      <xdr:row>17</xdr:row>
      <xdr:rowOff>28015</xdr:rowOff>
    </xdr:from>
    <xdr:to>
      <xdr:col>25</xdr:col>
      <xdr:colOff>767604</xdr:colOff>
      <xdr:row>20</xdr:row>
      <xdr:rowOff>1</xdr:rowOff>
    </xdr:to>
    <xdr:sp macro="" textlink="">
      <xdr:nvSpPr>
        <xdr:cNvPr id="11" name="CuadroTexto 10">
          <a:extLst>
            <a:ext uri="{FF2B5EF4-FFF2-40B4-BE49-F238E27FC236}">
              <a16:creationId xmlns:a16="http://schemas.microsoft.com/office/drawing/2014/main" id="{DDC23341-DAE8-458D-94B4-D91DCC03EBDF}"/>
            </a:ext>
          </a:extLst>
        </xdr:cNvPr>
        <xdr:cNvSpPr txBox="1"/>
      </xdr:nvSpPr>
      <xdr:spPr>
        <a:xfrm>
          <a:off x="17212235" y="3176868"/>
          <a:ext cx="4616825" cy="593912"/>
        </a:xfrm>
        <a:prstGeom prst="rect">
          <a:avLst/>
        </a:prstGeom>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lang="es-419" sz="1000" b="0" i="0">
              <a:solidFill>
                <a:schemeClr val="dk1"/>
              </a:solidFill>
              <a:effectLst/>
              <a:latin typeface="+mn-lt"/>
              <a:ea typeface="+mn-ea"/>
              <a:cs typeface="+mn-cs"/>
            </a:rPr>
            <a:t>En las empresas de producción las partidas referidas a </a:t>
          </a:r>
          <a:r>
            <a:rPr lang="es-419" sz="1000" b="1" i="0">
              <a:solidFill>
                <a:schemeClr val="dk1"/>
              </a:solidFill>
              <a:effectLst/>
              <a:latin typeface="+mn-lt"/>
              <a:ea typeface="+mn-ea"/>
              <a:cs typeface="+mn-cs"/>
            </a:rPr>
            <a:t>bienes de equipo c</a:t>
          </a:r>
          <a:r>
            <a:rPr lang="es-419" sz="1000" b="0" i="0">
              <a:solidFill>
                <a:schemeClr val="dk1"/>
              </a:solidFill>
              <a:effectLst/>
              <a:latin typeface="+mn-lt"/>
              <a:ea typeface="+mn-ea"/>
              <a:cs typeface="+mn-cs"/>
            </a:rPr>
            <a:t>omo maquinaria, edificios, instalaciones y sus importes son muy representativos.</a:t>
          </a:r>
          <a:endParaRPr lang="es-419" sz="1000"/>
        </a:p>
      </xdr:txBody>
    </xdr:sp>
    <xdr:clientData/>
  </xdr:twoCellAnchor>
  <xdr:twoCellAnchor>
    <xdr:from>
      <xdr:col>20</xdr:col>
      <xdr:colOff>16809</xdr:colOff>
      <xdr:row>20</xdr:row>
      <xdr:rowOff>112059</xdr:rowOff>
    </xdr:from>
    <xdr:to>
      <xdr:col>25</xdr:col>
      <xdr:colOff>767604</xdr:colOff>
      <xdr:row>23</xdr:row>
      <xdr:rowOff>84044</xdr:rowOff>
    </xdr:to>
    <xdr:sp macro="" textlink="">
      <xdr:nvSpPr>
        <xdr:cNvPr id="12" name="CuadroTexto 11">
          <a:extLst>
            <a:ext uri="{FF2B5EF4-FFF2-40B4-BE49-F238E27FC236}">
              <a16:creationId xmlns:a16="http://schemas.microsoft.com/office/drawing/2014/main" id="{860B178E-9D9E-4E77-9502-F2775C5DDC34}"/>
            </a:ext>
          </a:extLst>
        </xdr:cNvPr>
        <xdr:cNvSpPr txBox="1"/>
      </xdr:nvSpPr>
      <xdr:spPr>
        <a:xfrm>
          <a:off x="17212235" y="3882838"/>
          <a:ext cx="4616825" cy="593912"/>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lang="es-419" sz="1000" b="0" i="0">
              <a:solidFill>
                <a:schemeClr val="dk1"/>
              </a:solidFill>
              <a:effectLst/>
              <a:latin typeface="+mn-lt"/>
              <a:ea typeface="+mn-ea"/>
              <a:cs typeface="+mn-cs"/>
            </a:rPr>
            <a:t>Las cuentas de pasivo, comenzando por el pasivo corriente, es importante que su cifra no sea muy elevada y, en todo caso ,e menor a la de los activos corriente para no afectar al equilibrio financiero de la empresa.</a:t>
          </a:r>
          <a:endParaRPr lang="es-419" sz="800"/>
        </a:p>
      </xdr:txBody>
    </xdr:sp>
    <xdr:clientData/>
  </xdr:twoCellAnchor>
  <xdr:twoCellAnchor>
    <xdr:from>
      <xdr:col>13</xdr:col>
      <xdr:colOff>509868</xdr:colOff>
      <xdr:row>3</xdr:row>
      <xdr:rowOff>95251</xdr:rowOff>
    </xdr:from>
    <xdr:to>
      <xdr:col>13</xdr:col>
      <xdr:colOff>756397</xdr:colOff>
      <xdr:row>6</xdr:row>
      <xdr:rowOff>61633</xdr:rowOff>
    </xdr:to>
    <xdr:sp macro="" textlink="">
      <xdr:nvSpPr>
        <xdr:cNvPr id="13" name="Flecha: curvada hacia la derecha 12">
          <a:extLst>
            <a:ext uri="{FF2B5EF4-FFF2-40B4-BE49-F238E27FC236}">
              <a16:creationId xmlns:a16="http://schemas.microsoft.com/office/drawing/2014/main" id="{B1C2F1BD-F77C-DE79-56D2-07ADA21ED227}"/>
            </a:ext>
          </a:extLst>
        </xdr:cNvPr>
        <xdr:cNvSpPr/>
      </xdr:nvSpPr>
      <xdr:spPr>
        <a:xfrm>
          <a:off x="12292853" y="476251"/>
          <a:ext cx="246529" cy="453838"/>
        </a:xfrm>
        <a:prstGeom prst="curvedRightArrow">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endParaRPr lang="es-419" sz="1100">
            <a:solidFill>
              <a:schemeClr val="tx1"/>
            </a:solidFill>
          </a:endParaRPr>
        </a:p>
      </xdr:txBody>
    </xdr:sp>
    <xdr:clientData/>
  </xdr:twoCellAnchor>
  <xdr:twoCellAnchor>
    <xdr:from>
      <xdr:col>17</xdr:col>
      <xdr:colOff>698684</xdr:colOff>
      <xdr:row>10</xdr:row>
      <xdr:rowOff>200025</xdr:rowOff>
    </xdr:from>
    <xdr:to>
      <xdr:col>19</xdr:col>
      <xdr:colOff>530597</xdr:colOff>
      <xdr:row>14</xdr:row>
      <xdr:rowOff>239246</xdr:rowOff>
    </xdr:to>
    <xdr:sp macro="" textlink="">
      <xdr:nvSpPr>
        <xdr:cNvPr id="14" name="CuadroTexto 13">
          <a:extLst>
            <a:ext uri="{FF2B5EF4-FFF2-40B4-BE49-F238E27FC236}">
              <a16:creationId xmlns:a16="http://schemas.microsoft.com/office/drawing/2014/main" id="{2D41BD9A-3E23-013A-CBFA-102D97A09B08}"/>
            </a:ext>
          </a:extLst>
        </xdr:cNvPr>
        <xdr:cNvSpPr txBox="1"/>
      </xdr:nvSpPr>
      <xdr:spPr>
        <a:xfrm>
          <a:off x="15738659" y="2257425"/>
          <a:ext cx="1374963" cy="1029821"/>
        </a:xfrm>
        <a:prstGeom prst="rect">
          <a:avLst/>
        </a:prstGeom>
        <a:solidFill>
          <a:schemeClr val="lt1"/>
        </a:solid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419" sz="1000"/>
            <a:t>Algunas</a:t>
          </a:r>
          <a:r>
            <a:rPr lang="es-419" sz="1000" baseline="0"/>
            <a:t> consideraciones para tener en cuenta al analizar e interpretar los resultados.</a:t>
          </a:r>
          <a:endParaRPr lang="es-419" sz="1000"/>
        </a:p>
      </xdr:txBody>
    </xdr:sp>
    <xdr:clientData/>
  </xdr:twoCellAnchor>
  <xdr:twoCellAnchor>
    <xdr:from>
      <xdr:col>13</xdr:col>
      <xdr:colOff>47625</xdr:colOff>
      <xdr:row>5</xdr:row>
      <xdr:rowOff>38100</xdr:rowOff>
    </xdr:from>
    <xdr:to>
      <xdr:col>13</xdr:col>
      <xdr:colOff>219075</xdr:colOff>
      <xdr:row>18</xdr:row>
      <xdr:rowOff>238125</xdr:rowOff>
    </xdr:to>
    <xdr:sp macro="" textlink="">
      <xdr:nvSpPr>
        <xdr:cNvPr id="15" name="Cerrar llave 14">
          <a:extLst>
            <a:ext uri="{FF2B5EF4-FFF2-40B4-BE49-F238E27FC236}">
              <a16:creationId xmlns:a16="http://schemas.microsoft.com/office/drawing/2014/main" id="{8FBF1C7C-F571-B97B-040F-36213BB73D8A}"/>
            </a:ext>
          </a:extLst>
        </xdr:cNvPr>
        <xdr:cNvSpPr/>
      </xdr:nvSpPr>
      <xdr:spPr>
        <a:xfrm>
          <a:off x="12001500" y="1000125"/>
          <a:ext cx="171450" cy="3276600"/>
        </a:xfrm>
        <a:prstGeom prst="rightBrace">
          <a:avLst/>
        </a:prstGeom>
      </xdr:spPr>
      <xdr:style>
        <a:lnRef idx="1">
          <a:schemeClr val="accent6"/>
        </a:lnRef>
        <a:fillRef idx="0">
          <a:schemeClr val="accent6"/>
        </a:fillRef>
        <a:effectRef idx="0">
          <a:schemeClr val="accent6"/>
        </a:effectRef>
        <a:fontRef idx="minor">
          <a:schemeClr val="tx1"/>
        </a:fontRef>
      </xdr:style>
      <xdr:txBody>
        <a:bodyPr vertOverflow="clip" horzOverflow="clip" rtlCol="0" anchor="t"/>
        <a:lstStyle/>
        <a:p>
          <a:pPr algn="l"/>
          <a:endParaRPr lang="es-419" sz="1100"/>
        </a:p>
      </xdr:txBody>
    </xdr:sp>
    <xdr:clientData/>
  </xdr:twoCellAnchor>
  <xdr:twoCellAnchor>
    <xdr:from>
      <xdr:col>13</xdr:col>
      <xdr:colOff>333375</xdr:colOff>
      <xdr:row>24</xdr:row>
      <xdr:rowOff>142875</xdr:rowOff>
    </xdr:from>
    <xdr:to>
      <xdr:col>17</xdr:col>
      <xdr:colOff>299085</xdr:colOff>
      <xdr:row>28</xdr:row>
      <xdr:rowOff>19050</xdr:rowOff>
    </xdr:to>
    <xdr:sp macro="" textlink="">
      <xdr:nvSpPr>
        <xdr:cNvPr id="16" name="CuadroTexto 15">
          <a:extLst>
            <a:ext uri="{FF2B5EF4-FFF2-40B4-BE49-F238E27FC236}">
              <a16:creationId xmlns:a16="http://schemas.microsoft.com/office/drawing/2014/main" id="{5B4D6BF6-5CBA-465D-8779-99DFAFA6E9ED}"/>
            </a:ext>
          </a:extLst>
        </xdr:cNvPr>
        <xdr:cNvSpPr txBox="1"/>
      </xdr:nvSpPr>
      <xdr:spPr>
        <a:xfrm>
          <a:off x="12287250" y="5667375"/>
          <a:ext cx="3051810" cy="619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1"/>
            <a:t>Análisis</a:t>
          </a:r>
          <a:r>
            <a:rPr lang="es-ES" sz="1100" b="1" baseline="0"/>
            <a:t> Vertical</a:t>
          </a:r>
        </a:p>
        <a:p>
          <a:pPr algn="ctr"/>
          <a:r>
            <a:rPr lang="es-ES" sz="1100" b="0" baseline="0"/>
            <a:t>Cada una de la cuentas de activos  = %</a:t>
          </a:r>
        </a:p>
        <a:p>
          <a:pPr algn="ctr"/>
          <a:r>
            <a:rPr lang="es-ES" sz="1100" b="0" baseline="0"/>
            <a:t>Total de pasivo + patrimonio</a:t>
          </a:r>
          <a:endParaRPr lang="es-ES" sz="1100" b="0"/>
        </a:p>
      </xdr:txBody>
    </xdr:sp>
    <xdr:clientData/>
  </xdr:twoCellAnchor>
  <xdr:twoCellAnchor>
    <xdr:from>
      <xdr:col>13</xdr:col>
      <xdr:colOff>28575</xdr:colOff>
      <xdr:row>19</xdr:row>
      <xdr:rowOff>57150</xdr:rowOff>
    </xdr:from>
    <xdr:to>
      <xdr:col>13</xdr:col>
      <xdr:colOff>219075</xdr:colOff>
      <xdr:row>32</xdr:row>
      <xdr:rowOff>85725</xdr:rowOff>
    </xdr:to>
    <xdr:sp macro="" textlink="">
      <xdr:nvSpPr>
        <xdr:cNvPr id="17" name="Cerrar llave 16">
          <a:extLst>
            <a:ext uri="{FF2B5EF4-FFF2-40B4-BE49-F238E27FC236}">
              <a16:creationId xmlns:a16="http://schemas.microsoft.com/office/drawing/2014/main" id="{132270A9-5D79-4B1D-A717-3BC357B9D342}"/>
            </a:ext>
          </a:extLst>
        </xdr:cNvPr>
        <xdr:cNvSpPr/>
      </xdr:nvSpPr>
      <xdr:spPr>
        <a:xfrm>
          <a:off x="11982450" y="4343400"/>
          <a:ext cx="190500" cy="3000375"/>
        </a:xfrm>
        <a:prstGeom prst="rightBrace">
          <a:avLst/>
        </a:prstGeom>
      </xdr:spPr>
      <xdr:style>
        <a:lnRef idx="1">
          <a:schemeClr val="accent2"/>
        </a:lnRef>
        <a:fillRef idx="0">
          <a:schemeClr val="accent2"/>
        </a:fillRef>
        <a:effectRef idx="0">
          <a:schemeClr val="accent2"/>
        </a:effectRef>
        <a:fontRef idx="minor">
          <a:schemeClr val="tx1"/>
        </a:fontRef>
      </xdr:style>
      <xdr:txBody>
        <a:bodyPr vertOverflow="clip" horzOverflow="clip" rtlCol="0" anchor="t"/>
        <a:lstStyle/>
        <a:p>
          <a:pPr algn="l"/>
          <a:endParaRPr lang="es-419" sz="1100"/>
        </a:p>
      </xdr:txBody>
    </xdr:sp>
    <xdr:clientData/>
  </xdr:twoCellAnchor>
  <xdr:twoCellAnchor>
    <xdr:from>
      <xdr:col>13</xdr:col>
      <xdr:colOff>740486</xdr:colOff>
      <xdr:row>26</xdr:row>
      <xdr:rowOff>38428</xdr:rowOff>
    </xdr:from>
    <xdr:to>
      <xdr:col>16</xdr:col>
      <xdr:colOff>342341</xdr:colOff>
      <xdr:row>26</xdr:row>
      <xdr:rowOff>38428</xdr:rowOff>
    </xdr:to>
    <xdr:cxnSp macro="">
      <xdr:nvCxnSpPr>
        <xdr:cNvPr id="21" name="Conector recto 20">
          <a:extLst>
            <a:ext uri="{FF2B5EF4-FFF2-40B4-BE49-F238E27FC236}">
              <a16:creationId xmlns:a16="http://schemas.microsoft.com/office/drawing/2014/main" id="{F3EDEA9E-9905-4CFF-BB0B-0E6BE97767D0}"/>
            </a:ext>
          </a:extLst>
        </xdr:cNvPr>
        <xdr:cNvCxnSpPr/>
      </xdr:nvCxnSpPr>
      <xdr:spPr>
        <a:xfrm>
          <a:off x="12694361" y="6058228"/>
          <a:ext cx="191643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485775</xdr:colOff>
      <xdr:row>64</xdr:row>
      <xdr:rowOff>19050</xdr:rowOff>
    </xdr:from>
    <xdr:to>
      <xdr:col>7</xdr:col>
      <xdr:colOff>1800225</xdr:colOff>
      <xdr:row>66</xdr:row>
      <xdr:rowOff>19050</xdr:rowOff>
    </xdr:to>
    <xdr:sp macro="" textlink="">
      <xdr:nvSpPr>
        <xdr:cNvPr id="22" name="CuadroTexto 21">
          <a:extLst>
            <a:ext uri="{FF2B5EF4-FFF2-40B4-BE49-F238E27FC236}">
              <a16:creationId xmlns:a16="http://schemas.microsoft.com/office/drawing/2014/main" id="{9B8C13DD-FEEB-B83C-A099-FA2E46772DDA}"/>
            </a:ext>
          </a:extLst>
        </xdr:cNvPr>
        <xdr:cNvSpPr txBox="1"/>
      </xdr:nvSpPr>
      <xdr:spPr>
        <a:xfrm>
          <a:off x="6438900" y="13658850"/>
          <a:ext cx="1314450"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419" sz="1200" b="1"/>
            <a:t>CNT = AC – PC</a:t>
          </a:r>
        </a:p>
      </xdr:txBody>
    </xdr:sp>
    <xdr:clientData/>
  </xdr:twoCellAnchor>
  <xdr:twoCellAnchor>
    <xdr:from>
      <xdr:col>7</xdr:col>
      <xdr:colOff>1619251</xdr:colOff>
      <xdr:row>68</xdr:row>
      <xdr:rowOff>47625</xdr:rowOff>
    </xdr:from>
    <xdr:to>
      <xdr:col>10</xdr:col>
      <xdr:colOff>504825</xdr:colOff>
      <xdr:row>71</xdr:row>
      <xdr:rowOff>123825</xdr:rowOff>
    </xdr:to>
    <xdr:sp macro="" textlink="">
      <xdr:nvSpPr>
        <xdr:cNvPr id="23" name="CuadroTexto 22">
          <a:extLst>
            <a:ext uri="{FF2B5EF4-FFF2-40B4-BE49-F238E27FC236}">
              <a16:creationId xmlns:a16="http://schemas.microsoft.com/office/drawing/2014/main" id="{C6B87F4D-ABE2-4188-9DC6-C6E5D145E26F}"/>
            </a:ext>
          </a:extLst>
        </xdr:cNvPr>
        <xdr:cNvSpPr txBox="1"/>
      </xdr:nvSpPr>
      <xdr:spPr>
        <a:xfrm>
          <a:off x="7572376" y="14563725"/>
          <a:ext cx="2390774" cy="64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NI" sz="1100">
              <a:solidFill>
                <a:schemeClr val="dk1"/>
              </a:solidFill>
              <a:effectLst/>
              <a:latin typeface="+mn-lt"/>
              <a:ea typeface="+mn-ea"/>
              <a:cs typeface="+mn-cs"/>
            </a:rPr>
            <a:t>2017                   </a:t>
          </a:r>
          <a:r>
            <a:rPr lang="es-NI" sz="1100" b="1">
              <a:solidFill>
                <a:schemeClr val="dk1"/>
              </a:solidFill>
              <a:effectLst/>
              <a:latin typeface="+mn-lt"/>
              <a:ea typeface="+mn-ea"/>
              <a:cs typeface="+mn-cs"/>
            </a:rPr>
            <a:t>17%</a:t>
          </a:r>
          <a:r>
            <a:rPr lang="es-NI" sz="1100">
              <a:solidFill>
                <a:schemeClr val="dk1"/>
              </a:solidFill>
              <a:effectLst/>
              <a:latin typeface="+mn-lt"/>
              <a:ea typeface="+mn-ea"/>
              <a:cs typeface="+mn-cs"/>
            </a:rPr>
            <a:t> = 50% - 33%</a:t>
          </a:r>
          <a:endParaRPr lang="es-419" sz="1100">
            <a:solidFill>
              <a:schemeClr val="dk1"/>
            </a:solidFill>
            <a:effectLst/>
            <a:latin typeface="+mn-lt"/>
            <a:ea typeface="+mn-ea"/>
            <a:cs typeface="+mn-cs"/>
          </a:endParaRPr>
        </a:p>
        <a:p>
          <a:r>
            <a:rPr lang="es-NI" sz="1100">
              <a:solidFill>
                <a:schemeClr val="dk1"/>
              </a:solidFill>
              <a:effectLst/>
              <a:latin typeface="+mn-lt"/>
              <a:ea typeface="+mn-ea"/>
              <a:cs typeface="+mn-cs"/>
            </a:rPr>
            <a:t>2016                   </a:t>
          </a:r>
          <a:r>
            <a:rPr lang="es-NI" sz="1100" b="1">
              <a:solidFill>
                <a:schemeClr val="dk1"/>
              </a:solidFill>
              <a:effectLst/>
              <a:latin typeface="+mn-lt"/>
              <a:ea typeface="+mn-ea"/>
              <a:cs typeface="+mn-cs"/>
            </a:rPr>
            <a:t>29%</a:t>
          </a:r>
          <a:r>
            <a:rPr lang="es-NI" sz="1100">
              <a:solidFill>
                <a:schemeClr val="dk1"/>
              </a:solidFill>
              <a:effectLst/>
              <a:latin typeface="+mn-lt"/>
              <a:ea typeface="+mn-ea"/>
              <a:cs typeface="+mn-cs"/>
            </a:rPr>
            <a:t> = 48% - 19%</a:t>
          </a:r>
          <a:endParaRPr lang="es-419" sz="1100">
            <a:solidFill>
              <a:schemeClr val="dk1"/>
            </a:solidFill>
            <a:effectLst/>
            <a:latin typeface="+mn-lt"/>
            <a:ea typeface="+mn-ea"/>
            <a:cs typeface="+mn-cs"/>
          </a:endParaRPr>
        </a:p>
      </xdr:txBody>
    </xdr:sp>
    <xdr:clientData/>
  </xdr:twoCellAnchor>
  <xdr:twoCellAnchor>
    <xdr:from>
      <xdr:col>9</xdr:col>
      <xdr:colOff>361950</xdr:colOff>
      <xdr:row>66</xdr:row>
      <xdr:rowOff>47625</xdr:rowOff>
    </xdr:from>
    <xdr:to>
      <xdr:col>9</xdr:col>
      <xdr:colOff>581025</xdr:colOff>
      <xdr:row>67</xdr:row>
      <xdr:rowOff>133350</xdr:rowOff>
    </xdr:to>
    <xdr:sp macro="" textlink="">
      <xdr:nvSpPr>
        <xdr:cNvPr id="24" name="Flecha: hacia abajo 23">
          <a:extLst>
            <a:ext uri="{FF2B5EF4-FFF2-40B4-BE49-F238E27FC236}">
              <a16:creationId xmlns:a16="http://schemas.microsoft.com/office/drawing/2014/main" id="{7C537531-CC99-E3C2-9D2D-0B10207CEAAE}"/>
            </a:ext>
          </a:extLst>
        </xdr:cNvPr>
        <xdr:cNvSpPr/>
      </xdr:nvSpPr>
      <xdr:spPr>
        <a:xfrm>
          <a:off x="8934450" y="14182725"/>
          <a:ext cx="219075" cy="276225"/>
        </a:xfrm>
        <a:prstGeom prst="downArrow">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endParaRPr lang="es-419" sz="1100"/>
        </a:p>
      </xdr:txBody>
    </xdr:sp>
    <xdr:clientData/>
  </xdr:twoCellAnchor>
  <xdr:twoCellAnchor>
    <xdr:from>
      <xdr:col>7</xdr:col>
      <xdr:colOff>485775</xdr:colOff>
      <xdr:row>82</xdr:row>
      <xdr:rowOff>19050</xdr:rowOff>
    </xdr:from>
    <xdr:to>
      <xdr:col>7</xdr:col>
      <xdr:colOff>1800225</xdr:colOff>
      <xdr:row>84</xdr:row>
      <xdr:rowOff>19050</xdr:rowOff>
    </xdr:to>
    <xdr:sp macro="" textlink="">
      <xdr:nvSpPr>
        <xdr:cNvPr id="25" name="CuadroTexto 24">
          <a:extLst>
            <a:ext uri="{FF2B5EF4-FFF2-40B4-BE49-F238E27FC236}">
              <a16:creationId xmlns:a16="http://schemas.microsoft.com/office/drawing/2014/main" id="{B15948A7-9946-4A2F-926C-E08D567E29A5}"/>
            </a:ext>
          </a:extLst>
        </xdr:cNvPr>
        <xdr:cNvSpPr txBox="1"/>
      </xdr:nvSpPr>
      <xdr:spPr>
        <a:xfrm>
          <a:off x="6438900" y="13658850"/>
          <a:ext cx="1314450"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419" sz="1200" b="1"/>
            <a:t>CTN = AT– PT</a:t>
          </a:r>
        </a:p>
      </xdr:txBody>
    </xdr:sp>
    <xdr:clientData/>
  </xdr:twoCellAnchor>
  <xdr:twoCellAnchor>
    <xdr:from>
      <xdr:col>7</xdr:col>
      <xdr:colOff>1619251</xdr:colOff>
      <xdr:row>86</xdr:row>
      <xdr:rowOff>47625</xdr:rowOff>
    </xdr:from>
    <xdr:to>
      <xdr:col>10</xdr:col>
      <xdr:colOff>504825</xdr:colOff>
      <xdr:row>89</xdr:row>
      <xdr:rowOff>123825</xdr:rowOff>
    </xdr:to>
    <xdr:sp macro="" textlink="">
      <xdr:nvSpPr>
        <xdr:cNvPr id="26" name="CuadroTexto 25">
          <a:extLst>
            <a:ext uri="{FF2B5EF4-FFF2-40B4-BE49-F238E27FC236}">
              <a16:creationId xmlns:a16="http://schemas.microsoft.com/office/drawing/2014/main" id="{CB3445A6-648D-4E02-823B-62751FA1B07C}"/>
            </a:ext>
          </a:extLst>
        </xdr:cNvPr>
        <xdr:cNvSpPr txBox="1"/>
      </xdr:nvSpPr>
      <xdr:spPr>
        <a:xfrm>
          <a:off x="7572376" y="14563725"/>
          <a:ext cx="2390774" cy="64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NI" sz="1100">
              <a:solidFill>
                <a:schemeClr val="dk1"/>
              </a:solidFill>
              <a:effectLst/>
              <a:latin typeface="+mn-lt"/>
              <a:ea typeface="+mn-ea"/>
              <a:cs typeface="+mn-cs"/>
            </a:rPr>
            <a:t>2017                </a:t>
          </a:r>
          <a:r>
            <a:rPr lang="es-NI" sz="1100" b="1">
              <a:solidFill>
                <a:schemeClr val="dk1"/>
              </a:solidFill>
              <a:effectLst/>
              <a:latin typeface="+mn-lt"/>
              <a:ea typeface="+mn-ea"/>
              <a:cs typeface="+mn-cs"/>
            </a:rPr>
            <a:t>58%</a:t>
          </a:r>
          <a:r>
            <a:rPr lang="es-NI" sz="1100">
              <a:solidFill>
                <a:schemeClr val="dk1"/>
              </a:solidFill>
              <a:effectLst/>
              <a:latin typeface="+mn-lt"/>
              <a:ea typeface="+mn-ea"/>
              <a:cs typeface="+mn-cs"/>
            </a:rPr>
            <a:t> = 100% - 42%</a:t>
          </a:r>
          <a:endParaRPr lang="es-419" sz="1100">
            <a:solidFill>
              <a:schemeClr val="dk1"/>
            </a:solidFill>
            <a:effectLst/>
            <a:latin typeface="+mn-lt"/>
            <a:ea typeface="+mn-ea"/>
            <a:cs typeface="+mn-cs"/>
          </a:endParaRPr>
        </a:p>
        <a:p>
          <a:r>
            <a:rPr lang="es-NI" sz="1100">
              <a:solidFill>
                <a:schemeClr val="dk1"/>
              </a:solidFill>
              <a:effectLst/>
              <a:latin typeface="+mn-lt"/>
              <a:ea typeface="+mn-ea"/>
              <a:cs typeface="+mn-cs"/>
            </a:rPr>
            <a:t>2016                </a:t>
          </a:r>
          <a:r>
            <a:rPr lang="es-NI" sz="1100" b="1">
              <a:solidFill>
                <a:schemeClr val="dk1"/>
              </a:solidFill>
              <a:effectLst/>
              <a:latin typeface="+mn-lt"/>
              <a:ea typeface="+mn-ea"/>
              <a:cs typeface="+mn-cs"/>
            </a:rPr>
            <a:t>52%</a:t>
          </a:r>
          <a:r>
            <a:rPr lang="es-NI" sz="1100">
              <a:solidFill>
                <a:schemeClr val="dk1"/>
              </a:solidFill>
              <a:effectLst/>
              <a:latin typeface="+mn-lt"/>
              <a:ea typeface="+mn-ea"/>
              <a:cs typeface="+mn-cs"/>
            </a:rPr>
            <a:t> = 100% - 48%</a:t>
          </a:r>
          <a:endParaRPr lang="es-419" sz="1100">
            <a:solidFill>
              <a:schemeClr val="dk1"/>
            </a:solidFill>
            <a:effectLst/>
            <a:latin typeface="+mn-lt"/>
            <a:ea typeface="+mn-ea"/>
            <a:cs typeface="+mn-cs"/>
          </a:endParaRPr>
        </a:p>
      </xdr:txBody>
    </xdr:sp>
    <xdr:clientData/>
  </xdr:twoCellAnchor>
  <xdr:twoCellAnchor>
    <xdr:from>
      <xdr:col>9</xdr:col>
      <xdr:colOff>361950</xdr:colOff>
      <xdr:row>84</xdr:row>
      <xdr:rowOff>47625</xdr:rowOff>
    </xdr:from>
    <xdr:to>
      <xdr:col>9</xdr:col>
      <xdr:colOff>581025</xdr:colOff>
      <xdr:row>85</xdr:row>
      <xdr:rowOff>133350</xdr:rowOff>
    </xdr:to>
    <xdr:sp macro="" textlink="">
      <xdr:nvSpPr>
        <xdr:cNvPr id="27" name="Flecha: hacia abajo 26">
          <a:extLst>
            <a:ext uri="{FF2B5EF4-FFF2-40B4-BE49-F238E27FC236}">
              <a16:creationId xmlns:a16="http://schemas.microsoft.com/office/drawing/2014/main" id="{3D016499-7B17-4B76-AC05-F304087C1700}"/>
            </a:ext>
          </a:extLst>
        </xdr:cNvPr>
        <xdr:cNvSpPr/>
      </xdr:nvSpPr>
      <xdr:spPr>
        <a:xfrm>
          <a:off x="8934450" y="14182725"/>
          <a:ext cx="219075" cy="276225"/>
        </a:xfrm>
        <a:prstGeom prst="downArrow">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endParaRPr lang="es-419"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291465</xdr:colOff>
      <xdr:row>11</xdr:row>
      <xdr:rowOff>38100</xdr:rowOff>
    </xdr:from>
    <xdr:to>
      <xdr:col>20</xdr:col>
      <xdr:colOff>257175</xdr:colOff>
      <xdr:row>13</xdr:row>
      <xdr:rowOff>161925</xdr:rowOff>
    </xdr:to>
    <xdr:sp macro="" textlink="">
      <xdr:nvSpPr>
        <xdr:cNvPr id="2" name="CuadroTexto 1">
          <a:extLst>
            <a:ext uri="{FF2B5EF4-FFF2-40B4-BE49-F238E27FC236}">
              <a16:creationId xmlns:a16="http://schemas.microsoft.com/office/drawing/2014/main" id="{F5BFB114-42D9-43E1-A0AF-DCD123B6C31F}"/>
            </a:ext>
          </a:extLst>
        </xdr:cNvPr>
        <xdr:cNvSpPr txBox="1"/>
      </xdr:nvSpPr>
      <xdr:spPr>
        <a:xfrm>
          <a:off x="12245340" y="2343150"/>
          <a:ext cx="3051810" cy="619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1"/>
            <a:t>Análisis</a:t>
          </a:r>
          <a:r>
            <a:rPr lang="es-ES" sz="1100" b="1" baseline="0"/>
            <a:t> Vertical</a:t>
          </a:r>
        </a:p>
        <a:p>
          <a:pPr algn="ctr"/>
          <a:r>
            <a:rPr lang="es-ES" sz="1100" b="0" baseline="0"/>
            <a:t>Cada una de la cuentas de activos  = %</a:t>
          </a:r>
        </a:p>
        <a:p>
          <a:pPr algn="ctr"/>
          <a:r>
            <a:rPr lang="es-ES" sz="1100" b="0" baseline="0"/>
            <a:t>Total de activos</a:t>
          </a:r>
          <a:endParaRPr lang="es-ES" sz="1100" b="0"/>
        </a:p>
      </xdr:txBody>
    </xdr:sp>
    <xdr:clientData/>
  </xdr:twoCellAnchor>
  <xdr:twoCellAnchor>
    <xdr:from>
      <xdr:col>16</xdr:col>
      <xdr:colOff>716576</xdr:colOff>
      <xdr:row>12</xdr:row>
      <xdr:rowOff>177165</xdr:rowOff>
    </xdr:from>
    <xdr:to>
      <xdr:col>19</xdr:col>
      <xdr:colOff>318431</xdr:colOff>
      <xdr:row>12</xdr:row>
      <xdr:rowOff>177165</xdr:rowOff>
    </xdr:to>
    <xdr:cxnSp macro="">
      <xdr:nvCxnSpPr>
        <xdr:cNvPr id="3" name="Conector recto 2">
          <a:extLst>
            <a:ext uri="{FF2B5EF4-FFF2-40B4-BE49-F238E27FC236}">
              <a16:creationId xmlns:a16="http://schemas.microsoft.com/office/drawing/2014/main" id="{640F3DCA-7F55-4492-AA1B-D237368643BF}"/>
            </a:ext>
          </a:extLst>
        </xdr:cNvPr>
        <xdr:cNvCxnSpPr/>
      </xdr:nvCxnSpPr>
      <xdr:spPr>
        <a:xfrm>
          <a:off x="12670451" y="2729865"/>
          <a:ext cx="191643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761440</xdr:colOff>
      <xdr:row>0</xdr:row>
      <xdr:rowOff>233083</xdr:rowOff>
    </xdr:from>
    <xdr:to>
      <xdr:col>22</xdr:col>
      <xdr:colOff>361950</xdr:colOff>
      <xdr:row>3</xdr:row>
      <xdr:rowOff>111499</xdr:rowOff>
    </xdr:to>
    <xdr:sp macro="" textlink="">
      <xdr:nvSpPr>
        <xdr:cNvPr id="4" name="CuadroTexto 3">
          <a:extLst>
            <a:ext uri="{FF2B5EF4-FFF2-40B4-BE49-F238E27FC236}">
              <a16:creationId xmlns:a16="http://schemas.microsoft.com/office/drawing/2014/main" id="{EB624F30-747E-4C62-A536-7E8075A798C5}"/>
            </a:ext>
          </a:extLst>
        </xdr:cNvPr>
        <xdr:cNvSpPr txBox="1"/>
      </xdr:nvSpPr>
      <xdr:spPr>
        <a:xfrm>
          <a:off x="12715315" y="233083"/>
          <a:ext cx="4229660" cy="4594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419" sz="1000" b="1" i="0">
              <a:solidFill>
                <a:schemeClr val="dk1"/>
              </a:solidFill>
              <a:effectLst/>
              <a:latin typeface="+mn-lt"/>
              <a:ea typeface="+mn-ea"/>
              <a:cs typeface="+mn-cs"/>
            </a:rPr>
            <a:t>Tener</a:t>
          </a:r>
          <a:r>
            <a:rPr lang="es-419" sz="1000" b="1" i="0" baseline="0">
              <a:solidFill>
                <a:schemeClr val="dk1"/>
              </a:solidFill>
              <a:effectLst/>
              <a:latin typeface="+mn-lt"/>
              <a:ea typeface="+mn-ea"/>
              <a:cs typeface="+mn-cs"/>
            </a:rPr>
            <a:t> presente: </a:t>
          </a:r>
          <a:r>
            <a:rPr lang="es-419" sz="1000" b="0" i="0">
              <a:solidFill>
                <a:schemeClr val="dk1"/>
              </a:solidFill>
              <a:effectLst/>
              <a:latin typeface="+mn-lt"/>
              <a:ea typeface="+mn-ea"/>
              <a:cs typeface="+mn-cs"/>
            </a:rPr>
            <a:t>El análisis vertical permite identificar la composición de los estados contables que sirven como base para interpretarlos.</a:t>
          </a:r>
          <a:endParaRPr lang="es-419" sz="1000"/>
        </a:p>
      </xdr:txBody>
    </xdr:sp>
    <xdr:clientData/>
  </xdr:twoCellAnchor>
  <xdr:twoCellAnchor>
    <xdr:from>
      <xdr:col>17</xdr:col>
      <xdr:colOff>13446</xdr:colOff>
      <xdr:row>4</xdr:row>
      <xdr:rowOff>0</xdr:rowOff>
    </xdr:from>
    <xdr:to>
      <xdr:col>22</xdr:col>
      <xdr:colOff>371475</xdr:colOff>
      <xdr:row>8</xdr:row>
      <xdr:rowOff>19051</xdr:rowOff>
    </xdr:to>
    <xdr:sp macro="" textlink="">
      <xdr:nvSpPr>
        <xdr:cNvPr id="5" name="CuadroTexto 4">
          <a:extLst>
            <a:ext uri="{FF2B5EF4-FFF2-40B4-BE49-F238E27FC236}">
              <a16:creationId xmlns:a16="http://schemas.microsoft.com/office/drawing/2014/main" id="{1175DFD6-B1C8-4E7F-8148-AF5FD7692F0D}"/>
            </a:ext>
          </a:extLst>
        </xdr:cNvPr>
        <xdr:cNvSpPr txBox="1"/>
      </xdr:nvSpPr>
      <xdr:spPr>
        <a:xfrm>
          <a:off x="12738846" y="771525"/>
          <a:ext cx="4215654" cy="8096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419" sz="1000" b="1" i="0">
              <a:solidFill>
                <a:schemeClr val="dk1"/>
              </a:solidFill>
              <a:effectLst/>
              <a:latin typeface="+mn-lt"/>
              <a:ea typeface="+mn-ea"/>
              <a:cs typeface="+mn-cs"/>
            </a:rPr>
            <a:t>Importante</a:t>
          </a:r>
          <a:r>
            <a:rPr lang="es-419" sz="1000" b="1" i="0" baseline="0">
              <a:solidFill>
                <a:schemeClr val="dk1"/>
              </a:solidFill>
              <a:effectLst/>
              <a:latin typeface="+mn-lt"/>
              <a:ea typeface="+mn-ea"/>
              <a:cs typeface="+mn-cs"/>
            </a:rPr>
            <a:t>:</a:t>
          </a:r>
          <a:r>
            <a:rPr lang="es-419" sz="1000" b="0" i="0" baseline="0">
              <a:solidFill>
                <a:schemeClr val="dk1"/>
              </a:solidFill>
              <a:effectLst/>
              <a:latin typeface="+mn-lt"/>
              <a:ea typeface="+mn-ea"/>
              <a:cs typeface="+mn-cs"/>
            </a:rPr>
            <a:t> L</a:t>
          </a:r>
          <a:r>
            <a:rPr lang="es-419" sz="1000" b="0" i="0">
              <a:solidFill>
                <a:schemeClr val="dk1"/>
              </a:solidFill>
              <a:effectLst/>
              <a:latin typeface="+mn-lt"/>
              <a:ea typeface="+mn-ea"/>
              <a:cs typeface="+mn-cs"/>
            </a:rPr>
            <a:t>a interpretación de los estados financieros puede ser diferente en cada empresa ya que no se pueden usar reglas para generalizar,  aunque es cierto que si existen algunos indicios que pueden determinar si una situación es la adecuada o puede ser negativa en nuestro balance.</a:t>
          </a:r>
          <a:endParaRPr lang="es-419" sz="1000"/>
        </a:p>
      </xdr:txBody>
    </xdr:sp>
    <xdr:clientData/>
  </xdr:twoCellAnchor>
  <xdr:twoCellAnchor>
    <xdr:from>
      <xdr:col>22</xdr:col>
      <xdr:colOff>582706</xdr:colOff>
      <xdr:row>0</xdr:row>
      <xdr:rowOff>61634</xdr:rowOff>
    </xdr:from>
    <xdr:to>
      <xdr:col>22</xdr:col>
      <xdr:colOff>761999</xdr:colOff>
      <xdr:row>23</xdr:row>
      <xdr:rowOff>200026</xdr:rowOff>
    </xdr:to>
    <xdr:sp macro="" textlink="">
      <xdr:nvSpPr>
        <xdr:cNvPr id="6" name="Abrir llave 5">
          <a:extLst>
            <a:ext uri="{FF2B5EF4-FFF2-40B4-BE49-F238E27FC236}">
              <a16:creationId xmlns:a16="http://schemas.microsoft.com/office/drawing/2014/main" id="{1645E9F1-50AB-49A8-8E95-8FCA6ECE881A}"/>
            </a:ext>
          </a:extLst>
        </xdr:cNvPr>
        <xdr:cNvSpPr/>
      </xdr:nvSpPr>
      <xdr:spPr>
        <a:xfrm>
          <a:off x="17165731" y="61634"/>
          <a:ext cx="179293" cy="5415242"/>
        </a:xfrm>
        <a:prstGeom prst="leftBrace">
          <a:avLst/>
        </a:prstGeom>
        <a:ln>
          <a:solidFill>
            <a:srgbClr val="00B0F0"/>
          </a:solidFill>
        </a:ln>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es-419" sz="1100"/>
        </a:p>
      </xdr:txBody>
    </xdr:sp>
    <xdr:clientData/>
  </xdr:twoCellAnchor>
  <xdr:twoCellAnchor>
    <xdr:from>
      <xdr:col>23</xdr:col>
      <xdr:colOff>11205</xdr:colOff>
      <xdr:row>0</xdr:row>
      <xdr:rowOff>184898</xdr:rowOff>
    </xdr:from>
    <xdr:to>
      <xdr:col>28</xdr:col>
      <xdr:colOff>762000</xdr:colOff>
      <xdr:row>5</xdr:row>
      <xdr:rowOff>16810</xdr:rowOff>
    </xdr:to>
    <xdr:sp macro="" textlink="">
      <xdr:nvSpPr>
        <xdr:cNvPr id="7" name="CuadroTexto 6">
          <a:extLst>
            <a:ext uri="{FF2B5EF4-FFF2-40B4-BE49-F238E27FC236}">
              <a16:creationId xmlns:a16="http://schemas.microsoft.com/office/drawing/2014/main" id="{821308DF-2BED-4BB8-88E2-4AD3D470CD1D}"/>
            </a:ext>
          </a:extLst>
        </xdr:cNvPr>
        <xdr:cNvSpPr txBox="1"/>
      </xdr:nvSpPr>
      <xdr:spPr>
        <a:xfrm>
          <a:off x="17365755" y="184898"/>
          <a:ext cx="4608420" cy="79393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lang="es-419" sz="1000" b="0" i="0">
              <a:solidFill>
                <a:schemeClr val="dk1"/>
              </a:solidFill>
              <a:effectLst/>
              <a:latin typeface="+mn-lt"/>
              <a:ea typeface="+mn-ea"/>
              <a:cs typeface="+mn-cs"/>
            </a:rPr>
            <a:t>La cifra del </a:t>
          </a:r>
          <a:r>
            <a:rPr lang="es-419" sz="1000" b="1" i="0">
              <a:solidFill>
                <a:schemeClr val="dk1"/>
              </a:solidFill>
              <a:effectLst/>
              <a:latin typeface="+mn-lt"/>
              <a:ea typeface="+mn-ea"/>
              <a:cs typeface="+mn-cs"/>
            </a:rPr>
            <a:t>disponible en caja y banco</a:t>
          </a:r>
          <a:r>
            <a:rPr lang="es-419" sz="1000" b="0" i="0">
              <a:solidFill>
                <a:schemeClr val="dk1"/>
              </a:solidFill>
              <a:effectLst/>
              <a:latin typeface="+mn-lt"/>
              <a:ea typeface="+mn-ea"/>
              <a:cs typeface="+mn-cs"/>
            </a:rPr>
            <a:t> debe ser lo más reducida posible. No supone ningún tipo de beneficio tener dinero en efectivo inmovilizado en la caja o el banco sin generar ningún tipo de rentabilidad.</a:t>
          </a:r>
        </a:p>
        <a:p>
          <a:endParaRPr lang="es-419" sz="1000"/>
        </a:p>
      </xdr:txBody>
    </xdr:sp>
    <xdr:clientData/>
  </xdr:twoCellAnchor>
  <xdr:twoCellAnchor>
    <xdr:from>
      <xdr:col>23</xdr:col>
      <xdr:colOff>11205</xdr:colOff>
      <xdr:row>6</xdr:row>
      <xdr:rowOff>11206</xdr:rowOff>
    </xdr:from>
    <xdr:to>
      <xdr:col>28</xdr:col>
      <xdr:colOff>756396</xdr:colOff>
      <xdr:row>8</xdr:row>
      <xdr:rowOff>168088</xdr:rowOff>
    </xdr:to>
    <xdr:sp macro="" textlink="">
      <xdr:nvSpPr>
        <xdr:cNvPr id="8" name="CuadroTexto 7">
          <a:extLst>
            <a:ext uri="{FF2B5EF4-FFF2-40B4-BE49-F238E27FC236}">
              <a16:creationId xmlns:a16="http://schemas.microsoft.com/office/drawing/2014/main" id="{8B472B45-5CAE-47D6-A744-B49371426316}"/>
            </a:ext>
          </a:extLst>
        </xdr:cNvPr>
        <xdr:cNvSpPr txBox="1"/>
      </xdr:nvSpPr>
      <xdr:spPr>
        <a:xfrm>
          <a:off x="17365755" y="1078006"/>
          <a:ext cx="4602816" cy="652182"/>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lang="es-419" sz="1000" b="0" i="0">
              <a:solidFill>
                <a:schemeClr val="dk1"/>
              </a:solidFill>
              <a:effectLst/>
              <a:latin typeface="+mn-lt"/>
              <a:ea typeface="+mn-ea"/>
              <a:cs typeface="+mn-cs"/>
            </a:rPr>
            <a:t>Las cuentas de </a:t>
          </a:r>
          <a:r>
            <a:rPr lang="es-419" sz="1000" b="1" i="0">
              <a:solidFill>
                <a:schemeClr val="dk1"/>
              </a:solidFill>
              <a:effectLst/>
              <a:latin typeface="+mn-lt"/>
              <a:ea typeface="+mn-ea"/>
              <a:cs typeface="+mn-cs"/>
            </a:rPr>
            <a:t>inversiones financieras</a:t>
          </a:r>
          <a:r>
            <a:rPr lang="es-419" sz="1000" b="0" i="0">
              <a:solidFill>
                <a:schemeClr val="dk1"/>
              </a:solidFill>
              <a:effectLst/>
              <a:latin typeface="+mn-lt"/>
              <a:ea typeface="+mn-ea"/>
              <a:cs typeface="+mn-cs"/>
            </a:rPr>
            <a:t> que supongan un % importante del activo solo tienen sentido si son rentables. Habrá que hacer un análisis de la rentabilidad que suponen en función del capital invertido en ellas y, por tanto, inmovilizado.</a:t>
          </a:r>
        </a:p>
        <a:p>
          <a:endParaRPr lang="es-419" sz="900"/>
        </a:p>
      </xdr:txBody>
    </xdr:sp>
    <xdr:clientData/>
  </xdr:twoCellAnchor>
  <xdr:twoCellAnchor>
    <xdr:from>
      <xdr:col>22</xdr:col>
      <xdr:colOff>773205</xdr:colOff>
      <xdr:row>9</xdr:row>
      <xdr:rowOff>67235</xdr:rowOff>
    </xdr:from>
    <xdr:to>
      <xdr:col>28</xdr:col>
      <xdr:colOff>767603</xdr:colOff>
      <xdr:row>13</xdr:row>
      <xdr:rowOff>179294</xdr:rowOff>
    </xdr:to>
    <xdr:sp macro="" textlink="">
      <xdr:nvSpPr>
        <xdr:cNvPr id="9" name="CuadroTexto 8">
          <a:extLst>
            <a:ext uri="{FF2B5EF4-FFF2-40B4-BE49-F238E27FC236}">
              <a16:creationId xmlns:a16="http://schemas.microsoft.com/office/drawing/2014/main" id="{779C4089-1A7B-49C9-B3A8-EA29FBA24206}"/>
            </a:ext>
          </a:extLst>
        </xdr:cNvPr>
        <xdr:cNvSpPr txBox="1"/>
      </xdr:nvSpPr>
      <xdr:spPr>
        <a:xfrm>
          <a:off x="17356230" y="1876985"/>
          <a:ext cx="4623548" cy="1102659"/>
        </a:xfrm>
        <a:prstGeom prst="rect">
          <a:avLst/>
        </a:prstGeom>
        <a:ln/>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lang="es-419" sz="1000" b="0" i="0">
              <a:solidFill>
                <a:schemeClr val="dk1"/>
              </a:solidFill>
              <a:effectLst/>
              <a:latin typeface="+mn-lt"/>
              <a:ea typeface="+mn-ea"/>
              <a:cs typeface="+mn-cs"/>
            </a:rPr>
            <a:t>La cifra de </a:t>
          </a:r>
          <a:r>
            <a:rPr lang="es-419" sz="1000" b="1" i="0">
              <a:solidFill>
                <a:schemeClr val="dk1"/>
              </a:solidFill>
              <a:effectLst/>
              <a:latin typeface="+mn-lt"/>
              <a:ea typeface="+mn-ea"/>
              <a:cs typeface="+mn-cs"/>
            </a:rPr>
            <a:t>clientes y otras cuentas a cobrar</a:t>
          </a:r>
          <a:r>
            <a:rPr lang="es-419" sz="1000" b="0" i="0">
              <a:solidFill>
                <a:schemeClr val="dk1"/>
              </a:solidFill>
              <a:effectLst/>
              <a:latin typeface="+mn-lt"/>
              <a:ea typeface="+mn-ea"/>
              <a:cs typeface="+mn-cs"/>
            </a:rPr>
            <a:t> se debe</a:t>
          </a:r>
          <a:r>
            <a:rPr lang="es-419" sz="1000" b="0" i="0" baseline="0">
              <a:solidFill>
                <a:schemeClr val="dk1"/>
              </a:solidFill>
              <a:effectLst/>
              <a:latin typeface="+mn-lt"/>
              <a:ea typeface="+mn-ea"/>
              <a:cs typeface="+mn-cs"/>
            </a:rPr>
            <a:t> </a:t>
          </a:r>
          <a:r>
            <a:rPr lang="es-419" sz="1000" b="0" i="0">
              <a:solidFill>
                <a:schemeClr val="dk1"/>
              </a:solidFill>
              <a:effectLst/>
              <a:latin typeface="+mn-lt"/>
              <a:ea typeface="+mn-ea"/>
              <a:cs typeface="+mn-cs"/>
            </a:rPr>
            <a:t>controlar ya que se refiere a las ventas realizadas por la empresa y no cobradas. Si la empresa no cobra por sus ventas y sin embargo si deber hacer frente al pago de sus deudas puede suponer un problema importante. Debe existir un equilibrio entre lo que lo que la empresa genera de liquidez y lo que gasta para no presentar problema de liquidez. </a:t>
          </a:r>
          <a:endParaRPr lang="es-419" sz="1000"/>
        </a:p>
      </xdr:txBody>
    </xdr:sp>
    <xdr:clientData/>
  </xdr:twoCellAnchor>
  <xdr:twoCellAnchor>
    <xdr:from>
      <xdr:col>23</xdr:col>
      <xdr:colOff>5603</xdr:colOff>
      <xdr:row>14</xdr:row>
      <xdr:rowOff>72839</xdr:rowOff>
    </xdr:from>
    <xdr:to>
      <xdr:col>28</xdr:col>
      <xdr:colOff>756398</xdr:colOff>
      <xdr:row>16</xdr:row>
      <xdr:rowOff>123265</xdr:rowOff>
    </xdr:to>
    <xdr:sp macro="" textlink="">
      <xdr:nvSpPr>
        <xdr:cNvPr id="10" name="CuadroTexto 9">
          <a:extLst>
            <a:ext uri="{FF2B5EF4-FFF2-40B4-BE49-F238E27FC236}">
              <a16:creationId xmlns:a16="http://schemas.microsoft.com/office/drawing/2014/main" id="{4FDE7A27-4E8A-4E7E-A2B6-43FD018A9554}"/>
            </a:ext>
          </a:extLst>
        </xdr:cNvPr>
        <xdr:cNvSpPr txBox="1"/>
      </xdr:nvSpPr>
      <xdr:spPr>
        <a:xfrm>
          <a:off x="17360153" y="3120839"/>
          <a:ext cx="4608420" cy="545726"/>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ctr"/>
        <a:lstStyle/>
        <a:p>
          <a:r>
            <a:rPr lang="es-419" sz="1000" b="0" i="0">
              <a:solidFill>
                <a:schemeClr val="dk1"/>
              </a:solidFill>
              <a:effectLst/>
              <a:latin typeface="+mn-lt"/>
              <a:ea typeface="+mn-ea"/>
              <a:cs typeface="+mn-cs"/>
            </a:rPr>
            <a:t>La partida referida al almacén </a:t>
          </a:r>
          <a:r>
            <a:rPr lang="es-419" sz="1000" b="1" i="0">
              <a:solidFill>
                <a:schemeClr val="dk1"/>
              </a:solidFill>
              <a:effectLst/>
              <a:latin typeface="+mn-lt"/>
              <a:ea typeface="+mn-ea"/>
              <a:cs typeface="+mn-cs"/>
            </a:rPr>
            <a:t>(existencias</a:t>
          </a:r>
          <a:r>
            <a:rPr lang="es-419" sz="1000" b="0" i="0">
              <a:solidFill>
                <a:schemeClr val="dk1"/>
              </a:solidFill>
              <a:effectLst/>
              <a:latin typeface="+mn-lt"/>
              <a:ea typeface="+mn-ea"/>
              <a:cs typeface="+mn-cs"/>
            </a:rPr>
            <a:t>) es de vital importancia tanto para las empresas industriales como para las comerciales, no para las de servicios.</a:t>
          </a:r>
          <a:endParaRPr lang="es-419" sz="1000"/>
        </a:p>
      </xdr:txBody>
    </xdr:sp>
    <xdr:clientData/>
  </xdr:twoCellAnchor>
  <xdr:twoCellAnchor>
    <xdr:from>
      <xdr:col>23</xdr:col>
      <xdr:colOff>16809</xdr:colOff>
      <xdr:row>17</xdr:row>
      <xdr:rowOff>28015</xdr:rowOff>
    </xdr:from>
    <xdr:to>
      <xdr:col>28</xdr:col>
      <xdr:colOff>767604</xdr:colOff>
      <xdr:row>20</xdr:row>
      <xdr:rowOff>1</xdr:rowOff>
    </xdr:to>
    <xdr:sp macro="" textlink="">
      <xdr:nvSpPr>
        <xdr:cNvPr id="11" name="CuadroTexto 10">
          <a:extLst>
            <a:ext uri="{FF2B5EF4-FFF2-40B4-BE49-F238E27FC236}">
              <a16:creationId xmlns:a16="http://schemas.microsoft.com/office/drawing/2014/main" id="{5D7D090A-DEF6-40DD-8946-6C13997662BE}"/>
            </a:ext>
          </a:extLst>
        </xdr:cNvPr>
        <xdr:cNvSpPr txBox="1"/>
      </xdr:nvSpPr>
      <xdr:spPr>
        <a:xfrm>
          <a:off x="17371359" y="3818965"/>
          <a:ext cx="4608420" cy="714936"/>
        </a:xfrm>
        <a:prstGeom prst="rect">
          <a:avLst/>
        </a:prstGeom>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lang="es-419" sz="1000" b="0" i="0">
              <a:solidFill>
                <a:schemeClr val="dk1"/>
              </a:solidFill>
              <a:effectLst/>
              <a:latin typeface="+mn-lt"/>
              <a:ea typeface="+mn-ea"/>
              <a:cs typeface="+mn-cs"/>
            </a:rPr>
            <a:t>En las empresas de producción las partidas referidas a </a:t>
          </a:r>
          <a:r>
            <a:rPr lang="es-419" sz="1000" b="1" i="0">
              <a:solidFill>
                <a:schemeClr val="dk1"/>
              </a:solidFill>
              <a:effectLst/>
              <a:latin typeface="+mn-lt"/>
              <a:ea typeface="+mn-ea"/>
              <a:cs typeface="+mn-cs"/>
            </a:rPr>
            <a:t>bienes de equipo c</a:t>
          </a:r>
          <a:r>
            <a:rPr lang="es-419" sz="1000" b="0" i="0">
              <a:solidFill>
                <a:schemeClr val="dk1"/>
              </a:solidFill>
              <a:effectLst/>
              <a:latin typeface="+mn-lt"/>
              <a:ea typeface="+mn-ea"/>
              <a:cs typeface="+mn-cs"/>
            </a:rPr>
            <a:t>omo maquinaria, edificios, instalaciones y sus importes son muy representativos.</a:t>
          </a:r>
          <a:endParaRPr lang="es-419" sz="1000"/>
        </a:p>
      </xdr:txBody>
    </xdr:sp>
    <xdr:clientData/>
  </xdr:twoCellAnchor>
  <xdr:twoCellAnchor>
    <xdr:from>
      <xdr:col>23</xdr:col>
      <xdr:colOff>16809</xdr:colOff>
      <xdr:row>20</xdr:row>
      <xdr:rowOff>112059</xdr:rowOff>
    </xdr:from>
    <xdr:to>
      <xdr:col>28</xdr:col>
      <xdr:colOff>767604</xdr:colOff>
      <xdr:row>23</xdr:row>
      <xdr:rowOff>84044</xdr:rowOff>
    </xdr:to>
    <xdr:sp macro="" textlink="">
      <xdr:nvSpPr>
        <xdr:cNvPr id="12" name="CuadroTexto 11">
          <a:extLst>
            <a:ext uri="{FF2B5EF4-FFF2-40B4-BE49-F238E27FC236}">
              <a16:creationId xmlns:a16="http://schemas.microsoft.com/office/drawing/2014/main" id="{5F0954CC-1DD8-416C-8291-AD29D7FB3A5D}"/>
            </a:ext>
          </a:extLst>
        </xdr:cNvPr>
        <xdr:cNvSpPr txBox="1"/>
      </xdr:nvSpPr>
      <xdr:spPr>
        <a:xfrm>
          <a:off x="17371359" y="4645959"/>
          <a:ext cx="4608420" cy="714935"/>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lang="es-419" sz="1000" b="0" i="0">
              <a:solidFill>
                <a:schemeClr val="dk1"/>
              </a:solidFill>
              <a:effectLst/>
              <a:latin typeface="+mn-lt"/>
              <a:ea typeface="+mn-ea"/>
              <a:cs typeface="+mn-cs"/>
            </a:rPr>
            <a:t>Las cuentas de pasivo, comenzando por el pasivo corriente, es importante que su cifra no sea muy elevada y, en todo caso ,e menor a la de los activos corriente para no afectar al equilibrio financiero de la empresa.</a:t>
          </a:r>
          <a:endParaRPr lang="es-419" sz="800"/>
        </a:p>
      </xdr:txBody>
    </xdr:sp>
    <xdr:clientData/>
  </xdr:twoCellAnchor>
  <xdr:twoCellAnchor>
    <xdr:from>
      <xdr:col>16</xdr:col>
      <xdr:colOff>509868</xdr:colOff>
      <xdr:row>3</xdr:row>
      <xdr:rowOff>95251</xdr:rowOff>
    </xdr:from>
    <xdr:to>
      <xdr:col>16</xdr:col>
      <xdr:colOff>756397</xdr:colOff>
      <xdr:row>6</xdr:row>
      <xdr:rowOff>61633</xdr:rowOff>
    </xdr:to>
    <xdr:sp macro="" textlink="">
      <xdr:nvSpPr>
        <xdr:cNvPr id="13" name="Flecha: curvada hacia la derecha 12">
          <a:extLst>
            <a:ext uri="{FF2B5EF4-FFF2-40B4-BE49-F238E27FC236}">
              <a16:creationId xmlns:a16="http://schemas.microsoft.com/office/drawing/2014/main" id="{2D6EB2DE-94FE-4B82-9CF3-D3C2531E7814}"/>
            </a:ext>
          </a:extLst>
        </xdr:cNvPr>
        <xdr:cNvSpPr/>
      </xdr:nvSpPr>
      <xdr:spPr>
        <a:xfrm>
          <a:off x="12463743" y="676276"/>
          <a:ext cx="246529" cy="452157"/>
        </a:xfrm>
        <a:prstGeom prst="curvedRightArrow">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endParaRPr lang="es-419" sz="1100">
            <a:solidFill>
              <a:schemeClr val="tx1"/>
            </a:solidFill>
          </a:endParaRPr>
        </a:p>
      </xdr:txBody>
    </xdr:sp>
    <xdr:clientData/>
  </xdr:twoCellAnchor>
  <xdr:twoCellAnchor>
    <xdr:from>
      <xdr:col>20</xdr:col>
      <xdr:colOff>698684</xdr:colOff>
      <xdr:row>10</xdr:row>
      <xdr:rowOff>200025</xdr:rowOff>
    </xdr:from>
    <xdr:to>
      <xdr:col>22</xdr:col>
      <xdr:colOff>530597</xdr:colOff>
      <xdr:row>14</xdr:row>
      <xdr:rowOff>239246</xdr:rowOff>
    </xdr:to>
    <xdr:sp macro="" textlink="">
      <xdr:nvSpPr>
        <xdr:cNvPr id="14" name="CuadroTexto 13">
          <a:extLst>
            <a:ext uri="{FF2B5EF4-FFF2-40B4-BE49-F238E27FC236}">
              <a16:creationId xmlns:a16="http://schemas.microsoft.com/office/drawing/2014/main" id="{BD04FF18-D26B-4358-B3FC-D977BB8DD22C}"/>
            </a:ext>
          </a:extLst>
        </xdr:cNvPr>
        <xdr:cNvSpPr txBox="1"/>
      </xdr:nvSpPr>
      <xdr:spPr>
        <a:xfrm>
          <a:off x="15738659" y="2257425"/>
          <a:ext cx="1374963" cy="1029821"/>
        </a:xfrm>
        <a:prstGeom prst="rect">
          <a:avLst/>
        </a:prstGeom>
        <a:solidFill>
          <a:schemeClr val="lt1"/>
        </a:solid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419" sz="1000"/>
            <a:t>Algunas</a:t>
          </a:r>
          <a:r>
            <a:rPr lang="es-419" sz="1000" baseline="0"/>
            <a:t> consideraciones para tener en cuenta al analizar e interpretar los resultados.</a:t>
          </a:r>
          <a:endParaRPr lang="es-419" sz="1000"/>
        </a:p>
      </xdr:txBody>
    </xdr:sp>
    <xdr:clientData/>
  </xdr:twoCellAnchor>
  <xdr:twoCellAnchor>
    <xdr:from>
      <xdr:col>16</xdr:col>
      <xdr:colOff>47625</xdr:colOff>
      <xdr:row>5</xdr:row>
      <xdr:rowOff>38100</xdr:rowOff>
    </xdr:from>
    <xdr:to>
      <xdr:col>16</xdr:col>
      <xdr:colOff>219075</xdr:colOff>
      <xdr:row>18</xdr:row>
      <xdr:rowOff>238125</xdr:rowOff>
    </xdr:to>
    <xdr:sp macro="" textlink="">
      <xdr:nvSpPr>
        <xdr:cNvPr id="15" name="Cerrar llave 14">
          <a:extLst>
            <a:ext uri="{FF2B5EF4-FFF2-40B4-BE49-F238E27FC236}">
              <a16:creationId xmlns:a16="http://schemas.microsoft.com/office/drawing/2014/main" id="{9DF6329D-9135-4432-872F-8822F919ECE6}"/>
            </a:ext>
          </a:extLst>
        </xdr:cNvPr>
        <xdr:cNvSpPr/>
      </xdr:nvSpPr>
      <xdr:spPr>
        <a:xfrm>
          <a:off x="12001500" y="1000125"/>
          <a:ext cx="171450" cy="3276600"/>
        </a:xfrm>
        <a:prstGeom prst="rightBrace">
          <a:avLst/>
        </a:prstGeom>
      </xdr:spPr>
      <xdr:style>
        <a:lnRef idx="1">
          <a:schemeClr val="accent6"/>
        </a:lnRef>
        <a:fillRef idx="0">
          <a:schemeClr val="accent6"/>
        </a:fillRef>
        <a:effectRef idx="0">
          <a:schemeClr val="accent6"/>
        </a:effectRef>
        <a:fontRef idx="minor">
          <a:schemeClr val="tx1"/>
        </a:fontRef>
      </xdr:style>
      <xdr:txBody>
        <a:bodyPr vertOverflow="clip" horzOverflow="clip" rtlCol="0" anchor="t"/>
        <a:lstStyle/>
        <a:p>
          <a:pPr algn="l"/>
          <a:endParaRPr lang="es-419" sz="1100"/>
        </a:p>
      </xdr:txBody>
    </xdr:sp>
    <xdr:clientData/>
  </xdr:twoCellAnchor>
  <xdr:twoCellAnchor>
    <xdr:from>
      <xdr:col>16</xdr:col>
      <xdr:colOff>333375</xdr:colOff>
      <xdr:row>24</xdr:row>
      <xdr:rowOff>142875</xdr:rowOff>
    </xdr:from>
    <xdr:to>
      <xdr:col>20</xdr:col>
      <xdr:colOff>299085</xdr:colOff>
      <xdr:row>28</xdr:row>
      <xdr:rowOff>19050</xdr:rowOff>
    </xdr:to>
    <xdr:sp macro="" textlink="">
      <xdr:nvSpPr>
        <xdr:cNvPr id="16" name="CuadroTexto 15">
          <a:extLst>
            <a:ext uri="{FF2B5EF4-FFF2-40B4-BE49-F238E27FC236}">
              <a16:creationId xmlns:a16="http://schemas.microsoft.com/office/drawing/2014/main" id="{E044A686-AAE9-48B9-89B8-7509C0D83C3C}"/>
            </a:ext>
          </a:extLst>
        </xdr:cNvPr>
        <xdr:cNvSpPr txBox="1"/>
      </xdr:nvSpPr>
      <xdr:spPr>
        <a:xfrm>
          <a:off x="12287250" y="5667375"/>
          <a:ext cx="3051810" cy="866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1"/>
            <a:t>Análisis</a:t>
          </a:r>
          <a:r>
            <a:rPr lang="es-ES" sz="1100" b="1" baseline="0"/>
            <a:t> Vertical</a:t>
          </a:r>
        </a:p>
        <a:p>
          <a:pPr algn="ctr"/>
          <a:r>
            <a:rPr lang="es-ES" sz="1100" b="0" baseline="0"/>
            <a:t>Cada una de la cuentas de activos  = %</a:t>
          </a:r>
        </a:p>
        <a:p>
          <a:pPr algn="ctr"/>
          <a:r>
            <a:rPr lang="es-ES" sz="1100" b="0" baseline="0"/>
            <a:t>Total de pasivo + patrimonio</a:t>
          </a:r>
          <a:endParaRPr lang="es-ES" sz="1100" b="0"/>
        </a:p>
      </xdr:txBody>
    </xdr:sp>
    <xdr:clientData/>
  </xdr:twoCellAnchor>
  <xdr:twoCellAnchor>
    <xdr:from>
      <xdr:col>16</xdr:col>
      <xdr:colOff>28575</xdr:colOff>
      <xdr:row>19</xdr:row>
      <xdr:rowOff>57150</xdr:rowOff>
    </xdr:from>
    <xdr:to>
      <xdr:col>16</xdr:col>
      <xdr:colOff>219075</xdr:colOff>
      <xdr:row>33</xdr:row>
      <xdr:rowOff>85725</xdr:rowOff>
    </xdr:to>
    <xdr:sp macro="" textlink="">
      <xdr:nvSpPr>
        <xdr:cNvPr id="17" name="Cerrar llave 16">
          <a:extLst>
            <a:ext uri="{FF2B5EF4-FFF2-40B4-BE49-F238E27FC236}">
              <a16:creationId xmlns:a16="http://schemas.microsoft.com/office/drawing/2014/main" id="{8C36BE12-09A7-4771-A24E-CEC7E3C13DCA}"/>
            </a:ext>
          </a:extLst>
        </xdr:cNvPr>
        <xdr:cNvSpPr/>
      </xdr:nvSpPr>
      <xdr:spPr>
        <a:xfrm>
          <a:off x="11982450" y="4343400"/>
          <a:ext cx="190500" cy="3248025"/>
        </a:xfrm>
        <a:prstGeom prst="rightBrace">
          <a:avLst/>
        </a:prstGeom>
      </xdr:spPr>
      <xdr:style>
        <a:lnRef idx="1">
          <a:schemeClr val="accent2"/>
        </a:lnRef>
        <a:fillRef idx="0">
          <a:schemeClr val="accent2"/>
        </a:fillRef>
        <a:effectRef idx="0">
          <a:schemeClr val="accent2"/>
        </a:effectRef>
        <a:fontRef idx="minor">
          <a:schemeClr val="tx1"/>
        </a:fontRef>
      </xdr:style>
      <xdr:txBody>
        <a:bodyPr vertOverflow="clip" horzOverflow="clip" rtlCol="0" anchor="t"/>
        <a:lstStyle/>
        <a:p>
          <a:pPr algn="l"/>
          <a:endParaRPr lang="es-419" sz="1100"/>
        </a:p>
      </xdr:txBody>
    </xdr:sp>
    <xdr:clientData/>
  </xdr:twoCellAnchor>
  <xdr:twoCellAnchor>
    <xdr:from>
      <xdr:col>16</xdr:col>
      <xdr:colOff>740486</xdr:colOff>
      <xdr:row>26</xdr:row>
      <xdr:rowOff>38428</xdr:rowOff>
    </xdr:from>
    <xdr:to>
      <xdr:col>19</xdr:col>
      <xdr:colOff>342341</xdr:colOff>
      <xdr:row>26</xdr:row>
      <xdr:rowOff>38428</xdr:rowOff>
    </xdr:to>
    <xdr:cxnSp macro="">
      <xdr:nvCxnSpPr>
        <xdr:cNvPr id="18" name="Conector recto 17">
          <a:extLst>
            <a:ext uri="{FF2B5EF4-FFF2-40B4-BE49-F238E27FC236}">
              <a16:creationId xmlns:a16="http://schemas.microsoft.com/office/drawing/2014/main" id="{D80B2FEC-C4B4-4A5A-A2AE-0D4CB94362A6}"/>
            </a:ext>
          </a:extLst>
        </xdr:cNvPr>
        <xdr:cNvCxnSpPr/>
      </xdr:nvCxnSpPr>
      <xdr:spPr>
        <a:xfrm>
          <a:off x="12694361" y="6058228"/>
          <a:ext cx="191643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485775</xdr:colOff>
      <xdr:row>65</xdr:row>
      <xdr:rowOff>19050</xdr:rowOff>
    </xdr:from>
    <xdr:to>
      <xdr:col>10</xdr:col>
      <xdr:colOff>1800225</xdr:colOff>
      <xdr:row>67</xdr:row>
      <xdr:rowOff>19050</xdr:rowOff>
    </xdr:to>
    <xdr:sp macro="" textlink="">
      <xdr:nvSpPr>
        <xdr:cNvPr id="19" name="CuadroTexto 18">
          <a:extLst>
            <a:ext uri="{FF2B5EF4-FFF2-40B4-BE49-F238E27FC236}">
              <a16:creationId xmlns:a16="http://schemas.microsoft.com/office/drawing/2014/main" id="{1EB1960F-0CBC-420E-B901-DA360E4A6B22}"/>
            </a:ext>
          </a:extLst>
        </xdr:cNvPr>
        <xdr:cNvSpPr txBox="1"/>
      </xdr:nvSpPr>
      <xdr:spPr>
        <a:xfrm>
          <a:off x="6438900" y="13906500"/>
          <a:ext cx="1314450"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419" sz="1200" b="1"/>
            <a:t>CNT = AC – PC</a:t>
          </a:r>
        </a:p>
      </xdr:txBody>
    </xdr:sp>
    <xdr:clientData/>
  </xdr:twoCellAnchor>
  <xdr:twoCellAnchor>
    <xdr:from>
      <xdr:col>10</xdr:col>
      <xdr:colOff>1619251</xdr:colOff>
      <xdr:row>69</xdr:row>
      <xdr:rowOff>47625</xdr:rowOff>
    </xdr:from>
    <xdr:to>
      <xdr:col>13</xdr:col>
      <xdr:colOff>504825</xdr:colOff>
      <xdr:row>72</xdr:row>
      <xdr:rowOff>123825</xdr:rowOff>
    </xdr:to>
    <xdr:sp macro="" textlink="">
      <xdr:nvSpPr>
        <xdr:cNvPr id="20" name="CuadroTexto 19">
          <a:extLst>
            <a:ext uri="{FF2B5EF4-FFF2-40B4-BE49-F238E27FC236}">
              <a16:creationId xmlns:a16="http://schemas.microsoft.com/office/drawing/2014/main" id="{033ABEDE-5530-4A4F-972F-FEFB3A8E8732}"/>
            </a:ext>
          </a:extLst>
        </xdr:cNvPr>
        <xdr:cNvSpPr txBox="1"/>
      </xdr:nvSpPr>
      <xdr:spPr>
        <a:xfrm>
          <a:off x="7572376" y="14811375"/>
          <a:ext cx="2390774" cy="64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NI" sz="1100">
              <a:solidFill>
                <a:schemeClr val="dk1"/>
              </a:solidFill>
              <a:effectLst/>
              <a:latin typeface="+mn-lt"/>
              <a:ea typeface="+mn-ea"/>
              <a:cs typeface="+mn-cs"/>
            </a:rPr>
            <a:t>2016                   </a:t>
          </a:r>
          <a:r>
            <a:rPr lang="es-NI" sz="1100" b="1">
              <a:solidFill>
                <a:schemeClr val="dk1"/>
              </a:solidFill>
              <a:effectLst/>
              <a:latin typeface="+mn-lt"/>
              <a:ea typeface="+mn-ea"/>
              <a:cs typeface="+mn-cs"/>
            </a:rPr>
            <a:t>18%</a:t>
          </a:r>
          <a:r>
            <a:rPr lang="es-NI" sz="1100">
              <a:solidFill>
                <a:schemeClr val="dk1"/>
              </a:solidFill>
              <a:effectLst/>
              <a:latin typeface="+mn-lt"/>
              <a:ea typeface="+mn-ea"/>
              <a:cs typeface="+mn-cs"/>
            </a:rPr>
            <a:t> = 50% - 32%</a:t>
          </a:r>
          <a:endParaRPr lang="es-419" sz="1100">
            <a:solidFill>
              <a:schemeClr val="dk1"/>
            </a:solidFill>
            <a:effectLst/>
            <a:latin typeface="+mn-lt"/>
            <a:ea typeface="+mn-ea"/>
            <a:cs typeface="+mn-cs"/>
          </a:endParaRPr>
        </a:p>
        <a:p>
          <a:r>
            <a:rPr lang="es-NI" sz="1100">
              <a:solidFill>
                <a:schemeClr val="dk1"/>
              </a:solidFill>
              <a:effectLst/>
              <a:latin typeface="+mn-lt"/>
              <a:ea typeface="+mn-ea"/>
              <a:cs typeface="+mn-cs"/>
            </a:rPr>
            <a:t>2015                  </a:t>
          </a:r>
          <a:r>
            <a:rPr lang="es-NI" sz="1100" b="1">
              <a:solidFill>
                <a:schemeClr val="dk1"/>
              </a:solidFill>
              <a:effectLst/>
              <a:latin typeface="+mn-lt"/>
              <a:ea typeface="+mn-ea"/>
              <a:cs typeface="+mn-cs"/>
            </a:rPr>
            <a:t>22%</a:t>
          </a:r>
          <a:r>
            <a:rPr lang="es-NI" sz="1100">
              <a:solidFill>
                <a:schemeClr val="dk1"/>
              </a:solidFill>
              <a:effectLst/>
              <a:latin typeface="+mn-lt"/>
              <a:ea typeface="+mn-ea"/>
              <a:cs typeface="+mn-cs"/>
            </a:rPr>
            <a:t> = 43% - 22%</a:t>
          </a:r>
          <a:endParaRPr lang="es-419" sz="1100">
            <a:solidFill>
              <a:schemeClr val="dk1"/>
            </a:solidFill>
            <a:effectLst/>
            <a:latin typeface="+mn-lt"/>
            <a:ea typeface="+mn-ea"/>
            <a:cs typeface="+mn-cs"/>
          </a:endParaRPr>
        </a:p>
      </xdr:txBody>
    </xdr:sp>
    <xdr:clientData/>
  </xdr:twoCellAnchor>
  <xdr:twoCellAnchor>
    <xdr:from>
      <xdr:col>12</xdr:col>
      <xdr:colOff>361950</xdr:colOff>
      <xdr:row>67</xdr:row>
      <xdr:rowOff>47625</xdr:rowOff>
    </xdr:from>
    <xdr:to>
      <xdr:col>12</xdr:col>
      <xdr:colOff>581025</xdr:colOff>
      <xdr:row>68</xdr:row>
      <xdr:rowOff>133350</xdr:rowOff>
    </xdr:to>
    <xdr:sp macro="" textlink="">
      <xdr:nvSpPr>
        <xdr:cNvPr id="21" name="Flecha: hacia abajo 20">
          <a:extLst>
            <a:ext uri="{FF2B5EF4-FFF2-40B4-BE49-F238E27FC236}">
              <a16:creationId xmlns:a16="http://schemas.microsoft.com/office/drawing/2014/main" id="{9BE71281-4829-4C4F-8CB0-0E468AB78CB4}"/>
            </a:ext>
          </a:extLst>
        </xdr:cNvPr>
        <xdr:cNvSpPr/>
      </xdr:nvSpPr>
      <xdr:spPr>
        <a:xfrm>
          <a:off x="8934450" y="14430375"/>
          <a:ext cx="219075" cy="276225"/>
        </a:xfrm>
        <a:prstGeom prst="downArrow">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endParaRPr lang="es-419" sz="1100"/>
        </a:p>
      </xdr:txBody>
    </xdr:sp>
    <xdr:clientData/>
  </xdr:twoCellAnchor>
  <xdr:twoCellAnchor>
    <xdr:from>
      <xdr:col>10</xdr:col>
      <xdr:colOff>485775</xdr:colOff>
      <xdr:row>83</xdr:row>
      <xdr:rowOff>19050</xdr:rowOff>
    </xdr:from>
    <xdr:to>
      <xdr:col>10</xdr:col>
      <xdr:colOff>1800225</xdr:colOff>
      <xdr:row>85</xdr:row>
      <xdr:rowOff>19050</xdr:rowOff>
    </xdr:to>
    <xdr:sp macro="" textlink="">
      <xdr:nvSpPr>
        <xdr:cNvPr id="22" name="CuadroTexto 21">
          <a:extLst>
            <a:ext uri="{FF2B5EF4-FFF2-40B4-BE49-F238E27FC236}">
              <a16:creationId xmlns:a16="http://schemas.microsoft.com/office/drawing/2014/main" id="{1E641FA9-64F9-42A6-A4DF-A5B335BF2E0A}"/>
            </a:ext>
          </a:extLst>
        </xdr:cNvPr>
        <xdr:cNvSpPr txBox="1"/>
      </xdr:nvSpPr>
      <xdr:spPr>
        <a:xfrm>
          <a:off x="6438900" y="17449800"/>
          <a:ext cx="1314450"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419" sz="1200" b="1"/>
            <a:t>CTN = AT– PT</a:t>
          </a:r>
        </a:p>
      </xdr:txBody>
    </xdr:sp>
    <xdr:clientData/>
  </xdr:twoCellAnchor>
  <xdr:twoCellAnchor>
    <xdr:from>
      <xdr:col>10</xdr:col>
      <xdr:colOff>1619251</xdr:colOff>
      <xdr:row>87</xdr:row>
      <xdr:rowOff>47625</xdr:rowOff>
    </xdr:from>
    <xdr:to>
      <xdr:col>13</xdr:col>
      <xdr:colOff>504825</xdr:colOff>
      <xdr:row>90</xdr:row>
      <xdr:rowOff>123825</xdr:rowOff>
    </xdr:to>
    <xdr:sp macro="" textlink="">
      <xdr:nvSpPr>
        <xdr:cNvPr id="23" name="CuadroTexto 22">
          <a:extLst>
            <a:ext uri="{FF2B5EF4-FFF2-40B4-BE49-F238E27FC236}">
              <a16:creationId xmlns:a16="http://schemas.microsoft.com/office/drawing/2014/main" id="{5A68F942-8D41-49A9-BA17-6A1C9B916227}"/>
            </a:ext>
          </a:extLst>
        </xdr:cNvPr>
        <xdr:cNvSpPr txBox="1"/>
      </xdr:nvSpPr>
      <xdr:spPr>
        <a:xfrm>
          <a:off x="7572376" y="18240375"/>
          <a:ext cx="2390774" cy="64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NI" sz="1100">
              <a:solidFill>
                <a:schemeClr val="dk1"/>
              </a:solidFill>
              <a:effectLst/>
              <a:latin typeface="+mn-lt"/>
              <a:ea typeface="+mn-ea"/>
              <a:cs typeface="+mn-cs"/>
            </a:rPr>
            <a:t>2016</a:t>
          </a:r>
          <a:r>
            <a:rPr lang="es-NI" sz="1100" baseline="0">
              <a:solidFill>
                <a:schemeClr val="dk1"/>
              </a:solidFill>
              <a:effectLst/>
              <a:latin typeface="+mn-lt"/>
              <a:ea typeface="+mn-ea"/>
              <a:cs typeface="+mn-cs"/>
            </a:rPr>
            <a:t>   </a:t>
          </a:r>
          <a:r>
            <a:rPr lang="es-NI" sz="1100">
              <a:solidFill>
                <a:schemeClr val="dk1"/>
              </a:solidFill>
              <a:effectLst/>
              <a:latin typeface="+mn-lt"/>
              <a:ea typeface="+mn-ea"/>
              <a:cs typeface="+mn-cs"/>
            </a:rPr>
            <a:t>             </a:t>
          </a:r>
          <a:r>
            <a:rPr lang="es-NI" sz="1100" b="1">
              <a:solidFill>
                <a:schemeClr val="dk1"/>
              </a:solidFill>
              <a:effectLst/>
              <a:latin typeface="+mn-lt"/>
              <a:ea typeface="+mn-ea"/>
              <a:cs typeface="+mn-cs"/>
            </a:rPr>
            <a:t>57%</a:t>
          </a:r>
          <a:r>
            <a:rPr lang="es-NI" sz="1100">
              <a:solidFill>
                <a:schemeClr val="dk1"/>
              </a:solidFill>
              <a:effectLst/>
              <a:latin typeface="+mn-lt"/>
              <a:ea typeface="+mn-ea"/>
              <a:cs typeface="+mn-cs"/>
            </a:rPr>
            <a:t> = 100% - 43%</a:t>
          </a:r>
          <a:endParaRPr lang="es-419" sz="1100">
            <a:solidFill>
              <a:schemeClr val="dk1"/>
            </a:solidFill>
            <a:effectLst/>
            <a:latin typeface="+mn-lt"/>
            <a:ea typeface="+mn-ea"/>
            <a:cs typeface="+mn-cs"/>
          </a:endParaRPr>
        </a:p>
        <a:p>
          <a:r>
            <a:rPr lang="es-NI" sz="1100">
              <a:solidFill>
                <a:schemeClr val="dk1"/>
              </a:solidFill>
              <a:effectLst/>
              <a:latin typeface="+mn-lt"/>
              <a:ea typeface="+mn-ea"/>
              <a:cs typeface="+mn-cs"/>
            </a:rPr>
            <a:t>2015               </a:t>
          </a:r>
          <a:r>
            <a:rPr lang="es-NI" sz="1100" b="1">
              <a:solidFill>
                <a:schemeClr val="dk1"/>
              </a:solidFill>
              <a:effectLst/>
              <a:latin typeface="+mn-lt"/>
              <a:ea typeface="+mn-ea"/>
              <a:cs typeface="+mn-cs"/>
            </a:rPr>
            <a:t>57%</a:t>
          </a:r>
          <a:r>
            <a:rPr lang="es-NI" sz="1100">
              <a:solidFill>
                <a:schemeClr val="dk1"/>
              </a:solidFill>
              <a:effectLst/>
              <a:latin typeface="+mn-lt"/>
              <a:ea typeface="+mn-ea"/>
              <a:cs typeface="+mn-cs"/>
            </a:rPr>
            <a:t> = 100% - 43%</a:t>
          </a:r>
          <a:endParaRPr lang="es-419" sz="1100">
            <a:solidFill>
              <a:schemeClr val="dk1"/>
            </a:solidFill>
            <a:effectLst/>
            <a:latin typeface="+mn-lt"/>
            <a:ea typeface="+mn-ea"/>
            <a:cs typeface="+mn-cs"/>
          </a:endParaRPr>
        </a:p>
      </xdr:txBody>
    </xdr:sp>
    <xdr:clientData/>
  </xdr:twoCellAnchor>
  <xdr:twoCellAnchor>
    <xdr:from>
      <xdr:col>12</xdr:col>
      <xdr:colOff>361950</xdr:colOff>
      <xdr:row>85</xdr:row>
      <xdr:rowOff>47625</xdr:rowOff>
    </xdr:from>
    <xdr:to>
      <xdr:col>12</xdr:col>
      <xdr:colOff>581025</xdr:colOff>
      <xdr:row>86</xdr:row>
      <xdr:rowOff>133350</xdr:rowOff>
    </xdr:to>
    <xdr:sp macro="" textlink="">
      <xdr:nvSpPr>
        <xdr:cNvPr id="24" name="Flecha: hacia abajo 23">
          <a:extLst>
            <a:ext uri="{FF2B5EF4-FFF2-40B4-BE49-F238E27FC236}">
              <a16:creationId xmlns:a16="http://schemas.microsoft.com/office/drawing/2014/main" id="{68BB9669-87AA-471E-AC83-BBACC5C3A3DA}"/>
            </a:ext>
          </a:extLst>
        </xdr:cNvPr>
        <xdr:cNvSpPr/>
      </xdr:nvSpPr>
      <xdr:spPr>
        <a:xfrm>
          <a:off x="8934450" y="17859375"/>
          <a:ext cx="219075" cy="276225"/>
        </a:xfrm>
        <a:prstGeom prst="downArrow">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endParaRPr lang="es-419"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G546"/>
  <sheetViews>
    <sheetView workbookViewId="0">
      <selection activeCell="F14" sqref="F14"/>
    </sheetView>
  </sheetViews>
  <sheetFormatPr baseColWidth="10" defaultRowHeight="11.25" x14ac:dyDescent="0.15"/>
  <cols>
    <col min="1" max="1" width="11.42578125" style="107"/>
    <col min="2" max="2" width="9.42578125" style="107" customWidth="1"/>
    <col min="3" max="3" width="14" style="107" customWidth="1"/>
    <col min="4" max="5" width="14.85546875" style="107" customWidth="1"/>
    <col min="6" max="6" width="11" style="107" customWidth="1"/>
    <col min="7" max="7" width="9.5703125" style="107" customWidth="1"/>
    <col min="8" max="8" width="8.140625" style="107" customWidth="1"/>
    <col min="9" max="16384" width="11.42578125" style="107"/>
  </cols>
  <sheetData>
    <row r="3" spans="3:4" ht="15.75" x14ac:dyDescent="0.15">
      <c r="C3" s="109" t="s">
        <v>105</v>
      </c>
      <c r="D3" s="110"/>
    </row>
    <row r="4" spans="3:4" x14ac:dyDescent="0.15">
      <c r="C4" s="111" t="s">
        <v>106</v>
      </c>
      <c r="D4" s="108"/>
    </row>
    <row r="5" spans="3:4" x14ac:dyDescent="0.15">
      <c r="C5" s="111" t="s">
        <v>107</v>
      </c>
    </row>
    <row r="6" spans="3:4" x14ac:dyDescent="0.15">
      <c r="D6" s="106"/>
    </row>
    <row r="7" spans="3:4" x14ac:dyDescent="0.15">
      <c r="C7" s="106"/>
      <c r="D7" s="106"/>
    </row>
    <row r="8" spans="3:4" x14ac:dyDescent="0.15">
      <c r="C8" s="106"/>
      <c r="D8" s="106"/>
    </row>
    <row r="9" spans="3:4" x14ac:dyDescent="0.15">
      <c r="C9" s="106"/>
      <c r="D9" s="106"/>
    </row>
    <row r="10" spans="3:4" x14ac:dyDescent="0.15">
      <c r="C10" s="106"/>
      <c r="D10" s="106"/>
    </row>
    <row r="11" spans="3:4" x14ac:dyDescent="0.15">
      <c r="C11" s="106"/>
      <c r="D11" s="106"/>
    </row>
    <row r="19" spans="3:7" x14ac:dyDescent="0.15">
      <c r="C19" s="107" t="s">
        <v>108</v>
      </c>
    </row>
    <row r="21" spans="3:7" x14ac:dyDescent="0.15">
      <c r="C21" s="107" t="s">
        <v>109</v>
      </c>
    </row>
    <row r="23" spans="3:7" x14ac:dyDescent="0.15">
      <c r="C23" s="106" t="s">
        <v>110</v>
      </c>
    </row>
    <row r="25" spans="3:7" x14ac:dyDescent="0.15">
      <c r="C25" s="107" t="s">
        <v>111</v>
      </c>
    </row>
    <row r="27" spans="3:7" x14ac:dyDescent="0.15">
      <c r="C27" s="106" t="s">
        <v>104</v>
      </c>
    </row>
    <row r="29" spans="3:7" x14ac:dyDescent="0.15">
      <c r="C29" s="107" t="s">
        <v>112</v>
      </c>
    </row>
    <row r="30" spans="3:7" x14ac:dyDescent="0.15">
      <c r="C30" s="107" t="s">
        <v>113</v>
      </c>
    </row>
    <row r="32" spans="3:7" x14ac:dyDescent="0.15">
      <c r="C32" s="124"/>
      <c r="D32" s="124"/>
      <c r="E32" s="124"/>
      <c r="F32" s="124"/>
      <c r="G32" s="124"/>
    </row>
    <row r="34" spans="3:6" x14ac:dyDescent="0.15">
      <c r="C34" s="107" t="s">
        <v>114</v>
      </c>
    </row>
    <row r="40" spans="3:6" x14ac:dyDescent="0.15">
      <c r="F40" s="107" t="s">
        <v>115</v>
      </c>
    </row>
    <row r="46" spans="3:6" customFormat="1" ht="15" customHeight="1" x14ac:dyDescent="0.25"/>
    <row r="47" spans="3:6" customFormat="1" ht="15" customHeight="1" x14ac:dyDescent="0.25"/>
    <row r="48" spans="3:6" customFormat="1" ht="15" customHeight="1" x14ac:dyDescent="0.25"/>
    <row r="49" customFormat="1" ht="15" customHeight="1" x14ac:dyDescent="0.25"/>
    <row r="50" customFormat="1" ht="15" x14ac:dyDescent="0.25"/>
    <row r="51" customFormat="1" ht="15" x14ac:dyDescent="0.25"/>
    <row r="52" customFormat="1" ht="15" x14ac:dyDescent="0.25"/>
    <row r="53" customFormat="1" ht="15" x14ac:dyDescent="0.25"/>
    <row r="54" customFormat="1" ht="15" x14ac:dyDescent="0.25"/>
    <row r="55" customFormat="1" ht="15" x14ac:dyDescent="0.25"/>
    <row r="56" customFormat="1" ht="15" x14ac:dyDescent="0.25"/>
    <row r="57" customFormat="1" ht="15" x14ac:dyDescent="0.25"/>
    <row r="58" customFormat="1" ht="15" x14ac:dyDescent="0.25"/>
    <row r="59" customFormat="1" ht="15" x14ac:dyDescent="0.25"/>
    <row r="60" customFormat="1" ht="15" x14ac:dyDescent="0.25"/>
    <row r="61" customFormat="1" ht="15" x14ac:dyDescent="0.25"/>
    <row r="62" customFormat="1" ht="15" x14ac:dyDescent="0.25"/>
    <row r="63" customFormat="1" ht="15" x14ac:dyDescent="0.25"/>
    <row r="64" customFormat="1" ht="15" x14ac:dyDescent="0.25"/>
    <row r="65" customFormat="1" ht="15" x14ac:dyDescent="0.25"/>
    <row r="66" customFormat="1" ht="15" x14ac:dyDescent="0.25"/>
    <row r="67" customFormat="1" ht="15" x14ac:dyDescent="0.25"/>
    <row r="68" customFormat="1" ht="15" x14ac:dyDescent="0.25"/>
    <row r="69" customFormat="1" ht="15" x14ac:dyDescent="0.25"/>
    <row r="70" customFormat="1" ht="15" x14ac:dyDescent="0.25"/>
    <row r="71" customFormat="1" ht="15" x14ac:dyDescent="0.25"/>
    <row r="72" customFormat="1" ht="15" x14ac:dyDescent="0.25"/>
    <row r="73" customFormat="1" ht="15" x14ac:dyDescent="0.25"/>
    <row r="74" customFormat="1" ht="15" x14ac:dyDescent="0.25"/>
    <row r="75" customFormat="1" ht="15" x14ac:dyDescent="0.25"/>
    <row r="76" customFormat="1" ht="15" x14ac:dyDescent="0.25"/>
    <row r="77" customFormat="1" ht="15" x14ac:dyDescent="0.25"/>
    <row r="78" customFormat="1" ht="15" x14ac:dyDescent="0.25"/>
    <row r="79" customFormat="1" ht="15" x14ac:dyDescent="0.25"/>
    <row r="80" customFormat="1" ht="15" x14ac:dyDescent="0.25"/>
    <row r="81" customFormat="1" ht="15" x14ac:dyDescent="0.25"/>
    <row r="82" customFormat="1" ht="15" x14ac:dyDescent="0.25"/>
    <row r="83" customFormat="1" ht="15" x14ac:dyDescent="0.25"/>
    <row r="84" customFormat="1" ht="15" x14ac:dyDescent="0.25"/>
    <row r="85" customFormat="1" ht="15" x14ac:dyDescent="0.25"/>
    <row r="86" customFormat="1" ht="15" x14ac:dyDescent="0.25"/>
    <row r="87" customFormat="1" ht="15" x14ac:dyDescent="0.25"/>
    <row r="88" customFormat="1" ht="15" x14ac:dyDescent="0.25"/>
    <row r="89" customFormat="1" ht="15" x14ac:dyDescent="0.25"/>
    <row r="90" customFormat="1" ht="15" x14ac:dyDescent="0.25"/>
    <row r="91" customFormat="1" ht="15" x14ac:dyDescent="0.25"/>
    <row r="92" customFormat="1" ht="15" x14ac:dyDescent="0.25"/>
    <row r="93" customFormat="1" ht="15" x14ac:dyDescent="0.25"/>
    <row r="94" customFormat="1" ht="15" x14ac:dyDescent="0.25"/>
    <row r="95" customFormat="1" ht="15" x14ac:dyDescent="0.25"/>
    <row r="96" customFormat="1" ht="15" x14ac:dyDescent="0.25"/>
    <row r="97" customFormat="1" ht="15" x14ac:dyDescent="0.25"/>
    <row r="98" customFormat="1" ht="15" x14ac:dyDescent="0.25"/>
    <row r="99" customFormat="1" ht="15" x14ac:dyDescent="0.25"/>
    <row r="100" customFormat="1" ht="15" x14ac:dyDescent="0.25"/>
    <row r="101" customFormat="1" ht="15" x14ac:dyDescent="0.25"/>
    <row r="102" customFormat="1" ht="15" x14ac:dyDescent="0.25"/>
    <row r="103" customFormat="1" ht="15" x14ac:dyDescent="0.25"/>
    <row r="104" customFormat="1" ht="15" x14ac:dyDescent="0.25"/>
    <row r="105" customFormat="1" ht="15" x14ac:dyDescent="0.25"/>
    <row r="106" customFormat="1" ht="15" x14ac:dyDescent="0.25"/>
    <row r="107" customFormat="1" ht="15" x14ac:dyDescent="0.25"/>
    <row r="108" customFormat="1" ht="15" x14ac:dyDescent="0.25"/>
    <row r="109" customFormat="1" ht="15" x14ac:dyDescent="0.25"/>
    <row r="110" customFormat="1" ht="15" x14ac:dyDescent="0.25"/>
    <row r="111" customFormat="1" ht="15" x14ac:dyDescent="0.25"/>
    <row r="112" customFormat="1" ht="15" x14ac:dyDescent="0.25"/>
    <row r="113" customFormat="1" ht="15" x14ac:dyDescent="0.25"/>
    <row r="114" customFormat="1" ht="15" x14ac:dyDescent="0.25"/>
    <row r="115" customFormat="1" ht="15" x14ac:dyDescent="0.25"/>
    <row r="116" customFormat="1" ht="15" x14ac:dyDescent="0.25"/>
    <row r="117" customFormat="1" ht="15" x14ac:dyDescent="0.25"/>
    <row r="118" customFormat="1" ht="15" x14ac:dyDescent="0.25"/>
    <row r="119" customFormat="1" ht="15" x14ac:dyDescent="0.25"/>
    <row r="120" customFormat="1" ht="15" x14ac:dyDescent="0.25"/>
    <row r="121" customFormat="1" ht="15" x14ac:dyDescent="0.25"/>
    <row r="122" customFormat="1" ht="15" x14ac:dyDescent="0.25"/>
    <row r="123" customFormat="1" ht="15" x14ac:dyDescent="0.25"/>
    <row r="124" customFormat="1" ht="15" x14ac:dyDescent="0.25"/>
    <row r="125" customFormat="1" ht="15" x14ac:dyDescent="0.25"/>
    <row r="126" customFormat="1" ht="15" x14ac:dyDescent="0.25"/>
    <row r="127" customFormat="1" ht="15" x14ac:dyDescent="0.25"/>
    <row r="128" customFormat="1" ht="15" x14ac:dyDescent="0.25"/>
    <row r="129" customFormat="1" ht="15" x14ac:dyDescent="0.25"/>
    <row r="130" customFormat="1" ht="15" x14ac:dyDescent="0.25"/>
    <row r="131" customFormat="1" ht="15" x14ac:dyDescent="0.25"/>
    <row r="132" customFormat="1" ht="15" x14ac:dyDescent="0.25"/>
    <row r="133" customFormat="1" ht="15" x14ac:dyDescent="0.25"/>
    <row r="134" customFormat="1" ht="15" x14ac:dyDescent="0.25"/>
    <row r="135" customFormat="1" ht="15" x14ac:dyDescent="0.25"/>
    <row r="136" customFormat="1" ht="15" x14ac:dyDescent="0.25"/>
    <row r="137" customFormat="1" ht="15" x14ac:dyDescent="0.25"/>
    <row r="138" customFormat="1" ht="15" x14ac:dyDescent="0.25"/>
    <row r="139" customFormat="1" ht="15" x14ac:dyDescent="0.25"/>
    <row r="140" customFormat="1" ht="15" x14ac:dyDescent="0.25"/>
    <row r="141" customFormat="1" ht="15" x14ac:dyDescent="0.25"/>
    <row r="142" customFormat="1" ht="15" x14ac:dyDescent="0.25"/>
    <row r="143" customFormat="1" ht="15" x14ac:dyDescent="0.25"/>
    <row r="144" customFormat="1" ht="15" x14ac:dyDescent="0.25"/>
    <row r="145" customFormat="1" ht="15" x14ac:dyDescent="0.25"/>
    <row r="146" customFormat="1" ht="15" x14ac:dyDescent="0.25"/>
    <row r="147" customFormat="1" ht="15" x14ac:dyDescent="0.25"/>
    <row r="148" customFormat="1" ht="15" x14ac:dyDescent="0.25"/>
    <row r="149" customFormat="1" ht="15" x14ac:dyDescent="0.25"/>
    <row r="150" customFormat="1" ht="15" x14ac:dyDescent="0.25"/>
    <row r="151" customFormat="1" ht="15" x14ac:dyDescent="0.25"/>
    <row r="152" customFormat="1" ht="15" x14ac:dyDescent="0.25"/>
    <row r="153" customFormat="1" ht="15" x14ac:dyDescent="0.25"/>
    <row r="154" customFormat="1" ht="15" x14ac:dyDescent="0.25"/>
    <row r="155" customFormat="1" ht="15" x14ac:dyDescent="0.25"/>
    <row r="156" customFormat="1" ht="15" x14ac:dyDescent="0.25"/>
    <row r="157" customFormat="1" ht="15" x14ac:dyDescent="0.25"/>
    <row r="158" customFormat="1" ht="15" x14ac:dyDescent="0.25"/>
    <row r="159" customFormat="1" ht="15" x14ac:dyDescent="0.25"/>
    <row r="160" customFormat="1" ht="15" x14ac:dyDescent="0.25"/>
    <row r="161" customFormat="1" ht="15" x14ac:dyDescent="0.25"/>
    <row r="162" customFormat="1" ht="15" x14ac:dyDescent="0.25"/>
    <row r="163" customFormat="1" ht="15" x14ac:dyDescent="0.25"/>
    <row r="164" customFormat="1" ht="15" x14ac:dyDescent="0.25"/>
    <row r="165" customFormat="1" ht="15" x14ac:dyDescent="0.25"/>
    <row r="166" customFormat="1" ht="15" x14ac:dyDescent="0.25"/>
    <row r="167" customFormat="1" ht="15" x14ac:dyDescent="0.25"/>
    <row r="168" customFormat="1" ht="15" x14ac:dyDescent="0.25"/>
    <row r="169" customFormat="1" ht="15" x14ac:dyDescent="0.25"/>
    <row r="170" customFormat="1" ht="15" x14ac:dyDescent="0.25"/>
    <row r="171" customFormat="1" ht="15" x14ac:dyDescent="0.25"/>
    <row r="172" customFormat="1" ht="15" x14ac:dyDescent="0.25"/>
    <row r="173" customFormat="1" ht="15" x14ac:dyDescent="0.25"/>
    <row r="174" customFormat="1" ht="15" x14ac:dyDescent="0.25"/>
    <row r="175" customFormat="1" ht="15" x14ac:dyDescent="0.25"/>
    <row r="176" customFormat="1" ht="15" x14ac:dyDescent="0.25"/>
    <row r="177" customFormat="1" ht="15" x14ac:dyDescent="0.25"/>
    <row r="178" customFormat="1" ht="15" x14ac:dyDescent="0.25"/>
    <row r="179" customFormat="1" ht="15" x14ac:dyDescent="0.25"/>
    <row r="180" customFormat="1" ht="15" x14ac:dyDescent="0.25"/>
    <row r="181" customFormat="1" ht="15" x14ac:dyDescent="0.25"/>
    <row r="182" customFormat="1" ht="15" x14ac:dyDescent="0.25"/>
    <row r="183" customFormat="1" ht="15" x14ac:dyDescent="0.25"/>
    <row r="184" customFormat="1" ht="15" x14ac:dyDescent="0.25"/>
    <row r="185" customFormat="1" ht="15" x14ac:dyDescent="0.25"/>
    <row r="186" customFormat="1" ht="15" x14ac:dyDescent="0.25"/>
    <row r="187" customFormat="1" ht="15" x14ac:dyDescent="0.25"/>
    <row r="188" customFormat="1" ht="15" x14ac:dyDescent="0.25"/>
    <row r="189" customFormat="1" ht="15" x14ac:dyDescent="0.25"/>
    <row r="190" customFormat="1" ht="15" x14ac:dyDescent="0.25"/>
    <row r="191" customFormat="1" ht="15" x14ac:dyDescent="0.25"/>
    <row r="192" customFormat="1" ht="15" x14ac:dyDescent="0.25"/>
    <row r="193" customFormat="1" ht="15" x14ac:dyDescent="0.25"/>
    <row r="194" customFormat="1" ht="15" x14ac:dyDescent="0.25"/>
    <row r="195" customFormat="1" ht="15" x14ac:dyDescent="0.25"/>
    <row r="196" customFormat="1" ht="15" x14ac:dyDescent="0.25"/>
    <row r="197" customFormat="1" ht="15" x14ac:dyDescent="0.25"/>
    <row r="198" customFormat="1" ht="15" x14ac:dyDescent="0.25"/>
    <row r="199" customFormat="1" ht="15" x14ac:dyDescent="0.25"/>
    <row r="200" customFormat="1" ht="15" x14ac:dyDescent="0.25"/>
    <row r="201" customFormat="1" ht="15" x14ac:dyDescent="0.25"/>
    <row r="202" customFormat="1" ht="15" x14ac:dyDescent="0.25"/>
    <row r="203" customFormat="1" ht="15" x14ac:dyDescent="0.25"/>
    <row r="204" customFormat="1" ht="15" x14ac:dyDescent="0.25"/>
    <row r="205" customFormat="1" ht="15" x14ac:dyDescent="0.25"/>
    <row r="206" customFormat="1" ht="15" x14ac:dyDescent="0.25"/>
    <row r="207" customFormat="1" ht="15" x14ac:dyDescent="0.25"/>
    <row r="208" customFormat="1" ht="15" x14ac:dyDescent="0.25"/>
    <row r="209" customFormat="1" ht="15" x14ac:dyDescent="0.25"/>
    <row r="210" customFormat="1" ht="15" x14ac:dyDescent="0.25"/>
    <row r="211" customFormat="1" ht="15" x14ac:dyDescent="0.25"/>
    <row r="212" customFormat="1" ht="15" x14ac:dyDescent="0.25"/>
    <row r="213" customFormat="1" ht="15" x14ac:dyDescent="0.25"/>
    <row r="214" customFormat="1" ht="15" x14ac:dyDescent="0.25"/>
    <row r="215" customFormat="1" ht="15" x14ac:dyDescent="0.25"/>
    <row r="216" customFormat="1" ht="15" x14ac:dyDescent="0.25"/>
    <row r="217" customFormat="1" ht="15" x14ac:dyDescent="0.25"/>
    <row r="218" customFormat="1" ht="15" x14ac:dyDescent="0.25"/>
    <row r="219" customFormat="1" ht="15" x14ac:dyDescent="0.25"/>
    <row r="220" customFormat="1" ht="15" x14ac:dyDescent="0.25"/>
    <row r="221" customFormat="1" ht="15" x14ac:dyDescent="0.25"/>
    <row r="222" customFormat="1" ht="15" x14ac:dyDescent="0.25"/>
    <row r="223" customFormat="1" ht="15" x14ac:dyDescent="0.25"/>
    <row r="224" customFormat="1" ht="15" x14ac:dyDescent="0.25"/>
    <row r="225" customFormat="1" ht="15" x14ac:dyDescent="0.25"/>
    <row r="226" customFormat="1" ht="15" x14ac:dyDescent="0.25"/>
    <row r="227" customFormat="1" ht="15" x14ac:dyDescent="0.25"/>
    <row r="228" customFormat="1" ht="15" x14ac:dyDescent="0.25"/>
    <row r="229" customFormat="1" ht="15" x14ac:dyDescent="0.25"/>
    <row r="230" customFormat="1" ht="15" x14ac:dyDescent="0.25"/>
    <row r="231" customFormat="1" ht="15" x14ac:dyDescent="0.25"/>
    <row r="232" customFormat="1" ht="15" customHeight="1" x14ac:dyDescent="0.25"/>
    <row r="233" customFormat="1" ht="15" x14ac:dyDescent="0.25"/>
    <row r="234" customFormat="1" ht="15" x14ac:dyDescent="0.25"/>
    <row r="235" customFormat="1" ht="15" x14ac:dyDescent="0.25"/>
    <row r="236" customFormat="1" ht="15" x14ac:dyDescent="0.25"/>
    <row r="237" customFormat="1" ht="15" x14ac:dyDescent="0.25"/>
    <row r="238" customFormat="1" ht="15" x14ac:dyDescent="0.25"/>
    <row r="239" customFormat="1" ht="15" x14ac:dyDescent="0.25"/>
    <row r="240" customFormat="1" ht="15" x14ac:dyDescent="0.25"/>
    <row r="241" customFormat="1" ht="15" x14ac:dyDescent="0.25"/>
    <row r="242" customFormat="1" ht="15" x14ac:dyDescent="0.25"/>
    <row r="243" customFormat="1" ht="15" x14ac:dyDescent="0.25"/>
    <row r="244" customFormat="1" ht="15" x14ac:dyDescent="0.25"/>
    <row r="245" customFormat="1" ht="15" x14ac:dyDescent="0.25"/>
    <row r="246" customFormat="1" ht="15" x14ac:dyDescent="0.25"/>
    <row r="247" customFormat="1" ht="15" x14ac:dyDescent="0.25"/>
    <row r="248" customFormat="1" ht="15" x14ac:dyDescent="0.25"/>
    <row r="249" customFormat="1" ht="15" x14ac:dyDescent="0.25"/>
    <row r="250" customFormat="1" ht="15" x14ac:dyDescent="0.25"/>
    <row r="251" customFormat="1" ht="15" x14ac:dyDescent="0.25"/>
    <row r="252" customFormat="1" ht="15" x14ac:dyDescent="0.25"/>
    <row r="253" customFormat="1" ht="15" x14ac:dyDescent="0.25"/>
    <row r="254" customFormat="1" ht="15" x14ac:dyDescent="0.25"/>
    <row r="255" customFormat="1" ht="15" x14ac:dyDescent="0.25"/>
    <row r="256" customFormat="1" ht="15" x14ac:dyDescent="0.25"/>
    <row r="257" customFormat="1" ht="15" x14ac:dyDescent="0.25"/>
    <row r="258" customFormat="1" ht="15" x14ac:dyDescent="0.25"/>
    <row r="259" customFormat="1" ht="15" x14ac:dyDescent="0.25"/>
    <row r="260" customFormat="1" ht="15" x14ac:dyDescent="0.25"/>
    <row r="261" customFormat="1" ht="15" x14ac:dyDescent="0.25"/>
    <row r="262" customFormat="1" ht="15" x14ac:dyDescent="0.25"/>
    <row r="263" customFormat="1" ht="15" x14ac:dyDescent="0.25"/>
    <row r="264" customFormat="1" ht="15" x14ac:dyDescent="0.25"/>
    <row r="265" customFormat="1" ht="15" x14ac:dyDescent="0.25"/>
    <row r="266" customFormat="1" ht="15" x14ac:dyDescent="0.25"/>
    <row r="267" customFormat="1" ht="15" x14ac:dyDescent="0.25"/>
    <row r="268" customFormat="1" ht="15" x14ac:dyDescent="0.25"/>
    <row r="269" customFormat="1" ht="15" x14ac:dyDescent="0.25"/>
    <row r="270" customFormat="1" ht="15" x14ac:dyDescent="0.25"/>
    <row r="271" customFormat="1" ht="15" x14ac:dyDescent="0.25"/>
    <row r="272" customFormat="1" ht="15" x14ac:dyDescent="0.25"/>
    <row r="273" customFormat="1" ht="15" x14ac:dyDescent="0.25"/>
    <row r="274" customFormat="1" ht="15" x14ac:dyDescent="0.25"/>
    <row r="275" customFormat="1" ht="15" x14ac:dyDescent="0.25"/>
    <row r="276" customFormat="1" ht="15" x14ac:dyDescent="0.25"/>
    <row r="277" customFormat="1" ht="15" x14ac:dyDescent="0.25"/>
    <row r="278" customFormat="1" ht="15" x14ac:dyDescent="0.25"/>
    <row r="279" customFormat="1" ht="15" x14ac:dyDescent="0.25"/>
    <row r="280" customFormat="1" ht="15" x14ac:dyDescent="0.25"/>
    <row r="281" customFormat="1" ht="15" x14ac:dyDescent="0.25"/>
    <row r="282" customFormat="1" ht="15" x14ac:dyDescent="0.25"/>
    <row r="283" customFormat="1" ht="15" x14ac:dyDescent="0.25"/>
    <row r="284" customFormat="1" ht="15" x14ac:dyDescent="0.25"/>
    <row r="285" customFormat="1" ht="15" x14ac:dyDescent="0.25"/>
    <row r="286" customFormat="1" ht="15" x14ac:dyDescent="0.25"/>
    <row r="287" customFormat="1" ht="15" x14ac:dyDescent="0.25"/>
    <row r="288" customFormat="1" ht="15" x14ac:dyDescent="0.25"/>
    <row r="289" customFormat="1" ht="15" x14ac:dyDescent="0.25"/>
    <row r="290" customFormat="1" ht="15" x14ac:dyDescent="0.25"/>
    <row r="291" customFormat="1" ht="15" x14ac:dyDescent="0.25"/>
    <row r="292" customFormat="1" ht="15" x14ac:dyDescent="0.25"/>
    <row r="293" customFormat="1" ht="15" x14ac:dyDescent="0.25"/>
    <row r="294" customFormat="1" ht="15" x14ac:dyDescent="0.25"/>
    <row r="295" customFormat="1" ht="15" x14ac:dyDescent="0.25"/>
    <row r="296" customFormat="1" ht="15" x14ac:dyDescent="0.25"/>
    <row r="297" customFormat="1" ht="15" x14ac:dyDescent="0.25"/>
    <row r="298" customFormat="1" ht="15" x14ac:dyDescent="0.25"/>
    <row r="299" customFormat="1" ht="15" x14ac:dyDescent="0.25"/>
    <row r="300" customFormat="1" ht="15" x14ac:dyDescent="0.25"/>
    <row r="301" customFormat="1" ht="15" x14ac:dyDescent="0.25"/>
    <row r="302" customFormat="1" ht="15" x14ac:dyDescent="0.25"/>
    <row r="303" customFormat="1" ht="15" x14ac:dyDescent="0.25"/>
    <row r="304" customFormat="1" ht="15" x14ac:dyDescent="0.25"/>
    <row r="305" customFormat="1" ht="15" x14ac:dyDescent="0.25"/>
    <row r="306" customFormat="1" ht="15" x14ac:dyDescent="0.25"/>
    <row r="307" customFormat="1" ht="15" x14ac:dyDescent="0.25"/>
    <row r="308" customFormat="1" ht="15" x14ac:dyDescent="0.25"/>
    <row r="309" customFormat="1" ht="15" x14ac:dyDescent="0.25"/>
    <row r="310" customFormat="1" ht="15" x14ac:dyDescent="0.25"/>
    <row r="311" customFormat="1" ht="15" x14ac:dyDescent="0.25"/>
    <row r="312" customFormat="1" ht="15" x14ac:dyDescent="0.25"/>
    <row r="313" customFormat="1" ht="15" x14ac:dyDescent="0.25"/>
    <row r="314" customFormat="1" ht="15" x14ac:dyDescent="0.25"/>
    <row r="315" customFormat="1" ht="15" x14ac:dyDescent="0.25"/>
    <row r="316" customFormat="1" ht="15" x14ac:dyDescent="0.25"/>
    <row r="317" customFormat="1" ht="15" x14ac:dyDescent="0.25"/>
    <row r="318" customFormat="1" ht="15" x14ac:dyDescent="0.25"/>
    <row r="319" customFormat="1" ht="15" x14ac:dyDescent="0.25"/>
    <row r="320" customFormat="1" ht="15" x14ac:dyDescent="0.25"/>
    <row r="321" customFormat="1" ht="15" x14ac:dyDescent="0.25"/>
    <row r="322" customFormat="1" ht="15" x14ac:dyDescent="0.25"/>
    <row r="323" customFormat="1" ht="15" x14ac:dyDescent="0.25"/>
    <row r="324" customFormat="1" ht="15" x14ac:dyDescent="0.25"/>
    <row r="325" customFormat="1" ht="15" x14ac:dyDescent="0.25"/>
    <row r="326" customFormat="1" ht="15" x14ac:dyDescent="0.25"/>
    <row r="327" customFormat="1" ht="15" x14ac:dyDescent="0.25"/>
    <row r="328" customFormat="1" ht="15" x14ac:dyDescent="0.25"/>
    <row r="329" customFormat="1" ht="15" x14ac:dyDescent="0.25"/>
    <row r="330" customFormat="1" ht="15" x14ac:dyDescent="0.25"/>
    <row r="331" customFormat="1" ht="15" x14ac:dyDescent="0.25"/>
    <row r="332" customFormat="1" ht="15" x14ac:dyDescent="0.25"/>
    <row r="333" customFormat="1" ht="15" x14ac:dyDescent="0.25"/>
    <row r="334" customFormat="1" ht="15" x14ac:dyDescent="0.25"/>
    <row r="335" customFormat="1" ht="15" x14ac:dyDescent="0.25"/>
    <row r="336" customFormat="1" ht="15" x14ac:dyDescent="0.25"/>
    <row r="337" customFormat="1" ht="15" x14ac:dyDescent="0.25"/>
    <row r="338" customFormat="1" ht="15" x14ac:dyDescent="0.25"/>
    <row r="339" customFormat="1" ht="15" x14ac:dyDescent="0.25"/>
    <row r="340" customFormat="1" ht="15" x14ac:dyDescent="0.25"/>
    <row r="341" customFormat="1" ht="15" x14ac:dyDescent="0.25"/>
    <row r="342" customFormat="1" ht="15" x14ac:dyDescent="0.25"/>
    <row r="343" customFormat="1" ht="15" x14ac:dyDescent="0.25"/>
    <row r="344" customFormat="1" ht="15" x14ac:dyDescent="0.25"/>
    <row r="345" customFormat="1" ht="15" x14ac:dyDescent="0.25"/>
    <row r="346" customFormat="1" ht="15" x14ac:dyDescent="0.25"/>
    <row r="347" customFormat="1" ht="15" x14ac:dyDescent="0.25"/>
    <row r="348" customFormat="1" ht="15" x14ac:dyDescent="0.25"/>
    <row r="349" customFormat="1" ht="15" x14ac:dyDescent="0.25"/>
    <row r="350" customFormat="1" ht="15" x14ac:dyDescent="0.25"/>
    <row r="351" customFormat="1" ht="15" x14ac:dyDescent="0.25"/>
    <row r="352" customFormat="1" ht="15" x14ac:dyDescent="0.25"/>
    <row r="353" customFormat="1" ht="15" x14ac:dyDescent="0.25"/>
    <row r="354" customFormat="1" ht="15" x14ac:dyDescent="0.25"/>
    <row r="355" customFormat="1" ht="15" x14ac:dyDescent="0.25"/>
    <row r="356" customFormat="1" ht="15" x14ac:dyDescent="0.25"/>
    <row r="357" customFormat="1" ht="15" x14ac:dyDescent="0.25"/>
    <row r="358" customFormat="1" ht="15" x14ac:dyDescent="0.25"/>
    <row r="359" customFormat="1" ht="15" x14ac:dyDescent="0.25"/>
    <row r="360" customFormat="1" ht="15" x14ac:dyDescent="0.25"/>
    <row r="361" customFormat="1" ht="15" x14ac:dyDescent="0.25"/>
    <row r="362" customFormat="1" ht="15" x14ac:dyDescent="0.25"/>
    <row r="363" customFormat="1" ht="15" x14ac:dyDescent="0.25"/>
    <row r="364" customFormat="1" ht="15" x14ac:dyDescent="0.25"/>
    <row r="365" customFormat="1" ht="15" x14ac:dyDescent="0.25"/>
    <row r="366" customFormat="1" ht="15" x14ac:dyDescent="0.25"/>
    <row r="367" customFormat="1" ht="15" x14ac:dyDescent="0.25"/>
    <row r="368" customFormat="1" ht="15" x14ac:dyDescent="0.25"/>
    <row r="369" customFormat="1" ht="15" x14ac:dyDescent="0.25"/>
    <row r="370" customFormat="1" ht="15" x14ac:dyDescent="0.25"/>
    <row r="371" customFormat="1" ht="15" x14ac:dyDescent="0.25"/>
    <row r="372" customFormat="1" ht="15" x14ac:dyDescent="0.25"/>
    <row r="373" customFormat="1" ht="15" x14ac:dyDescent="0.25"/>
    <row r="374" customFormat="1" ht="15" x14ac:dyDescent="0.25"/>
    <row r="375" customFormat="1" ht="15" x14ac:dyDescent="0.25"/>
    <row r="376" customFormat="1" ht="15" x14ac:dyDescent="0.25"/>
    <row r="377" customFormat="1" ht="15" x14ac:dyDescent="0.25"/>
    <row r="378" customFormat="1" ht="15" x14ac:dyDescent="0.25"/>
    <row r="379" customFormat="1" ht="15" x14ac:dyDescent="0.25"/>
    <row r="380" customFormat="1" ht="15" x14ac:dyDescent="0.25"/>
    <row r="381" customFormat="1" ht="15" x14ac:dyDescent="0.25"/>
    <row r="382" customFormat="1" ht="15" x14ac:dyDescent="0.25"/>
    <row r="383" customFormat="1" ht="15" x14ac:dyDescent="0.25"/>
    <row r="384" customFormat="1" ht="15" x14ac:dyDescent="0.25"/>
    <row r="385" customFormat="1" ht="15" x14ac:dyDescent="0.25"/>
    <row r="386" customFormat="1" ht="15" x14ac:dyDescent="0.25"/>
    <row r="387" customFormat="1" ht="15" x14ac:dyDescent="0.25"/>
    <row r="388" customFormat="1" ht="15" x14ac:dyDescent="0.25"/>
    <row r="389" customFormat="1" ht="15" x14ac:dyDescent="0.25"/>
    <row r="390" customFormat="1" ht="15" x14ac:dyDescent="0.25"/>
    <row r="391" customFormat="1" ht="15" x14ac:dyDescent="0.25"/>
    <row r="392" customFormat="1" ht="15" x14ac:dyDescent="0.25"/>
    <row r="393" customFormat="1" ht="15" x14ac:dyDescent="0.25"/>
    <row r="394" customFormat="1" ht="15" x14ac:dyDescent="0.25"/>
    <row r="395" customFormat="1" ht="15" x14ac:dyDescent="0.25"/>
    <row r="396" customFormat="1" ht="15" x14ac:dyDescent="0.25"/>
    <row r="397" customFormat="1" ht="15" x14ac:dyDescent="0.25"/>
    <row r="398" customFormat="1" ht="15" x14ac:dyDescent="0.25"/>
    <row r="399" customFormat="1" ht="15" x14ac:dyDescent="0.25"/>
    <row r="400" customFormat="1" ht="15" x14ac:dyDescent="0.25"/>
    <row r="401" customFormat="1" ht="15" x14ac:dyDescent="0.25"/>
    <row r="402" customFormat="1" ht="15" x14ac:dyDescent="0.25"/>
    <row r="403" customFormat="1" ht="15" x14ac:dyDescent="0.25"/>
    <row r="404" customFormat="1" ht="15" x14ac:dyDescent="0.25"/>
    <row r="405" customFormat="1" ht="15" x14ac:dyDescent="0.25"/>
    <row r="406" customFormat="1" ht="15" x14ac:dyDescent="0.25"/>
    <row r="407" customFormat="1" ht="15" x14ac:dyDescent="0.25"/>
    <row r="408" customFormat="1" ht="15" x14ac:dyDescent="0.25"/>
    <row r="409" customFormat="1" ht="15" x14ac:dyDescent="0.25"/>
    <row r="410" customFormat="1" ht="15" x14ac:dyDescent="0.25"/>
    <row r="411" customFormat="1" ht="15" x14ac:dyDescent="0.25"/>
    <row r="412" customFormat="1" ht="15" x14ac:dyDescent="0.25"/>
    <row r="413" customFormat="1" ht="15" x14ac:dyDescent="0.25"/>
    <row r="414" customFormat="1" ht="15" x14ac:dyDescent="0.25"/>
    <row r="415" customFormat="1" ht="15" x14ac:dyDescent="0.25"/>
    <row r="416" customFormat="1" ht="15" x14ac:dyDescent="0.25"/>
    <row r="417" customFormat="1" ht="15" x14ac:dyDescent="0.25"/>
    <row r="418" customFormat="1" ht="15" x14ac:dyDescent="0.25"/>
    <row r="419" customFormat="1" ht="15" x14ac:dyDescent="0.25"/>
    <row r="420" customFormat="1" ht="15" x14ac:dyDescent="0.25"/>
    <row r="421" customFormat="1" ht="15" x14ac:dyDescent="0.25"/>
    <row r="422" customFormat="1" ht="15" x14ac:dyDescent="0.25"/>
    <row r="423" customFormat="1" ht="15" x14ac:dyDescent="0.25"/>
    <row r="424" customFormat="1" ht="15" x14ac:dyDescent="0.25"/>
    <row r="425" customFormat="1" ht="15" x14ac:dyDescent="0.25"/>
    <row r="426" customFormat="1" ht="15" x14ac:dyDescent="0.25"/>
    <row r="427" customFormat="1" ht="15" x14ac:dyDescent="0.25"/>
    <row r="428" customFormat="1" ht="15" x14ac:dyDescent="0.25"/>
    <row r="429" customFormat="1" ht="15" x14ac:dyDescent="0.25"/>
    <row r="430" customFormat="1" ht="15" x14ac:dyDescent="0.25"/>
    <row r="431" customFormat="1" ht="15" x14ac:dyDescent="0.25"/>
    <row r="432" customFormat="1" ht="15" x14ac:dyDescent="0.25"/>
    <row r="433" customFormat="1" ht="15" x14ac:dyDescent="0.25"/>
    <row r="434" customFormat="1" ht="15" x14ac:dyDescent="0.25"/>
    <row r="435" customFormat="1" ht="15" x14ac:dyDescent="0.25"/>
    <row r="436" customFormat="1" ht="15" x14ac:dyDescent="0.25"/>
    <row r="437" customFormat="1" ht="15" x14ac:dyDescent="0.25"/>
    <row r="438" customFormat="1" ht="15" x14ac:dyDescent="0.25"/>
    <row r="439" customFormat="1" ht="15" x14ac:dyDescent="0.25"/>
    <row r="440" customFormat="1" ht="15" x14ac:dyDescent="0.25"/>
    <row r="441" customFormat="1" ht="15" x14ac:dyDescent="0.25"/>
    <row r="442" customFormat="1" ht="15" x14ac:dyDescent="0.25"/>
    <row r="443" customFormat="1" ht="15" x14ac:dyDescent="0.25"/>
    <row r="444" customFormat="1" ht="15" x14ac:dyDescent="0.25"/>
    <row r="445" customFormat="1" ht="15" x14ac:dyDescent="0.25"/>
    <row r="446" customFormat="1" ht="15" x14ac:dyDescent="0.25"/>
    <row r="447" customFormat="1" ht="15" x14ac:dyDescent="0.25"/>
    <row r="448" customFormat="1" ht="15" x14ac:dyDescent="0.25"/>
    <row r="449" customFormat="1" ht="15" x14ac:dyDescent="0.25"/>
    <row r="450" customFormat="1" ht="15" x14ac:dyDescent="0.25"/>
    <row r="451" customFormat="1" ht="15" x14ac:dyDescent="0.25"/>
    <row r="452" customFormat="1" ht="15" x14ac:dyDescent="0.25"/>
    <row r="453" customFormat="1" ht="15" x14ac:dyDescent="0.25"/>
    <row r="454" customFormat="1" ht="15" x14ac:dyDescent="0.25"/>
    <row r="455" customFormat="1" ht="15" x14ac:dyDescent="0.25"/>
    <row r="456" customFormat="1" ht="15" x14ac:dyDescent="0.25"/>
    <row r="457" customFormat="1" ht="15" x14ac:dyDescent="0.25"/>
    <row r="458" customFormat="1" ht="15" x14ac:dyDescent="0.25"/>
    <row r="459" customFormat="1" ht="15" x14ac:dyDescent="0.25"/>
    <row r="460" customFormat="1" ht="15" x14ac:dyDescent="0.25"/>
    <row r="461" customFormat="1" ht="15" x14ac:dyDescent="0.25"/>
    <row r="462" customFormat="1" ht="15" x14ac:dyDescent="0.25"/>
    <row r="463" customFormat="1" ht="15" x14ac:dyDescent="0.25"/>
    <row r="464" customFormat="1" ht="15" x14ac:dyDescent="0.25"/>
    <row r="465" customFormat="1" ht="15" x14ac:dyDescent="0.25"/>
    <row r="466" customFormat="1" ht="15" x14ac:dyDescent="0.25"/>
    <row r="467" customFormat="1" ht="15" x14ac:dyDescent="0.25"/>
    <row r="468" customFormat="1" ht="15" x14ac:dyDescent="0.25"/>
    <row r="469" customFormat="1" ht="15" x14ac:dyDescent="0.25"/>
    <row r="470" customFormat="1" ht="15" x14ac:dyDescent="0.25"/>
    <row r="471" customFormat="1" ht="15" x14ac:dyDescent="0.25"/>
    <row r="472" customFormat="1" ht="15" x14ac:dyDescent="0.25"/>
    <row r="473" customFormat="1" ht="15" x14ac:dyDescent="0.25"/>
    <row r="474" customFormat="1" ht="15" x14ac:dyDescent="0.25"/>
    <row r="475" customFormat="1" ht="15" x14ac:dyDescent="0.25"/>
    <row r="476" customFormat="1" ht="15" x14ac:dyDescent="0.25"/>
    <row r="477" customFormat="1" ht="15" x14ac:dyDescent="0.25"/>
    <row r="478" customFormat="1" ht="15" x14ac:dyDescent="0.25"/>
    <row r="479" customFormat="1" ht="15" x14ac:dyDescent="0.25"/>
    <row r="480" customFormat="1" ht="15" x14ac:dyDescent="0.25"/>
    <row r="481" customFormat="1" ht="15" x14ac:dyDescent="0.25"/>
    <row r="482" customFormat="1" ht="15" x14ac:dyDescent="0.25"/>
    <row r="483" customFormat="1" ht="15" x14ac:dyDescent="0.25"/>
    <row r="484" customFormat="1" ht="15" x14ac:dyDescent="0.25"/>
    <row r="485" customFormat="1" ht="15" x14ac:dyDescent="0.25"/>
    <row r="486" customFormat="1" ht="15" x14ac:dyDescent="0.25"/>
    <row r="487" customFormat="1" ht="15" x14ac:dyDescent="0.25"/>
    <row r="488" customFormat="1" ht="15" x14ac:dyDescent="0.25"/>
    <row r="489" customFormat="1" ht="15" x14ac:dyDescent="0.25"/>
    <row r="490" customFormat="1" ht="15" x14ac:dyDescent="0.25"/>
    <row r="491" customFormat="1" ht="15" x14ac:dyDescent="0.25"/>
    <row r="492" customFormat="1" ht="15" x14ac:dyDescent="0.25"/>
    <row r="493" customFormat="1" ht="15" x14ac:dyDescent="0.25"/>
    <row r="494" customFormat="1" ht="15" x14ac:dyDescent="0.25"/>
    <row r="495" customFormat="1" ht="15" x14ac:dyDescent="0.25"/>
    <row r="496" customFormat="1" ht="15" x14ac:dyDescent="0.25"/>
    <row r="497" customFormat="1" ht="15" x14ac:dyDescent="0.25"/>
    <row r="498" customFormat="1" ht="15" x14ac:dyDescent="0.25"/>
    <row r="499" customFormat="1" ht="15" x14ac:dyDescent="0.25"/>
    <row r="500" customFormat="1" ht="15" x14ac:dyDescent="0.25"/>
    <row r="501" customFormat="1" ht="15" x14ac:dyDescent="0.25"/>
    <row r="502" customFormat="1" ht="15" x14ac:dyDescent="0.25"/>
    <row r="503" customFormat="1" ht="15" x14ac:dyDescent="0.25"/>
    <row r="504" customFormat="1" ht="15" x14ac:dyDescent="0.25"/>
    <row r="505" customFormat="1" ht="15" x14ac:dyDescent="0.25"/>
    <row r="506" customFormat="1" ht="15" x14ac:dyDescent="0.25"/>
    <row r="507" customFormat="1" ht="15" x14ac:dyDescent="0.25"/>
    <row r="508" customFormat="1" ht="15" x14ac:dyDescent="0.25"/>
    <row r="509" customFormat="1" ht="15" x14ac:dyDescent="0.25"/>
    <row r="510" customFormat="1" ht="15" x14ac:dyDescent="0.25"/>
    <row r="511" customFormat="1" ht="15" x14ac:dyDescent="0.25"/>
    <row r="512" customFormat="1" ht="15" x14ac:dyDescent="0.25"/>
    <row r="513" customFormat="1" ht="15" x14ac:dyDescent="0.25"/>
    <row r="514" customFormat="1" ht="15" x14ac:dyDescent="0.25"/>
    <row r="515" customFormat="1" ht="15" x14ac:dyDescent="0.25"/>
    <row r="516" customFormat="1" ht="15" x14ac:dyDescent="0.25"/>
    <row r="517" customFormat="1" ht="15" x14ac:dyDescent="0.25"/>
    <row r="518" customFormat="1" ht="15" x14ac:dyDescent="0.25"/>
    <row r="519" customFormat="1" ht="15" x14ac:dyDescent="0.25"/>
    <row r="520" customFormat="1" ht="15" x14ac:dyDescent="0.25"/>
    <row r="521" customFormat="1" ht="15" x14ac:dyDescent="0.25"/>
    <row r="522" customFormat="1" ht="15" x14ac:dyDescent="0.25"/>
    <row r="523" customFormat="1" ht="15" x14ac:dyDescent="0.25"/>
    <row r="524" customFormat="1" ht="15" x14ac:dyDescent="0.25"/>
    <row r="525" customFormat="1" ht="15" x14ac:dyDescent="0.25"/>
    <row r="526" customFormat="1" ht="15" x14ac:dyDescent="0.25"/>
    <row r="527" customFormat="1" ht="15" x14ac:dyDescent="0.25"/>
    <row r="528" customFormat="1" ht="15" x14ac:dyDescent="0.25"/>
    <row r="529" customFormat="1" ht="15" x14ac:dyDescent="0.25"/>
    <row r="530" customFormat="1" ht="15" x14ac:dyDescent="0.25"/>
    <row r="531" customFormat="1" ht="15" x14ac:dyDescent="0.25"/>
    <row r="532" customFormat="1" ht="15" x14ac:dyDescent="0.25"/>
    <row r="533" customFormat="1" ht="15" x14ac:dyDescent="0.25"/>
    <row r="534" customFormat="1" ht="15" x14ac:dyDescent="0.25"/>
    <row r="535" customFormat="1" ht="15" x14ac:dyDescent="0.25"/>
    <row r="536" customFormat="1" ht="15" x14ac:dyDescent="0.25"/>
    <row r="537" customFormat="1" ht="15" x14ac:dyDescent="0.25"/>
    <row r="538" customFormat="1" ht="15" x14ac:dyDescent="0.25"/>
    <row r="539" customFormat="1" ht="15" x14ac:dyDescent="0.25"/>
    <row r="540" customFormat="1" ht="15" x14ac:dyDescent="0.25"/>
    <row r="541" customFormat="1" ht="15" x14ac:dyDescent="0.25"/>
    <row r="542" customFormat="1" ht="15" x14ac:dyDescent="0.25"/>
    <row r="543" customFormat="1" ht="15" x14ac:dyDescent="0.25"/>
    <row r="544" customFormat="1" ht="15" x14ac:dyDescent="0.25"/>
    <row r="545" customFormat="1" ht="15" x14ac:dyDescent="0.25"/>
    <row r="546" customFormat="1" ht="15" x14ac:dyDescent="0.25"/>
  </sheetData>
  <mergeCells count="1">
    <mergeCell ref="C32:G3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0"/>
  <sheetViews>
    <sheetView workbookViewId="0">
      <selection activeCell="E6" sqref="E6"/>
    </sheetView>
  </sheetViews>
  <sheetFormatPr baseColWidth="10" defaultRowHeight="15" x14ac:dyDescent="0.25"/>
  <cols>
    <col min="1" max="1" width="31.28515625" customWidth="1"/>
    <col min="2" max="2" width="21.85546875" customWidth="1"/>
    <col min="3" max="3" width="18.140625" customWidth="1"/>
    <col min="4" max="4" width="16.5703125" customWidth="1"/>
    <col min="6" max="6" width="13.7109375" customWidth="1"/>
    <col min="9" max="9" width="29.7109375" customWidth="1"/>
    <col min="10" max="10" width="16.5703125" customWidth="1"/>
    <col min="11" max="11" width="17.5703125" customWidth="1"/>
  </cols>
  <sheetData>
    <row r="1" spans="1:11" x14ac:dyDescent="0.25">
      <c r="A1" s="74" t="s">
        <v>88</v>
      </c>
    </row>
    <row r="2" spans="1:11" ht="15.75" customHeight="1" x14ac:dyDescent="0.25">
      <c r="A2" s="125" t="s">
        <v>89</v>
      </c>
      <c r="B2" s="125"/>
      <c r="C2" s="125"/>
      <c r="D2" s="125"/>
      <c r="E2" s="125"/>
      <c r="F2" s="125"/>
    </row>
    <row r="3" spans="1:11" ht="15.75" customHeight="1" x14ac:dyDescent="0.25">
      <c r="A3" s="125" t="s">
        <v>90</v>
      </c>
      <c r="B3" s="125"/>
      <c r="C3" s="125"/>
      <c r="D3" s="125"/>
      <c r="E3" s="125"/>
      <c r="F3" s="125"/>
    </row>
    <row r="4" spans="1:11" ht="15" customHeight="1" x14ac:dyDescent="0.25">
      <c r="A4" s="126" t="s">
        <v>5</v>
      </c>
      <c r="B4" s="126"/>
      <c r="C4" s="126"/>
      <c r="D4" s="126"/>
      <c r="E4" s="126"/>
      <c r="F4" s="126"/>
    </row>
    <row r="5" spans="1:11" ht="24" x14ac:dyDescent="0.25">
      <c r="A5" s="75" t="s">
        <v>40</v>
      </c>
      <c r="B5" s="76">
        <v>2018</v>
      </c>
      <c r="C5" s="76">
        <v>2017</v>
      </c>
      <c r="D5" s="77" t="s">
        <v>91</v>
      </c>
      <c r="E5" s="77" t="s">
        <v>92</v>
      </c>
      <c r="F5" s="105" t="s">
        <v>93</v>
      </c>
    </row>
    <row r="6" spans="1:11" ht="15.75" x14ac:dyDescent="0.25">
      <c r="A6" s="78" t="s">
        <v>94</v>
      </c>
      <c r="B6" s="79">
        <v>3992758</v>
      </c>
      <c r="C6" s="79">
        <v>3721241</v>
      </c>
      <c r="D6" s="80">
        <f>B6-C6</f>
        <v>271517</v>
      </c>
      <c r="E6" s="81">
        <f>(D6/C6 )*100</f>
        <v>7.2964099879583184</v>
      </c>
      <c r="F6" s="82"/>
    </row>
    <row r="7" spans="1:11" ht="15.75" x14ac:dyDescent="0.25">
      <c r="A7" s="78" t="s">
        <v>95</v>
      </c>
      <c r="B7" s="79">
        <v>2680298</v>
      </c>
      <c r="C7" s="79">
        <v>2499965</v>
      </c>
      <c r="D7" s="80">
        <f>B7-C7</f>
        <v>180333</v>
      </c>
      <c r="E7" s="81">
        <f>(D7/C7 )*100</f>
        <v>7.21342098789383</v>
      </c>
      <c r="F7" s="83">
        <f>C7/B7*100</f>
        <v>93.271904840431915</v>
      </c>
    </row>
    <row r="8" spans="1:11" ht="15.75" x14ac:dyDescent="0.25">
      <c r="A8" s="84" t="s">
        <v>96</v>
      </c>
      <c r="B8" s="79">
        <v>801395</v>
      </c>
      <c r="C8" s="79">
        <v>726959</v>
      </c>
      <c r="D8" s="80">
        <f t="shared" ref="D8:D15" si="0">B8-C8</f>
        <v>74436</v>
      </c>
      <c r="E8" s="81">
        <f t="shared" ref="E8:E14" si="1">(D8/C8 )*100</f>
        <v>10.239367006942619</v>
      </c>
      <c r="F8" s="83">
        <f>C8/B8*100</f>
        <v>90.711696479264276</v>
      </c>
    </row>
    <row r="9" spans="1:11" ht="15.75" x14ac:dyDescent="0.25">
      <c r="A9" s="85" t="s">
        <v>97</v>
      </c>
      <c r="B9" s="79">
        <v>111509</v>
      </c>
      <c r="C9" s="79">
        <v>113989</v>
      </c>
      <c r="D9" s="80">
        <f t="shared" si="0"/>
        <v>-2480</v>
      </c>
      <c r="E9" s="81">
        <f>(D9/C9 )*100</f>
        <v>-2.1756485274894946</v>
      </c>
      <c r="F9" s="86"/>
    </row>
    <row r="10" spans="1:11" ht="15.75" x14ac:dyDescent="0.25">
      <c r="A10" s="78" t="s">
        <v>98</v>
      </c>
      <c r="B10" s="79">
        <v>85274</v>
      </c>
      <c r="C10" s="79">
        <v>69764</v>
      </c>
      <c r="D10" s="80">
        <f t="shared" si="0"/>
        <v>15510</v>
      </c>
      <c r="E10" s="81">
        <f t="shared" si="1"/>
        <v>22.232096783441317</v>
      </c>
      <c r="F10" s="86"/>
    </row>
    <row r="11" spans="1:11" ht="15.75" x14ac:dyDescent="0.25">
      <c r="A11" s="78" t="s">
        <v>99</v>
      </c>
      <c r="B11" s="79">
        <v>314282</v>
      </c>
      <c r="C11" s="79">
        <v>310564</v>
      </c>
      <c r="D11" s="80">
        <f t="shared" si="0"/>
        <v>3718</v>
      </c>
      <c r="E11" s="81">
        <f t="shared" si="1"/>
        <v>1.1971767493978696</v>
      </c>
      <c r="F11" s="86"/>
    </row>
    <row r="12" spans="1:11" ht="16.5" thickBot="1" x14ac:dyDescent="0.3">
      <c r="A12" s="78" t="s">
        <v>100</v>
      </c>
      <c r="B12" s="79">
        <v>163708</v>
      </c>
      <c r="C12" s="79">
        <v>172446</v>
      </c>
      <c r="D12" s="80">
        <f t="shared" si="0"/>
        <v>-8738</v>
      </c>
      <c r="E12" s="81">
        <f t="shared" si="1"/>
        <v>-5.067093466940376</v>
      </c>
      <c r="F12" s="86"/>
      <c r="I12" s="87" t="s">
        <v>40</v>
      </c>
      <c r="J12" s="88">
        <v>2018</v>
      </c>
      <c r="K12" s="88">
        <v>2017</v>
      </c>
    </row>
    <row r="13" spans="1:11" ht="16.5" thickTop="1" x14ac:dyDescent="0.25">
      <c r="A13" s="78" t="s">
        <v>101</v>
      </c>
      <c r="B13" s="79">
        <v>150574</v>
      </c>
      <c r="C13" s="79">
        <v>138118</v>
      </c>
      <c r="D13" s="80">
        <f t="shared" si="0"/>
        <v>12456</v>
      </c>
      <c r="E13" s="81">
        <f t="shared" si="1"/>
        <v>9.0183755918851993</v>
      </c>
      <c r="F13" s="86"/>
      <c r="I13" s="89" t="s">
        <v>94</v>
      </c>
      <c r="J13" s="90">
        <v>3992758</v>
      </c>
      <c r="K13" s="90">
        <v>3721241</v>
      </c>
    </row>
    <row r="14" spans="1:11" ht="15.75" x14ac:dyDescent="0.25">
      <c r="A14" s="78" t="s">
        <v>102</v>
      </c>
      <c r="B14" s="79">
        <v>92300</v>
      </c>
      <c r="C14" s="79">
        <v>88634</v>
      </c>
      <c r="D14" s="80">
        <f t="shared" si="0"/>
        <v>3666</v>
      </c>
      <c r="E14" s="81">
        <f t="shared" si="1"/>
        <v>4.1361102962745671</v>
      </c>
      <c r="F14" s="86"/>
      <c r="I14" s="89" t="s">
        <v>95</v>
      </c>
      <c r="J14" s="90">
        <v>2680298</v>
      </c>
      <c r="K14" s="90">
        <v>2499965</v>
      </c>
    </row>
    <row r="15" spans="1:11" ht="15.75" x14ac:dyDescent="0.25">
      <c r="A15" s="91" t="s">
        <v>1</v>
      </c>
      <c r="B15" s="92">
        <v>58274</v>
      </c>
      <c r="C15" s="92">
        <v>49484</v>
      </c>
      <c r="D15" s="93">
        <f t="shared" si="0"/>
        <v>8790</v>
      </c>
      <c r="E15" s="94">
        <f>(D15/C15 )*100</f>
        <v>17.763317435938887</v>
      </c>
      <c r="F15" s="95"/>
      <c r="I15" s="89" t="s">
        <v>96</v>
      </c>
      <c r="J15" s="90">
        <v>801395</v>
      </c>
      <c r="K15" s="90">
        <v>726959</v>
      </c>
    </row>
    <row r="16" spans="1:11" ht="15.75" x14ac:dyDescent="0.25">
      <c r="I16" s="89" t="s">
        <v>97</v>
      </c>
      <c r="J16" s="90">
        <v>111509</v>
      </c>
      <c r="K16" s="90">
        <v>113989</v>
      </c>
    </row>
    <row r="17" spans="1:11" ht="15.75" x14ac:dyDescent="0.25">
      <c r="I17" s="89" t="s">
        <v>98</v>
      </c>
      <c r="J17" s="90">
        <v>85274</v>
      </c>
      <c r="K17" s="90">
        <v>69764</v>
      </c>
    </row>
    <row r="18" spans="1:11" ht="15.75" x14ac:dyDescent="0.25">
      <c r="A18" s="96" t="s">
        <v>103</v>
      </c>
      <c r="I18" s="89" t="s">
        <v>99</v>
      </c>
      <c r="J18" s="90">
        <v>314282</v>
      </c>
      <c r="K18" s="90">
        <v>310564</v>
      </c>
    </row>
    <row r="19" spans="1:11" ht="15.75" x14ac:dyDescent="0.25">
      <c r="I19" s="89" t="s">
        <v>100</v>
      </c>
      <c r="J19" s="90">
        <v>163708</v>
      </c>
      <c r="K19" s="90">
        <v>172446</v>
      </c>
    </row>
    <row r="20" spans="1:11" ht="15.75" x14ac:dyDescent="0.25">
      <c r="A20" s="75" t="s">
        <v>40</v>
      </c>
      <c r="B20" s="76">
        <v>2018</v>
      </c>
      <c r="C20" s="76" t="s">
        <v>0</v>
      </c>
      <c r="D20" s="76">
        <v>2017</v>
      </c>
      <c r="E20" s="97" t="s">
        <v>0</v>
      </c>
      <c r="I20" s="89" t="s">
        <v>101</v>
      </c>
      <c r="J20" s="90">
        <v>150574</v>
      </c>
      <c r="K20" s="90">
        <v>138118</v>
      </c>
    </row>
    <row r="21" spans="1:11" ht="15.75" x14ac:dyDescent="0.25">
      <c r="A21" s="78" t="s">
        <v>94</v>
      </c>
      <c r="B21" s="79">
        <v>3992758</v>
      </c>
      <c r="C21" s="98">
        <f>B21/B21*100</f>
        <v>100</v>
      </c>
      <c r="D21" s="79">
        <v>3721241</v>
      </c>
      <c r="E21" s="82">
        <f>D21/$D$21*100</f>
        <v>100</v>
      </c>
      <c r="I21" s="89" t="s">
        <v>102</v>
      </c>
      <c r="J21" s="90">
        <v>92300</v>
      </c>
      <c r="K21" s="90">
        <v>88634</v>
      </c>
    </row>
    <row r="22" spans="1:11" ht="16.5" thickBot="1" x14ac:dyDescent="0.3">
      <c r="A22" s="78" t="s">
        <v>95</v>
      </c>
      <c r="B22" s="79">
        <v>2680298</v>
      </c>
      <c r="C22" s="99">
        <f>B22/$B$21*100</f>
        <v>67.128987031019662</v>
      </c>
      <c r="D22" s="79">
        <v>2499965</v>
      </c>
      <c r="E22" s="100">
        <f t="shared" ref="E22:E30" si="2">D22/$D$21*100</f>
        <v>67.180948506156952</v>
      </c>
      <c r="I22" s="101" t="s">
        <v>1</v>
      </c>
      <c r="J22" s="102">
        <v>58274</v>
      </c>
      <c r="K22" s="102">
        <v>49484</v>
      </c>
    </row>
    <row r="23" spans="1:11" ht="16.5" thickTop="1" x14ac:dyDescent="0.25">
      <c r="A23" s="84" t="s">
        <v>96</v>
      </c>
      <c r="B23" s="79">
        <v>801395</v>
      </c>
      <c r="C23" s="99">
        <f t="shared" ref="C23:C29" si="3">B23/$B$21*100</f>
        <v>20.07121393282538</v>
      </c>
      <c r="D23" s="79">
        <v>726959</v>
      </c>
      <c r="E23" s="100">
        <f t="shared" si="2"/>
        <v>19.535391553516689</v>
      </c>
    </row>
    <row r="24" spans="1:11" ht="15.75" x14ac:dyDescent="0.25">
      <c r="A24" s="85" t="s">
        <v>97</v>
      </c>
      <c r="B24" s="79">
        <v>111509</v>
      </c>
      <c r="C24" s="99">
        <f t="shared" si="3"/>
        <v>2.7927813305990496</v>
      </c>
      <c r="D24" s="79">
        <v>113989</v>
      </c>
      <c r="E24" s="100">
        <f t="shared" si="2"/>
        <v>3.0631985404868969</v>
      </c>
    </row>
    <row r="25" spans="1:11" ht="15.75" x14ac:dyDescent="0.25">
      <c r="A25" s="78" t="s">
        <v>98</v>
      </c>
      <c r="B25" s="79">
        <v>85274</v>
      </c>
      <c r="C25" s="99">
        <f t="shared" si="3"/>
        <v>2.1357167151127112</v>
      </c>
      <c r="D25" s="79">
        <v>69764</v>
      </c>
      <c r="E25" s="100">
        <f t="shared" si="2"/>
        <v>1.8747509231463375</v>
      </c>
    </row>
    <row r="26" spans="1:11" ht="15.75" x14ac:dyDescent="0.25">
      <c r="A26" s="78" t="s">
        <v>99</v>
      </c>
      <c r="B26" s="79">
        <v>314282</v>
      </c>
      <c r="C26" s="99">
        <f t="shared" si="3"/>
        <v>7.8713009904431974</v>
      </c>
      <c r="D26" s="79">
        <v>310564</v>
      </c>
      <c r="E26" s="100">
        <f t="shared" si="2"/>
        <v>8.3457104766931245</v>
      </c>
    </row>
    <row r="27" spans="1:11" ht="15.75" x14ac:dyDescent="0.25">
      <c r="A27" s="78" t="s">
        <v>100</v>
      </c>
      <c r="B27" s="79">
        <v>163708</v>
      </c>
      <c r="C27" s="99">
        <f t="shared" si="3"/>
        <v>4.1001232731861039</v>
      </c>
      <c r="D27" s="79">
        <v>172446</v>
      </c>
      <c r="E27" s="100">
        <f t="shared" si="2"/>
        <v>4.6340992158261178</v>
      </c>
    </row>
    <row r="28" spans="1:11" ht="15.75" x14ac:dyDescent="0.25">
      <c r="A28" s="78" t="s">
        <v>101</v>
      </c>
      <c r="B28" s="79">
        <v>150574</v>
      </c>
      <c r="C28" s="99">
        <f t="shared" si="3"/>
        <v>3.7711777172570939</v>
      </c>
      <c r="D28" s="79">
        <v>138118</v>
      </c>
      <c r="E28" s="100">
        <f t="shared" si="2"/>
        <v>3.7116112608670067</v>
      </c>
    </row>
    <row r="29" spans="1:11" ht="15.75" x14ac:dyDescent="0.25">
      <c r="A29" s="78" t="s">
        <v>102</v>
      </c>
      <c r="B29" s="79">
        <v>92300</v>
      </c>
      <c r="C29" s="99">
        <f t="shared" si="3"/>
        <v>2.31168530624696</v>
      </c>
      <c r="D29" s="79">
        <v>88634</v>
      </c>
      <c r="E29" s="100">
        <f t="shared" si="2"/>
        <v>2.3818398217153902</v>
      </c>
    </row>
    <row r="30" spans="1:11" ht="15.75" x14ac:dyDescent="0.25">
      <c r="A30" s="91" t="s">
        <v>1</v>
      </c>
      <c r="B30" s="92">
        <v>58274</v>
      </c>
      <c r="C30" s="103">
        <f>B30/$B$21*100</f>
        <v>1.4594924110101337</v>
      </c>
      <c r="D30" s="92">
        <v>49484</v>
      </c>
      <c r="E30" s="104">
        <f t="shared" si="2"/>
        <v>1.3297714391516164</v>
      </c>
    </row>
  </sheetData>
  <mergeCells count="3">
    <mergeCell ref="A2:F2"/>
    <mergeCell ref="A3:F3"/>
    <mergeCell ref="A4:F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92"/>
  <sheetViews>
    <sheetView topLeftCell="N37" zoomScaleNormal="100" workbookViewId="0">
      <selection activeCell="U54" sqref="U54"/>
    </sheetView>
  </sheetViews>
  <sheetFormatPr baseColWidth="10" defaultColWidth="11.5703125" defaultRowHeight="15" x14ac:dyDescent="0.25"/>
  <cols>
    <col min="1" max="1" width="33.85546875" customWidth="1"/>
    <col min="2" max="2" width="14.7109375" customWidth="1"/>
    <col min="4" max="4" width="2.28515625" customWidth="1"/>
    <col min="5" max="5" width="14.7109375" customWidth="1"/>
    <col min="6" max="6" width="14.42578125" customWidth="1"/>
    <col min="7" max="7" width="1.42578125" customWidth="1"/>
    <col min="8" max="8" width="27.7109375" customWidth="1"/>
    <col min="10" max="10" width="13.28515625" customWidth="1"/>
    <col min="11" max="11" width="13.28515625" bestFit="1" customWidth="1"/>
    <col min="12" max="12" width="12.5703125" customWidth="1"/>
  </cols>
  <sheetData>
    <row r="1" spans="1:13" ht="24" customHeight="1" thickBot="1" x14ac:dyDescent="0.3">
      <c r="A1" s="136" t="s">
        <v>37</v>
      </c>
      <c r="B1" s="136"/>
      <c r="C1" s="136"/>
      <c r="D1" s="72"/>
      <c r="E1" s="138" t="s">
        <v>73</v>
      </c>
      <c r="F1" s="138"/>
      <c r="G1" s="73"/>
      <c r="H1" s="132" t="s">
        <v>38</v>
      </c>
      <c r="I1" s="132"/>
      <c r="J1" s="132"/>
      <c r="K1" s="132"/>
      <c r="L1" s="132"/>
      <c r="M1" s="132"/>
    </row>
    <row r="2" spans="1:13" ht="6.75" customHeight="1" x14ac:dyDescent="0.25">
      <c r="A2" s="133"/>
      <c r="B2" s="133"/>
      <c r="C2" s="133"/>
      <c r="D2" s="37"/>
      <c r="E2" s="3"/>
      <c r="H2" s="134"/>
      <c r="I2" s="134"/>
      <c r="J2" s="134"/>
      <c r="K2" s="134"/>
      <c r="L2" s="134"/>
      <c r="M2" s="134"/>
    </row>
    <row r="3" spans="1:13" x14ac:dyDescent="0.25">
      <c r="A3" s="131" t="s">
        <v>3</v>
      </c>
      <c r="B3" s="131"/>
      <c r="C3" s="131"/>
      <c r="D3" s="39"/>
      <c r="E3" s="3"/>
      <c r="H3" s="131" t="s">
        <v>3</v>
      </c>
      <c r="I3" s="131"/>
      <c r="J3" s="131"/>
      <c r="K3" s="131"/>
      <c r="L3" s="131"/>
      <c r="M3" s="131"/>
    </row>
    <row r="4" spans="1:13" ht="25.5" x14ac:dyDescent="0.25">
      <c r="A4" s="131" t="s">
        <v>5</v>
      </c>
      <c r="B4" s="131"/>
      <c r="C4" s="131"/>
      <c r="D4" s="39"/>
      <c r="E4" s="50" t="s">
        <v>84</v>
      </c>
      <c r="F4" s="50" t="s">
        <v>85</v>
      </c>
      <c r="G4" s="50"/>
      <c r="H4" s="131" t="s">
        <v>4</v>
      </c>
      <c r="I4" s="131"/>
      <c r="J4" s="131"/>
      <c r="K4" s="131"/>
      <c r="L4" s="131"/>
      <c r="M4" s="131"/>
    </row>
    <row r="5" spans="1:13" x14ac:dyDescent="0.25">
      <c r="E5" s="3"/>
      <c r="H5" s="131" t="s">
        <v>5</v>
      </c>
      <c r="I5" s="131"/>
      <c r="J5" s="131"/>
      <c r="K5" s="131"/>
      <c r="L5" s="131"/>
      <c r="M5" s="131"/>
    </row>
    <row r="6" spans="1:13" ht="8.25" customHeight="1" x14ac:dyDescent="0.25">
      <c r="A6" s="135"/>
      <c r="B6" s="135"/>
      <c r="C6" s="135"/>
      <c r="D6" s="38"/>
      <c r="H6" s="135"/>
      <c r="I6" s="135"/>
      <c r="J6" s="135"/>
      <c r="K6" s="135"/>
      <c r="L6" s="135"/>
      <c r="M6" s="135"/>
    </row>
    <row r="7" spans="1:13" ht="20.100000000000001" customHeight="1" x14ac:dyDescent="0.25">
      <c r="A7" s="4" t="s">
        <v>6</v>
      </c>
      <c r="B7" s="17" t="s">
        <v>30</v>
      </c>
      <c r="C7" s="17" t="s">
        <v>31</v>
      </c>
      <c r="D7" s="17"/>
      <c r="E7" s="17"/>
      <c r="H7" s="24" t="s">
        <v>6</v>
      </c>
      <c r="I7" s="25"/>
      <c r="J7" s="26" t="s">
        <v>30</v>
      </c>
      <c r="K7" s="27" t="s">
        <v>0</v>
      </c>
      <c r="L7" s="26" t="s">
        <v>31</v>
      </c>
      <c r="M7" s="27" t="s">
        <v>0</v>
      </c>
    </row>
    <row r="8" spans="1:13" ht="20.100000000000001" customHeight="1" x14ac:dyDescent="0.25">
      <c r="A8" s="4" t="s">
        <v>7</v>
      </c>
      <c r="H8" s="4" t="s">
        <v>7</v>
      </c>
    </row>
    <row r="9" spans="1:13" ht="20.100000000000001" customHeight="1" x14ac:dyDescent="0.25">
      <c r="A9" s="5" t="s">
        <v>8</v>
      </c>
      <c r="B9" s="8">
        <v>200</v>
      </c>
      <c r="C9" s="6">
        <v>150</v>
      </c>
      <c r="D9" s="6"/>
      <c r="E9" s="8">
        <f>B9-C9</f>
        <v>50</v>
      </c>
      <c r="F9" s="66">
        <f>E9/C9</f>
        <v>0.33333333333333331</v>
      </c>
      <c r="H9" s="5" t="s">
        <v>8</v>
      </c>
      <c r="I9" s="4"/>
      <c r="J9" s="8">
        <v>200</v>
      </c>
      <c r="K9" s="23">
        <f>(J9/$J$19)*100</f>
        <v>8.3333333333333321</v>
      </c>
      <c r="L9" s="6">
        <v>150</v>
      </c>
      <c r="M9" s="23">
        <f>(L9/$L$19)*100</f>
        <v>7.1428571428571423</v>
      </c>
    </row>
    <row r="10" spans="1:13" ht="20.100000000000001" customHeight="1" x14ac:dyDescent="0.25">
      <c r="A10" s="5" t="s">
        <v>9</v>
      </c>
      <c r="B10" s="8">
        <v>600</v>
      </c>
      <c r="C10" s="6">
        <v>300</v>
      </c>
      <c r="D10" s="6"/>
      <c r="E10" s="8">
        <f>B10-C10</f>
        <v>300</v>
      </c>
      <c r="F10" s="66">
        <f t="shared" ref="F10:F31" si="0">E10/C10</f>
        <v>1</v>
      </c>
      <c r="H10" s="5" t="s">
        <v>9</v>
      </c>
      <c r="J10" s="8">
        <v>600</v>
      </c>
      <c r="K10" s="23">
        <f>(J10/$J$19)*100</f>
        <v>25</v>
      </c>
      <c r="L10" s="6">
        <v>300</v>
      </c>
      <c r="M10" s="23">
        <f t="shared" ref="M10:M19" si="1">(L10/$L$19)*100</f>
        <v>14.285714285714285</v>
      </c>
    </row>
    <row r="11" spans="1:13" ht="20.100000000000001" customHeight="1" x14ac:dyDescent="0.25">
      <c r="A11" s="5" t="s">
        <v>10</v>
      </c>
      <c r="B11" s="14">
        <v>600</v>
      </c>
      <c r="C11" s="15">
        <v>700</v>
      </c>
      <c r="D11" s="71"/>
      <c r="E11" s="14">
        <f>B11-C11</f>
        <v>-100</v>
      </c>
      <c r="F11" s="66">
        <f t="shared" si="0"/>
        <v>-0.14285714285714285</v>
      </c>
      <c r="H11" s="5" t="s">
        <v>10</v>
      </c>
      <c r="J11" s="14">
        <v>600</v>
      </c>
      <c r="K11" s="23">
        <f t="shared" ref="K11:K18" si="2">(J11/$J$19)*100</f>
        <v>25</v>
      </c>
      <c r="L11" s="15">
        <v>700</v>
      </c>
      <c r="M11" s="23">
        <f t="shared" si="1"/>
        <v>33.333333333333329</v>
      </c>
    </row>
    <row r="12" spans="1:13" ht="20.100000000000001" customHeight="1" x14ac:dyDescent="0.25">
      <c r="A12" s="4" t="s">
        <v>11</v>
      </c>
      <c r="B12" s="8">
        <f>SUM(B9:B11)</f>
        <v>1400</v>
      </c>
      <c r="C12" s="8">
        <f>SUM(C9:C11)</f>
        <v>1150</v>
      </c>
      <c r="D12" s="8"/>
      <c r="E12" s="16">
        <f>B12-C12</f>
        <v>250</v>
      </c>
      <c r="F12" s="66">
        <f t="shared" si="0"/>
        <v>0.21739130434782608</v>
      </c>
      <c r="H12" s="4" t="s">
        <v>11</v>
      </c>
      <c r="J12" s="8">
        <f>SUM(J9:J11)</f>
        <v>1400</v>
      </c>
      <c r="K12" s="23">
        <f>(J12/$J$19)*100</f>
        <v>58.333333333333336</v>
      </c>
      <c r="L12" s="8">
        <f>SUM(L9:L11)</f>
        <v>1150</v>
      </c>
      <c r="M12" s="23">
        <f t="shared" si="1"/>
        <v>54.761904761904766</v>
      </c>
    </row>
    <row r="13" spans="1:13" ht="20.100000000000001" customHeight="1" x14ac:dyDescent="0.25">
      <c r="A13" s="4" t="s">
        <v>12</v>
      </c>
      <c r="E13" s="8"/>
      <c r="F13" s="66"/>
      <c r="H13" s="4" t="s">
        <v>12</v>
      </c>
      <c r="K13" s="23"/>
      <c r="M13" s="23"/>
    </row>
    <row r="14" spans="1:13" ht="20.100000000000001" customHeight="1" x14ac:dyDescent="0.25">
      <c r="A14" s="5" t="s">
        <v>13</v>
      </c>
      <c r="B14" s="8">
        <v>900</v>
      </c>
      <c r="C14" s="8">
        <v>700</v>
      </c>
      <c r="D14" s="8"/>
      <c r="E14" s="8">
        <f>B14-C14</f>
        <v>200</v>
      </c>
      <c r="F14" s="66">
        <f t="shared" si="0"/>
        <v>0.2857142857142857</v>
      </c>
      <c r="H14" s="5" t="s">
        <v>13</v>
      </c>
      <c r="J14" s="8">
        <v>900</v>
      </c>
      <c r="K14" s="23">
        <f t="shared" si="2"/>
        <v>37.5</v>
      </c>
      <c r="L14" s="8">
        <v>700</v>
      </c>
      <c r="M14" s="23">
        <f t="shared" si="1"/>
        <v>33.333333333333329</v>
      </c>
    </row>
    <row r="15" spans="1:13" ht="20.100000000000001" customHeight="1" x14ac:dyDescent="0.25">
      <c r="A15" s="5" t="s">
        <v>14</v>
      </c>
      <c r="B15" s="14">
        <v>200</v>
      </c>
      <c r="C15" s="14">
        <v>150</v>
      </c>
      <c r="D15" s="44"/>
      <c r="E15" s="14">
        <f>B15-C15</f>
        <v>50</v>
      </c>
      <c r="F15" s="66">
        <f t="shared" si="0"/>
        <v>0.33333333333333331</v>
      </c>
      <c r="H15" s="5" t="s">
        <v>14</v>
      </c>
      <c r="J15" s="14">
        <v>200</v>
      </c>
      <c r="K15" s="23">
        <f t="shared" si="2"/>
        <v>8.3333333333333321</v>
      </c>
      <c r="L15" s="14">
        <v>150</v>
      </c>
      <c r="M15" s="23">
        <f t="shared" si="1"/>
        <v>7.1428571428571423</v>
      </c>
    </row>
    <row r="16" spans="1:13" ht="20.100000000000001" customHeight="1" x14ac:dyDescent="0.25">
      <c r="A16" s="4" t="s">
        <v>15</v>
      </c>
      <c r="B16" s="8">
        <f>B14-B15</f>
        <v>700</v>
      </c>
      <c r="C16" s="8">
        <v>550</v>
      </c>
      <c r="D16" s="8"/>
      <c r="E16" s="16">
        <f>B16-C16</f>
        <v>150</v>
      </c>
      <c r="F16" s="66">
        <f t="shared" si="0"/>
        <v>0.27272727272727271</v>
      </c>
      <c r="H16" s="4" t="s">
        <v>15</v>
      </c>
      <c r="J16" s="8">
        <f>J14-J15</f>
        <v>700</v>
      </c>
      <c r="K16" s="23">
        <f t="shared" si="2"/>
        <v>29.166666666666668</v>
      </c>
      <c r="L16" s="8">
        <v>550</v>
      </c>
      <c r="M16" s="23">
        <f t="shared" si="1"/>
        <v>26.190476190476193</v>
      </c>
    </row>
    <row r="17" spans="1:13" ht="20.100000000000001" customHeight="1" x14ac:dyDescent="0.25">
      <c r="A17" s="4" t="s">
        <v>16</v>
      </c>
      <c r="E17" s="8"/>
      <c r="F17" s="66"/>
      <c r="H17" s="4" t="s">
        <v>16</v>
      </c>
      <c r="K17" s="23"/>
      <c r="M17" s="23"/>
    </row>
    <row r="18" spans="1:13" ht="20.100000000000001" customHeight="1" x14ac:dyDescent="0.25">
      <c r="A18" s="5" t="s">
        <v>17</v>
      </c>
      <c r="B18" s="14">
        <v>300</v>
      </c>
      <c r="C18" s="14">
        <v>400</v>
      </c>
      <c r="D18" s="44"/>
      <c r="E18" s="14">
        <f>B18-C18</f>
        <v>-100</v>
      </c>
      <c r="F18" s="66">
        <f t="shared" si="0"/>
        <v>-0.25</v>
      </c>
      <c r="H18" s="5" t="s">
        <v>17</v>
      </c>
      <c r="J18" s="14">
        <v>300</v>
      </c>
      <c r="K18" s="23">
        <f t="shared" si="2"/>
        <v>12.5</v>
      </c>
      <c r="L18" s="14">
        <v>400</v>
      </c>
      <c r="M18" s="23">
        <f t="shared" si="1"/>
        <v>19.047619047619047</v>
      </c>
    </row>
    <row r="19" spans="1:13" ht="20.100000000000001" customHeight="1" x14ac:dyDescent="0.25">
      <c r="A19" s="4" t="s">
        <v>32</v>
      </c>
      <c r="B19" s="16">
        <f>B12+B16+B18</f>
        <v>2400</v>
      </c>
      <c r="C19" s="16">
        <f>C12+C16+C18</f>
        <v>2100</v>
      </c>
      <c r="D19" s="16"/>
      <c r="E19" s="16">
        <f>B19-C19</f>
        <v>300</v>
      </c>
      <c r="F19" s="66">
        <f t="shared" si="0"/>
        <v>0.14285714285714285</v>
      </c>
      <c r="H19" s="4" t="s">
        <v>18</v>
      </c>
      <c r="I19" s="4"/>
      <c r="J19" s="16">
        <f>J12+J16+J18</f>
        <v>2400</v>
      </c>
      <c r="K19" s="23">
        <f>(J19/$J$19)*100</f>
        <v>100</v>
      </c>
      <c r="L19" s="16">
        <f>L12+L16+L18</f>
        <v>2100</v>
      </c>
      <c r="M19" s="23">
        <f t="shared" si="1"/>
        <v>100</v>
      </c>
    </row>
    <row r="20" spans="1:13" ht="20.100000000000001" customHeight="1" x14ac:dyDescent="0.25">
      <c r="A20" s="4" t="s">
        <v>19</v>
      </c>
      <c r="E20" s="8"/>
      <c r="F20" s="66"/>
      <c r="H20" s="4" t="s">
        <v>19</v>
      </c>
      <c r="K20" s="18"/>
      <c r="M20" s="18"/>
    </row>
    <row r="21" spans="1:13" ht="20.100000000000001" customHeight="1" x14ac:dyDescent="0.25">
      <c r="A21" s="4" t="s">
        <v>20</v>
      </c>
      <c r="E21" s="8"/>
      <c r="F21" s="66"/>
      <c r="H21" s="4" t="s">
        <v>20</v>
      </c>
      <c r="K21" s="18"/>
      <c r="M21" s="18"/>
    </row>
    <row r="22" spans="1:13" ht="20.100000000000001" customHeight="1" x14ac:dyDescent="0.25">
      <c r="A22" s="5" t="s">
        <v>21</v>
      </c>
      <c r="B22" s="6">
        <v>800</v>
      </c>
      <c r="C22" s="6">
        <v>400</v>
      </c>
      <c r="D22" s="6"/>
      <c r="E22" s="8">
        <f>B22-C22</f>
        <v>400</v>
      </c>
      <c r="F22" s="66">
        <f t="shared" si="0"/>
        <v>1</v>
      </c>
      <c r="H22" s="5" t="s">
        <v>21</v>
      </c>
      <c r="J22" s="6">
        <v>800</v>
      </c>
      <c r="K22" s="23">
        <f>(J22/$J$32)*100</f>
        <v>33.333333333333329</v>
      </c>
      <c r="L22" s="6">
        <v>400</v>
      </c>
      <c r="M22" s="23">
        <f>(L22/$L$32)*100</f>
        <v>19.047619047619047</v>
      </c>
    </row>
    <row r="23" spans="1:13" ht="20.100000000000001" customHeight="1" x14ac:dyDescent="0.25">
      <c r="A23" s="5" t="s">
        <v>22</v>
      </c>
      <c r="B23" s="15">
        <v>50</v>
      </c>
      <c r="C23" s="15">
        <v>100</v>
      </c>
      <c r="D23" s="71"/>
      <c r="E23" s="14">
        <f>B23-C23</f>
        <v>-50</v>
      </c>
      <c r="F23" s="66">
        <f t="shared" si="0"/>
        <v>-0.5</v>
      </c>
      <c r="H23" s="5" t="s">
        <v>22</v>
      </c>
      <c r="J23" s="15">
        <v>50</v>
      </c>
      <c r="K23" s="23">
        <f t="shared" ref="K23:K32" si="3">(J23/$J$32)*100</f>
        <v>2.083333333333333</v>
      </c>
      <c r="L23" s="15">
        <v>100</v>
      </c>
      <c r="M23" s="23">
        <f t="shared" ref="M23:M32" si="4">(L23/$L$32)*100</f>
        <v>4.7619047619047619</v>
      </c>
    </row>
    <row r="24" spans="1:13" ht="20.100000000000001" customHeight="1" x14ac:dyDescent="0.25">
      <c r="A24" s="4" t="s">
        <v>23</v>
      </c>
      <c r="B24" s="6">
        <f>B22+B23</f>
        <v>850</v>
      </c>
      <c r="C24" s="6">
        <f>C22+C23</f>
        <v>500</v>
      </c>
      <c r="D24" s="6"/>
      <c r="E24" s="16">
        <f>B24-C24</f>
        <v>350</v>
      </c>
      <c r="F24" s="66">
        <f t="shared" si="0"/>
        <v>0.7</v>
      </c>
      <c r="H24" s="4" t="s">
        <v>23</v>
      </c>
      <c r="J24" s="6">
        <f>J22+J23</f>
        <v>850</v>
      </c>
      <c r="K24" s="23">
        <f t="shared" si="3"/>
        <v>35.416666666666671</v>
      </c>
      <c r="L24" s="6">
        <f>L22+L23</f>
        <v>500</v>
      </c>
      <c r="M24" s="23">
        <f t="shared" si="4"/>
        <v>23.809523809523807</v>
      </c>
    </row>
    <row r="25" spans="1:13" ht="20.100000000000001" customHeight="1" x14ac:dyDescent="0.25">
      <c r="A25" s="4" t="s">
        <v>24</v>
      </c>
      <c r="E25" s="8"/>
      <c r="F25" s="66"/>
      <c r="H25" s="4" t="s">
        <v>24</v>
      </c>
      <c r="K25" s="23"/>
      <c r="M25" s="23"/>
    </row>
    <row r="26" spans="1:13" ht="20.100000000000001" customHeight="1" x14ac:dyDescent="0.25">
      <c r="A26" s="5" t="s">
        <v>25</v>
      </c>
      <c r="B26" s="6">
        <v>150</v>
      </c>
      <c r="C26" s="6">
        <v>500</v>
      </c>
      <c r="D26" s="6"/>
      <c r="E26" s="16">
        <f>B26-C26</f>
        <v>-350</v>
      </c>
      <c r="F26" s="66">
        <f t="shared" si="0"/>
        <v>-0.7</v>
      </c>
      <c r="H26" s="5" t="s">
        <v>25</v>
      </c>
      <c r="J26" s="15">
        <v>150</v>
      </c>
      <c r="K26" s="23">
        <f t="shared" si="3"/>
        <v>6.25</v>
      </c>
      <c r="L26" s="15">
        <v>500</v>
      </c>
      <c r="M26" s="23">
        <f t="shared" si="4"/>
        <v>23.809523809523807</v>
      </c>
    </row>
    <row r="27" spans="1:13" ht="20.100000000000001" customHeight="1" x14ac:dyDescent="0.25">
      <c r="A27" s="4" t="s">
        <v>26</v>
      </c>
      <c r="B27" s="6"/>
      <c r="C27" s="6"/>
      <c r="D27" s="6"/>
      <c r="E27" s="8"/>
      <c r="F27" s="66"/>
      <c r="H27" s="4" t="s">
        <v>48</v>
      </c>
      <c r="J27" s="6">
        <f>J24+J26</f>
        <v>1000</v>
      </c>
      <c r="K27" s="23">
        <f>K24+K26</f>
        <v>41.666666666666671</v>
      </c>
      <c r="L27" s="6">
        <f>L24+L26</f>
        <v>1000</v>
      </c>
      <c r="M27" s="23">
        <f>M24+M26</f>
        <v>47.619047619047613</v>
      </c>
    </row>
    <row r="28" spans="1:13" ht="20.100000000000001" customHeight="1" x14ac:dyDescent="0.25">
      <c r="A28" s="5" t="s">
        <v>27</v>
      </c>
      <c r="B28" s="6">
        <v>800</v>
      </c>
      <c r="C28" s="6">
        <v>700</v>
      </c>
      <c r="D28" s="6"/>
      <c r="E28" s="8">
        <f>B28-C28</f>
        <v>100</v>
      </c>
      <c r="F28" s="66">
        <f t="shared" si="0"/>
        <v>0.14285714285714285</v>
      </c>
      <c r="H28" s="4" t="s">
        <v>26</v>
      </c>
      <c r="I28" s="5"/>
      <c r="J28" s="6"/>
      <c r="K28" s="23"/>
      <c r="L28" s="6"/>
      <c r="M28" s="23"/>
    </row>
    <row r="29" spans="1:13" ht="20.100000000000001" customHeight="1" x14ac:dyDescent="0.25">
      <c r="A29" s="5" t="s">
        <v>1</v>
      </c>
      <c r="B29" s="6">
        <v>600</v>
      </c>
      <c r="C29" s="6">
        <v>400</v>
      </c>
      <c r="D29" s="6"/>
      <c r="E29" s="8">
        <f>B29-C29</f>
        <v>200</v>
      </c>
      <c r="F29" s="66">
        <f t="shared" si="0"/>
        <v>0.5</v>
      </c>
      <c r="H29" s="5" t="s">
        <v>27</v>
      </c>
      <c r="I29" s="4"/>
      <c r="J29" s="6">
        <v>800</v>
      </c>
      <c r="K29" s="23">
        <f t="shared" si="3"/>
        <v>33.333333333333329</v>
      </c>
      <c r="L29" s="6">
        <v>700</v>
      </c>
      <c r="M29" s="23">
        <f t="shared" si="4"/>
        <v>33.333333333333329</v>
      </c>
    </row>
    <row r="30" spans="1:13" ht="20.100000000000001" customHeight="1" x14ac:dyDescent="0.25">
      <c r="A30" s="4" t="s">
        <v>28</v>
      </c>
      <c r="B30" s="14">
        <v>1400</v>
      </c>
      <c r="C30" s="14">
        <v>1100</v>
      </c>
      <c r="D30" s="44"/>
      <c r="E30" s="14">
        <f>B30-C30</f>
        <v>300</v>
      </c>
      <c r="F30" s="66">
        <f t="shared" si="0"/>
        <v>0.27272727272727271</v>
      </c>
      <c r="H30" s="5" t="s">
        <v>1</v>
      </c>
      <c r="J30" s="6">
        <v>600</v>
      </c>
      <c r="K30" s="23">
        <f t="shared" si="3"/>
        <v>25</v>
      </c>
      <c r="L30" s="6">
        <v>400</v>
      </c>
      <c r="M30" s="23">
        <f t="shared" si="4"/>
        <v>19.047619047619047</v>
      </c>
    </row>
    <row r="31" spans="1:13" ht="20.100000000000001" customHeight="1" x14ac:dyDescent="0.25">
      <c r="A31" s="4" t="s">
        <v>33</v>
      </c>
      <c r="B31" s="16">
        <v>2400</v>
      </c>
      <c r="C31" s="16">
        <v>2100</v>
      </c>
      <c r="D31" s="16"/>
      <c r="E31" s="16">
        <f>B31-C31</f>
        <v>300</v>
      </c>
      <c r="F31" s="66">
        <f t="shared" si="0"/>
        <v>0.14285714285714285</v>
      </c>
      <c r="H31" s="4" t="s">
        <v>28</v>
      </c>
      <c r="J31" s="14">
        <v>1400</v>
      </c>
      <c r="K31" s="23">
        <f t="shared" si="3"/>
        <v>58.333333333333336</v>
      </c>
      <c r="L31" s="14">
        <v>1100</v>
      </c>
      <c r="M31" s="23">
        <f t="shared" si="4"/>
        <v>52.380952380952387</v>
      </c>
    </row>
    <row r="32" spans="1:13" ht="20.100000000000001" customHeight="1" x14ac:dyDescent="0.25">
      <c r="E32" s="16"/>
      <c r="H32" s="4" t="s">
        <v>29</v>
      </c>
      <c r="J32" s="16">
        <v>2400</v>
      </c>
      <c r="K32" s="23">
        <f t="shared" si="3"/>
        <v>100</v>
      </c>
      <c r="L32" s="16">
        <v>2100</v>
      </c>
      <c r="M32" s="23">
        <f t="shared" si="4"/>
        <v>100</v>
      </c>
    </row>
    <row r="33" spans="1:20" x14ac:dyDescent="0.25">
      <c r="A33" s="137"/>
      <c r="B33" s="137"/>
      <c r="C33" s="137"/>
      <c r="D33" s="113"/>
      <c r="E33" s="113"/>
      <c r="F33" s="114"/>
      <c r="G33" s="114"/>
      <c r="H33" s="135"/>
      <c r="I33" s="135"/>
      <c r="J33" s="135"/>
      <c r="K33" s="135"/>
      <c r="L33" s="135"/>
      <c r="M33" s="135"/>
    </row>
    <row r="34" spans="1:20" ht="13.5" customHeight="1" x14ac:dyDescent="0.25">
      <c r="A34" s="12"/>
      <c r="B34" s="12"/>
      <c r="C34" s="12"/>
      <c r="D34" s="12"/>
      <c r="E34" s="12"/>
      <c r="G34" s="114"/>
      <c r="H34" s="129" t="s">
        <v>34</v>
      </c>
      <c r="I34" s="129"/>
      <c r="J34" s="129"/>
      <c r="K34" s="129"/>
      <c r="L34" s="129"/>
      <c r="M34" s="129"/>
    </row>
    <row r="35" spans="1:20" x14ac:dyDescent="0.25">
      <c r="A35" s="12"/>
      <c r="B35" s="12"/>
      <c r="C35" s="12"/>
      <c r="D35" s="12"/>
      <c r="G35" s="114"/>
      <c r="H35" s="129"/>
      <c r="I35" s="129"/>
      <c r="J35" s="129"/>
      <c r="K35" s="129"/>
      <c r="L35" s="129"/>
      <c r="M35" s="129"/>
    </row>
    <row r="36" spans="1:20" x14ac:dyDescent="0.25">
      <c r="A36" s="112" t="s">
        <v>74</v>
      </c>
      <c r="D36" s="12"/>
      <c r="E36" s="13" t="s">
        <v>91</v>
      </c>
      <c r="F36" t="s">
        <v>92</v>
      </c>
      <c r="G36" s="114"/>
      <c r="H36" s="129"/>
      <c r="I36" s="129"/>
      <c r="J36" s="129"/>
      <c r="K36" s="129"/>
      <c r="L36" s="129"/>
      <c r="M36" s="129"/>
      <c r="N36" t="s">
        <v>121</v>
      </c>
    </row>
    <row r="37" spans="1:20" ht="20.100000000000001" customHeight="1" x14ac:dyDescent="0.25">
      <c r="A37" s="5" t="s">
        <v>116</v>
      </c>
      <c r="B37" s="117">
        <v>900</v>
      </c>
      <c r="C37" s="117">
        <v>800</v>
      </c>
      <c r="D37" s="12"/>
      <c r="E37" s="120">
        <f>B37-C37</f>
        <v>100</v>
      </c>
      <c r="F37" s="121">
        <f>E37/C37</f>
        <v>0.125</v>
      </c>
      <c r="G37" s="114"/>
      <c r="H37" s="130" t="s">
        <v>40</v>
      </c>
      <c r="J37" s="1">
        <v>2017</v>
      </c>
      <c r="K37" s="20"/>
      <c r="L37" s="1">
        <v>2016</v>
      </c>
      <c r="N37" s="28" t="s">
        <v>124</v>
      </c>
      <c r="O37" s="28" t="s">
        <v>123</v>
      </c>
    </row>
    <row r="38" spans="1:20" ht="21" customHeight="1" x14ac:dyDescent="0.25">
      <c r="A38" s="5" t="s">
        <v>117</v>
      </c>
      <c r="B38" s="118">
        <v>200</v>
      </c>
      <c r="C38" s="118">
        <v>100</v>
      </c>
      <c r="D38" s="12"/>
      <c r="E38" s="120">
        <f>B38-C38</f>
        <v>100</v>
      </c>
      <c r="F38" s="121">
        <f t="shared" ref="F38:F42" si="5">E38/C38</f>
        <v>1</v>
      </c>
      <c r="G38" s="114"/>
      <c r="H38" s="130"/>
      <c r="J38" s="29" t="s">
        <v>35</v>
      </c>
      <c r="K38" s="28"/>
      <c r="L38" s="29" t="s">
        <v>2</v>
      </c>
      <c r="N38" s="66">
        <f>F12</f>
        <v>0.21739130434782608</v>
      </c>
      <c r="O38" s="66">
        <f>F24</f>
        <v>0.7</v>
      </c>
    </row>
    <row r="39" spans="1:20" ht="20.100000000000001" customHeight="1" x14ac:dyDescent="0.25">
      <c r="A39" s="5" t="s">
        <v>118</v>
      </c>
      <c r="B39" s="119">
        <v>700</v>
      </c>
      <c r="C39" s="117">
        <v>700</v>
      </c>
      <c r="D39" s="12"/>
      <c r="E39" s="120">
        <f>B39-C39</f>
        <v>0</v>
      </c>
      <c r="F39" s="121">
        <f t="shared" si="5"/>
        <v>0</v>
      </c>
      <c r="G39" s="114"/>
      <c r="H39" s="28" t="s">
        <v>9</v>
      </c>
      <c r="I39" s="28"/>
      <c r="J39" s="30">
        <f>K10</f>
        <v>25</v>
      </c>
      <c r="K39" s="28"/>
      <c r="L39" s="30">
        <f>M10</f>
        <v>14.285714285714285</v>
      </c>
    </row>
    <row r="40" spans="1:20" ht="20.100000000000001" customHeight="1" x14ac:dyDescent="0.25">
      <c r="A40" s="5" t="s">
        <v>119</v>
      </c>
      <c r="B40" s="117">
        <v>300</v>
      </c>
      <c r="C40" s="117">
        <v>300</v>
      </c>
      <c r="D40" s="12"/>
      <c r="E40" s="120">
        <f>B40-C40</f>
        <v>0</v>
      </c>
      <c r="F40" s="121">
        <f t="shared" si="5"/>
        <v>0</v>
      </c>
      <c r="G40" s="114"/>
      <c r="H40" s="28" t="s">
        <v>10</v>
      </c>
      <c r="I40" s="28"/>
      <c r="J40" s="30">
        <f>K11</f>
        <v>25</v>
      </c>
      <c r="K40" s="28"/>
      <c r="L40" s="30">
        <f>M11</f>
        <v>33.333333333333329</v>
      </c>
      <c r="N40" s="127" t="s">
        <v>122</v>
      </c>
      <c r="O40" s="127"/>
      <c r="P40" s="127"/>
      <c r="Q40" s="127"/>
      <c r="R40" s="127"/>
      <c r="S40" s="127"/>
      <c r="T40" s="127"/>
    </row>
    <row r="41" spans="1:20" ht="20.100000000000001" customHeight="1" x14ac:dyDescent="0.25">
      <c r="B41" s="81"/>
      <c r="C41" s="81"/>
      <c r="D41" s="12"/>
      <c r="E41" s="120"/>
      <c r="F41" s="121"/>
      <c r="G41" s="114"/>
      <c r="H41" s="28" t="s">
        <v>12</v>
      </c>
      <c r="I41" s="28"/>
      <c r="J41" s="31">
        <f>K16</f>
        <v>29.166666666666668</v>
      </c>
      <c r="K41" s="28"/>
      <c r="L41" s="31">
        <f>M16</f>
        <v>26.190476190476193</v>
      </c>
      <c r="N41" s="127"/>
      <c r="O41" s="127"/>
      <c r="P41" s="127"/>
      <c r="Q41" s="127"/>
      <c r="R41" s="127"/>
      <c r="S41" s="127"/>
      <c r="T41" s="127"/>
    </row>
    <row r="42" spans="1:20" ht="20.100000000000001" customHeight="1" x14ac:dyDescent="0.25">
      <c r="A42" s="4" t="s">
        <v>120</v>
      </c>
      <c r="B42" s="117">
        <v>400</v>
      </c>
      <c r="C42" s="117">
        <v>400</v>
      </c>
      <c r="D42" s="12"/>
      <c r="E42" s="120">
        <f t="shared" ref="E42" si="6">B42-C42</f>
        <v>0</v>
      </c>
      <c r="F42" s="121">
        <f t="shared" si="5"/>
        <v>0</v>
      </c>
      <c r="G42" s="114"/>
      <c r="H42" s="2" t="s">
        <v>36</v>
      </c>
      <c r="I42" s="2"/>
      <c r="J42" s="32">
        <f>SUM(J39:J41)</f>
        <v>79.166666666666671</v>
      </c>
      <c r="K42" s="2"/>
      <c r="L42" s="32">
        <f>SUM(L39:L41)</f>
        <v>73.80952380952381</v>
      </c>
      <c r="N42" s="127"/>
      <c r="O42" s="127"/>
      <c r="P42" s="127"/>
      <c r="Q42" s="127"/>
      <c r="R42" s="127"/>
      <c r="S42" s="127"/>
      <c r="T42" s="127"/>
    </row>
    <row r="43" spans="1:20" x14ac:dyDescent="0.25">
      <c r="A43" s="12"/>
      <c r="B43" s="12"/>
      <c r="C43" s="12"/>
      <c r="D43" s="12"/>
      <c r="E43" s="3"/>
      <c r="G43" s="114"/>
      <c r="N43" s="123"/>
      <c r="O43" s="123"/>
      <c r="P43" s="123"/>
      <c r="Q43" s="123"/>
      <c r="R43" s="123"/>
      <c r="S43" s="123"/>
    </row>
    <row r="44" spans="1:20" ht="15" customHeight="1" x14ac:dyDescent="0.25">
      <c r="A44" s="12"/>
      <c r="B44" s="12"/>
      <c r="C44" s="12"/>
      <c r="D44" s="12"/>
      <c r="E44" s="3"/>
      <c r="G44" s="114"/>
      <c r="H44" s="129" t="s">
        <v>39</v>
      </c>
      <c r="I44" s="129"/>
      <c r="J44" s="129"/>
      <c r="K44" s="129"/>
      <c r="L44" s="129"/>
      <c r="M44" s="129"/>
      <c r="N44" s="127" t="s">
        <v>125</v>
      </c>
      <c r="O44" s="127"/>
      <c r="P44" s="127"/>
      <c r="Q44" s="127"/>
      <c r="R44" s="127"/>
      <c r="S44" s="127"/>
      <c r="T44" s="127"/>
    </row>
    <row r="45" spans="1:20" x14ac:dyDescent="0.25">
      <c r="A45" s="112" t="s">
        <v>74</v>
      </c>
      <c r="D45" s="12"/>
      <c r="E45" s="3" t="s">
        <v>0</v>
      </c>
      <c r="F45" t="s">
        <v>0</v>
      </c>
      <c r="G45" s="114"/>
      <c r="H45" s="129"/>
      <c r="I45" s="129"/>
      <c r="J45" s="129"/>
      <c r="K45" s="129"/>
      <c r="L45" s="129"/>
      <c r="M45" s="129"/>
      <c r="N45" s="127"/>
      <c r="O45" s="127"/>
      <c r="P45" s="127"/>
      <c r="Q45" s="127"/>
      <c r="R45" s="127"/>
      <c r="S45" s="127"/>
      <c r="T45" s="127"/>
    </row>
    <row r="46" spans="1:20" x14ac:dyDescent="0.25">
      <c r="A46" s="5" t="s">
        <v>116</v>
      </c>
      <c r="B46" s="117">
        <v>900</v>
      </c>
      <c r="C46" s="117">
        <v>800</v>
      </c>
      <c r="D46" s="12"/>
      <c r="E46" s="122">
        <f>B46/$B$46</f>
        <v>1</v>
      </c>
      <c r="F46" s="121">
        <f>C46/$C$46</f>
        <v>1</v>
      </c>
      <c r="G46" s="114"/>
      <c r="H46" s="129"/>
      <c r="I46" s="129"/>
      <c r="J46" s="129"/>
      <c r="K46" s="129"/>
      <c r="L46" s="129"/>
      <c r="M46" s="129"/>
      <c r="N46" s="148"/>
      <c r="O46" s="148"/>
      <c r="P46" s="148"/>
      <c r="Q46" s="148"/>
      <c r="R46" s="148"/>
      <c r="S46" s="148"/>
    </row>
    <row r="47" spans="1:20" ht="15" customHeight="1" x14ac:dyDescent="0.25">
      <c r="A47" s="5" t="s">
        <v>117</v>
      </c>
      <c r="B47" s="118">
        <v>200</v>
      </c>
      <c r="C47" s="118">
        <v>100</v>
      </c>
      <c r="D47" s="12"/>
      <c r="E47" s="122">
        <f t="shared" ref="E47:E51" si="7">B47/$B$46</f>
        <v>0.22222222222222221</v>
      </c>
      <c r="F47" s="121">
        <f t="shared" ref="F47:F51" si="8">C47/$C$46</f>
        <v>0.125</v>
      </c>
      <c r="G47" s="114"/>
      <c r="N47" s="147" t="s">
        <v>126</v>
      </c>
      <c r="O47" s="147"/>
      <c r="P47" s="147"/>
      <c r="Q47" s="147"/>
      <c r="R47" s="147"/>
      <c r="S47" s="147"/>
      <c r="T47" s="147"/>
    </row>
    <row r="48" spans="1:20" x14ac:dyDescent="0.25">
      <c r="A48" s="5" t="s">
        <v>118</v>
      </c>
      <c r="B48" s="119">
        <v>700</v>
      </c>
      <c r="C48" s="117">
        <v>700</v>
      </c>
      <c r="D48" s="12"/>
      <c r="E48" s="122">
        <f t="shared" si="7"/>
        <v>0.77777777777777779</v>
      </c>
      <c r="F48" s="121">
        <f t="shared" si="8"/>
        <v>0.875</v>
      </c>
      <c r="G48" s="114"/>
      <c r="H48" s="130" t="s">
        <v>40</v>
      </c>
      <c r="J48" s="1">
        <v>2017</v>
      </c>
      <c r="K48" s="20"/>
      <c r="L48" s="1">
        <v>2016</v>
      </c>
      <c r="N48" s="147"/>
      <c r="O48" s="147"/>
      <c r="P48" s="147"/>
      <c r="Q48" s="147"/>
      <c r="R48" s="147"/>
      <c r="S48" s="147"/>
      <c r="T48" s="147"/>
    </row>
    <row r="49" spans="1:21" x14ac:dyDescent="0.25">
      <c r="A49" s="5" t="s">
        <v>119</v>
      </c>
      <c r="B49" s="117">
        <v>300</v>
      </c>
      <c r="C49" s="117">
        <v>300</v>
      </c>
      <c r="D49" s="12"/>
      <c r="E49" s="122">
        <f t="shared" si="7"/>
        <v>0.33333333333333331</v>
      </c>
      <c r="F49" s="121">
        <f t="shared" si="8"/>
        <v>0.375</v>
      </c>
      <c r="G49" s="114"/>
      <c r="H49" s="130"/>
      <c r="J49" s="29" t="s">
        <v>35</v>
      </c>
      <c r="K49" s="28"/>
      <c r="L49" s="29" t="s">
        <v>2</v>
      </c>
      <c r="N49" s="147"/>
      <c r="O49" s="147"/>
      <c r="P49" s="147"/>
      <c r="Q49" s="147"/>
      <c r="R49" s="147"/>
      <c r="S49" s="147"/>
      <c r="T49" s="147"/>
    </row>
    <row r="50" spans="1:21" x14ac:dyDescent="0.25">
      <c r="B50" s="81"/>
      <c r="C50" s="81"/>
      <c r="D50" s="12"/>
      <c r="E50" s="122">
        <f t="shared" si="7"/>
        <v>0</v>
      </c>
      <c r="F50" s="121">
        <f t="shared" si="8"/>
        <v>0</v>
      </c>
      <c r="G50" s="114"/>
      <c r="H50" t="s">
        <v>21</v>
      </c>
      <c r="J50" s="19">
        <f>K22</f>
        <v>33.333333333333329</v>
      </c>
      <c r="L50" s="19">
        <f>M22</f>
        <v>19.047619047619047</v>
      </c>
      <c r="N50" s="147"/>
      <c r="O50" s="147"/>
      <c r="P50" s="147"/>
      <c r="Q50" s="147"/>
      <c r="R50" s="147"/>
      <c r="S50" s="147"/>
      <c r="T50" s="147"/>
    </row>
    <row r="51" spans="1:21" x14ac:dyDescent="0.25">
      <c r="A51" s="4" t="s">
        <v>120</v>
      </c>
      <c r="B51" s="117">
        <v>400</v>
      </c>
      <c r="C51" s="117">
        <v>400</v>
      </c>
      <c r="E51" s="122">
        <f t="shared" si="7"/>
        <v>0.44444444444444442</v>
      </c>
      <c r="F51" s="121">
        <f t="shared" si="8"/>
        <v>0.5</v>
      </c>
      <c r="G51" s="114"/>
      <c r="H51" t="s">
        <v>41</v>
      </c>
      <c r="J51" s="21">
        <f>K29</f>
        <v>33.333333333333329</v>
      </c>
      <c r="L51" s="21">
        <f>M29</f>
        <v>33.333333333333329</v>
      </c>
      <c r="N51" s="148"/>
      <c r="O51" s="148"/>
      <c r="P51" s="148"/>
      <c r="Q51" s="148"/>
      <c r="R51" s="148"/>
      <c r="S51" s="148"/>
    </row>
    <row r="52" spans="1:21" x14ac:dyDescent="0.25">
      <c r="A52" s="4"/>
      <c r="G52" s="114"/>
      <c r="H52" s="20" t="s">
        <v>36</v>
      </c>
      <c r="I52" s="20"/>
      <c r="J52" s="22">
        <f>SUM(J50:J51)</f>
        <v>66.666666666666657</v>
      </c>
      <c r="K52" s="20"/>
      <c r="L52" s="22">
        <f>SUM(L50:L51)</f>
        <v>52.38095238095238</v>
      </c>
      <c r="N52" s="147" t="s">
        <v>127</v>
      </c>
      <c r="O52" s="147"/>
      <c r="P52" s="147"/>
      <c r="Q52" s="147"/>
      <c r="R52" s="147"/>
      <c r="S52" s="147"/>
    </row>
    <row r="53" spans="1:21" x14ac:dyDescent="0.25">
      <c r="A53" s="5"/>
      <c r="B53" s="6"/>
      <c r="C53" s="6"/>
      <c r="D53" s="6"/>
      <c r="E53" s="6"/>
      <c r="G53" s="114"/>
      <c r="N53" s="147"/>
      <c r="O53" s="147"/>
      <c r="P53" s="147"/>
      <c r="Q53" s="147"/>
      <c r="R53" s="147"/>
      <c r="S53" s="147"/>
    </row>
    <row r="54" spans="1:21" x14ac:dyDescent="0.25">
      <c r="A54" s="5"/>
      <c r="B54" s="6"/>
      <c r="C54" s="6"/>
      <c r="D54" s="6"/>
      <c r="E54" s="6"/>
      <c r="G54" s="114"/>
      <c r="H54" s="129" t="s">
        <v>42</v>
      </c>
      <c r="I54" s="129"/>
      <c r="J54" s="129"/>
      <c r="K54" s="129"/>
      <c r="L54" s="129"/>
      <c r="M54" s="129"/>
      <c r="N54" s="148"/>
      <c r="O54" s="148"/>
      <c r="P54" s="148"/>
      <c r="Q54" s="148"/>
      <c r="R54" s="148"/>
      <c r="S54" s="148"/>
    </row>
    <row r="55" spans="1:21" ht="15" customHeight="1" x14ac:dyDescent="0.25">
      <c r="A55" s="5"/>
      <c r="B55" s="7"/>
      <c r="C55" s="7"/>
      <c r="D55" s="7"/>
      <c r="E55" s="7"/>
      <c r="G55" s="114"/>
      <c r="H55" s="129"/>
      <c r="I55" s="129"/>
      <c r="J55" s="129"/>
      <c r="K55" s="129"/>
      <c r="L55" s="129"/>
      <c r="M55" s="129"/>
      <c r="N55" s="147" t="s">
        <v>128</v>
      </c>
      <c r="O55" s="147"/>
      <c r="P55" s="147"/>
      <c r="Q55" s="147"/>
      <c r="R55" s="147"/>
      <c r="S55" s="147"/>
      <c r="T55" s="147"/>
      <c r="U55" s="147"/>
    </row>
    <row r="56" spans="1:21" x14ac:dyDescent="0.25">
      <c r="A56" s="4"/>
      <c r="B56" s="8"/>
      <c r="C56" s="8"/>
      <c r="D56" s="8"/>
      <c r="E56" s="8"/>
      <c r="G56" s="114"/>
      <c r="H56" s="129"/>
      <c r="I56" s="129"/>
      <c r="J56" s="129"/>
      <c r="K56" s="129"/>
      <c r="L56" s="129"/>
      <c r="M56" s="129"/>
      <c r="N56" s="147"/>
      <c r="O56" s="147"/>
      <c r="P56" s="147"/>
      <c r="Q56" s="147"/>
      <c r="R56" s="147"/>
      <c r="S56" s="147"/>
      <c r="T56" s="147"/>
      <c r="U56" s="147"/>
    </row>
    <row r="57" spans="1:21" x14ac:dyDescent="0.25">
      <c r="G57" s="114"/>
      <c r="N57" s="147"/>
      <c r="O57" s="147"/>
      <c r="P57" s="147"/>
      <c r="Q57" s="147"/>
      <c r="R57" s="147"/>
      <c r="S57" s="147"/>
      <c r="T57" s="147"/>
      <c r="U57" s="147"/>
    </row>
    <row r="58" spans="1:21" x14ac:dyDescent="0.25">
      <c r="A58" s="4"/>
      <c r="G58" s="114"/>
      <c r="H58" s="129" t="s">
        <v>44</v>
      </c>
      <c r="I58" s="129"/>
      <c r="J58" s="129"/>
      <c r="K58" s="129"/>
      <c r="L58" s="129"/>
      <c r="M58" s="129"/>
      <c r="N58" s="147"/>
      <c r="O58" s="147"/>
      <c r="P58" s="147"/>
      <c r="Q58" s="147"/>
      <c r="R58" s="147"/>
      <c r="S58" s="147"/>
      <c r="T58" s="147"/>
      <c r="U58" s="147"/>
    </row>
    <row r="59" spans="1:21" ht="15" customHeight="1" x14ac:dyDescent="0.25">
      <c r="A59" s="5"/>
      <c r="B59" s="6"/>
      <c r="C59" s="6"/>
      <c r="D59" s="6"/>
      <c r="E59" s="6"/>
      <c r="G59" s="114"/>
      <c r="H59" s="129"/>
      <c r="I59" s="129"/>
      <c r="J59" s="129"/>
      <c r="K59" s="129"/>
      <c r="L59" s="129"/>
      <c r="M59" s="129"/>
    </row>
    <row r="60" spans="1:21" x14ac:dyDescent="0.25">
      <c r="A60" s="5"/>
      <c r="B60" s="9"/>
      <c r="C60" s="9"/>
      <c r="D60" s="9"/>
      <c r="E60" s="9"/>
      <c r="G60" s="114"/>
      <c r="H60" s="129"/>
      <c r="I60" s="129"/>
      <c r="J60" s="129"/>
      <c r="K60" s="129"/>
      <c r="L60" s="129"/>
      <c r="M60" s="129"/>
    </row>
    <row r="61" spans="1:21" x14ac:dyDescent="0.25">
      <c r="A61" s="4"/>
      <c r="B61" s="6"/>
      <c r="C61" s="6"/>
      <c r="D61" s="6"/>
      <c r="E61" s="6"/>
      <c r="G61" s="114"/>
    </row>
    <row r="62" spans="1:21" ht="15" customHeight="1" x14ac:dyDescent="0.25">
      <c r="A62" s="4"/>
      <c r="G62" s="114"/>
      <c r="H62" s="128" t="s">
        <v>47</v>
      </c>
      <c r="I62" s="128"/>
      <c r="J62" s="128"/>
      <c r="K62" s="128"/>
      <c r="L62" s="128"/>
      <c r="M62" s="128"/>
    </row>
    <row r="63" spans="1:21" x14ac:dyDescent="0.25">
      <c r="A63" s="5"/>
      <c r="B63" s="6"/>
      <c r="C63" s="6"/>
      <c r="D63" s="6"/>
      <c r="E63" s="6"/>
      <c r="G63" s="114"/>
      <c r="H63" s="128"/>
      <c r="I63" s="128"/>
      <c r="J63" s="128"/>
      <c r="K63" s="128"/>
      <c r="L63" s="128"/>
      <c r="M63" s="128"/>
    </row>
    <row r="64" spans="1:21" ht="20.100000000000001" customHeight="1" x14ac:dyDescent="0.25">
      <c r="A64" s="4"/>
      <c r="B64" s="10"/>
      <c r="C64" s="10"/>
      <c r="D64" s="10"/>
      <c r="E64" s="10"/>
      <c r="G64" s="114"/>
      <c r="J64" s="33" t="s">
        <v>43</v>
      </c>
    </row>
    <row r="65" spans="1:13" ht="20.100000000000001" customHeight="1" x14ac:dyDescent="0.25">
      <c r="I65" s="33">
        <v>2017</v>
      </c>
      <c r="J65" s="30">
        <f>(K10+K11)-K22</f>
        <v>16.666666666666671</v>
      </c>
    </row>
    <row r="66" spans="1:13" ht="20.100000000000001" customHeight="1" x14ac:dyDescent="0.25">
      <c r="A66" s="4"/>
      <c r="I66" s="33">
        <v>2016</v>
      </c>
      <c r="J66" s="30">
        <f>(M10+M11)-M22</f>
        <v>28.571428571428566</v>
      </c>
    </row>
    <row r="68" spans="1:13" x14ac:dyDescent="0.25">
      <c r="A68" s="4"/>
    </row>
    <row r="69" spans="1:13" x14ac:dyDescent="0.25">
      <c r="A69" s="5"/>
      <c r="B69" s="6"/>
      <c r="C69" s="6"/>
      <c r="D69" s="6"/>
      <c r="E69" s="6"/>
    </row>
    <row r="70" spans="1:13" x14ac:dyDescent="0.25">
      <c r="A70" s="5"/>
      <c r="B70" s="7"/>
      <c r="C70" s="7"/>
      <c r="D70" s="7"/>
      <c r="E70" s="7"/>
    </row>
    <row r="71" spans="1:13" x14ac:dyDescent="0.25">
      <c r="A71" s="4"/>
      <c r="B71" s="6"/>
      <c r="C71" s="6"/>
      <c r="D71" s="6"/>
      <c r="E71" s="6"/>
    </row>
    <row r="72" spans="1:13" x14ac:dyDescent="0.25">
      <c r="A72" s="4"/>
      <c r="B72" s="6"/>
      <c r="C72" s="6"/>
      <c r="D72" s="6"/>
      <c r="E72" s="6"/>
    </row>
    <row r="73" spans="1:13" ht="15" customHeight="1" x14ac:dyDescent="0.25">
      <c r="A73" s="4"/>
      <c r="H73" s="129" t="s">
        <v>45</v>
      </c>
      <c r="I73" s="129"/>
      <c r="J73" s="129"/>
      <c r="K73" s="129"/>
      <c r="L73" s="129"/>
      <c r="M73" s="129"/>
    </row>
    <row r="74" spans="1:13" ht="15" customHeight="1" x14ac:dyDescent="0.25">
      <c r="A74" s="5"/>
      <c r="B74" s="6"/>
      <c r="C74" s="6"/>
      <c r="D74" s="6"/>
      <c r="E74" s="6"/>
      <c r="H74" s="129"/>
      <c r="I74" s="129"/>
      <c r="J74" s="129"/>
      <c r="K74" s="129"/>
      <c r="L74" s="129"/>
      <c r="M74" s="129"/>
    </row>
    <row r="75" spans="1:13" ht="15" customHeight="1" x14ac:dyDescent="0.25">
      <c r="A75" s="4"/>
      <c r="B75" s="6"/>
      <c r="C75" s="6"/>
      <c r="D75" s="6"/>
      <c r="E75" s="6"/>
      <c r="H75" s="129"/>
      <c r="I75" s="129"/>
      <c r="J75" s="129"/>
      <c r="K75" s="129"/>
      <c r="L75" s="129"/>
      <c r="M75" s="129"/>
    </row>
    <row r="76" spans="1:13" ht="15" customHeight="1" x14ac:dyDescent="0.25">
      <c r="A76" s="5"/>
      <c r="B76" s="6"/>
      <c r="C76" s="6"/>
      <c r="D76" s="6"/>
      <c r="E76" s="6"/>
      <c r="H76" s="129"/>
      <c r="I76" s="129"/>
      <c r="J76" s="129"/>
      <c r="K76" s="129"/>
      <c r="L76" s="129"/>
      <c r="M76" s="129"/>
    </row>
    <row r="77" spans="1:13" x14ac:dyDescent="0.25">
      <c r="A77" s="5"/>
      <c r="B77" s="6"/>
      <c r="C77" s="6"/>
      <c r="D77" s="6"/>
      <c r="E77" s="6"/>
      <c r="H77" s="129"/>
      <c r="I77" s="129"/>
      <c r="J77" s="129"/>
      <c r="K77" s="129"/>
      <c r="L77" s="129"/>
      <c r="M77" s="129"/>
    </row>
    <row r="78" spans="1:13" x14ac:dyDescent="0.25">
      <c r="A78" s="4"/>
      <c r="B78" s="11"/>
      <c r="C78" s="11"/>
      <c r="D78" s="11"/>
      <c r="E78" s="11"/>
      <c r="H78" s="129"/>
      <c r="I78" s="129"/>
      <c r="J78" s="129"/>
      <c r="K78" s="129"/>
      <c r="L78" s="129"/>
      <c r="M78" s="129"/>
    </row>
    <row r="80" spans="1:13" ht="15" customHeight="1" x14ac:dyDescent="0.25">
      <c r="A80" s="4"/>
      <c r="B80" s="10"/>
      <c r="C80" s="10"/>
      <c r="D80" s="10"/>
      <c r="E80" s="10"/>
      <c r="H80" s="128" t="s">
        <v>46</v>
      </c>
      <c r="I80" s="128"/>
      <c r="J80" s="128"/>
      <c r="K80" s="128"/>
      <c r="L80" s="128"/>
      <c r="M80" s="128"/>
    </row>
    <row r="81" spans="8:13" x14ac:dyDescent="0.25">
      <c r="H81" s="128"/>
      <c r="I81" s="128"/>
      <c r="J81" s="128"/>
      <c r="K81" s="128"/>
      <c r="L81" s="128"/>
      <c r="M81" s="128"/>
    </row>
    <row r="82" spans="8:13" x14ac:dyDescent="0.25">
      <c r="J82" s="33" t="s">
        <v>43</v>
      </c>
    </row>
    <row r="83" spans="8:13" x14ac:dyDescent="0.25">
      <c r="I83" s="33">
        <v>2017</v>
      </c>
      <c r="J83" s="30">
        <f>K19-K27</f>
        <v>58.333333333333329</v>
      </c>
    </row>
    <row r="84" spans="8:13" x14ac:dyDescent="0.25">
      <c r="I84" s="33">
        <v>2016</v>
      </c>
      <c r="J84" s="30">
        <f>M19-M27</f>
        <v>52.380952380952387</v>
      </c>
    </row>
    <row r="91" spans="8:13" ht="15" customHeight="1" x14ac:dyDescent="0.25">
      <c r="H91" s="128" t="s">
        <v>49</v>
      </c>
      <c r="I91" s="128"/>
      <c r="J91" s="128"/>
      <c r="K91" s="128"/>
      <c r="L91" s="128"/>
      <c r="M91" s="128"/>
    </row>
    <row r="92" spans="8:13" x14ac:dyDescent="0.25">
      <c r="H92" s="128"/>
      <c r="I92" s="128"/>
      <c r="J92" s="128"/>
      <c r="K92" s="128"/>
      <c r="L92" s="128"/>
      <c r="M92" s="128"/>
    </row>
  </sheetData>
  <mergeCells count="29">
    <mergeCell ref="N40:T42"/>
    <mergeCell ref="H1:M1"/>
    <mergeCell ref="A2:C2"/>
    <mergeCell ref="H2:M2"/>
    <mergeCell ref="H33:M33"/>
    <mergeCell ref="A1:C1"/>
    <mergeCell ref="A3:C3"/>
    <mergeCell ref="H3:M3"/>
    <mergeCell ref="A4:C4"/>
    <mergeCell ref="H4:M4"/>
    <mergeCell ref="A6:C6"/>
    <mergeCell ref="H6:M6"/>
    <mergeCell ref="A33:C33"/>
    <mergeCell ref="E1:F1"/>
    <mergeCell ref="H37:H38"/>
    <mergeCell ref="H48:H49"/>
    <mergeCell ref="H54:M56"/>
    <mergeCell ref="H5:M5"/>
    <mergeCell ref="H34:M36"/>
    <mergeCell ref="N44:T45"/>
    <mergeCell ref="H80:M81"/>
    <mergeCell ref="H91:M92"/>
    <mergeCell ref="H58:M60"/>
    <mergeCell ref="H62:M63"/>
    <mergeCell ref="H73:M78"/>
    <mergeCell ref="H44:M46"/>
    <mergeCell ref="N52:S53"/>
    <mergeCell ref="N55:U58"/>
    <mergeCell ref="N47:T50"/>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97"/>
  <sheetViews>
    <sheetView tabSelected="1" zoomScale="91" zoomScaleNormal="91" workbookViewId="0">
      <selection activeCell="Y48" sqref="Y48"/>
    </sheetView>
  </sheetViews>
  <sheetFormatPr baseColWidth="10" defaultColWidth="11.5703125" defaultRowHeight="15" x14ac:dyDescent="0.25"/>
  <cols>
    <col min="1" max="1" width="30.7109375" customWidth="1"/>
    <col min="2" max="2" width="13" customWidth="1"/>
    <col min="4" max="4" width="11.42578125" customWidth="1"/>
    <col min="5" max="5" width="14.28515625" customWidth="1"/>
    <col min="6" max="6" width="14.7109375" customWidth="1"/>
    <col min="7" max="7" width="15.85546875" customWidth="1"/>
    <col min="8" max="9" width="13" customWidth="1"/>
    <col min="10" max="10" width="2.7109375" customWidth="1"/>
    <col min="11" max="11" width="27.7109375" customWidth="1"/>
    <col min="13" max="13" width="13.28515625" customWidth="1"/>
    <col min="14" max="14" width="13.28515625" bestFit="1" customWidth="1"/>
    <col min="15" max="15" width="12.5703125" customWidth="1"/>
  </cols>
  <sheetData>
    <row r="1" spans="1:18" ht="24" customHeight="1" x14ac:dyDescent="0.25">
      <c r="A1" s="144" t="s">
        <v>50</v>
      </c>
      <c r="B1" s="144"/>
      <c r="C1" s="144"/>
      <c r="D1" s="42"/>
      <c r="E1" s="137" t="s">
        <v>73</v>
      </c>
      <c r="F1" s="137"/>
      <c r="G1" s="137"/>
      <c r="H1" s="137"/>
      <c r="I1" s="63"/>
      <c r="J1" s="63"/>
      <c r="K1" s="144" t="s">
        <v>63</v>
      </c>
      <c r="L1" s="144"/>
      <c r="M1" s="144"/>
      <c r="N1" s="144"/>
      <c r="O1" s="144"/>
      <c r="P1" s="144"/>
    </row>
    <row r="2" spans="1:18" ht="6.75" customHeight="1" x14ac:dyDescent="0.25">
      <c r="A2" s="133"/>
      <c r="B2" s="133"/>
      <c r="C2" s="133"/>
      <c r="D2" s="35"/>
      <c r="E2" s="34"/>
      <c r="F2" s="34"/>
      <c r="G2" s="34"/>
      <c r="K2" s="134"/>
      <c r="L2" s="134"/>
      <c r="M2" s="134"/>
      <c r="N2" s="134"/>
      <c r="O2" s="134"/>
      <c r="P2" s="134"/>
    </row>
    <row r="3" spans="1:18" x14ac:dyDescent="0.25">
      <c r="A3" s="131" t="s">
        <v>51</v>
      </c>
      <c r="B3" s="131"/>
      <c r="C3" s="131"/>
      <c r="D3" s="34"/>
      <c r="E3" s="34"/>
      <c r="F3" s="34"/>
      <c r="G3" s="34"/>
      <c r="K3" s="131" t="s">
        <v>65</v>
      </c>
      <c r="L3" s="131"/>
      <c r="M3" s="131"/>
      <c r="N3" s="131"/>
      <c r="O3" s="131"/>
      <c r="P3" s="131"/>
    </row>
    <row r="4" spans="1:18" x14ac:dyDescent="0.25">
      <c r="A4" s="139" t="s">
        <v>52</v>
      </c>
      <c r="B4" s="139"/>
      <c r="C4" s="139"/>
      <c r="D4" s="1"/>
      <c r="E4" s="34"/>
      <c r="F4" s="34"/>
      <c r="G4" s="34"/>
      <c r="K4" s="131" t="s">
        <v>64</v>
      </c>
      <c r="L4" s="131"/>
      <c r="M4" s="131"/>
      <c r="N4" s="131"/>
      <c r="O4" s="131"/>
      <c r="P4" s="131"/>
    </row>
    <row r="5" spans="1:18" x14ac:dyDescent="0.25">
      <c r="A5" s="131" t="s">
        <v>5</v>
      </c>
      <c r="B5" s="131"/>
      <c r="C5" s="131"/>
      <c r="D5" s="34"/>
      <c r="E5" s="34"/>
      <c r="F5" s="34"/>
      <c r="G5" s="34"/>
      <c r="K5" s="131" t="s">
        <v>5</v>
      </c>
      <c r="L5" s="131"/>
      <c r="M5" s="131"/>
      <c r="N5" s="131"/>
      <c r="O5" s="131"/>
      <c r="P5" s="131"/>
    </row>
    <row r="6" spans="1:18" ht="8.25" customHeight="1" x14ac:dyDescent="0.25">
      <c r="A6" s="135"/>
      <c r="B6" s="135"/>
      <c r="C6" s="135"/>
      <c r="D6" s="36"/>
      <c r="K6" s="135"/>
      <c r="L6" s="135"/>
      <c r="M6" s="135"/>
      <c r="N6" s="135"/>
      <c r="O6" s="135"/>
      <c r="P6" s="135"/>
    </row>
    <row r="7" spans="1:18" ht="26.25" customHeight="1" x14ac:dyDescent="0.25">
      <c r="A7" s="4" t="s">
        <v>6</v>
      </c>
      <c r="B7" s="17" t="s">
        <v>53</v>
      </c>
      <c r="C7" s="17" t="s">
        <v>54</v>
      </c>
      <c r="D7" s="17"/>
      <c r="F7" s="50" t="s">
        <v>91</v>
      </c>
      <c r="G7" s="50" t="s">
        <v>92</v>
      </c>
      <c r="K7" s="24" t="s">
        <v>6</v>
      </c>
      <c r="L7" s="25"/>
      <c r="M7" s="26" t="s">
        <v>53</v>
      </c>
      <c r="N7" s="27" t="s">
        <v>0</v>
      </c>
      <c r="O7" s="26" t="s">
        <v>54</v>
      </c>
      <c r="P7" s="27" t="s">
        <v>0</v>
      </c>
    </row>
    <row r="8" spans="1:18" ht="20.100000000000001" customHeight="1" x14ac:dyDescent="0.25">
      <c r="A8" s="4" t="s">
        <v>7</v>
      </c>
      <c r="B8" s="40"/>
      <c r="C8" s="40"/>
      <c r="D8" s="40"/>
      <c r="K8" s="4" t="s">
        <v>7</v>
      </c>
    </row>
    <row r="9" spans="1:18" ht="20.100000000000001" customHeight="1" x14ac:dyDescent="0.25">
      <c r="A9" s="5" t="s">
        <v>55</v>
      </c>
      <c r="B9" s="8">
        <v>300</v>
      </c>
      <c r="C9" s="8">
        <v>250</v>
      </c>
      <c r="D9" s="8"/>
      <c r="F9" s="8">
        <f>B9-C9</f>
        <v>50</v>
      </c>
      <c r="G9" s="46">
        <f>F9/C9</f>
        <v>0.2</v>
      </c>
      <c r="H9" s="46"/>
      <c r="K9" s="5" t="s">
        <v>55</v>
      </c>
      <c r="L9" s="4"/>
      <c r="M9" s="8">
        <v>300</v>
      </c>
      <c r="N9" s="23">
        <f>(M9/$M$19)*100</f>
        <v>10.714285714285714</v>
      </c>
      <c r="O9" s="8">
        <v>250</v>
      </c>
      <c r="P9" s="23">
        <f>(O9/$O$19)*100</f>
        <v>10.869565217391305</v>
      </c>
      <c r="R9" s="43"/>
    </row>
    <row r="10" spans="1:18" ht="20.100000000000001" customHeight="1" x14ac:dyDescent="0.25">
      <c r="A10" s="5" t="s">
        <v>9</v>
      </c>
      <c r="B10" s="8">
        <v>700</v>
      </c>
      <c r="C10" s="8">
        <v>400</v>
      </c>
      <c r="D10" s="8"/>
      <c r="F10" s="8">
        <f>B10-C10</f>
        <v>300</v>
      </c>
      <c r="G10" s="46">
        <f>F10/C10</f>
        <v>0.75</v>
      </c>
      <c r="K10" s="5" t="s">
        <v>9</v>
      </c>
      <c r="M10" s="8">
        <v>700</v>
      </c>
      <c r="N10" s="23">
        <f>(M10/$M$19)*100</f>
        <v>25</v>
      </c>
      <c r="O10" s="8">
        <v>400</v>
      </c>
      <c r="P10" s="23">
        <f t="shared" ref="P10:P17" si="0">(O10/$O$19)*100</f>
        <v>17.391304347826086</v>
      </c>
    </row>
    <row r="11" spans="1:18" ht="20.100000000000001" customHeight="1" x14ac:dyDescent="0.25">
      <c r="A11" s="5" t="s">
        <v>10</v>
      </c>
      <c r="B11" s="14">
        <v>700</v>
      </c>
      <c r="C11" s="14">
        <v>600</v>
      </c>
      <c r="D11" s="44"/>
      <c r="F11" s="14">
        <f>B11-C11</f>
        <v>100</v>
      </c>
      <c r="G11" s="115">
        <f t="shared" ref="G11:G31" si="1">F11/C11</f>
        <v>0.16666666666666666</v>
      </c>
      <c r="K11" s="5" t="s">
        <v>10</v>
      </c>
      <c r="M11" s="14">
        <v>700</v>
      </c>
      <c r="N11" s="23">
        <f t="shared" ref="N11:N17" si="2">(M11/$M$19)*100</f>
        <v>25</v>
      </c>
      <c r="O11" s="14">
        <v>600</v>
      </c>
      <c r="P11" s="23">
        <f t="shared" si="0"/>
        <v>26.086956521739129</v>
      </c>
    </row>
    <row r="12" spans="1:18" ht="20.100000000000001" customHeight="1" x14ac:dyDescent="0.25">
      <c r="A12" s="4" t="s">
        <v>11</v>
      </c>
      <c r="B12" s="16">
        <f>SUM(B9:B11)</f>
        <v>1700</v>
      </c>
      <c r="C12" s="16">
        <f>SUM(C9:C11)</f>
        <v>1250</v>
      </c>
      <c r="D12" s="16"/>
      <c r="F12" s="16">
        <f>B12-C12</f>
        <v>450</v>
      </c>
      <c r="G12" s="46">
        <f t="shared" si="1"/>
        <v>0.36</v>
      </c>
      <c r="K12" s="4" t="s">
        <v>11</v>
      </c>
      <c r="M12" s="16">
        <f>SUM(M9:M11)</f>
        <v>1700</v>
      </c>
      <c r="N12" s="23">
        <f t="shared" si="2"/>
        <v>60.714285714285708</v>
      </c>
      <c r="O12" s="16">
        <f>SUM(O9:O11)</f>
        <v>1250</v>
      </c>
      <c r="P12" s="23">
        <f t="shared" si="0"/>
        <v>54.347826086956516</v>
      </c>
    </row>
    <row r="13" spans="1:18" ht="20.100000000000001" customHeight="1" x14ac:dyDescent="0.25">
      <c r="A13" s="4" t="s">
        <v>12</v>
      </c>
      <c r="B13" s="40"/>
      <c r="C13" s="40"/>
      <c r="D13" s="40"/>
      <c r="G13" s="46"/>
      <c r="K13" s="4" t="s">
        <v>12</v>
      </c>
      <c r="M13" s="40"/>
      <c r="N13" s="23"/>
      <c r="O13" s="40"/>
      <c r="P13" s="23"/>
    </row>
    <row r="14" spans="1:18" ht="20.100000000000001" customHeight="1" x14ac:dyDescent="0.25">
      <c r="A14" s="5" t="s">
        <v>56</v>
      </c>
      <c r="B14" s="8">
        <v>1000</v>
      </c>
      <c r="C14" s="8">
        <v>800</v>
      </c>
      <c r="D14" s="8"/>
      <c r="F14" s="8">
        <f>B14-C14</f>
        <v>200</v>
      </c>
      <c r="G14" s="46">
        <f t="shared" si="1"/>
        <v>0.25</v>
      </c>
      <c r="K14" s="5" t="s">
        <v>56</v>
      </c>
      <c r="M14" s="8">
        <v>1000</v>
      </c>
      <c r="N14" s="23">
        <f t="shared" si="2"/>
        <v>35.714285714285715</v>
      </c>
      <c r="O14" s="8">
        <v>800</v>
      </c>
      <c r="P14" s="23">
        <f t="shared" si="0"/>
        <v>34.782608695652172</v>
      </c>
    </row>
    <row r="15" spans="1:18" ht="20.100000000000001" customHeight="1" x14ac:dyDescent="0.25">
      <c r="A15" s="5" t="s">
        <v>57</v>
      </c>
      <c r="B15" s="14">
        <v>300</v>
      </c>
      <c r="C15" s="14">
        <v>250</v>
      </c>
      <c r="D15" s="44"/>
      <c r="F15" s="14">
        <f>B15-C15</f>
        <v>50</v>
      </c>
      <c r="G15" s="115">
        <f t="shared" si="1"/>
        <v>0.2</v>
      </c>
      <c r="K15" s="5" t="s">
        <v>57</v>
      </c>
      <c r="M15" s="14">
        <v>300</v>
      </c>
      <c r="N15" s="23">
        <f t="shared" si="2"/>
        <v>10.714285714285714</v>
      </c>
      <c r="O15" s="14">
        <v>250</v>
      </c>
      <c r="P15" s="23">
        <f t="shared" si="0"/>
        <v>10.869565217391305</v>
      </c>
    </row>
    <row r="16" spans="1:18" ht="20.100000000000001" customHeight="1" x14ac:dyDescent="0.25">
      <c r="A16" s="4" t="s">
        <v>15</v>
      </c>
      <c r="B16" s="16">
        <f>B14-B15</f>
        <v>700</v>
      </c>
      <c r="C16" s="16">
        <f>C14-C15</f>
        <v>550</v>
      </c>
      <c r="D16" s="16"/>
      <c r="F16" s="47">
        <f>B16-C16</f>
        <v>150</v>
      </c>
      <c r="G16" s="46">
        <f t="shared" si="1"/>
        <v>0.27272727272727271</v>
      </c>
      <c r="K16" s="4" t="s">
        <v>15</v>
      </c>
      <c r="M16" s="16">
        <f>M14-M15</f>
        <v>700</v>
      </c>
      <c r="N16" s="23">
        <f t="shared" si="2"/>
        <v>25</v>
      </c>
      <c r="O16" s="16">
        <f>O14-O15</f>
        <v>550</v>
      </c>
      <c r="P16" s="23">
        <f t="shared" si="0"/>
        <v>23.913043478260871</v>
      </c>
    </row>
    <row r="17" spans="1:18" ht="20.100000000000001" customHeight="1" x14ac:dyDescent="0.25">
      <c r="A17" s="5" t="s">
        <v>58</v>
      </c>
      <c r="B17" s="40">
        <v>400</v>
      </c>
      <c r="C17" s="40">
        <v>500</v>
      </c>
      <c r="D17" s="40"/>
      <c r="F17" s="8">
        <f>B17-C17</f>
        <v>-100</v>
      </c>
      <c r="G17" s="46">
        <f t="shared" si="1"/>
        <v>-0.2</v>
      </c>
      <c r="K17" s="5" t="s">
        <v>58</v>
      </c>
      <c r="M17" s="40">
        <v>400</v>
      </c>
      <c r="N17" s="23">
        <f t="shared" si="2"/>
        <v>14.285714285714285</v>
      </c>
      <c r="O17" s="40">
        <v>500</v>
      </c>
      <c r="P17" s="23">
        <f t="shared" si="0"/>
        <v>21.739130434782609</v>
      </c>
      <c r="R17" s="43"/>
    </row>
    <row r="18" spans="1:18" ht="20.100000000000001" customHeight="1" x14ac:dyDescent="0.25">
      <c r="A18" s="5"/>
      <c r="B18" s="14"/>
      <c r="C18" s="14"/>
      <c r="D18" s="44"/>
      <c r="F18" s="14"/>
      <c r="G18" s="115"/>
      <c r="K18" s="5"/>
      <c r="M18" s="14"/>
      <c r="N18" s="23"/>
      <c r="O18" s="14"/>
      <c r="P18" s="23"/>
    </row>
    <row r="19" spans="1:18" ht="20.100000000000001" customHeight="1" x14ac:dyDescent="0.25">
      <c r="A19" s="4" t="s">
        <v>32</v>
      </c>
      <c r="B19" s="16">
        <f>B12+B16+B17</f>
        <v>2800</v>
      </c>
      <c r="C19" s="16">
        <f>C12+C16+C17</f>
        <v>2300</v>
      </c>
      <c r="D19" s="16"/>
      <c r="F19" s="16">
        <f>B19-C19</f>
        <v>500</v>
      </c>
      <c r="G19" s="46">
        <f t="shared" si="1"/>
        <v>0.21739130434782608</v>
      </c>
      <c r="K19" s="4" t="s">
        <v>18</v>
      </c>
      <c r="L19" s="4"/>
      <c r="M19" s="16">
        <f>M12+M16+M17</f>
        <v>2800</v>
      </c>
      <c r="N19" s="23">
        <f>(M19/$M$19)*100</f>
        <v>100</v>
      </c>
      <c r="O19" s="16">
        <f>O12+O16+O17</f>
        <v>2300</v>
      </c>
      <c r="P19" s="23">
        <f>(O19/$O$19)*100</f>
        <v>100</v>
      </c>
    </row>
    <row r="20" spans="1:18" ht="20.100000000000001" customHeight="1" x14ac:dyDescent="0.25">
      <c r="A20" s="4" t="s">
        <v>19</v>
      </c>
      <c r="B20" s="40"/>
      <c r="C20" s="40"/>
      <c r="D20" s="40"/>
      <c r="F20" s="46"/>
      <c r="G20" s="46"/>
      <c r="K20" s="4" t="s">
        <v>19</v>
      </c>
      <c r="M20" s="40"/>
      <c r="N20" s="36"/>
      <c r="O20" s="40"/>
      <c r="P20" s="36"/>
    </row>
    <row r="21" spans="1:18" ht="20.100000000000001" customHeight="1" x14ac:dyDescent="0.25">
      <c r="A21" s="4" t="s">
        <v>20</v>
      </c>
      <c r="B21" s="40"/>
      <c r="C21" s="40"/>
      <c r="D21" s="40"/>
      <c r="F21" s="46"/>
      <c r="G21" s="46"/>
      <c r="K21" s="4" t="s">
        <v>20</v>
      </c>
      <c r="M21" s="40"/>
      <c r="N21" s="36"/>
      <c r="O21" s="40"/>
      <c r="P21" s="36"/>
    </row>
    <row r="22" spans="1:18" ht="20.100000000000001" customHeight="1" x14ac:dyDescent="0.25">
      <c r="A22" s="5" t="s">
        <v>59</v>
      </c>
      <c r="B22" s="8">
        <v>900</v>
      </c>
      <c r="C22" s="8">
        <v>500</v>
      </c>
      <c r="D22" s="8"/>
      <c r="F22" s="8">
        <f>B22-C22</f>
        <v>400</v>
      </c>
      <c r="G22" s="46">
        <f t="shared" si="1"/>
        <v>0.8</v>
      </c>
      <c r="K22" s="5" t="s">
        <v>21</v>
      </c>
      <c r="M22" s="8">
        <v>900</v>
      </c>
      <c r="N22" s="23">
        <f>(M22/$M$32)*100</f>
        <v>32.142857142857146</v>
      </c>
      <c r="O22" s="8">
        <v>500</v>
      </c>
      <c r="P22" s="23">
        <f>(O22/$O$32)*100</f>
        <v>21.739130434782609</v>
      </c>
    </row>
    <row r="23" spans="1:18" ht="20.100000000000001" customHeight="1" x14ac:dyDescent="0.25">
      <c r="A23" s="5" t="s">
        <v>22</v>
      </c>
      <c r="B23" s="14">
        <v>100</v>
      </c>
      <c r="C23" s="14">
        <v>200</v>
      </c>
      <c r="D23" s="44"/>
      <c r="F23" s="14">
        <f>B23-C23</f>
        <v>-100</v>
      </c>
      <c r="G23" s="115">
        <f t="shared" si="1"/>
        <v>-0.5</v>
      </c>
      <c r="K23" s="5" t="s">
        <v>22</v>
      </c>
      <c r="M23" s="14">
        <v>100</v>
      </c>
      <c r="N23" s="23">
        <f>(M23/$M$32)*100</f>
        <v>3.5714285714285712</v>
      </c>
      <c r="O23" s="14">
        <v>200</v>
      </c>
      <c r="P23" s="23">
        <f>(O23/$O$32)*100</f>
        <v>8.695652173913043</v>
      </c>
    </row>
    <row r="24" spans="1:18" ht="20.100000000000001" customHeight="1" x14ac:dyDescent="0.25">
      <c r="A24" s="4" t="s">
        <v>23</v>
      </c>
      <c r="B24" s="16">
        <f>B22+B23</f>
        <v>1000</v>
      </c>
      <c r="C24" s="16">
        <f>C22+C23</f>
        <v>700</v>
      </c>
      <c r="D24" s="16"/>
      <c r="F24" s="16">
        <f>B24-C24</f>
        <v>300</v>
      </c>
      <c r="G24" s="46">
        <f t="shared" si="1"/>
        <v>0.42857142857142855</v>
      </c>
      <c r="K24" s="4" t="s">
        <v>23</v>
      </c>
      <c r="M24" s="16">
        <f>M22+M23</f>
        <v>1000</v>
      </c>
      <c r="N24" s="23">
        <f>(M24/$M$32)*100</f>
        <v>35.714285714285715</v>
      </c>
      <c r="O24" s="16">
        <f>O22+O23</f>
        <v>700</v>
      </c>
      <c r="P24" s="23">
        <f>(O24/$O$32)*100</f>
        <v>30.434782608695656</v>
      </c>
    </row>
    <row r="25" spans="1:18" ht="20.100000000000001" customHeight="1" x14ac:dyDescent="0.25">
      <c r="A25" s="4" t="s">
        <v>24</v>
      </c>
      <c r="B25" s="40"/>
      <c r="C25" s="40"/>
      <c r="D25" s="40"/>
      <c r="F25" s="8"/>
      <c r="G25" s="46"/>
      <c r="K25" s="4" t="s">
        <v>24</v>
      </c>
      <c r="M25" s="40"/>
      <c r="N25" s="23"/>
      <c r="O25" s="40"/>
      <c r="P25" s="23"/>
    </row>
    <row r="26" spans="1:18" ht="20.100000000000001" customHeight="1" x14ac:dyDescent="0.25">
      <c r="A26" s="5" t="s">
        <v>60</v>
      </c>
      <c r="B26" s="8">
        <v>200</v>
      </c>
      <c r="C26" s="8">
        <v>300</v>
      </c>
      <c r="D26" s="8"/>
      <c r="F26" s="8">
        <f>B26-C26</f>
        <v>-100</v>
      </c>
      <c r="G26" s="46">
        <f t="shared" si="1"/>
        <v>-0.33333333333333331</v>
      </c>
      <c r="K26" s="5" t="s">
        <v>60</v>
      </c>
      <c r="M26" s="8">
        <v>200</v>
      </c>
      <c r="N26" s="23">
        <f>(M26/$M$32)*100</f>
        <v>7.1428571428571423</v>
      </c>
      <c r="O26" s="8">
        <v>300</v>
      </c>
      <c r="P26" s="23">
        <f>(O26/$O$32)*100</f>
        <v>13.043478260869565</v>
      </c>
    </row>
    <row r="27" spans="1:18" ht="20.100000000000001" customHeight="1" x14ac:dyDescent="0.25">
      <c r="A27" s="4" t="s">
        <v>48</v>
      </c>
      <c r="B27" s="16">
        <f>B24+B26</f>
        <v>1200</v>
      </c>
      <c r="C27" s="16">
        <f>C24+C26</f>
        <v>1000</v>
      </c>
      <c r="D27" s="16"/>
      <c r="F27" s="16">
        <f>B27-C27</f>
        <v>200</v>
      </c>
      <c r="G27" s="46">
        <f t="shared" si="1"/>
        <v>0.2</v>
      </c>
      <c r="K27" s="4" t="s">
        <v>48</v>
      </c>
      <c r="M27" s="16">
        <f>M24+M26</f>
        <v>1200</v>
      </c>
      <c r="N27" s="23">
        <f>(M27/$M$32)*100</f>
        <v>42.857142857142854</v>
      </c>
      <c r="O27" s="8">
        <f>O24+O26</f>
        <v>1000</v>
      </c>
      <c r="P27" s="23">
        <f>(O27/$O$32)*100</f>
        <v>43.478260869565219</v>
      </c>
    </row>
    <row r="28" spans="1:18" ht="20.100000000000001" customHeight="1" x14ac:dyDescent="0.25">
      <c r="A28" s="4" t="s">
        <v>26</v>
      </c>
      <c r="F28" s="8"/>
      <c r="G28" s="46"/>
      <c r="K28" s="4" t="s">
        <v>26</v>
      </c>
      <c r="L28" s="5"/>
      <c r="N28" s="23"/>
      <c r="P28" s="23"/>
    </row>
    <row r="29" spans="1:18" ht="20.100000000000001" customHeight="1" x14ac:dyDescent="0.25">
      <c r="A29" s="5" t="s">
        <v>62</v>
      </c>
      <c r="B29" s="8">
        <v>900</v>
      </c>
      <c r="C29" s="8">
        <v>800</v>
      </c>
      <c r="D29" s="8"/>
      <c r="F29" s="8">
        <f>B29-C29</f>
        <v>100</v>
      </c>
      <c r="G29" s="46">
        <f t="shared" si="1"/>
        <v>0.125</v>
      </c>
      <c r="K29" s="5" t="s">
        <v>62</v>
      </c>
      <c r="L29" s="4"/>
      <c r="M29" s="8">
        <v>900</v>
      </c>
      <c r="N29" s="23">
        <f>(M29/$M$32)*100</f>
        <v>32.142857142857146</v>
      </c>
      <c r="O29" s="8">
        <v>800</v>
      </c>
      <c r="P29" s="23">
        <f>(O29/$O$32)*100</f>
        <v>34.782608695652172</v>
      </c>
    </row>
    <row r="30" spans="1:18" ht="20.100000000000001" customHeight="1" x14ac:dyDescent="0.25">
      <c r="A30" s="5" t="s">
        <v>61</v>
      </c>
      <c r="B30" s="8">
        <v>700</v>
      </c>
      <c r="C30" s="8">
        <v>500</v>
      </c>
      <c r="D30" s="8"/>
      <c r="F30" s="8">
        <f>B30-C30</f>
        <v>200</v>
      </c>
      <c r="G30" s="46">
        <f t="shared" si="1"/>
        <v>0.4</v>
      </c>
      <c r="K30" s="5" t="s">
        <v>61</v>
      </c>
      <c r="M30" s="8">
        <v>700</v>
      </c>
      <c r="N30" s="23">
        <f>(M30/$M$32)*100</f>
        <v>25</v>
      </c>
      <c r="O30" s="8">
        <v>500</v>
      </c>
      <c r="P30" s="23">
        <f>(O30/$O$32)*100</f>
        <v>21.739130434782609</v>
      </c>
    </row>
    <row r="31" spans="1:18" ht="20.100000000000001" customHeight="1" x14ac:dyDescent="0.25">
      <c r="A31" s="4" t="s">
        <v>28</v>
      </c>
      <c r="B31" s="41">
        <f>SUM(B29:B30)</f>
        <v>1600</v>
      </c>
      <c r="C31" s="41">
        <f>SUM(C29:C30)</f>
        <v>1300</v>
      </c>
      <c r="D31" s="45"/>
      <c r="F31" s="41">
        <f>B31-C31</f>
        <v>300</v>
      </c>
      <c r="G31" s="115">
        <f t="shared" si="1"/>
        <v>0.23076923076923078</v>
      </c>
      <c r="K31" s="4" t="s">
        <v>28</v>
      </c>
      <c r="M31" s="41">
        <f>SUM(M29:M30)</f>
        <v>1600</v>
      </c>
      <c r="N31" s="23">
        <f>(M31/$M$32)*100</f>
        <v>57.142857142857139</v>
      </c>
      <c r="O31" s="41">
        <f>SUM(O29:O30)</f>
        <v>1300</v>
      </c>
      <c r="P31" s="23">
        <f>(O31/$O$32)*100</f>
        <v>56.521739130434781</v>
      </c>
    </row>
    <row r="32" spans="1:18" ht="20.100000000000001" customHeight="1" x14ac:dyDescent="0.25">
      <c r="A32" s="4" t="s">
        <v>33</v>
      </c>
      <c r="B32" s="16">
        <f>+B24+B26+B31</f>
        <v>2800</v>
      </c>
      <c r="C32" s="16">
        <f>+C24+C26+C31</f>
        <v>2300</v>
      </c>
      <c r="D32" s="16"/>
      <c r="F32" s="16">
        <f>B32-C32</f>
        <v>500</v>
      </c>
      <c r="G32" s="46">
        <f>F32/C32</f>
        <v>0.21739130434782608</v>
      </c>
      <c r="K32" s="4" t="s">
        <v>29</v>
      </c>
      <c r="M32" s="16">
        <f>+M24+M26+M31</f>
        <v>2800</v>
      </c>
      <c r="N32" s="23">
        <f>(M32/$M$32)*100</f>
        <v>100</v>
      </c>
      <c r="O32" s="16">
        <f>+O24+O26+O31</f>
        <v>2300</v>
      </c>
      <c r="P32" s="23">
        <f>(O32/$O$32)*100</f>
        <v>100</v>
      </c>
    </row>
    <row r="33" spans="1:25" ht="20.100000000000001" customHeight="1" x14ac:dyDescent="0.25">
      <c r="E33" s="16"/>
      <c r="F33" s="16"/>
      <c r="G33" s="16"/>
      <c r="K33" s="4"/>
      <c r="M33" s="16"/>
      <c r="N33" s="23"/>
      <c r="O33" s="16"/>
      <c r="P33" s="23"/>
    </row>
    <row r="34" spans="1:25" x14ac:dyDescent="0.25">
      <c r="A34" s="145"/>
      <c r="B34" s="145"/>
      <c r="C34" s="145"/>
      <c r="D34" s="48"/>
      <c r="E34" s="48"/>
      <c r="F34" s="48"/>
      <c r="G34" s="48"/>
      <c r="H34" s="49"/>
      <c r="I34" s="49"/>
      <c r="J34" s="49"/>
      <c r="K34" s="135"/>
      <c r="L34" s="135"/>
      <c r="M34" s="135"/>
      <c r="N34" s="135"/>
      <c r="O34" s="135"/>
      <c r="P34" s="135"/>
    </row>
    <row r="35" spans="1:25" ht="13.5" customHeight="1" x14ac:dyDescent="0.25">
      <c r="A35" s="12"/>
      <c r="B35" s="12"/>
      <c r="C35" s="12"/>
      <c r="D35" s="12"/>
      <c r="E35" s="12"/>
      <c r="F35" s="12"/>
      <c r="G35" s="12"/>
      <c r="H35" s="62"/>
      <c r="I35" s="62"/>
      <c r="J35" s="49"/>
      <c r="K35" s="129" t="s">
        <v>66</v>
      </c>
      <c r="L35" s="129"/>
      <c r="M35" s="129"/>
      <c r="N35" s="129"/>
      <c r="O35" s="129"/>
      <c r="P35" s="129"/>
    </row>
    <row r="36" spans="1:25" ht="30" customHeight="1" x14ac:dyDescent="0.25">
      <c r="A36" s="146" t="s">
        <v>51</v>
      </c>
      <c r="B36" s="146"/>
      <c r="C36" s="146"/>
      <c r="D36" s="146"/>
      <c r="E36" s="146"/>
      <c r="F36" s="140" t="s">
        <v>86</v>
      </c>
      <c r="G36" s="140"/>
      <c r="H36" s="141" t="s">
        <v>87</v>
      </c>
      <c r="I36" s="137"/>
      <c r="J36" s="48"/>
      <c r="K36" s="129"/>
      <c r="L36" s="129"/>
      <c r="M36" s="129"/>
      <c r="N36" s="129"/>
      <c r="O36" s="129"/>
      <c r="P36" s="129"/>
      <c r="R36" t="s">
        <v>121</v>
      </c>
    </row>
    <row r="37" spans="1:25" x14ac:dyDescent="0.25">
      <c r="A37" s="146" t="s">
        <v>74</v>
      </c>
      <c r="B37" s="146"/>
      <c r="C37" s="146"/>
      <c r="D37" s="146"/>
      <c r="E37" s="146"/>
      <c r="F37" s="13"/>
      <c r="G37" s="13"/>
      <c r="H37" s="62"/>
      <c r="I37" s="62"/>
      <c r="J37" s="49"/>
      <c r="K37" s="129"/>
      <c r="L37" s="129"/>
      <c r="M37" s="129"/>
      <c r="N37" s="129"/>
      <c r="O37" s="129"/>
      <c r="P37" s="129"/>
      <c r="R37" s="28" t="s">
        <v>124</v>
      </c>
      <c r="S37" s="28" t="s">
        <v>123</v>
      </c>
    </row>
    <row r="38" spans="1:25" ht="20.100000000000001" customHeight="1" x14ac:dyDescent="0.25">
      <c r="A38" s="146" t="s">
        <v>75</v>
      </c>
      <c r="B38" s="146"/>
      <c r="C38" s="146"/>
      <c r="D38" s="146"/>
      <c r="E38" s="146"/>
      <c r="F38" s="4"/>
      <c r="G38" s="4"/>
      <c r="H38" s="142" t="s">
        <v>91</v>
      </c>
      <c r="I38" s="142" t="s">
        <v>92</v>
      </c>
      <c r="J38" s="49"/>
      <c r="K38" s="130" t="s">
        <v>40</v>
      </c>
      <c r="M38" s="1">
        <v>2016</v>
      </c>
      <c r="N38" s="20"/>
      <c r="O38" s="1">
        <v>2015</v>
      </c>
      <c r="R38" s="66">
        <f>G12</f>
        <v>0.36</v>
      </c>
      <c r="S38" s="66">
        <f>G24</f>
        <v>0.42857142857142855</v>
      </c>
    </row>
    <row r="39" spans="1:25" ht="12" customHeight="1" x14ac:dyDescent="0.25">
      <c r="A39" s="55"/>
      <c r="B39" s="55"/>
      <c r="C39" s="57">
        <v>2016</v>
      </c>
      <c r="D39" s="55"/>
      <c r="E39" s="34">
        <v>2015</v>
      </c>
      <c r="F39" s="116">
        <v>20.16</v>
      </c>
      <c r="G39" s="116">
        <v>20.149999999999999</v>
      </c>
      <c r="H39" s="142"/>
      <c r="I39" s="142"/>
      <c r="J39" s="49"/>
      <c r="K39" s="130"/>
      <c r="M39" s="29" t="s">
        <v>35</v>
      </c>
      <c r="N39" s="28"/>
      <c r="O39" s="29" t="s">
        <v>2</v>
      </c>
    </row>
    <row r="40" spans="1:25" ht="20.100000000000001" customHeight="1" x14ac:dyDescent="0.25">
      <c r="A40" s="55" t="s">
        <v>76</v>
      </c>
      <c r="B40" s="58"/>
      <c r="C40" s="58">
        <v>1700</v>
      </c>
      <c r="D40" s="58"/>
      <c r="E40" s="53">
        <v>1500</v>
      </c>
      <c r="F40" s="65">
        <f>C40/$C$40</f>
        <v>1</v>
      </c>
      <c r="G40" s="65">
        <f>E40/$E$40</f>
        <v>1</v>
      </c>
      <c r="H40" s="67">
        <f>C40-E40</f>
        <v>200</v>
      </c>
      <c r="I40" s="68">
        <f>H40/E40</f>
        <v>0.13333333333333333</v>
      </c>
      <c r="J40" s="49"/>
      <c r="K40" s="28" t="s">
        <v>9</v>
      </c>
      <c r="L40" s="28"/>
      <c r="M40" s="30">
        <f>N10</f>
        <v>25</v>
      </c>
      <c r="N40" s="28"/>
      <c r="O40" s="30">
        <f>P10</f>
        <v>17.391304347826086</v>
      </c>
      <c r="R40" s="149" t="s">
        <v>133</v>
      </c>
      <c r="S40" s="149"/>
      <c r="T40" s="149"/>
      <c r="U40" s="149"/>
      <c r="V40" s="149"/>
      <c r="W40" s="149"/>
      <c r="X40" s="149"/>
    </row>
    <row r="41" spans="1:25" ht="20.100000000000001" customHeight="1" x14ac:dyDescent="0.25">
      <c r="A41" s="55" t="s">
        <v>77</v>
      </c>
      <c r="B41" s="58"/>
      <c r="C41" s="58">
        <v>500</v>
      </c>
      <c r="D41" s="58"/>
      <c r="E41" s="53">
        <v>300</v>
      </c>
      <c r="F41" s="65">
        <f>C41/$C$40</f>
        <v>0.29411764705882354</v>
      </c>
      <c r="G41" s="65">
        <f t="shared" ref="G41:G47" si="3">E41/$E$40</f>
        <v>0.2</v>
      </c>
      <c r="H41" s="67">
        <f>C41-E41</f>
        <v>200</v>
      </c>
      <c r="I41" s="68">
        <f t="shared" ref="I41:I48" si="4">H41/E41</f>
        <v>0.66666666666666663</v>
      </c>
      <c r="J41" s="49"/>
      <c r="K41" s="28" t="s">
        <v>10</v>
      </c>
      <c r="L41" s="28"/>
      <c r="M41" s="30">
        <f>N11</f>
        <v>25</v>
      </c>
      <c r="N41" s="28"/>
      <c r="O41" s="30">
        <f>P11</f>
        <v>26.086956521739129</v>
      </c>
      <c r="P41" s="43"/>
      <c r="R41" s="149"/>
      <c r="S41" s="149"/>
      <c r="T41" s="149"/>
      <c r="U41" s="149"/>
      <c r="V41" s="149"/>
      <c r="W41" s="149"/>
      <c r="X41" s="149"/>
    </row>
    <row r="42" spans="1:25" ht="20.100000000000001" customHeight="1" x14ac:dyDescent="0.25">
      <c r="A42" s="59" t="s">
        <v>78</v>
      </c>
      <c r="B42" s="58"/>
      <c r="C42" s="60">
        <f>C40-C41</f>
        <v>1200</v>
      </c>
      <c r="D42" s="58"/>
      <c r="E42" s="52">
        <f>E40-E41</f>
        <v>1200</v>
      </c>
      <c r="F42" s="64">
        <f t="shared" ref="F42:F48" si="5">C42/$C$40</f>
        <v>0.70588235294117652</v>
      </c>
      <c r="G42" s="64">
        <f t="shared" si="3"/>
        <v>0.8</v>
      </c>
      <c r="H42" s="67">
        <f>SUM(H40:H41)</f>
        <v>400</v>
      </c>
      <c r="I42" s="68">
        <f>SUM(I40:I41)</f>
        <v>0.79999999999999993</v>
      </c>
      <c r="J42" s="49"/>
      <c r="K42" s="28" t="s">
        <v>12</v>
      </c>
      <c r="L42" s="28"/>
      <c r="M42" s="31">
        <f>N16</f>
        <v>25</v>
      </c>
      <c r="N42" s="28"/>
      <c r="O42" s="31">
        <f>P16</f>
        <v>23.913043478260871</v>
      </c>
      <c r="Q42" s="43"/>
      <c r="R42" s="150"/>
      <c r="S42" s="150"/>
      <c r="T42" s="150"/>
      <c r="U42" s="150"/>
      <c r="V42" s="150"/>
      <c r="W42" s="150"/>
      <c r="X42" s="150"/>
    </row>
    <row r="43" spans="1:25" ht="20.100000000000001" customHeight="1" x14ac:dyDescent="0.25">
      <c r="A43" s="55" t="s">
        <v>79</v>
      </c>
      <c r="B43" s="58"/>
      <c r="C43" s="58"/>
      <c r="D43" s="58"/>
      <c r="E43" s="52"/>
      <c r="F43" s="65"/>
      <c r="G43" s="65"/>
      <c r="H43" s="67"/>
      <c r="I43" s="68"/>
      <c r="J43" s="49"/>
      <c r="K43" s="2" t="s">
        <v>36</v>
      </c>
      <c r="L43" s="2"/>
      <c r="M43" s="32">
        <f>SUM(M40:M42)</f>
        <v>75</v>
      </c>
      <c r="N43" s="2"/>
      <c r="O43" s="32">
        <f>SUM(O40:O42)</f>
        <v>67.391304347826093</v>
      </c>
      <c r="R43" s="150"/>
      <c r="S43" s="150"/>
      <c r="T43" s="150"/>
      <c r="U43" s="150"/>
      <c r="V43" s="150"/>
      <c r="W43" s="150"/>
      <c r="X43" s="150"/>
    </row>
    <row r="44" spans="1:25" x14ac:dyDescent="0.25">
      <c r="A44" s="55" t="s">
        <v>80</v>
      </c>
      <c r="B44" s="58">
        <v>450</v>
      </c>
      <c r="C44" s="56"/>
      <c r="D44" s="58">
        <v>300</v>
      </c>
      <c r="E44" s="56"/>
      <c r="F44" s="65"/>
      <c r="G44" s="65"/>
      <c r="H44" s="67"/>
      <c r="I44" s="68"/>
      <c r="J44" s="49"/>
      <c r="R44" s="153" t="s">
        <v>131</v>
      </c>
      <c r="S44" s="153" t="s">
        <v>132</v>
      </c>
      <c r="T44" s="153"/>
      <c r="U44" s="153"/>
      <c r="V44" s="153"/>
      <c r="W44" s="153"/>
      <c r="X44" s="152"/>
      <c r="Y44" s="152"/>
    </row>
    <row r="45" spans="1:25" ht="15" customHeight="1" x14ac:dyDescent="0.25">
      <c r="A45" s="55" t="s">
        <v>76</v>
      </c>
      <c r="B45" s="61">
        <v>350</v>
      </c>
      <c r="C45" s="61">
        <f>SUM(B44:B45)</f>
        <v>800</v>
      </c>
      <c r="D45" s="61">
        <v>200</v>
      </c>
      <c r="E45" s="54">
        <f>SUM(D44:D45)</f>
        <v>500</v>
      </c>
      <c r="F45" s="65">
        <f>C45/$C$40</f>
        <v>0.47058823529411764</v>
      </c>
      <c r="G45" s="65">
        <f t="shared" si="3"/>
        <v>0.33333333333333331</v>
      </c>
      <c r="H45" s="67">
        <f t="shared" ref="H45:H47" si="6">C45-E45</f>
        <v>300</v>
      </c>
      <c r="I45" s="68">
        <f t="shared" si="4"/>
        <v>0.6</v>
      </c>
      <c r="J45" s="49"/>
      <c r="K45" s="143" t="s">
        <v>67</v>
      </c>
      <c r="L45" s="129"/>
      <c r="M45" s="129"/>
      <c r="N45" s="129"/>
      <c r="O45" s="129"/>
      <c r="P45" s="129"/>
      <c r="R45" s="151"/>
      <c r="S45" s="151"/>
      <c r="T45" s="151"/>
      <c r="U45" s="151"/>
      <c r="V45" s="151"/>
      <c r="W45" s="151"/>
      <c r="X45" s="151"/>
    </row>
    <row r="46" spans="1:25" ht="15" customHeight="1" x14ac:dyDescent="0.25">
      <c r="A46" s="59" t="s">
        <v>81</v>
      </c>
      <c r="B46" s="58"/>
      <c r="C46" s="60">
        <f>C42-C45</f>
        <v>400</v>
      </c>
      <c r="D46" s="58"/>
      <c r="E46" s="52">
        <f>E42-E45</f>
        <v>700</v>
      </c>
      <c r="F46" s="64">
        <f t="shared" si="5"/>
        <v>0.23529411764705882</v>
      </c>
      <c r="G46" s="64">
        <f t="shared" si="3"/>
        <v>0.46666666666666667</v>
      </c>
      <c r="H46" s="69">
        <f>C46-E46</f>
        <v>-300</v>
      </c>
      <c r="I46" s="70">
        <f t="shared" si="4"/>
        <v>-0.42857142857142855</v>
      </c>
      <c r="J46" s="49"/>
      <c r="K46" s="129"/>
      <c r="L46" s="129"/>
      <c r="M46" s="129"/>
      <c r="N46" s="129"/>
      <c r="O46" s="129"/>
      <c r="P46" s="129"/>
      <c r="R46" s="147" t="s">
        <v>129</v>
      </c>
      <c r="S46" s="147"/>
      <c r="T46" s="147"/>
      <c r="U46" s="147"/>
      <c r="V46" s="147"/>
      <c r="W46" s="147"/>
      <c r="X46" s="151"/>
    </row>
    <row r="47" spans="1:25" x14ac:dyDescent="0.25">
      <c r="A47" s="55" t="s">
        <v>82</v>
      </c>
      <c r="B47" s="58"/>
      <c r="C47" s="61">
        <v>100</v>
      </c>
      <c r="D47" s="58"/>
      <c r="E47" s="54">
        <v>200</v>
      </c>
      <c r="F47" s="65">
        <f t="shared" si="5"/>
        <v>5.8823529411764705E-2</v>
      </c>
      <c r="G47" s="65">
        <f t="shared" si="3"/>
        <v>0.13333333333333333</v>
      </c>
      <c r="H47" s="67">
        <f t="shared" si="6"/>
        <v>-100</v>
      </c>
      <c r="I47" s="68">
        <f t="shared" si="4"/>
        <v>-0.5</v>
      </c>
      <c r="J47" s="49"/>
      <c r="K47" s="129"/>
      <c r="L47" s="129"/>
      <c r="M47" s="129"/>
      <c r="N47" s="129"/>
      <c r="O47" s="129"/>
      <c r="P47" s="129"/>
      <c r="R47" s="147"/>
      <c r="S47" s="147"/>
      <c r="T47" s="147"/>
      <c r="U47" s="147"/>
      <c r="V47" s="147"/>
      <c r="W47" s="147"/>
      <c r="X47" s="151"/>
    </row>
    <row r="48" spans="1:25" x14ac:dyDescent="0.25">
      <c r="A48" s="59" t="s">
        <v>83</v>
      </c>
      <c r="B48" s="58"/>
      <c r="C48" s="60">
        <f>C46-C47</f>
        <v>300</v>
      </c>
      <c r="D48" s="58"/>
      <c r="E48" s="52">
        <f>E46-E47</f>
        <v>500</v>
      </c>
      <c r="F48" s="64">
        <f t="shared" si="5"/>
        <v>0.17647058823529413</v>
      </c>
      <c r="G48" s="64">
        <f>E48/$E$40</f>
        <v>0.33333333333333331</v>
      </c>
      <c r="H48" s="69">
        <f>C48-E48</f>
        <v>-200</v>
      </c>
      <c r="I48" s="70">
        <f t="shared" si="4"/>
        <v>-0.4</v>
      </c>
      <c r="J48" s="49"/>
      <c r="R48" s="147"/>
      <c r="S48" s="147"/>
      <c r="T48" s="147"/>
      <c r="U48" s="147"/>
      <c r="V48" s="147"/>
      <c r="W48" s="147"/>
      <c r="X48" s="151"/>
    </row>
    <row r="49" spans="1:25" x14ac:dyDescent="0.25">
      <c r="A49" s="12"/>
      <c r="B49" s="51"/>
      <c r="C49" s="51"/>
      <c r="D49" s="51"/>
      <c r="E49" s="52"/>
      <c r="F49" s="52"/>
      <c r="G49" s="52"/>
      <c r="H49" s="62"/>
      <c r="I49" s="62"/>
      <c r="J49" s="49"/>
      <c r="K49" s="130" t="s">
        <v>40</v>
      </c>
      <c r="M49" s="1">
        <v>2016</v>
      </c>
      <c r="N49" s="20"/>
      <c r="O49" s="1">
        <v>2015</v>
      </c>
      <c r="R49" s="151"/>
      <c r="S49" s="151"/>
      <c r="T49" s="151"/>
      <c r="U49" s="151"/>
      <c r="V49" s="151"/>
      <c r="W49" s="151"/>
    </row>
    <row r="50" spans="1:25" x14ac:dyDescent="0.25">
      <c r="A50" s="12"/>
      <c r="B50" s="12"/>
      <c r="C50" s="12"/>
      <c r="D50" s="12"/>
      <c r="E50" s="34"/>
      <c r="F50" s="64">
        <f>+F41+F45+F47+F48</f>
        <v>1</v>
      </c>
      <c r="G50" s="66">
        <f>+G41+G45+G47+G48</f>
        <v>1</v>
      </c>
      <c r="H50" s="62"/>
      <c r="I50" s="62"/>
      <c r="J50" s="49"/>
      <c r="K50" s="130"/>
      <c r="M50" s="29" t="s">
        <v>35</v>
      </c>
      <c r="N50" s="28"/>
      <c r="O50" s="29" t="s">
        <v>2</v>
      </c>
      <c r="R50" s="151"/>
      <c r="S50" s="151"/>
      <c r="T50" s="151"/>
      <c r="U50" s="151"/>
      <c r="V50" s="151"/>
      <c r="W50" s="151"/>
    </row>
    <row r="51" spans="1:25" ht="15" customHeight="1" x14ac:dyDescent="0.25">
      <c r="A51" s="12"/>
      <c r="B51" s="12"/>
      <c r="C51" s="12"/>
      <c r="D51" s="12"/>
      <c r="H51" s="62"/>
      <c r="I51" s="62"/>
      <c r="J51" s="49"/>
      <c r="K51" t="s">
        <v>21</v>
      </c>
      <c r="M51" s="19">
        <f>N22</f>
        <v>32.142857142857146</v>
      </c>
      <c r="O51" s="19">
        <f>P22</f>
        <v>21.739130434782609</v>
      </c>
      <c r="R51" s="147" t="s">
        <v>127</v>
      </c>
      <c r="S51" s="147"/>
      <c r="T51" s="147"/>
      <c r="U51" s="147"/>
      <c r="V51" s="147"/>
      <c r="W51" s="147"/>
    </row>
    <row r="52" spans="1:25" x14ac:dyDescent="0.25">
      <c r="D52" s="66"/>
      <c r="F52" s="66"/>
      <c r="H52" s="62"/>
      <c r="I52" s="62"/>
      <c r="J52" s="49"/>
      <c r="K52" t="s">
        <v>41</v>
      </c>
      <c r="M52" s="21">
        <f>N29</f>
        <v>32.142857142857146</v>
      </c>
      <c r="O52" s="21">
        <f>P29</f>
        <v>34.782608695652172</v>
      </c>
      <c r="R52" s="147"/>
      <c r="S52" s="147"/>
      <c r="T52" s="147"/>
      <c r="U52" s="147"/>
      <c r="V52" s="147"/>
      <c r="W52" s="147"/>
    </row>
    <row r="53" spans="1:25" x14ac:dyDescent="0.25">
      <c r="A53" s="4"/>
      <c r="F53" s="66"/>
      <c r="H53" s="62"/>
      <c r="I53" s="62"/>
      <c r="J53" s="49"/>
      <c r="K53" s="20" t="s">
        <v>36</v>
      </c>
      <c r="L53" s="20"/>
      <c r="M53" s="22">
        <f>SUM(M51:M52)</f>
        <v>64.285714285714292</v>
      </c>
      <c r="N53" s="20"/>
      <c r="O53" s="22">
        <f>SUM(O51:O52)</f>
        <v>56.521739130434781</v>
      </c>
      <c r="R53" s="151"/>
      <c r="S53" s="151"/>
      <c r="T53" s="151"/>
      <c r="U53" s="151"/>
      <c r="V53" s="151"/>
      <c r="W53" s="151"/>
    </row>
    <row r="54" spans="1:25" ht="15" customHeight="1" x14ac:dyDescent="0.25">
      <c r="A54" s="5"/>
      <c r="B54" s="6"/>
      <c r="C54" s="6"/>
      <c r="D54" s="6"/>
      <c r="E54" s="6"/>
      <c r="F54" s="6"/>
      <c r="G54" s="6"/>
      <c r="H54" s="62"/>
      <c r="I54" s="62"/>
      <c r="J54" s="49"/>
      <c r="R54" s="147" t="s">
        <v>130</v>
      </c>
      <c r="S54" s="147"/>
      <c r="T54" s="147"/>
      <c r="U54" s="147"/>
      <c r="V54" s="147"/>
      <c r="W54" s="147"/>
      <c r="X54" s="147"/>
      <c r="Y54" s="147"/>
    </row>
    <row r="55" spans="1:25" x14ac:dyDescent="0.25">
      <c r="A55" s="5"/>
      <c r="B55" s="6"/>
      <c r="C55" s="6"/>
      <c r="D55" s="6"/>
      <c r="E55" s="6"/>
      <c r="F55" s="6"/>
      <c r="G55" s="6"/>
      <c r="H55" s="62"/>
      <c r="I55" s="62"/>
      <c r="J55" s="49"/>
      <c r="K55" s="129" t="s">
        <v>42</v>
      </c>
      <c r="L55" s="129"/>
      <c r="M55" s="129"/>
      <c r="N55" s="129"/>
      <c r="O55" s="129"/>
      <c r="P55" s="129"/>
      <c r="R55" s="147"/>
      <c r="S55" s="147"/>
      <c r="T55" s="147"/>
      <c r="U55" s="147"/>
      <c r="V55" s="147"/>
      <c r="W55" s="147"/>
      <c r="X55" s="147"/>
      <c r="Y55" s="147"/>
    </row>
    <row r="56" spans="1:25" x14ac:dyDescent="0.25">
      <c r="A56" s="5"/>
      <c r="B56" s="7"/>
      <c r="C56" s="7"/>
      <c r="D56" s="7"/>
      <c r="E56" s="7"/>
      <c r="F56" s="7"/>
      <c r="G56" s="7"/>
      <c r="H56" s="62"/>
      <c r="I56" s="62"/>
      <c r="J56" s="49"/>
      <c r="K56" s="129"/>
      <c r="L56" s="129"/>
      <c r="M56" s="129"/>
      <c r="N56" s="129"/>
      <c r="O56" s="129"/>
      <c r="P56" s="129"/>
      <c r="R56" s="147"/>
      <c r="S56" s="147"/>
      <c r="T56" s="147"/>
      <c r="U56" s="147"/>
      <c r="V56" s="147"/>
      <c r="W56" s="147"/>
      <c r="X56" s="147"/>
      <c r="Y56" s="147"/>
    </row>
    <row r="57" spans="1:25" x14ac:dyDescent="0.25">
      <c r="A57" s="4"/>
      <c r="B57" s="8"/>
      <c r="C57" s="8"/>
      <c r="D57" s="8"/>
      <c r="E57" s="8"/>
      <c r="F57" s="8"/>
      <c r="G57" s="8"/>
      <c r="H57" s="62"/>
      <c r="I57" s="62"/>
      <c r="J57" s="49"/>
      <c r="K57" s="129"/>
      <c r="L57" s="129"/>
      <c r="M57" s="129"/>
      <c r="N57" s="129"/>
      <c r="O57" s="129"/>
      <c r="P57" s="129"/>
      <c r="R57" s="147"/>
      <c r="S57" s="147"/>
      <c r="T57" s="147"/>
      <c r="U57" s="147"/>
      <c r="V57" s="147"/>
      <c r="W57" s="147"/>
      <c r="X57" s="147"/>
      <c r="Y57" s="147"/>
    </row>
    <row r="58" spans="1:25" x14ac:dyDescent="0.25">
      <c r="H58" s="62"/>
      <c r="I58" s="62"/>
      <c r="J58" s="49"/>
    </row>
    <row r="59" spans="1:25" x14ac:dyDescent="0.25">
      <c r="A59" s="4"/>
      <c r="H59" s="62"/>
      <c r="I59" s="62"/>
      <c r="J59" s="49"/>
      <c r="K59" s="129" t="s">
        <v>68</v>
      </c>
      <c r="L59" s="129"/>
      <c r="M59" s="129"/>
      <c r="N59" s="129"/>
      <c r="O59" s="129"/>
      <c r="P59" s="129"/>
    </row>
    <row r="60" spans="1:25" x14ac:dyDescent="0.25">
      <c r="A60" s="5"/>
      <c r="B60" s="6"/>
      <c r="C60" s="6"/>
      <c r="D60" s="6"/>
      <c r="E60" s="6"/>
      <c r="F60" s="6"/>
      <c r="G60" s="6"/>
      <c r="H60" s="62"/>
      <c r="I60" s="62"/>
      <c r="J60" s="49"/>
      <c r="K60" s="129"/>
      <c r="L60" s="129"/>
      <c r="M60" s="129"/>
      <c r="N60" s="129"/>
      <c r="O60" s="129"/>
      <c r="P60" s="129"/>
    </row>
    <row r="61" spans="1:25" x14ac:dyDescent="0.25">
      <c r="A61" s="5"/>
      <c r="B61" s="9"/>
      <c r="C61" s="9"/>
      <c r="D61" s="9"/>
      <c r="E61" s="9"/>
      <c r="F61" s="9"/>
      <c r="G61" s="9"/>
      <c r="H61" s="62"/>
      <c r="I61" s="62"/>
      <c r="J61" s="49"/>
      <c r="K61" s="129"/>
      <c r="L61" s="129"/>
      <c r="M61" s="129"/>
      <c r="N61" s="129"/>
      <c r="O61" s="129"/>
      <c r="P61" s="129"/>
    </row>
    <row r="62" spans="1:25" x14ac:dyDescent="0.25">
      <c r="A62" s="4"/>
      <c r="B62" s="6"/>
      <c r="C62" s="6"/>
      <c r="D62" s="6"/>
      <c r="E62" s="6"/>
      <c r="F62" s="6"/>
      <c r="G62" s="6"/>
      <c r="H62" s="62"/>
      <c r="I62" s="62"/>
      <c r="J62" s="49"/>
    </row>
    <row r="63" spans="1:25" ht="15" customHeight="1" x14ac:dyDescent="0.25">
      <c r="A63" s="4"/>
      <c r="H63" s="62"/>
      <c r="I63" s="62"/>
      <c r="J63" s="49"/>
      <c r="K63" s="128" t="s">
        <v>69</v>
      </c>
      <c r="L63" s="128"/>
      <c r="M63" s="128"/>
      <c r="N63" s="128"/>
      <c r="O63" s="128"/>
      <c r="P63" s="128"/>
    </row>
    <row r="64" spans="1:25" x14ac:dyDescent="0.25">
      <c r="A64" s="5"/>
      <c r="B64" s="6"/>
      <c r="C64" s="6"/>
      <c r="D64" s="6"/>
      <c r="E64" s="6"/>
      <c r="F64" s="6"/>
      <c r="G64" s="6"/>
      <c r="H64" s="62"/>
      <c r="I64" s="62"/>
      <c r="J64" s="49"/>
      <c r="K64" s="128"/>
      <c r="L64" s="128"/>
      <c r="M64" s="128"/>
      <c r="N64" s="128"/>
      <c r="O64" s="128"/>
      <c r="P64" s="128"/>
    </row>
    <row r="65" spans="1:16" ht="20.100000000000001" customHeight="1" x14ac:dyDescent="0.25">
      <c r="A65" s="4"/>
      <c r="B65" s="10"/>
      <c r="C65" s="10"/>
      <c r="D65" s="10"/>
      <c r="E65" s="10"/>
      <c r="F65" s="10"/>
      <c r="G65" s="10"/>
      <c r="H65" s="62"/>
      <c r="I65" s="62"/>
      <c r="J65" s="49"/>
      <c r="M65" s="33" t="s">
        <v>43</v>
      </c>
    </row>
    <row r="66" spans="1:16" ht="20.100000000000001" customHeight="1" x14ac:dyDescent="0.25">
      <c r="H66" s="62"/>
      <c r="I66" s="62"/>
      <c r="J66" s="49"/>
      <c r="L66" s="33">
        <v>2017</v>
      </c>
      <c r="M66" s="30">
        <f>(N10+N11)-N22</f>
        <v>17.857142857142854</v>
      </c>
    </row>
    <row r="67" spans="1:16" ht="20.100000000000001" customHeight="1" x14ac:dyDescent="0.25">
      <c r="A67" s="4"/>
      <c r="H67" s="62"/>
      <c r="I67" s="62"/>
      <c r="J67" s="49"/>
      <c r="L67" s="33">
        <v>2016</v>
      </c>
      <c r="M67" s="30">
        <f>(P10+P11)-P22</f>
        <v>21.739130434782609</v>
      </c>
    </row>
    <row r="68" spans="1:16" x14ac:dyDescent="0.25">
      <c r="H68" s="62"/>
      <c r="I68" s="62"/>
      <c r="J68" s="49"/>
    </row>
    <row r="69" spans="1:16" x14ac:dyDescent="0.25">
      <c r="A69" s="4"/>
      <c r="H69" s="62"/>
      <c r="I69" s="62"/>
      <c r="J69" s="49"/>
    </row>
    <row r="70" spans="1:16" x14ac:dyDescent="0.25">
      <c r="A70" s="5"/>
      <c r="B70" s="6"/>
      <c r="C70" s="6"/>
      <c r="D70" s="6"/>
      <c r="E70" s="6"/>
      <c r="F70" s="6"/>
      <c r="G70" s="6"/>
      <c r="H70" s="62"/>
      <c r="I70" s="62"/>
      <c r="J70" s="49"/>
    </row>
    <row r="71" spans="1:16" x14ac:dyDescent="0.25">
      <c r="A71" s="5"/>
      <c r="B71" s="7"/>
      <c r="C71" s="7"/>
      <c r="D71" s="7"/>
      <c r="E71" s="7"/>
      <c r="F71" s="7"/>
      <c r="G71" s="7"/>
      <c r="H71" s="62"/>
      <c r="I71" s="62"/>
      <c r="J71" s="49"/>
    </row>
    <row r="72" spans="1:16" x14ac:dyDescent="0.25">
      <c r="A72" s="4"/>
      <c r="B72" s="6"/>
      <c r="C72" s="6"/>
      <c r="D72" s="6"/>
      <c r="E72" s="6"/>
      <c r="F72" s="6"/>
      <c r="G72" s="6"/>
      <c r="H72" s="62"/>
      <c r="I72" s="62"/>
      <c r="J72" s="49"/>
    </row>
    <row r="73" spans="1:16" x14ac:dyDescent="0.25">
      <c r="A73" s="4"/>
      <c r="B73" s="6"/>
      <c r="C73" s="6"/>
      <c r="D73" s="6"/>
      <c r="E73" s="6"/>
      <c r="F73" s="6"/>
      <c r="G73" s="6"/>
      <c r="H73" s="62"/>
      <c r="I73" s="62"/>
      <c r="J73" s="49"/>
    </row>
    <row r="74" spans="1:16" ht="15" customHeight="1" x14ac:dyDescent="0.25">
      <c r="A74" s="4"/>
      <c r="H74" s="62"/>
      <c r="I74" s="62"/>
      <c r="J74" s="49"/>
      <c r="K74" s="129" t="s">
        <v>71</v>
      </c>
      <c r="L74" s="129"/>
      <c r="M74" s="129"/>
      <c r="N74" s="129"/>
      <c r="O74" s="129"/>
      <c r="P74" s="129"/>
    </row>
    <row r="75" spans="1:16" ht="15" customHeight="1" x14ac:dyDescent="0.25">
      <c r="A75" s="5"/>
      <c r="B75" s="6"/>
      <c r="C75" s="6"/>
      <c r="D75" s="6"/>
      <c r="E75" s="6"/>
      <c r="F75" s="6"/>
      <c r="G75" s="6"/>
      <c r="H75" s="62"/>
      <c r="I75" s="62"/>
      <c r="J75" s="49"/>
      <c r="K75" s="129"/>
      <c r="L75" s="129"/>
      <c r="M75" s="129"/>
      <c r="N75" s="129"/>
      <c r="O75" s="129"/>
      <c r="P75" s="129"/>
    </row>
    <row r="76" spans="1:16" ht="15" customHeight="1" x14ac:dyDescent="0.25">
      <c r="A76" s="4"/>
      <c r="B76" s="6"/>
      <c r="C76" s="6"/>
      <c r="D76" s="6"/>
      <c r="E76" s="6"/>
      <c r="F76" s="6"/>
      <c r="G76" s="6"/>
      <c r="H76" s="62"/>
      <c r="I76" s="62"/>
      <c r="J76" s="49"/>
      <c r="K76" s="129"/>
      <c r="L76" s="129"/>
      <c r="M76" s="129"/>
      <c r="N76" s="129"/>
      <c r="O76" s="129"/>
      <c r="P76" s="129"/>
    </row>
    <row r="77" spans="1:16" ht="15" customHeight="1" x14ac:dyDescent="0.25">
      <c r="A77" s="5"/>
      <c r="B77" s="6"/>
      <c r="C77" s="6"/>
      <c r="D77" s="6"/>
      <c r="E77" s="6"/>
      <c r="F77" s="6"/>
      <c r="G77" s="6"/>
      <c r="H77" s="62"/>
      <c r="I77" s="62"/>
      <c r="J77" s="49"/>
      <c r="K77" s="129"/>
      <c r="L77" s="129"/>
      <c r="M77" s="129"/>
      <c r="N77" s="129"/>
      <c r="O77" s="129"/>
      <c r="P77" s="129"/>
    </row>
    <row r="78" spans="1:16" x14ac:dyDescent="0.25">
      <c r="A78" s="5"/>
      <c r="B78" s="6"/>
      <c r="C78" s="6"/>
      <c r="D78" s="6"/>
      <c r="E78" s="6"/>
      <c r="F78" s="6"/>
      <c r="G78" s="6"/>
      <c r="H78" s="62"/>
      <c r="I78" s="62"/>
      <c r="J78" s="49"/>
      <c r="K78" s="129"/>
      <c r="L78" s="129"/>
      <c r="M78" s="129"/>
      <c r="N78" s="129"/>
      <c r="O78" s="129"/>
      <c r="P78" s="129"/>
    </row>
    <row r="79" spans="1:16" x14ac:dyDescent="0.25">
      <c r="A79" s="4"/>
      <c r="B79" s="11"/>
      <c r="C79" s="11"/>
      <c r="D79" s="11"/>
      <c r="E79" s="11"/>
      <c r="F79" s="11"/>
      <c r="G79" s="11"/>
      <c r="H79" s="62"/>
      <c r="I79" s="62"/>
      <c r="J79" s="49"/>
      <c r="K79" s="129"/>
      <c r="L79" s="129"/>
      <c r="M79" s="129"/>
      <c r="N79" s="129"/>
      <c r="O79" s="129"/>
      <c r="P79" s="129"/>
    </row>
    <row r="80" spans="1:16" x14ac:dyDescent="0.25">
      <c r="H80" s="62"/>
      <c r="I80" s="62"/>
      <c r="J80" s="49"/>
    </row>
    <row r="81" spans="1:16" ht="15" customHeight="1" x14ac:dyDescent="0.25">
      <c r="A81" s="4"/>
      <c r="B81" s="10"/>
      <c r="C81" s="10"/>
      <c r="D81" s="10"/>
      <c r="E81" s="10"/>
      <c r="F81" s="10"/>
      <c r="G81" s="10"/>
      <c r="H81" s="62"/>
      <c r="I81" s="62"/>
      <c r="J81" s="49"/>
      <c r="K81" s="128" t="s">
        <v>70</v>
      </c>
      <c r="L81" s="128"/>
      <c r="M81" s="128"/>
      <c r="N81" s="128"/>
      <c r="O81" s="128"/>
      <c r="P81" s="128"/>
    </row>
    <row r="82" spans="1:16" x14ac:dyDescent="0.25">
      <c r="H82" s="62"/>
      <c r="I82" s="62"/>
      <c r="J82" s="49"/>
      <c r="K82" s="128"/>
      <c r="L82" s="128"/>
      <c r="M82" s="128"/>
      <c r="N82" s="128"/>
      <c r="O82" s="128"/>
      <c r="P82" s="128"/>
    </row>
    <row r="83" spans="1:16" x14ac:dyDescent="0.25">
      <c r="H83" s="62"/>
      <c r="I83" s="62"/>
      <c r="J83" s="49"/>
      <c r="M83" s="33" t="s">
        <v>43</v>
      </c>
    </row>
    <row r="84" spans="1:16" x14ac:dyDescent="0.25">
      <c r="H84" s="62"/>
      <c r="I84" s="62"/>
      <c r="J84" s="49"/>
      <c r="L84" s="33">
        <v>2016</v>
      </c>
      <c r="M84" s="30">
        <f>N19-N27</f>
        <v>57.142857142857146</v>
      </c>
    </row>
    <row r="85" spans="1:16" x14ac:dyDescent="0.25">
      <c r="H85" s="62"/>
      <c r="I85" s="62"/>
      <c r="J85" s="49"/>
      <c r="L85" s="33">
        <v>2015</v>
      </c>
      <c r="M85" s="30">
        <f>P19-P27</f>
        <v>56.521739130434781</v>
      </c>
    </row>
    <row r="86" spans="1:16" x14ac:dyDescent="0.25">
      <c r="H86" s="62"/>
      <c r="I86" s="62"/>
      <c r="J86" s="49"/>
    </row>
    <row r="87" spans="1:16" x14ac:dyDescent="0.25">
      <c r="H87" s="62"/>
      <c r="I87" s="62"/>
      <c r="J87" s="49"/>
    </row>
    <row r="88" spans="1:16" x14ac:dyDescent="0.25">
      <c r="H88" s="62"/>
      <c r="I88" s="62"/>
      <c r="J88" s="49"/>
    </row>
    <row r="89" spans="1:16" x14ac:dyDescent="0.25">
      <c r="H89" s="62"/>
      <c r="I89" s="62"/>
      <c r="J89" s="49"/>
    </row>
    <row r="90" spans="1:16" x14ac:dyDescent="0.25">
      <c r="H90" s="62"/>
      <c r="I90" s="62"/>
      <c r="J90" s="49"/>
    </row>
    <row r="91" spans="1:16" x14ac:dyDescent="0.25">
      <c r="H91" s="62"/>
      <c r="I91" s="62"/>
      <c r="J91" s="49"/>
    </row>
    <row r="92" spans="1:16" ht="15" customHeight="1" x14ac:dyDescent="0.25">
      <c r="H92" s="62"/>
      <c r="I92" s="62"/>
      <c r="J92" s="49"/>
      <c r="K92" s="128" t="s">
        <v>72</v>
      </c>
      <c r="L92" s="128"/>
      <c r="M92" s="128"/>
      <c r="N92" s="128"/>
      <c r="O92" s="128"/>
      <c r="P92" s="128"/>
    </row>
    <row r="93" spans="1:16" x14ac:dyDescent="0.25">
      <c r="H93" s="62"/>
      <c r="I93" s="62"/>
      <c r="J93" s="49"/>
      <c r="K93" s="128"/>
      <c r="L93" s="128"/>
      <c r="M93" s="128"/>
      <c r="N93" s="128"/>
      <c r="O93" s="128"/>
      <c r="P93" s="128"/>
    </row>
    <row r="94" spans="1:16" x14ac:dyDescent="0.25">
      <c r="H94" s="62"/>
      <c r="I94" s="62"/>
      <c r="J94" s="49"/>
    </row>
    <row r="95" spans="1:16" x14ac:dyDescent="0.25">
      <c r="H95" s="62"/>
      <c r="I95" s="62"/>
      <c r="J95" s="62"/>
    </row>
    <row r="96" spans="1:16" x14ac:dyDescent="0.25">
      <c r="H96" s="62"/>
      <c r="I96" s="62"/>
      <c r="J96" s="62"/>
    </row>
    <row r="97" spans="8:10" x14ac:dyDescent="0.25">
      <c r="H97" s="62"/>
      <c r="I97" s="62"/>
      <c r="J97" s="62"/>
    </row>
  </sheetData>
  <mergeCells count="36">
    <mergeCell ref="R46:W48"/>
    <mergeCell ref="R51:W52"/>
    <mergeCell ref="R54:Y57"/>
    <mergeCell ref="A6:C6"/>
    <mergeCell ref="K6:P6"/>
    <mergeCell ref="A34:C34"/>
    <mergeCell ref="K34:P34"/>
    <mergeCell ref="I38:I39"/>
    <mergeCell ref="A36:E36"/>
    <mergeCell ref="A37:E37"/>
    <mergeCell ref="A38:E38"/>
    <mergeCell ref="R40:X41"/>
    <mergeCell ref="K5:P5"/>
    <mergeCell ref="A1:C1"/>
    <mergeCell ref="K1:P1"/>
    <mergeCell ref="A2:C2"/>
    <mergeCell ref="K2:P2"/>
    <mergeCell ref="A3:C3"/>
    <mergeCell ref="K3:P3"/>
    <mergeCell ref="E1:H1"/>
    <mergeCell ref="K63:P64"/>
    <mergeCell ref="K74:P79"/>
    <mergeCell ref="K81:P82"/>
    <mergeCell ref="K92:P93"/>
    <mergeCell ref="A4:C4"/>
    <mergeCell ref="F36:G36"/>
    <mergeCell ref="H36:I36"/>
    <mergeCell ref="H38:H39"/>
    <mergeCell ref="K35:P37"/>
    <mergeCell ref="K38:K39"/>
    <mergeCell ref="K45:P47"/>
    <mergeCell ref="K49:K50"/>
    <mergeCell ref="K55:P57"/>
    <mergeCell ref="K59:P61"/>
    <mergeCell ref="A5:C5"/>
    <mergeCell ref="K4:P4"/>
  </mergeCells>
  <pageMargins left="0.7" right="0.7" top="0.75" bottom="0.75" header="0.3" footer="0.3"/>
  <pageSetup orientation="portrait" horizontalDpi="360" verticalDpi="360" r:id="rId1"/>
  <ignoredErrors>
    <ignoredError sqref="N12:N18 N20:N31"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Presentación</vt:lpstr>
      <vt:lpstr>Ejercicio 1S</vt:lpstr>
      <vt:lpstr>Ejercicio 2S</vt:lpstr>
      <vt:lpstr>EJERCICIO 3S</vt:lpstr>
      <vt:lpstr>'Ejercicio 2S'!_Hlk80271535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Danilo Noguera</dc:creator>
  <cp:lastModifiedBy>SISTEMAS2-14</cp:lastModifiedBy>
  <cp:lastPrinted>2022-08-24T06:13:19Z</cp:lastPrinted>
  <dcterms:created xsi:type="dcterms:W3CDTF">2022-08-22T17:07:42Z</dcterms:created>
  <dcterms:modified xsi:type="dcterms:W3CDTF">2023-08-23T13:46:05Z</dcterms:modified>
</cp:coreProperties>
</file>