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drawings/drawing19.xml" ContentType="application/vnd.openxmlformats-officedocument.drawing+xml"/>
  <Override PartName="/xl/comments19.xml" ContentType="application/vnd.openxmlformats-officedocument.spreadsheetml.comments+xml"/>
  <Override PartName="/xl/drawings/drawing20.xml" ContentType="application/vnd.openxmlformats-officedocument.drawing+xml"/>
  <Override PartName="/xl/comments20.xml" ContentType="application/vnd.openxmlformats-officedocument.spreadsheetml.comments+xml"/>
  <Override PartName="/xl/drawings/drawing21.xml" ContentType="application/vnd.openxmlformats-officedocument.drawing+xml"/>
  <Override PartName="/xl/comments21.xml" ContentType="application/vnd.openxmlformats-officedocument.spreadsheetml.comments+xml"/>
  <Override PartName="/xl/drawings/drawing22.xml" ContentType="application/vnd.openxmlformats-officedocument.drawing+xml"/>
  <Override PartName="/xl/comments22.xml" ContentType="application/vnd.openxmlformats-officedocument.spreadsheetml.comments+xml"/>
  <Override PartName="/xl/drawings/drawing23.xml" ContentType="application/vnd.openxmlformats-officedocument.drawing+xml"/>
  <Override PartName="/xl/comments23.xml" ContentType="application/vnd.openxmlformats-officedocument.spreadsheetml.comments+xml"/>
  <Override PartName="/xl/drawings/drawing24.xml" ContentType="application/vnd.openxmlformats-officedocument.drawing+xml"/>
  <Override PartName="/xl/comments24.xml" ContentType="application/vnd.openxmlformats-officedocument.spreadsheetml.comments+xml"/>
  <Override PartName="/xl/drawings/drawing25.xml" ContentType="application/vnd.openxmlformats-officedocument.drawing+xml"/>
  <Override PartName="/xl/comments25.xml" ContentType="application/vnd.openxmlformats-officedocument.spreadsheetml.comments+xml"/>
  <Override PartName="/xl/drawings/drawing26.xml" ContentType="application/vnd.openxmlformats-officedocument.drawing+xml"/>
  <Override PartName="/xl/comments26.xml" ContentType="application/vnd.openxmlformats-officedocument.spreadsheetml.comments+xml"/>
  <Override PartName="/xl/drawings/drawing27.xml" ContentType="application/vnd.openxmlformats-officedocument.drawing+xml"/>
  <Override PartName="/xl/comments27.xml" ContentType="application/vnd.openxmlformats-officedocument.spreadsheetml.comments+xml"/>
  <Override PartName="/xl/drawings/drawing28.xml" ContentType="application/vnd.openxmlformats-officedocument.drawing+xml"/>
  <Override PartName="/xl/comments28.xml" ContentType="application/vnd.openxmlformats-officedocument.spreadsheetml.comments+xml"/>
  <Override PartName="/xl/drawings/drawing29.xml" ContentType="application/vnd.openxmlformats-officedocument.drawing+xml"/>
  <Override PartName="/xl/comments29.xml" ContentType="application/vnd.openxmlformats-officedocument.spreadsheetml.comments+xml"/>
  <Override PartName="/xl/drawings/drawing30.xml" ContentType="application/vnd.openxmlformats-officedocument.drawing+xml"/>
  <Override PartName="/xl/comments30.xml" ContentType="application/vnd.openxmlformats-officedocument.spreadsheetml.comments+xml"/>
  <Override PartName="/xl/drawings/drawing31.xml" ContentType="application/vnd.openxmlformats-officedocument.drawing+xml"/>
  <Override PartName="/xl/comments31.xml" ContentType="application/vnd.openxmlformats-officedocument.spreadsheetml.comments+xml"/>
  <Override PartName="/xl/drawings/drawing32.xml" ContentType="application/vnd.openxmlformats-officedocument.drawing+xml"/>
  <Override PartName="/xl/comments32.xml" ContentType="application/vnd.openxmlformats-officedocument.spreadsheetml.comments+xml"/>
  <Override PartName="/xl/drawings/drawing33.xml" ContentType="application/vnd.openxmlformats-officedocument.drawing+xml"/>
  <Override PartName="/xl/comments33.xml" ContentType="application/vnd.openxmlformats-officedocument.spreadsheetml.comments+xml"/>
  <Override PartName="/xl/drawings/drawing34.xml" ContentType="application/vnd.openxmlformats-officedocument.drawing+xml"/>
  <Override PartName="/xl/comments34.xml" ContentType="application/vnd.openxmlformats-officedocument.spreadsheetml.comments+xml"/>
  <Override PartName="/xl/drawings/drawing35.xml" ContentType="application/vnd.openxmlformats-officedocument.drawing+xml"/>
  <Override PartName="/xl/comments35.xml" ContentType="application/vnd.openxmlformats-officedocument.spreadsheetml.comments+xml"/>
  <Override PartName="/xl/drawings/drawing36.xml" ContentType="application/vnd.openxmlformats-officedocument.drawing+xml"/>
  <Override PartName="/xl/comments36.xml" ContentType="application/vnd.openxmlformats-officedocument.spreadsheetml.comments+xml"/>
  <Override PartName="/xl/drawings/drawing37.xml" ContentType="application/vnd.openxmlformats-officedocument.drawing+xml"/>
  <Override PartName="/xl/comments37.xml" ContentType="application/vnd.openxmlformats-officedocument.spreadsheetml.comments+xml"/>
  <Override PartName="/xl/drawings/drawing38.xml" ContentType="application/vnd.openxmlformats-officedocument.drawing+xml"/>
  <Override PartName="/xl/comments38.xml" ContentType="application/vnd.openxmlformats-officedocument.spreadsheetml.comments+xml"/>
  <Override PartName="/xl/drawings/drawing39.xml" ContentType="application/vnd.openxmlformats-officedocument.drawing+xml"/>
  <Override PartName="/xl/comments39.xml" ContentType="application/vnd.openxmlformats-officedocument.spreadsheetml.comments+xml"/>
  <Override PartName="/xl/drawings/drawing40.xml" ContentType="application/vnd.openxmlformats-officedocument.drawing+xml"/>
  <Override PartName="/xl/comments40.xml" ContentType="application/vnd.openxmlformats-officedocument.spreadsheetml.comments+xml"/>
  <Override PartName="/xl/drawings/drawing41.xml" ContentType="application/vnd.openxmlformats-officedocument.drawing+xml"/>
  <Override PartName="/xl/comments41.xml" ContentType="application/vnd.openxmlformats-officedocument.spreadsheetml.comments+xml"/>
  <Override PartName="/xl/drawings/drawing42.xml" ContentType="application/vnd.openxmlformats-officedocument.drawing+xml"/>
  <Override PartName="/xl/comments42.xml" ContentType="application/vnd.openxmlformats-officedocument.spreadsheetml.comments+xml"/>
  <Override PartName="/xl/drawings/drawing43.xml" ContentType="application/vnd.openxmlformats-officedocument.drawing+xml"/>
  <Override PartName="/xl/comments43.xml" ContentType="application/vnd.openxmlformats-officedocument.spreadsheetml.comments+xml"/>
  <Override PartName="/xl/drawings/drawing44.xml" ContentType="application/vnd.openxmlformats-officedocument.drawing+xml"/>
  <Override PartName="/xl/comments44.xml" ContentType="application/vnd.openxmlformats-officedocument.spreadsheetml.comments+xml"/>
  <Override PartName="/xl/drawings/drawing45.xml" ContentType="application/vnd.openxmlformats-officedocument.drawing+xml"/>
  <Override PartName="/xl/comments45.xml" ContentType="application/vnd.openxmlformats-officedocument.spreadsheetml.comments+xml"/>
  <Override PartName="/xl/drawings/drawing46.xml" ContentType="application/vnd.openxmlformats-officedocument.drawing+xml"/>
  <Override PartName="/xl/comments46.xml" ContentType="application/vnd.openxmlformats-officedocument.spreadsheetml.comments+xml"/>
  <Override PartName="/xl/drawings/drawing47.xml" ContentType="application/vnd.openxmlformats-officedocument.drawing+xml"/>
  <Override PartName="/xl/comments47.xml" ContentType="application/vnd.openxmlformats-officedocument.spreadsheetml.comments+xml"/>
  <Override PartName="/xl/drawings/drawing48.xml" ContentType="application/vnd.openxmlformats-officedocument.drawing+xml"/>
  <Override PartName="/xl/comments48.xml" ContentType="application/vnd.openxmlformats-officedocument.spreadsheetml.comments+xml"/>
  <Override PartName="/xl/drawings/drawing49.xml" ContentType="application/vnd.openxmlformats-officedocument.drawing+xml"/>
  <Override PartName="/xl/comments49.xml" ContentType="application/vnd.openxmlformats-officedocument.spreadsheetml.comments+xml"/>
  <Override PartName="/xl/drawings/drawing50.xml" ContentType="application/vnd.openxmlformats-officedocument.drawing+xml"/>
  <Override PartName="/xl/comments50.xml" ContentType="application/vnd.openxmlformats-officedocument.spreadsheetml.comments+xml"/>
  <Override PartName="/xl/drawings/drawing51.xml" ContentType="application/vnd.openxmlformats-officedocument.drawing+xml"/>
  <Override PartName="/xl/comments51.xml" ContentType="application/vnd.openxmlformats-officedocument.spreadsheetml.comments+xml"/>
  <Override PartName="/xl/drawings/drawing52.xml" ContentType="application/vnd.openxmlformats-officedocument.drawing+xml"/>
  <Override PartName="/xl/comments52.xml" ContentType="application/vnd.openxmlformats-officedocument.spreadsheetml.comments+xml"/>
  <Override PartName="/xl/drawings/drawing53.xml" ContentType="application/vnd.openxmlformats-officedocument.drawing+xml"/>
  <Override PartName="/xl/comments53.xml" ContentType="application/vnd.openxmlformats-officedocument.spreadsheetml.comments+xml"/>
  <Override PartName="/xl/drawings/drawing54.xml" ContentType="application/vnd.openxmlformats-officedocument.drawing+xml"/>
  <Override PartName="/xl/comments54.xml" ContentType="application/vnd.openxmlformats-officedocument.spreadsheetml.comments+xml"/>
  <Override PartName="/xl/drawings/drawing55.xml" ContentType="application/vnd.openxmlformats-officedocument.drawing+xml"/>
  <Override PartName="/xl/comments55.xml" ContentType="application/vnd.openxmlformats-officedocument.spreadsheetml.comments+xml"/>
  <Override PartName="/xl/drawings/drawing56.xml" ContentType="application/vnd.openxmlformats-officedocument.drawing+xml"/>
  <Override PartName="/xl/comments56.xml" ContentType="application/vnd.openxmlformats-officedocument.spreadsheetml.comments+xml"/>
  <Override PartName="/xl/drawings/drawing57.xml" ContentType="application/vnd.openxmlformats-officedocument.drawing+xml"/>
  <Override PartName="/xl/comments57.xml" ContentType="application/vnd.openxmlformats-officedocument.spreadsheetml.comments+xml"/>
  <Override PartName="/xl/drawings/drawing58.xml" ContentType="application/vnd.openxmlformats-officedocument.drawing+xml"/>
  <Override PartName="/xl/comments58.xml" ContentType="application/vnd.openxmlformats-officedocument.spreadsheetml.comments+xml"/>
  <Override PartName="/xl/drawings/drawing59.xml" ContentType="application/vnd.openxmlformats-officedocument.drawing+xml"/>
  <Override PartName="/xl/comments59.xml" ContentType="application/vnd.openxmlformats-officedocument.spreadsheetml.comments+xml"/>
  <Override PartName="/xl/drawings/drawing60.xml" ContentType="application/vnd.openxmlformats-officedocument.drawing+xml"/>
  <Override PartName="/xl/comments60.xml" ContentType="application/vnd.openxmlformats-officedocument.spreadsheetml.comments+xml"/>
  <Override PartName="/xl/drawings/drawing61.xml" ContentType="application/vnd.openxmlformats-officedocument.drawing+xml"/>
  <Override PartName="/xl/comments61.xml" ContentType="application/vnd.openxmlformats-officedocument.spreadsheetml.comments+xml"/>
  <Override PartName="/xl/drawings/drawing62.xml" ContentType="application/vnd.openxmlformats-officedocument.drawing+xml"/>
  <Override PartName="/xl/comments62.xml" ContentType="application/vnd.openxmlformats-officedocument.spreadsheetml.comments+xml"/>
  <Override PartName="/xl/drawings/drawing63.xml" ContentType="application/vnd.openxmlformats-officedocument.drawing+xml"/>
  <Override PartName="/xl/comments63.xml" ContentType="application/vnd.openxmlformats-officedocument.spreadsheetml.comments+xml"/>
  <Override PartName="/xl/drawings/drawing64.xml" ContentType="application/vnd.openxmlformats-officedocument.drawing+xml"/>
  <Override PartName="/xl/comments64.xml" ContentType="application/vnd.openxmlformats-officedocument.spreadsheetml.comments+xml"/>
  <Override PartName="/xl/drawings/drawing65.xml" ContentType="application/vnd.openxmlformats-officedocument.drawing+xml"/>
  <Override PartName="/xl/comments65.xml" ContentType="application/vnd.openxmlformats-officedocument.spreadsheetml.comments+xml"/>
  <Override PartName="/xl/drawings/drawing66.xml" ContentType="application/vnd.openxmlformats-officedocument.drawing+xml"/>
  <Override PartName="/xl/comments66.xml" ContentType="application/vnd.openxmlformats-officedocument.spreadsheetml.comments+xml"/>
  <Override PartName="/xl/drawings/drawing67.xml" ContentType="application/vnd.openxmlformats-officedocument.drawing+xml"/>
  <Override PartName="/xl/comments67.xml" ContentType="application/vnd.openxmlformats-officedocument.spreadsheetml.comments+xml"/>
  <Override PartName="/xl/drawings/drawing68.xml" ContentType="application/vnd.openxmlformats-officedocument.drawing+xml"/>
  <Override PartName="/xl/comments68.xml" ContentType="application/vnd.openxmlformats-officedocument.spreadsheetml.comments+xml"/>
  <Override PartName="/xl/drawings/drawing69.xml" ContentType="application/vnd.openxmlformats-officedocument.drawing+xml"/>
  <Override PartName="/xl/comments69.xml" ContentType="application/vnd.openxmlformats-officedocument.spreadsheetml.comments+xml"/>
  <Override PartName="/xl/drawings/drawing70.xml" ContentType="application/vnd.openxmlformats-officedocument.drawing+xml"/>
  <Override PartName="/xl/comments70.xml" ContentType="application/vnd.openxmlformats-officedocument.spreadsheetml.comments+xml"/>
  <Override PartName="/xl/drawings/drawing71.xml" ContentType="application/vnd.openxmlformats-officedocument.drawing+xml"/>
  <Override PartName="/xl/comments71.xml" ContentType="application/vnd.openxmlformats-officedocument.spreadsheetml.comments+xml"/>
  <Override PartName="/xl/drawings/drawing72.xml" ContentType="application/vnd.openxmlformats-officedocument.drawing+xml"/>
  <Override PartName="/xl/comments72.xml" ContentType="application/vnd.openxmlformats-officedocument.spreadsheetml.comments+xml"/>
  <Override PartName="/xl/drawings/drawing73.xml" ContentType="application/vnd.openxmlformats-officedocument.drawing+xml"/>
  <Override PartName="/xl/comments73.xml" ContentType="application/vnd.openxmlformats-officedocument.spreadsheetml.comments+xml"/>
  <Override PartName="/xl/drawings/drawing74.xml" ContentType="application/vnd.openxmlformats-officedocument.drawing+xml"/>
  <Override PartName="/xl/comments74.xml" ContentType="application/vnd.openxmlformats-officedocument.spreadsheetml.comments+xml"/>
  <Override PartName="/xl/drawings/drawing75.xml" ContentType="application/vnd.openxmlformats-officedocument.drawing+xml"/>
  <Override PartName="/xl/comments75.xml" ContentType="application/vnd.openxmlformats-officedocument.spreadsheetml.comments+xml"/>
  <Override PartName="/xl/drawings/drawing76.xml" ContentType="application/vnd.openxmlformats-officedocument.drawing+xml"/>
  <Override PartName="/xl/comments76.xml" ContentType="application/vnd.openxmlformats-officedocument.spreadsheetml.comments+xml"/>
  <Override PartName="/xl/drawings/drawing77.xml" ContentType="application/vnd.openxmlformats-officedocument.drawing+xml"/>
  <Override PartName="/xl/comments77.xml" ContentType="application/vnd.openxmlformats-officedocument.spreadsheetml.comments+xml"/>
  <Override PartName="/xl/drawings/drawing78.xml" ContentType="application/vnd.openxmlformats-officedocument.drawing+xml"/>
  <Override PartName="/xl/comments78.xml" ContentType="application/vnd.openxmlformats-officedocument.spreadsheetml.comments+xml"/>
  <Override PartName="/xl/drawings/drawing79.xml" ContentType="application/vnd.openxmlformats-officedocument.drawing+xml"/>
  <Override PartName="/xl/comments79.xml" ContentType="application/vnd.openxmlformats-officedocument.spreadsheetml.comments+xml"/>
  <Override PartName="/xl/drawings/drawing80.xml" ContentType="application/vnd.openxmlformats-officedocument.drawing+xml"/>
  <Override PartName="/xl/comments80.xml" ContentType="application/vnd.openxmlformats-officedocument.spreadsheetml.comments+xml"/>
  <Override PartName="/xl/drawings/drawing81.xml" ContentType="application/vnd.openxmlformats-officedocument.drawing+xml"/>
  <Override PartName="/xl/comments81.xml" ContentType="application/vnd.openxmlformats-officedocument.spreadsheetml.comments+xml"/>
  <Override PartName="/xl/drawings/drawing82.xml" ContentType="application/vnd.openxmlformats-officedocument.drawing+xml"/>
  <Override PartName="/xl/comments82.xml" ContentType="application/vnd.openxmlformats-officedocument.spreadsheetml.comments+xml"/>
  <Override PartName="/xl/drawings/drawing83.xml" ContentType="application/vnd.openxmlformats-officedocument.drawing+xml"/>
  <Override PartName="/xl/comments83.xml" ContentType="application/vnd.openxmlformats-officedocument.spreadsheetml.comments+xml"/>
  <Override PartName="/xl/drawings/drawing84.xml" ContentType="application/vnd.openxmlformats-officedocument.drawing+xml"/>
  <Override PartName="/xl/comments84.xml" ContentType="application/vnd.openxmlformats-officedocument.spreadsheetml.comments+xml"/>
  <Override PartName="/xl/drawings/drawing85.xml" ContentType="application/vnd.openxmlformats-officedocument.drawing+xml"/>
  <Override PartName="/xl/comments85.xml" ContentType="application/vnd.openxmlformats-officedocument.spreadsheetml.comments+xml"/>
  <Override PartName="/xl/drawings/drawing86.xml" ContentType="application/vnd.openxmlformats-officedocument.drawing+xml"/>
  <Override PartName="/xl/comments86.xml" ContentType="application/vnd.openxmlformats-officedocument.spreadsheetml.comments+xml"/>
  <Override PartName="/xl/drawings/drawing87.xml" ContentType="application/vnd.openxmlformats-officedocument.drawing+xml"/>
  <Override PartName="/xl/comments87.xml" ContentType="application/vnd.openxmlformats-officedocument.spreadsheetml.comments+xml"/>
  <Override PartName="/xl/drawings/drawing88.xml" ContentType="application/vnd.openxmlformats-officedocument.drawing+xml"/>
  <Override PartName="/xl/comments88.xml" ContentType="application/vnd.openxmlformats-officedocument.spreadsheetml.comments+xml"/>
  <Override PartName="/xl/drawings/drawing89.xml" ContentType="application/vnd.openxmlformats-officedocument.drawing+xml"/>
  <Override PartName="/xl/comments89.xml" ContentType="application/vnd.openxmlformats-officedocument.spreadsheetml.comments+xml"/>
  <Override PartName="/xl/drawings/drawing90.xml" ContentType="application/vnd.openxmlformats-officedocument.drawing+xml"/>
  <Override PartName="/xl/comments90.xml" ContentType="application/vnd.openxmlformats-officedocument.spreadsheetml.comments+xml"/>
  <Override PartName="/xl/drawings/drawing91.xml" ContentType="application/vnd.openxmlformats-officedocument.drawing+xml"/>
  <Override PartName="/xl/comments91.xml" ContentType="application/vnd.openxmlformats-officedocument.spreadsheetml.comments+xml"/>
  <Override PartName="/xl/drawings/drawing92.xml" ContentType="application/vnd.openxmlformats-officedocument.drawing+xml"/>
  <Override PartName="/xl/comments92.xml" ContentType="application/vnd.openxmlformats-officedocument.spreadsheetml.comments+xml"/>
  <Override PartName="/xl/drawings/drawing93.xml" ContentType="application/vnd.openxmlformats-officedocument.drawing+xml"/>
  <Override PartName="/xl/comments93.xml" ContentType="application/vnd.openxmlformats-officedocument.spreadsheetml.comments+xml"/>
  <Override PartName="/xl/drawings/drawing94.xml" ContentType="application/vnd.openxmlformats-officedocument.drawing+xml"/>
  <Override PartName="/xl/comments94.xml" ContentType="application/vnd.openxmlformats-officedocument.spreadsheetml.comments+xml"/>
  <Override PartName="/xl/drawings/drawing95.xml" ContentType="application/vnd.openxmlformats-officedocument.drawing+xml"/>
  <Override PartName="/xl/comments95.xml" ContentType="application/vnd.openxmlformats-officedocument.spreadsheetml.comments+xml"/>
  <Override PartName="/xl/drawings/drawing96.xml" ContentType="application/vnd.openxmlformats-officedocument.drawing+xml"/>
  <Override PartName="/xl/comments96.xml" ContentType="application/vnd.openxmlformats-officedocument.spreadsheetml.comments+xml"/>
  <Override PartName="/xl/drawings/drawing97.xml" ContentType="application/vnd.openxmlformats-officedocument.drawing+xml"/>
  <Override PartName="/xl/comments97.xml" ContentType="application/vnd.openxmlformats-officedocument.spreadsheetml.comments+xml"/>
  <Override PartName="/xl/drawings/drawing98.xml" ContentType="application/vnd.openxmlformats-officedocument.drawing+xml"/>
  <Override PartName="/xl/comments98.xml" ContentType="application/vnd.openxmlformats-officedocument.spreadsheetml.comments+xml"/>
  <Override PartName="/xl/drawings/drawing99.xml" ContentType="application/vnd.openxmlformats-officedocument.drawing+xml"/>
  <Override PartName="/xl/comments99.xml" ContentType="application/vnd.openxmlformats-officedocument.spreadsheetml.comments+xml"/>
  <Override PartName="/xl/drawings/drawing100.xml" ContentType="application/vnd.openxmlformats-officedocument.drawing+xml"/>
  <Override PartName="/xl/comments100.xml" ContentType="application/vnd.openxmlformats-officedocument.spreadsheetml.comments+xml"/>
  <Override PartName="/xl/drawings/drawing101.xml" ContentType="application/vnd.openxmlformats-officedocument.drawing+xml"/>
  <Override PartName="/xl/comments101.xml" ContentType="application/vnd.openxmlformats-officedocument.spreadsheetml.comments+xml"/>
  <Override PartName="/xl/drawings/drawing102.xml" ContentType="application/vnd.openxmlformats-officedocument.drawing+xml"/>
  <Override PartName="/xl/comments102.xml" ContentType="application/vnd.openxmlformats-officedocument.spreadsheetml.comments+xml"/>
  <Override PartName="/xl/drawings/drawing103.xml" ContentType="application/vnd.openxmlformats-officedocument.drawing+xml"/>
  <Override PartName="/xl/comments103.xml" ContentType="application/vnd.openxmlformats-officedocument.spreadsheetml.comments+xml"/>
  <Override PartName="/xl/drawings/drawing104.xml" ContentType="application/vnd.openxmlformats-officedocument.drawing+xml"/>
  <Override PartName="/xl/comments104.xml" ContentType="application/vnd.openxmlformats-officedocument.spreadsheetml.comments+xml"/>
  <Override PartName="/xl/drawings/drawing105.xml" ContentType="application/vnd.openxmlformats-officedocument.drawing+xml"/>
  <Override PartName="/xl/comments105.xml" ContentType="application/vnd.openxmlformats-officedocument.spreadsheetml.comments+xml"/>
  <Override PartName="/xl/drawings/drawing106.xml" ContentType="application/vnd.openxmlformats-officedocument.drawing+xml"/>
  <Override PartName="/xl/comments106.xml" ContentType="application/vnd.openxmlformats-officedocument.spreadsheetml.comments+xml"/>
  <Override PartName="/xl/drawings/drawing107.xml" ContentType="application/vnd.openxmlformats-officedocument.drawing+xml"/>
  <Override PartName="/xl/comments107.xml" ContentType="application/vnd.openxmlformats-officedocument.spreadsheetml.comments+xml"/>
  <Override PartName="/xl/drawings/drawing108.xml" ContentType="application/vnd.openxmlformats-officedocument.drawing+xml"/>
  <Override PartName="/xl/comments108.xml" ContentType="application/vnd.openxmlformats-officedocument.spreadsheetml.comments+xml"/>
  <Override PartName="/xl/drawings/drawing109.xml" ContentType="application/vnd.openxmlformats-officedocument.drawing+xml"/>
  <Override PartName="/xl/comments109.xml" ContentType="application/vnd.openxmlformats-officedocument.spreadsheetml.comments+xml"/>
  <Override PartName="/xl/drawings/drawing110.xml" ContentType="application/vnd.openxmlformats-officedocument.drawing+xml"/>
  <Override PartName="/xl/comments110.xml" ContentType="application/vnd.openxmlformats-officedocument.spreadsheetml.comments+xml"/>
  <Override PartName="/xl/drawings/drawing111.xml" ContentType="application/vnd.openxmlformats-officedocument.drawing+xml"/>
  <Override PartName="/xl/comments111.xml" ContentType="application/vnd.openxmlformats-officedocument.spreadsheetml.comments+xml"/>
  <Override PartName="/xl/drawings/drawing112.xml" ContentType="application/vnd.openxmlformats-officedocument.drawing+xml"/>
  <Override PartName="/xl/comments112.xml" ContentType="application/vnd.openxmlformats-officedocument.spreadsheetml.comments+xml"/>
  <Override PartName="/xl/drawings/drawing113.xml" ContentType="application/vnd.openxmlformats-officedocument.drawing+xml"/>
  <Override PartName="/xl/comments113.xml" ContentType="application/vnd.openxmlformats-officedocument.spreadsheetml.comments+xml"/>
  <Override PartName="/xl/drawings/drawing114.xml" ContentType="application/vnd.openxmlformats-officedocument.drawing+xml"/>
  <Override PartName="/xl/comments114.xml" ContentType="application/vnd.openxmlformats-officedocument.spreadsheetml.comments+xml"/>
  <Override PartName="/xl/drawings/drawing115.xml" ContentType="application/vnd.openxmlformats-officedocument.drawing+xml"/>
  <Override PartName="/xl/comments115.xml" ContentType="application/vnd.openxmlformats-officedocument.spreadsheetml.comments+xml"/>
  <Override PartName="/xl/drawings/drawing116.xml" ContentType="application/vnd.openxmlformats-officedocument.drawing+xml"/>
  <Override PartName="/xl/comments116.xml" ContentType="application/vnd.openxmlformats-officedocument.spreadsheetml.comments+xml"/>
  <Override PartName="/xl/drawings/drawing117.xml" ContentType="application/vnd.openxmlformats-officedocument.drawing+xml"/>
  <Override PartName="/xl/comments117.xml" ContentType="application/vnd.openxmlformats-officedocument.spreadsheetml.comments+xml"/>
  <Override PartName="/xl/drawings/drawing118.xml" ContentType="application/vnd.openxmlformats-officedocument.drawing+xml"/>
  <Override PartName="/xl/comments118.xml" ContentType="application/vnd.openxmlformats-officedocument.spreadsheetml.comments+xml"/>
  <Override PartName="/xl/drawings/drawing119.xml" ContentType="application/vnd.openxmlformats-officedocument.drawing+xml"/>
  <Override PartName="/xl/comments119.xml" ContentType="application/vnd.openxmlformats-officedocument.spreadsheetml.comments+xml"/>
  <Override PartName="/xl/drawings/drawing120.xml" ContentType="application/vnd.openxmlformats-officedocument.drawing+xml"/>
  <Override PartName="/xl/comments120.xml" ContentType="application/vnd.openxmlformats-officedocument.spreadsheetml.comments+xml"/>
  <Override PartName="/xl/drawings/drawing121.xml" ContentType="application/vnd.openxmlformats-officedocument.drawing+xml"/>
  <Override PartName="/xl/comments121.xml" ContentType="application/vnd.openxmlformats-officedocument.spreadsheetml.comments+xml"/>
  <Override PartName="/xl/drawings/drawing122.xml" ContentType="application/vnd.openxmlformats-officedocument.drawing+xml"/>
  <Override PartName="/xl/comments122.xml" ContentType="application/vnd.openxmlformats-officedocument.spreadsheetml.comments+xml"/>
  <Override PartName="/xl/drawings/drawing123.xml" ContentType="application/vnd.openxmlformats-officedocument.drawing+xml"/>
  <Override PartName="/xl/comments123.xml" ContentType="application/vnd.openxmlformats-officedocument.spreadsheetml.comments+xml"/>
  <Override PartName="/xl/drawings/drawing124.xml" ContentType="application/vnd.openxmlformats-officedocument.drawing+xml"/>
  <Override PartName="/xl/comments124.xml" ContentType="application/vnd.openxmlformats-officedocument.spreadsheetml.comments+xml"/>
  <Override PartName="/xl/drawings/drawing125.xml" ContentType="application/vnd.openxmlformats-officedocument.drawing+xml"/>
  <Override PartName="/xl/comments125.xml" ContentType="application/vnd.openxmlformats-officedocument.spreadsheetml.comments+xml"/>
  <Override PartName="/xl/drawings/drawing126.xml" ContentType="application/vnd.openxmlformats-officedocument.drawing+xml"/>
  <Override PartName="/xl/comments126.xml" ContentType="application/vnd.openxmlformats-officedocument.spreadsheetml.comments+xml"/>
  <Override PartName="/xl/drawings/drawing127.xml" ContentType="application/vnd.openxmlformats-officedocument.drawing+xml"/>
  <Override PartName="/xl/comments127.xml" ContentType="application/vnd.openxmlformats-officedocument.spreadsheetml.comments+xml"/>
  <Override PartName="/xl/drawings/drawing128.xml" ContentType="application/vnd.openxmlformats-officedocument.drawing+xml"/>
  <Override PartName="/xl/comments128.xml" ContentType="application/vnd.openxmlformats-officedocument.spreadsheetml.comments+xml"/>
  <Override PartName="/xl/drawings/drawing129.xml" ContentType="application/vnd.openxmlformats-officedocument.drawing+xml"/>
  <Override PartName="/xl/comments129.xml" ContentType="application/vnd.openxmlformats-officedocument.spreadsheetml.comments+xml"/>
  <Override PartName="/xl/drawings/drawing130.xml" ContentType="application/vnd.openxmlformats-officedocument.drawing+xml"/>
  <Override PartName="/xl/comments130.xml" ContentType="application/vnd.openxmlformats-officedocument.spreadsheetml.comments+xml"/>
  <Override PartName="/xl/drawings/drawing131.xml" ContentType="application/vnd.openxmlformats-officedocument.drawing+xml"/>
  <Override PartName="/xl/comments131.xml" ContentType="application/vnd.openxmlformats-officedocument.spreadsheetml.comments+xml"/>
  <Override PartName="/xl/drawings/drawing132.xml" ContentType="application/vnd.openxmlformats-officedocument.drawing+xml"/>
  <Override PartName="/xl/comments132.xml" ContentType="application/vnd.openxmlformats-officedocument.spreadsheetml.comments+xml"/>
  <Override PartName="/xl/drawings/drawing133.xml" ContentType="application/vnd.openxmlformats-officedocument.drawing+xml"/>
  <Override PartName="/xl/comments133.xml" ContentType="application/vnd.openxmlformats-officedocument.spreadsheetml.comments+xml"/>
  <Override PartName="/xl/drawings/drawing134.xml" ContentType="application/vnd.openxmlformats-officedocument.drawing+xml"/>
  <Override PartName="/xl/comments134.xml" ContentType="application/vnd.openxmlformats-officedocument.spreadsheetml.comments+xml"/>
  <Override PartName="/xl/drawings/drawing135.xml" ContentType="application/vnd.openxmlformats-officedocument.drawing+xml"/>
  <Override PartName="/xl/comments135.xml" ContentType="application/vnd.openxmlformats-officedocument.spreadsheetml.comments+xml"/>
  <Override PartName="/xl/drawings/drawing136.xml" ContentType="application/vnd.openxmlformats-officedocument.drawing+xml"/>
  <Override PartName="/xl/comments136.xml" ContentType="application/vnd.openxmlformats-officedocument.spreadsheetml.comments+xml"/>
  <Override PartName="/xl/drawings/drawing137.xml" ContentType="application/vnd.openxmlformats-officedocument.drawing+xml"/>
  <Override PartName="/xl/comments137.xml" ContentType="application/vnd.openxmlformats-officedocument.spreadsheetml.comments+xml"/>
  <Override PartName="/xl/drawings/drawing138.xml" ContentType="application/vnd.openxmlformats-officedocument.drawing+xml"/>
  <Override PartName="/xl/comments138.xml" ContentType="application/vnd.openxmlformats-officedocument.spreadsheetml.comments+xml"/>
  <Override PartName="/xl/drawings/drawing139.xml" ContentType="application/vnd.openxmlformats-officedocument.drawing+xml"/>
  <Override PartName="/xl/comments139.xml" ContentType="application/vnd.openxmlformats-officedocument.spreadsheetml.comments+xml"/>
  <Override PartName="/xl/drawings/drawing140.xml" ContentType="application/vnd.openxmlformats-officedocument.drawing+xml"/>
  <Override PartName="/xl/comments140.xml" ContentType="application/vnd.openxmlformats-officedocument.spreadsheetml.comments+xml"/>
  <Override PartName="/xl/drawings/drawing141.xml" ContentType="application/vnd.openxmlformats-officedocument.drawing+xml"/>
  <Override PartName="/xl/comments141.xml" ContentType="application/vnd.openxmlformats-officedocument.spreadsheetml.comments+xml"/>
  <Override PartName="/xl/drawings/drawing142.xml" ContentType="application/vnd.openxmlformats-officedocument.drawing+xml"/>
  <Override PartName="/xl/comments142.xml" ContentType="application/vnd.openxmlformats-officedocument.spreadsheetml.comments+xml"/>
  <Override PartName="/xl/drawings/drawing143.xml" ContentType="application/vnd.openxmlformats-officedocument.drawing+xml"/>
  <Override PartName="/xl/comments143.xml" ContentType="application/vnd.openxmlformats-officedocument.spreadsheetml.comments+xml"/>
  <Override PartName="/xl/drawings/drawing144.xml" ContentType="application/vnd.openxmlformats-officedocument.drawing+xml"/>
  <Override PartName="/xl/comments144.xml" ContentType="application/vnd.openxmlformats-officedocument.spreadsheetml.comments+xml"/>
  <Override PartName="/xl/drawings/drawing145.xml" ContentType="application/vnd.openxmlformats-officedocument.drawing+xml"/>
  <Override PartName="/xl/comments145.xml" ContentType="application/vnd.openxmlformats-officedocument.spreadsheetml.comments+xml"/>
  <Override PartName="/xl/drawings/drawing146.xml" ContentType="application/vnd.openxmlformats-officedocument.drawing+xml"/>
  <Override PartName="/xl/comments146.xml" ContentType="application/vnd.openxmlformats-officedocument.spreadsheetml.comments+xml"/>
  <Override PartName="/xl/drawings/drawing147.xml" ContentType="application/vnd.openxmlformats-officedocument.drawing+xml"/>
  <Override PartName="/xl/comments147.xml" ContentType="application/vnd.openxmlformats-officedocument.spreadsheetml.comments+xml"/>
  <Override PartName="/xl/drawings/drawing148.xml" ContentType="application/vnd.openxmlformats-officedocument.drawing+xml"/>
  <Override PartName="/xl/comments148.xml" ContentType="application/vnd.openxmlformats-officedocument.spreadsheetml.comments+xml"/>
  <Override PartName="/xl/drawings/drawing149.xml" ContentType="application/vnd.openxmlformats-officedocument.drawing+xml"/>
  <Override PartName="/xl/comments149.xml" ContentType="application/vnd.openxmlformats-officedocument.spreadsheetml.comments+xml"/>
  <Override PartName="/xl/drawings/drawing150.xml" ContentType="application/vnd.openxmlformats-officedocument.drawing+xml"/>
  <Override PartName="/xl/comments150.xml" ContentType="application/vnd.openxmlformats-officedocument.spreadsheetml.comments+xml"/>
  <Override PartName="/xl/drawings/drawing151.xml" ContentType="application/vnd.openxmlformats-officedocument.drawing+xml"/>
  <Override PartName="/xl/comments151.xml" ContentType="application/vnd.openxmlformats-officedocument.spreadsheetml.comments+xml"/>
  <Override PartName="/xl/drawings/drawing152.xml" ContentType="application/vnd.openxmlformats-officedocument.drawing+xml"/>
  <Override PartName="/xl/comments152.xml" ContentType="application/vnd.openxmlformats-officedocument.spreadsheetml.comments+xml"/>
  <Override PartName="/xl/drawings/drawing153.xml" ContentType="application/vnd.openxmlformats-officedocument.drawing+xml"/>
  <Override PartName="/xl/comments153.xml" ContentType="application/vnd.openxmlformats-officedocument.spreadsheetml.comments+xml"/>
  <Override PartName="/xl/drawings/drawing154.xml" ContentType="application/vnd.openxmlformats-officedocument.drawing+xml"/>
  <Override PartName="/xl/comments154.xml" ContentType="application/vnd.openxmlformats-officedocument.spreadsheetml.comments+xml"/>
  <Override PartName="/xl/drawings/drawing155.xml" ContentType="application/vnd.openxmlformats-officedocument.drawing+xml"/>
  <Override PartName="/xl/comments155.xml" ContentType="application/vnd.openxmlformats-officedocument.spreadsheetml.comments+xml"/>
  <Override PartName="/xl/drawings/drawing156.xml" ContentType="application/vnd.openxmlformats-officedocument.drawing+xml"/>
  <Override PartName="/xl/comments156.xml" ContentType="application/vnd.openxmlformats-officedocument.spreadsheetml.comments+xml"/>
  <Override PartName="/xl/drawings/drawing157.xml" ContentType="application/vnd.openxmlformats-officedocument.drawing+xml"/>
  <Override PartName="/xl/comments157.xml" ContentType="application/vnd.openxmlformats-officedocument.spreadsheetml.comments+xml"/>
  <Override PartName="/xl/drawings/drawing158.xml" ContentType="application/vnd.openxmlformats-officedocument.drawing+xml"/>
  <Override PartName="/xl/comments158.xml" ContentType="application/vnd.openxmlformats-officedocument.spreadsheetml.comments+xml"/>
  <Override PartName="/xl/drawings/drawing159.xml" ContentType="application/vnd.openxmlformats-officedocument.drawing+xml"/>
  <Override PartName="/xl/comments159.xml" ContentType="application/vnd.openxmlformats-officedocument.spreadsheetml.comments+xml"/>
  <Override PartName="/xl/drawings/drawing160.xml" ContentType="application/vnd.openxmlformats-officedocument.drawing+xml"/>
  <Override PartName="/xl/comments160.xml" ContentType="application/vnd.openxmlformats-officedocument.spreadsheetml.comments+xml"/>
  <Override PartName="/xl/drawings/drawing161.xml" ContentType="application/vnd.openxmlformats-officedocument.drawing+xml"/>
  <Override PartName="/xl/comments161.xml" ContentType="application/vnd.openxmlformats-officedocument.spreadsheetml.comments+xml"/>
  <Override PartName="/xl/drawings/drawing162.xml" ContentType="application/vnd.openxmlformats-officedocument.drawing+xml"/>
  <Override PartName="/xl/comments162.xml" ContentType="application/vnd.openxmlformats-officedocument.spreadsheetml.comments+xml"/>
  <Override PartName="/xl/drawings/drawing163.xml" ContentType="application/vnd.openxmlformats-officedocument.drawing+xml"/>
  <Override PartName="/xl/comments163.xml" ContentType="application/vnd.openxmlformats-officedocument.spreadsheetml.comments+xml"/>
  <Override PartName="/xl/drawings/drawing164.xml" ContentType="application/vnd.openxmlformats-officedocument.drawing+xml"/>
  <Override PartName="/xl/comments164.xml" ContentType="application/vnd.openxmlformats-officedocument.spreadsheetml.comments+xml"/>
  <Override PartName="/xl/drawings/drawing165.xml" ContentType="application/vnd.openxmlformats-officedocument.drawing+xml"/>
  <Override PartName="/xl/comments165.xml" ContentType="application/vnd.openxmlformats-officedocument.spreadsheetml.comments+xml"/>
  <Override PartName="/xl/drawings/drawing166.xml" ContentType="application/vnd.openxmlformats-officedocument.drawing+xml"/>
  <Override PartName="/xl/comments166.xml" ContentType="application/vnd.openxmlformats-officedocument.spreadsheetml.comments+xml"/>
  <Override PartName="/xl/drawings/drawing167.xml" ContentType="application/vnd.openxmlformats-officedocument.drawing+xml"/>
  <Override PartName="/xl/comments167.xml" ContentType="application/vnd.openxmlformats-officedocument.spreadsheetml.comments+xml"/>
  <Override PartName="/xl/drawings/drawing168.xml" ContentType="application/vnd.openxmlformats-officedocument.drawing+xml"/>
  <Override PartName="/xl/comments168.xml" ContentType="application/vnd.openxmlformats-officedocument.spreadsheetml.comments+xml"/>
  <Override PartName="/xl/drawings/drawing169.xml" ContentType="application/vnd.openxmlformats-officedocument.drawing+xml"/>
  <Override PartName="/xl/comments169.xml" ContentType="application/vnd.openxmlformats-officedocument.spreadsheetml.comments+xml"/>
  <Override PartName="/xl/drawings/drawing170.xml" ContentType="application/vnd.openxmlformats-officedocument.drawing+xml"/>
  <Override PartName="/xl/comments170.xml" ContentType="application/vnd.openxmlformats-officedocument.spreadsheetml.comments+xml"/>
  <Override PartName="/xl/drawings/drawing171.xml" ContentType="application/vnd.openxmlformats-officedocument.drawing+xml"/>
  <Override PartName="/xl/comments171.xml" ContentType="application/vnd.openxmlformats-officedocument.spreadsheetml.comments+xml"/>
  <Override PartName="/xl/drawings/drawing172.xml" ContentType="application/vnd.openxmlformats-officedocument.drawing+xml"/>
  <Override PartName="/xl/comments172.xml" ContentType="application/vnd.openxmlformats-officedocument.spreadsheetml.comments+xml"/>
  <Override PartName="/xl/drawings/drawing173.xml" ContentType="application/vnd.openxmlformats-officedocument.drawing+xml"/>
  <Override PartName="/xl/comments173.xml" ContentType="application/vnd.openxmlformats-officedocument.spreadsheetml.comments+xml"/>
  <Override PartName="/xl/drawings/drawing174.xml" ContentType="application/vnd.openxmlformats-officedocument.drawing+xml"/>
  <Override PartName="/xl/comments174.xml" ContentType="application/vnd.openxmlformats-officedocument.spreadsheetml.comments+xml"/>
  <Override PartName="/xl/drawings/drawing175.xml" ContentType="application/vnd.openxmlformats-officedocument.drawing+xml"/>
  <Override PartName="/xl/comments175.xml" ContentType="application/vnd.openxmlformats-officedocument.spreadsheetml.comments+xml"/>
  <Override PartName="/xl/drawings/drawing176.xml" ContentType="application/vnd.openxmlformats-officedocument.drawing+xml"/>
  <Override PartName="/xl/comments176.xml" ContentType="application/vnd.openxmlformats-officedocument.spreadsheetml.comments+xml"/>
  <Override PartName="/xl/drawings/drawing177.xml" ContentType="application/vnd.openxmlformats-officedocument.drawing+xml"/>
  <Override PartName="/xl/comments177.xml" ContentType="application/vnd.openxmlformats-officedocument.spreadsheetml.comments+xml"/>
  <Override PartName="/xl/drawings/drawing178.xml" ContentType="application/vnd.openxmlformats-officedocument.drawing+xml"/>
  <Override PartName="/xl/comments178.xml" ContentType="application/vnd.openxmlformats-officedocument.spreadsheetml.comments+xml"/>
  <Override PartName="/xl/drawings/drawing179.xml" ContentType="application/vnd.openxmlformats-officedocument.drawing+xml"/>
  <Override PartName="/xl/comments179.xml" ContentType="application/vnd.openxmlformats-officedocument.spreadsheetml.comments+xml"/>
  <Override PartName="/xl/drawings/drawing180.xml" ContentType="application/vnd.openxmlformats-officedocument.drawing+xml"/>
  <Override PartName="/xl/comments180.xml" ContentType="application/vnd.openxmlformats-officedocument.spreadsheetml.comments+xml"/>
  <Override PartName="/xl/drawings/drawing181.xml" ContentType="application/vnd.openxmlformats-officedocument.drawing+xml"/>
  <Override PartName="/xl/comments181.xml" ContentType="application/vnd.openxmlformats-officedocument.spreadsheetml.comments+xml"/>
  <Override PartName="/xl/drawings/drawing182.xml" ContentType="application/vnd.openxmlformats-officedocument.drawing+xml"/>
  <Override PartName="/xl/comments182.xml" ContentType="application/vnd.openxmlformats-officedocument.spreadsheetml.comments+xml"/>
  <Override PartName="/xl/drawings/drawing183.xml" ContentType="application/vnd.openxmlformats-officedocument.drawing+xml"/>
  <Override PartName="/xl/comments183.xml" ContentType="application/vnd.openxmlformats-officedocument.spreadsheetml.comments+xml"/>
  <Override PartName="/xl/drawings/drawing184.xml" ContentType="application/vnd.openxmlformats-officedocument.drawing+xml"/>
  <Override PartName="/xl/comments184.xml" ContentType="application/vnd.openxmlformats-officedocument.spreadsheetml.comments+xml"/>
  <Override PartName="/xl/drawings/drawing185.xml" ContentType="application/vnd.openxmlformats-officedocument.drawing+xml"/>
  <Override PartName="/xl/comments185.xml" ContentType="application/vnd.openxmlformats-officedocument.spreadsheetml.comments+xml"/>
  <Override PartName="/xl/drawings/drawing186.xml" ContentType="application/vnd.openxmlformats-officedocument.drawing+xml"/>
  <Override PartName="/xl/comments186.xml" ContentType="application/vnd.openxmlformats-officedocument.spreadsheetml.comments+xml"/>
  <Override PartName="/xl/drawings/drawing187.xml" ContentType="application/vnd.openxmlformats-officedocument.drawing+xml"/>
  <Override PartName="/xl/comments187.xml" ContentType="application/vnd.openxmlformats-officedocument.spreadsheetml.comments+xml"/>
  <Override PartName="/xl/drawings/drawing188.xml" ContentType="application/vnd.openxmlformats-officedocument.drawing+xml"/>
  <Override PartName="/xl/comments188.xml" ContentType="application/vnd.openxmlformats-officedocument.spreadsheetml.comments+xml"/>
  <Override PartName="/xl/drawings/drawing189.xml" ContentType="application/vnd.openxmlformats-officedocument.drawing+xml"/>
  <Override PartName="/xl/comments189.xml" ContentType="application/vnd.openxmlformats-officedocument.spreadsheetml.comments+xml"/>
  <Override PartName="/xl/drawings/drawing190.xml" ContentType="application/vnd.openxmlformats-officedocument.drawing+xml"/>
  <Override PartName="/xl/comments190.xml" ContentType="application/vnd.openxmlformats-officedocument.spreadsheetml.comments+xml"/>
  <Override PartName="/xl/drawings/drawing191.xml" ContentType="application/vnd.openxmlformats-officedocument.drawing+xml"/>
  <Override PartName="/xl/comments191.xml" ContentType="application/vnd.openxmlformats-officedocument.spreadsheetml.comments+xml"/>
  <Override PartName="/xl/drawings/drawing192.xml" ContentType="application/vnd.openxmlformats-officedocument.drawing+xml"/>
  <Override PartName="/xl/comments192.xml" ContentType="application/vnd.openxmlformats-officedocument.spreadsheetml.comments+xml"/>
  <Override PartName="/xl/drawings/drawing193.xml" ContentType="application/vnd.openxmlformats-officedocument.drawing+xml"/>
  <Override PartName="/xl/comments193.xml" ContentType="application/vnd.openxmlformats-officedocument.spreadsheetml.comments+xml"/>
  <Override PartName="/xl/drawings/drawing194.xml" ContentType="application/vnd.openxmlformats-officedocument.drawing+xml"/>
  <Override PartName="/xl/comments194.xml" ContentType="application/vnd.openxmlformats-officedocument.spreadsheetml.comments+xml"/>
  <Override PartName="/xl/drawings/drawing195.xml" ContentType="application/vnd.openxmlformats-officedocument.drawing+xml"/>
  <Override PartName="/xl/comments195.xml" ContentType="application/vnd.openxmlformats-officedocument.spreadsheetml.comments+xml"/>
  <Override PartName="/xl/drawings/drawing196.xml" ContentType="application/vnd.openxmlformats-officedocument.drawing+xml"/>
  <Override PartName="/xl/comments196.xml" ContentType="application/vnd.openxmlformats-officedocument.spreadsheetml.comments+xml"/>
  <Override PartName="/xl/drawings/drawing197.xml" ContentType="application/vnd.openxmlformats-officedocument.drawing+xml"/>
  <Override PartName="/xl/comments197.xml" ContentType="application/vnd.openxmlformats-officedocument.spreadsheetml.comments+xml"/>
  <Override PartName="/xl/drawings/drawing198.xml" ContentType="application/vnd.openxmlformats-officedocument.drawing+xml"/>
  <Override PartName="/xl/comments198.xml" ContentType="application/vnd.openxmlformats-officedocument.spreadsheetml.comments+xml"/>
  <Override PartName="/xl/drawings/drawing199.xml" ContentType="application/vnd.openxmlformats-officedocument.drawing+xml"/>
  <Override PartName="/xl/comments199.xml" ContentType="application/vnd.openxmlformats-officedocument.spreadsheetml.comments+xml"/>
  <Override PartName="/xl/drawings/drawing200.xml" ContentType="application/vnd.openxmlformats-officedocument.drawing+xml"/>
  <Override PartName="/xl/comments200.xml" ContentType="application/vnd.openxmlformats-officedocument.spreadsheetml.comments+xml"/>
  <Override PartName="/xl/drawings/drawing201.xml" ContentType="application/vnd.openxmlformats-officedocument.drawing+xml"/>
  <Override PartName="/xl/comments201.xml" ContentType="application/vnd.openxmlformats-officedocument.spreadsheetml.comments+xml"/>
  <Override PartName="/xl/drawings/drawing202.xml" ContentType="application/vnd.openxmlformats-officedocument.drawing+xml"/>
  <Override PartName="/xl/comments202.xml" ContentType="application/vnd.openxmlformats-officedocument.spreadsheetml.comments+xml"/>
  <Override PartName="/xl/drawings/drawing203.xml" ContentType="application/vnd.openxmlformats-officedocument.drawing+xml"/>
  <Override PartName="/xl/comments203.xml" ContentType="application/vnd.openxmlformats-officedocument.spreadsheetml.comments+xml"/>
  <Override PartName="/xl/drawings/drawing204.xml" ContentType="application/vnd.openxmlformats-officedocument.drawing+xml"/>
  <Override PartName="/xl/comments204.xml" ContentType="application/vnd.openxmlformats-officedocument.spreadsheetml.comments+xml"/>
  <Override PartName="/xl/drawings/drawing205.xml" ContentType="application/vnd.openxmlformats-officedocument.drawing+xml"/>
  <Override PartName="/xl/comments205.xml" ContentType="application/vnd.openxmlformats-officedocument.spreadsheetml.comments+xml"/>
  <Override PartName="/xl/drawings/drawing206.xml" ContentType="application/vnd.openxmlformats-officedocument.drawing+xml"/>
  <Override PartName="/xl/comments206.xml" ContentType="application/vnd.openxmlformats-officedocument.spreadsheetml.comments+xml"/>
  <Override PartName="/xl/drawings/drawing207.xml" ContentType="application/vnd.openxmlformats-officedocument.drawing+xml"/>
  <Override PartName="/xl/comments207.xml" ContentType="application/vnd.openxmlformats-officedocument.spreadsheetml.comments+xml"/>
  <Override PartName="/xl/drawings/drawing208.xml" ContentType="application/vnd.openxmlformats-officedocument.drawing+xml"/>
  <Override PartName="/xl/comments208.xml" ContentType="application/vnd.openxmlformats-officedocument.spreadsheetml.comments+xml"/>
  <Override PartName="/xl/drawings/drawing209.xml" ContentType="application/vnd.openxmlformats-officedocument.drawing+xml"/>
  <Override PartName="/xl/comments209.xml" ContentType="application/vnd.openxmlformats-officedocument.spreadsheetml.comments+xml"/>
  <Override PartName="/xl/drawings/drawing210.xml" ContentType="application/vnd.openxmlformats-officedocument.drawing+xml"/>
  <Override PartName="/xl/comments210.xml" ContentType="application/vnd.openxmlformats-officedocument.spreadsheetml.comments+xml"/>
  <Override PartName="/xl/drawings/drawing211.xml" ContentType="application/vnd.openxmlformats-officedocument.drawing+xml"/>
  <Override PartName="/xl/comments211.xml" ContentType="application/vnd.openxmlformats-officedocument.spreadsheetml.comments+xml"/>
  <Override PartName="/xl/drawings/drawing212.xml" ContentType="application/vnd.openxmlformats-officedocument.drawing+xml"/>
  <Override PartName="/xl/comments212.xml" ContentType="application/vnd.openxmlformats-officedocument.spreadsheetml.comments+xml"/>
  <Override PartName="/xl/drawings/drawing213.xml" ContentType="application/vnd.openxmlformats-officedocument.drawing+xml"/>
  <Override PartName="/xl/comments213.xml" ContentType="application/vnd.openxmlformats-officedocument.spreadsheetml.comments+xml"/>
  <Override PartName="/xl/drawings/drawing214.xml" ContentType="application/vnd.openxmlformats-officedocument.drawing+xml"/>
  <Override PartName="/xl/comments214.xml" ContentType="application/vnd.openxmlformats-officedocument.spreadsheetml.comments+xml"/>
  <Override PartName="/xl/drawings/drawing215.xml" ContentType="application/vnd.openxmlformats-officedocument.drawing+xml"/>
  <Override PartName="/xl/comments215.xml" ContentType="application/vnd.openxmlformats-officedocument.spreadsheetml.comments+xml"/>
  <Override PartName="/xl/drawings/drawing216.xml" ContentType="application/vnd.openxmlformats-officedocument.drawing+xml"/>
  <Override PartName="/xl/comments216.xml" ContentType="application/vnd.openxmlformats-officedocument.spreadsheetml.comments+xml"/>
  <Override PartName="/xl/drawings/drawing217.xml" ContentType="application/vnd.openxmlformats-officedocument.drawing+xml"/>
  <Override PartName="/xl/comments217.xml" ContentType="application/vnd.openxmlformats-officedocument.spreadsheetml.comments+xml"/>
  <Override PartName="/xl/drawings/drawing218.xml" ContentType="application/vnd.openxmlformats-officedocument.drawing+xml"/>
  <Override PartName="/xl/comments218.xml" ContentType="application/vnd.openxmlformats-officedocument.spreadsheetml.comments+xml"/>
  <Override PartName="/xl/drawings/drawing219.xml" ContentType="application/vnd.openxmlformats-officedocument.drawing+xml"/>
  <Override PartName="/xl/comments219.xml" ContentType="application/vnd.openxmlformats-officedocument.spreadsheetml.comments+xml"/>
  <Override PartName="/xl/drawings/drawing220.xml" ContentType="application/vnd.openxmlformats-officedocument.drawing+xml"/>
  <Override PartName="/xl/comments220.xml" ContentType="application/vnd.openxmlformats-officedocument.spreadsheetml.comments+xml"/>
  <Override PartName="/xl/drawings/drawing221.xml" ContentType="application/vnd.openxmlformats-officedocument.drawing+xml"/>
  <Override PartName="/xl/comments221.xml" ContentType="application/vnd.openxmlformats-officedocument.spreadsheetml.comments+xml"/>
  <Override PartName="/xl/drawings/drawing222.xml" ContentType="application/vnd.openxmlformats-officedocument.drawing+xml"/>
  <Override PartName="/xl/comments222.xml" ContentType="application/vnd.openxmlformats-officedocument.spreadsheetml.comments+xml"/>
  <Override PartName="/xl/drawings/drawing223.xml" ContentType="application/vnd.openxmlformats-officedocument.drawing+xml"/>
  <Override PartName="/xl/comments223.xml" ContentType="application/vnd.openxmlformats-officedocument.spreadsheetml.comments+xml"/>
  <Override PartName="/xl/drawings/drawing224.xml" ContentType="application/vnd.openxmlformats-officedocument.drawing+xml"/>
  <Override PartName="/xl/comments224.xml" ContentType="application/vnd.openxmlformats-officedocument.spreadsheetml.comments+xml"/>
  <Override PartName="/xl/drawings/drawing225.xml" ContentType="application/vnd.openxmlformats-officedocument.drawing+xml"/>
  <Override PartName="/xl/comments225.xml" ContentType="application/vnd.openxmlformats-officedocument.spreadsheetml.comments+xml"/>
  <Override PartName="/xl/drawings/drawing226.xml" ContentType="application/vnd.openxmlformats-officedocument.drawing+xml"/>
  <Override PartName="/xl/comments226.xml" ContentType="application/vnd.openxmlformats-officedocument.spreadsheetml.comments+xml"/>
  <Override PartName="/xl/drawings/drawing227.xml" ContentType="application/vnd.openxmlformats-officedocument.drawing+xml"/>
  <Override PartName="/xl/comments227.xml" ContentType="application/vnd.openxmlformats-officedocument.spreadsheetml.comments+xml"/>
  <Override PartName="/xl/drawings/drawing228.xml" ContentType="application/vnd.openxmlformats-officedocument.drawing+xml"/>
  <Override PartName="/xl/comments228.xml" ContentType="application/vnd.openxmlformats-officedocument.spreadsheetml.comments+xml"/>
  <Override PartName="/xl/drawings/drawing229.xml" ContentType="application/vnd.openxmlformats-officedocument.drawing+xml"/>
  <Override PartName="/xl/comments229.xml" ContentType="application/vnd.openxmlformats-officedocument.spreadsheetml.comments+xml"/>
  <Override PartName="/xl/drawings/drawing230.xml" ContentType="application/vnd.openxmlformats-officedocument.drawing+xml"/>
  <Override PartName="/xl/comments230.xml" ContentType="application/vnd.openxmlformats-officedocument.spreadsheetml.comments+xml"/>
  <Override PartName="/xl/drawings/drawing231.xml" ContentType="application/vnd.openxmlformats-officedocument.drawing+xml"/>
  <Override PartName="/xl/comments231.xml" ContentType="application/vnd.openxmlformats-officedocument.spreadsheetml.comments+xml"/>
  <Override PartName="/xl/drawings/drawing232.xml" ContentType="application/vnd.openxmlformats-officedocument.drawing+xml"/>
  <Override PartName="/xl/comments232.xml" ContentType="application/vnd.openxmlformats-officedocument.spreadsheetml.comments+xml"/>
  <Override PartName="/xl/drawings/drawing233.xml" ContentType="application/vnd.openxmlformats-officedocument.drawing+xml"/>
  <Override PartName="/xl/comments233.xml" ContentType="application/vnd.openxmlformats-officedocument.spreadsheetml.comments+xml"/>
  <Override PartName="/xl/drawings/drawing234.xml" ContentType="application/vnd.openxmlformats-officedocument.drawing+xml"/>
  <Override PartName="/xl/comments234.xml" ContentType="application/vnd.openxmlformats-officedocument.spreadsheetml.comments+xml"/>
  <Override PartName="/xl/drawings/drawing235.xml" ContentType="application/vnd.openxmlformats-officedocument.drawing+xml"/>
  <Override PartName="/xl/comments235.xml" ContentType="application/vnd.openxmlformats-officedocument.spreadsheetml.comments+xml"/>
  <Override PartName="/xl/drawings/drawing236.xml" ContentType="application/vnd.openxmlformats-officedocument.drawing+xml"/>
  <Override PartName="/xl/comments236.xml" ContentType="application/vnd.openxmlformats-officedocument.spreadsheetml.comments+xml"/>
  <Override PartName="/xl/drawings/drawing237.xml" ContentType="application/vnd.openxmlformats-officedocument.drawing+xml"/>
  <Override PartName="/xl/comments237.xml" ContentType="application/vnd.openxmlformats-officedocument.spreadsheetml.comments+xml"/>
  <Override PartName="/xl/drawings/drawing238.xml" ContentType="application/vnd.openxmlformats-officedocument.drawing+xml"/>
  <Override PartName="/xl/comments238.xml" ContentType="application/vnd.openxmlformats-officedocument.spreadsheetml.comments+xml"/>
  <Override PartName="/xl/drawings/drawing239.xml" ContentType="application/vnd.openxmlformats-officedocument.drawing+xml"/>
  <Override PartName="/xl/comments239.xml" ContentType="application/vnd.openxmlformats-officedocument.spreadsheetml.comments+xml"/>
  <Override PartName="/xl/drawings/drawing240.xml" ContentType="application/vnd.openxmlformats-officedocument.drawing+xml"/>
  <Override PartName="/xl/comments240.xml" ContentType="application/vnd.openxmlformats-officedocument.spreadsheetml.comments+xml"/>
  <Override PartName="/xl/drawings/drawing241.xml" ContentType="application/vnd.openxmlformats-officedocument.drawing+xml"/>
  <Override PartName="/xl/comments241.xml" ContentType="application/vnd.openxmlformats-officedocument.spreadsheetml.comments+xml"/>
  <Override PartName="/xl/drawings/drawing242.xml" ContentType="application/vnd.openxmlformats-officedocument.drawing+xml"/>
  <Override PartName="/xl/comments242.xml" ContentType="application/vnd.openxmlformats-officedocument.spreadsheetml.comments+xml"/>
  <Override PartName="/xl/drawings/drawing243.xml" ContentType="application/vnd.openxmlformats-officedocument.drawing+xml"/>
  <Override PartName="/xl/comments243.xml" ContentType="application/vnd.openxmlformats-officedocument.spreadsheetml.comments+xml"/>
  <Override PartName="/xl/drawings/drawing244.xml" ContentType="application/vnd.openxmlformats-officedocument.drawing+xml"/>
  <Override PartName="/xl/comments244.xml" ContentType="application/vnd.openxmlformats-officedocument.spreadsheetml.comments+xml"/>
  <Override PartName="/xl/drawings/drawing245.xml" ContentType="application/vnd.openxmlformats-officedocument.drawing+xml"/>
  <Override PartName="/xl/comments245.xml" ContentType="application/vnd.openxmlformats-officedocument.spreadsheetml.comments+xml"/>
  <Override PartName="/xl/drawings/drawing246.xml" ContentType="application/vnd.openxmlformats-officedocument.drawing+xml"/>
  <Override PartName="/xl/comments246.xml" ContentType="application/vnd.openxmlformats-officedocument.spreadsheetml.comments+xml"/>
  <Override PartName="/xl/drawings/drawing247.xml" ContentType="application/vnd.openxmlformats-officedocument.drawing+xml"/>
  <Override PartName="/xl/comments247.xml" ContentType="application/vnd.openxmlformats-officedocument.spreadsheetml.comments+xml"/>
  <Override PartName="/xl/drawings/drawing248.xml" ContentType="application/vnd.openxmlformats-officedocument.drawing+xml"/>
  <Override PartName="/xl/comments248.xml" ContentType="application/vnd.openxmlformats-officedocument.spreadsheetml.comments+xml"/>
  <Override PartName="/xl/drawings/drawing249.xml" ContentType="application/vnd.openxmlformats-officedocument.drawing+xml"/>
  <Override PartName="/xl/comments249.xml" ContentType="application/vnd.openxmlformats-officedocument.spreadsheetml.comments+xml"/>
  <Override PartName="/xl/drawings/drawing250.xml" ContentType="application/vnd.openxmlformats-officedocument.drawing+xml"/>
  <Override PartName="/xl/comments250.xml" ContentType="application/vnd.openxmlformats-officedocument.spreadsheetml.comments+xml"/>
  <Override PartName="/xl/drawings/drawing251.xml" ContentType="application/vnd.openxmlformats-officedocument.drawing+xml"/>
  <Override PartName="/xl/comments251.xml" ContentType="application/vnd.openxmlformats-officedocument.spreadsheetml.comments+xml"/>
  <Override PartName="/xl/drawings/drawing252.xml" ContentType="application/vnd.openxmlformats-officedocument.drawing+xml"/>
  <Override PartName="/xl/comments252.xml" ContentType="application/vnd.openxmlformats-officedocument.spreadsheetml.comments+xml"/>
  <Override PartName="/xl/drawings/drawing253.xml" ContentType="application/vnd.openxmlformats-officedocument.drawing+xml"/>
  <Override PartName="/xl/comments253.xml" ContentType="application/vnd.openxmlformats-officedocument.spreadsheetml.comments+xml"/>
  <Override PartName="/xl/drawings/drawing254.xml" ContentType="application/vnd.openxmlformats-officedocument.drawing+xml"/>
  <Override PartName="/xl/comments254.xml" ContentType="application/vnd.openxmlformats-officedocument.spreadsheetml.comments+xml"/>
  <Override PartName="/xl/drawings/drawing255.xml" ContentType="application/vnd.openxmlformats-officedocument.drawing+xml"/>
  <Override PartName="/xl/comments255.xml" ContentType="application/vnd.openxmlformats-officedocument.spreadsheetml.comments+xml"/>
  <Override PartName="/xl/drawings/drawing256.xml" ContentType="application/vnd.openxmlformats-officedocument.drawing+xml"/>
  <Override PartName="/xl/comments256.xml" ContentType="application/vnd.openxmlformats-officedocument.spreadsheetml.comments+xml"/>
  <Override PartName="/xl/drawings/drawing257.xml" ContentType="application/vnd.openxmlformats-officedocument.drawing+xml"/>
  <Override PartName="/xl/comments257.xml" ContentType="application/vnd.openxmlformats-officedocument.spreadsheetml.comments+xml"/>
  <Override PartName="/xl/drawings/drawing258.xml" ContentType="application/vnd.openxmlformats-officedocument.drawing+xml"/>
  <Override PartName="/xl/comments258.xml" ContentType="application/vnd.openxmlformats-officedocument.spreadsheetml.comments+xml"/>
  <Override PartName="/xl/drawings/drawing259.xml" ContentType="application/vnd.openxmlformats-officedocument.drawing+xml"/>
  <Override PartName="/xl/comments259.xml" ContentType="application/vnd.openxmlformats-officedocument.spreadsheetml.comments+xml"/>
  <Override PartName="/xl/drawings/drawing260.xml" ContentType="application/vnd.openxmlformats-officedocument.drawing+xml"/>
  <Override PartName="/xl/comments260.xml" ContentType="application/vnd.openxmlformats-officedocument.spreadsheetml.comments+xml"/>
  <Override PartName="/xl/drawings/drawing261.xml" ContentType="application/vnd.openxmlformats-officedocument.drawing+xml"/>
  <Override PartName="/xl/comments261.xml" ContentType="application/vnd.openxmlformats-officedocument.spreadsheetml.comments+xml"/>
  <Override PartName="/xl/drawings/drawing262.xml" ContentType="application/vnd.openxmlformats-officedocument.drawing+xml"/>
  <Override PartName="/xl/comments262.xml" ContentType="application/vnd.openxmlformats-officedocument.spreadsheetml.comments+xml"/>
  <Override PartName="/xl/drawings/drawing263.xml" ContentType="application/vnd.openxmlformats-officedocument.drawing+xml"/>
  <Override PartName="/xl/comments263.xml" ContentType="application/vnd.openxmlformats-officedocument.spreadsheetml.comments+xml"/>
  <Override PartName="/xl/drawings/drawing264.xml" ContentType="application/vnd.openxmlformats-officedocument.drawing+xml"/>
  <Override PartName="/xl/comments264.xml" ContentType="application/vnd.openxmlformats-officedocument.spreadsheetml.comments+xml"/>
  <Override PartName="/xl/drawings/drawing265.xml" ContentType="application/vnd.openxmlformats-officedocument.drawing+xml"/>
  <Override PartName="/xl/comments265.xml" ContentType="application/vnd.openxmlformats-officedocument.spreadsheetml.comments+xml"/>
  <Override PartName="/xl/drawings/drawing266.xml" ContentType="application/vnd.openxmlformats-officedocument.drawing+xml"/>
  <Override PartName="/xl/comments266.xml" ContentType="application/vnd.openxmlformats-officedocument.spreadsheetml.comments+xml"/>
  <Override PartName="/xl/drawings/drawing267.xml" ContentType="application/vnd.openxmlformats-officedocument.drawing+xml"/>
  <Override PartName="/xl/comments267.xml" ContentType="application/vnd.openxmlformats-officedocument.spreadsheetml.comments+xml"/>
  <Override PartName="/xl/drawings/drawing268.xml" ContentType="application/vnd.openxmlformats-officedocument.drawing+xml"/>
  <Override PartName="/xl/comments268.xml" ContentType="application/vnd.openxmlformats-officedocument.spreadsheetml.comments+xml"/>
  <Override PartName="/xl/drawings/drawing269.xml" ContentType="application/vnd.openxmlformats-officedocument.drawing+xml"/>
  <Override PartName="/xl/comments269.xml" ContentType="application/vnd.openxmlformats-officedocument.spreadsheetml.comments+xml"/>
  <Override PartName="/xl/drawings/drawing270.xml" ContentType="application/vnd.openxmlformats-officedocument.drawing+xml"/>
  <Override PartName="/xl/comments270.xml" ContentType="application/vnd.openxmlformats-officedocument.spreadsheetml.comments+xml"/>
  <Override PartName="/xl/drawings/drawing271.xml" ContentType="application/vnd.openxmlformats-officedocument.drawing+xml"/>
  <Override PartName="/xl/comments271.xml" ContentType="application/vnd.openxmlformats-officedocument.spreadsheetml.comments+xml"/>
  <Override PartName="/xl/drawings/drawing272.xml" ContentType="application/vnd.openxmlformats-officedocument.drawing+xml"/>
  <Override PartName="/xl/comments272.xml" ContentType="application/vnd.openxmlformats-officedocument.spreadsheetml.comments+xml"/>
  <Override PartName="/xl/drawings/drawing273.xml" ContentType="application/vnd.openxmlformats-officedocument.drawing+xml"/>
  <Override PartName="/xl/comments273.xml" ContentType="application/vnd.openxmlformats-officedocument.spreadsheetml.comments+xml"/>
  <Override PartName="/xl/drawings/drawing274.xml" ContentType="application/vnd.openxmlformats-officedocument.drawing+xml"/>
  <Override PartName="/xl/comments274.xml" ContentType="application/vnd.openxmlformats-officedocument.spreadsheetml.comments+xml"/>
  <Override PartName="/xl/drawings/drawing275.xml" ContentType="application/vnd.openxmlformats-officedocument.drawing+xml"/>
  <Override PartName="/xl/comments275.xml" ContentType="application/vnd.openxmlformats-officedocument.spreadsheetml.comments+xml"/>
  <Override PartName="/xl/drawings/drawing276.xml" ContentType="application/vnd.openxmlformats-officedocument.drawing+xml"/>
  <Override PartName="/xl/comments276.xml" ContentType="application/vnd.openxmlformats-officedocument.spreadsheetml.comments+xml"/>
  <Override PartName="/xl/drawings/drawing277.xml" ContentType="application/vnd.openxmlformats-officedocument.drawing+xml"/>
  <Override PartName="/xl/comments277.xml" ContentType="application/vnd.openxmlformats-officedocument.spreadsheetml.comments+xml"/>
  <Override PartName="/xl/drawings/drawing278.xml" ContentType="application/vnd.openxmlformats-officedocument.drawing+xml"/>
  <Override PartName="/xl/comments278.xml" ContentType="application/vnd.openxmlformats-officedocument.spreadsheetml.comments+xml"/>
  <Override PartName="/xl/drawings/drawing279.xml" ContentType="application/vnd.openxmlformats-officedocument.drawing+xml"/>
  <Override PartName="/xl/comments279.xml" ContentType="application/vnd.openxmlformats-officedocument.spreadsheetml.comments+xml"/>
  <Override PartName="/xl/drawings/drawing280.xml" ContentType="application/vnd.openxmlformats-officedocument.drawing+xml"/>
  <Override PartName="/xl/comments280.xml" ContentType="application/vnd.openxmlformats-officedocument.spreadsheetml.comments+xml"/>
  <Override PartName="/xl/drawings/drawing281.xml" ContentType="application/vnd.openxmlformats-officedocument.drawing+xml"/>
  <Override PartName="/xl/comments281.xml" ContentType="application/vnd.openxmlformats-officedocument.spreadsheetml.comments+xml"/>
  <Override PartName="/xl/drawings/drawing282.xml" ContentType="application/vnd.openxmlformats-officedocument.drawing+xml"/>
  <Override PartName="/xl/comments282.xml" ContentType="application/vnd.openxmlformats-officedocument.spreadsheetml.comments+xml"/>
  <Override PartName="/xl/drawings/drawing283.xml" ContentType="application/vnd.openxmlformats-officedocument.drawing+xml"/>
  <Override PartName="/xl/comments283.xml" ContentType="application/vnd.openxmlformats-officedocument.spreadsheetml.comments+xml"/>
  <Override PartName="/xl/drawings/drawing284.xml" ContentType="application/vnd.openxmlformats-officedocument.drawing+xml"/>
  <Override PartName="/xl/comments284.xml" ContentType="application/vnd.openxmlformats-officedocument.spreadsheetml.comments+xml"/>
  <Override PartName="/xl/drawings/drawing285.xml" ContentType="application/vnd.openxmlformats-officedocument.drawing+xml"/>
  <Override PartName="/xl/comments285.xml" ContentType="application/vnd.openxmlformats-officedocument.spreadsheetml.comments+xml"/>
  <Override PartName="/xl/drawings/drawing286.xml" ContentType="application/vnd.openxmlformats-officedocument.drawing+xml"/>
  <Override PartName="/xl/comments286.xml" ContentType="application/vnd.openxmlformats-officedocument.spreadsheetml.comments+xml"/>
  <Override PartName="/xl/drawings/drawing287.xml" ContentType="application/vnd.openxmlformats-officedocument.drawing+xml"/>
  <Override PartName="/xl/comments287.xml" ContentType="application/vnd.openxmlformats-officedocument.spreadsheetml.comments+xml"/>
  <Override PartName="/xl/drawings/drawing288.xml" ContentType="application/vnd.openxmlformats-officedocument.drawing+xml"/>
  <Override PartName="/xl/comments288.xml" ContentType="application/vnd.openxmlformats-officedocument.spreadsheetml.comments+xml"/>
  <Override PartName="/xl/drawings/drawing289.xml" ContentType="application/vnd.openxmlformats-officedocument.drawing+xml"/>
  <Override PartName="/xl/comments289.xml" ContentType="application/vnd.openxmlformats-officedocument.spreadsheetml.comments+xml"/>
  <Override PartName="/xl/drawings/drawing290.xml" ContentType="application/vnd.openxmlformats-officedocument.drawing+xml"/>
  <Override PartName="/xl/comments290.xml" ContentType="application/vnd.openxmlformats-officedocument.spreadsheetml.comments+xml"/>
  <Override PartName="/xl/drawings/drawing291.xml" ContentType="application/vnd.openxmlformats-officedocument.drawing+xml"/>
  <Override PartName="/xl/comments291.xml" ContentType="application/vnd.openxmlformats-officedocument.spreadsheetml.comments+xml"/>
  <Override PartName="/xl/drawings/drawing292.xml" ContentType="application/vnd.openxmlformats-officedocument.drawing+xml"/>
  <Override PartName="/xl/comments292.xml" ContentType="application/vnd.openxmlformats-officedocument.spreadsheetml.comments+xml"/>
  <Override PartName="/xl/drawings/drawing293.xml" ContentType="application/vnd.openxmlformats-officedocument.drawing+xml"/>
  <Override PartName="/xl/comments293.xml" ContentType="application/vnd.openxmlformats-officedocument.spreadsheetml.comments+xml"/>
  <Override PartName="/xl/drawings/drawing294.xml" ContentType="application/vnd.openxmlformats-officedocument.drawing+xml"/>
  <Override PartName="/xl/comments294.xml" ContentType="application/vnd.openxmlformats-officedocument.spreadsheetml.comments+xml"/>
  <Override PartName="/xl/drawings/drawing295.xml" ContentType="application/vnd.openxmlformats-officedocument.drawing+xml"/>
  <Override PartName="/xl/comments295.xml" ContentType="application/vnd.openxmlformats-officedocument.spreadsheetml.comments+xml"/>
  <Override PartName="/xl/drawings/drawing296.xml" ContentType="application/vnd.openxmlformats-officedocument.drawing+xml"/>
  <Override PartName="/xl/comments296.xml" ContentType="application/vnd.openxmlformats-officedocument.spreadsheetml.comments+xml"/>
  <Override PartName="/xl/drawings/drawing297.xml" ContentType="application/vnd.openxmlformats-officedocument.drawing+xml"/>
  <Override PartName="/xl/comments297.xml" ContentType="application/vnd.openxmlformats-officedocument.spreadsheetml.comments+xml"/>
  <Override PartName="/xl/drawings/drawing298.xml" ContentType="application/vnd.openxmlformats-officedocument.drawing+xml"/>
  <Override PartName="/xl/comments298.xml" ContentType="application/vnd.openxmlformats-officedocument.spreadsheetml.comments+xml"/>
  <Override PartName="/xl/drawings/drawing299.xml" ContentType="application/vnd.openxmlformats-officedocument.drawing+xml"/>
  <Override PartName="/xl/comments299.xml" ContentType="application/vnd.openxmlformats-officedocument.spreadsheetml.comments+xml"/>
  <Override PartName="/xl/drawings/drawing300.xml" ContentType="application/vnd.openxmlformats-officedocument.drawing+xml"/>
  <Override PartName="/xl/comments300.xml" ContentType="application/vnd.openxmlformats-officedocument.spreadsheetml.comments+xml"/>
  <Override PartName="/xl/drawings/drawing301.xml" ContentType="application/vnd.openxmlformats-officedocument.drawing+xml"/>
  <Override PartName="/xl/comments301.xml" ContentType="application/vnd.openxmlformats-officedocument.spreadsheetml.comments+xml"/>
  <Override PartName="/xl/drawings/drawing302.xml" ContentType="application/vnd.openxmlformats-officedocument.drawing+xml"/>
  <Override PartName="/xl/comments302.xml" ContentType="application/vnd.openxmlformats-officedocument.spreadsheetml.comments+xml"/>
  <Override PartName="/xl/drawings/drawing303.xml" ContentType="application/vnd.openxmlformats-officedocument.drawing+xml"/>
  <Override PartName="/xl/comments303.xml" ContentType="application/vnd.openxmlformats-officedocument.spreadsheetml.comments+xml"/>
  <Override PartName="/xl/drawings/drawing304.xml" ContentType="application/vnd.openxmlformats-officedocument.drawing+xml"/>
  <Override PartName="/xl/comments304.xml" ContentType="application/vnd.openxmlformats-officedocument.spreadsheetml.comments+xml"/>
  <Override PartName="/xl/drawings/drawing305.xml" ContentType="application/vnd.openxmlformats-officedocument.drawing+xml"/>
  <Override PartName="/xl/comments305.xml" ContentType="application/vnd.openxmlformats-officedocument.spreadsheetml.comments+xml"/>
  <Override PartName="/xl/drawings/drawing306.xml" ContentType="application/vnd.openxmlformats-officedocument.drawing+xml"/>
  <Override PartName="/xl/comments306.xml" ContentType="application/vnd.openxmlformats-officedocument.spreadsheetml.comments+xml"/>
  <Override PartName="/xl/drawings/drawing307.xml" ContentType="application/vnd.openxmlformats-officedocument.drawing+xml"/>
  <Override PartName="/xl/comments307.xml" ContentType="application/vnd.openxmlformats-officedocument.spreadsheetml.comments+xml"/>
  <Override PartName="/xl/drawings/drawing308.xml" ContentType="application/vnd.openxmlformats-officedocument.drawing+xml"/>
  <Override PartName="/xl/comments308.xml" ContentType="application/vnd.openxmlformats-officedocument.spreadsheetml.comments+xml"/>
  <Override PartName="/xl/drawings/drawing309.xml" ContentType="application/vnd.openxmlformats-officedocument.drawing+xml"/>
  <Override PartName="/xl/comments309.xml" ContentType="application/vnd.openxmlformats-officedocument.spreadsheetml.comments+xml"/>
  <Override PartName="/xl/drawings/drawing310.xml" ContentType="application/vnd.openxmlformats-officedocument.drawing+xml"/>
  <Override PartName="/xl/comments310.xml" ContentType="application/vnd.openxmlformats-officedocument.spreadsheetml.comments+xml"/>
  <Override PartName="/xl/drawings/drawing311.xml" ContentType="application/vnd.openxmlformats-officedocument.drawing+xml"/>
  <Override PartName="/xl/comments311.xml" ContentType="application/vnd.openxmlformats-officedocument.spreadsheetml.comments+xml"/>
  <Override PartName="/xl/drawings/drawing312.xml" ContentType="application/vnd.openxmlformats-officedocument.drawing+xml"/>
  <Override PartName="/xl/comments312.xml" ContentType="application/vnd.openxmlformats-officedocument.spreadsheetml.comments+xml"/>
  <Override PartName="/xl/drawings/drawing313.xml" ContentType="application/vnd.openxmlformats-officedocument.drawing+xml"/>
  <Override PartName="/xl/comments313.xml" ContentType="application/vnd.openxmlformats-officedocument.spreadsheetml.comments+xml"/>
  <Override PartName="/xl/drawings/drawing314.xml" ContentType="application/vnd.openxmlformats-officedocument.drawing+xml"/>
  <Override PartName="/xl/comments314.xml" ContentType="application/vnd.openxmlformats-officedocument.spreadsheetml.comments+xml"/>
  <Override PartName="/xl/drawings/drawing315.xml" ContentType="application/vnd.openxmlformats-officedocument.drawing+xml"/>
  <Override PartName="/xl/comments315.xml" ContentType="application/vnd.openxmlformats-officedocument.spreadsheetml.comments+xml"/>
  <Override PartName="/xl/drawings/drawing316.xml" ContentType="application/vnd.openxmlformats-officedocument.drawing+xml"/>
  <Override PartName="/xl/comments316.xml" ContentType="application/vnd.openxmlformats-officedocument.spreadsheetml.comments+xml"/>
  <Override PartName="/xl/drawings/drawing317.xml" ContentType="application/vnd.openxmlformats-officedocument.drawing+xml"/>
  <Override PartName="/xl/comments317.xml" ContentType="application/vnd.openxmlformats-officedocument.spreadsheetml.comments+xml"/>
  <Override PartName="/xl/drawings/drawing318.xml" ContentType="application/vnd.openxmlformats-officedocument.drawing+xml"/>
  <Override PartName="/xl/comments318.xml" ContentType="application/vnd.openxmlformats-officedocument.spreadsheetml.comments+xml"/>
  <Override PartName="/xl/drawings/drawing319.xml" ContentType="application/vnd.openxmlformats-officedocument.drawing+xml"/>
  <Override PartName="/xl/comments319.xml" ContentType="application/vnd.openxmlformats-officedocument.spreadsheetml.comments+xml"/>
  <Override PartName="/xl/drawings/drawing320.xml" ContentType="application/vnd.openxmlformats-officedocument.drawing+xml"/>
  <Override PartName="/xl/comments320.xml" ContentType="application/vnd.openxmlformats-officedocument.spreadsheetml.comments+xml"/>
  <Override PartName="/xl/drawings/drawing321.xml" ContentType="application/vnd.openxmlformats-officedocument.drawing+xml"/>
  <Override PartName="/xl/comments321.xml" ContentType="application/vnd.openxmlformats-officedocument.spreadsheetml.comments+xml"/>
  <Override PartName="/xl/drawings/drawing322.xml" ContentType="application/vnd.openxmlformats-officedocument.drawing+xml"/>
  <Override PartName="/xl/comments322.xml" ContentType="application/vnd.openxmlformats-officedocument.spreadsheetml.comments+xml"/>
  <Override PartName="/xl/drawings/drawing323.xml" ContentType="application/vnd.openxmlformats-officedocument.drawing+xml"/>
  <Override PartName="/xl/comments323.xml" ContentType="application/vnd.openxmlformats-officedocument.spreadsheetml.comments+xml"/>
  <Override PartName="/xl/drawings/drawing324.xml" ContentType="application/vnd.openxmlformats-officedocument.drawing+xml"/>
  <Override PartName="/xl/comments324.xml" ContentType="application/vnd.openxmlformats-officedocument.spreadsheetml.comments+xml"/>
  <Override PartName="/xl/drawings/drawing325.xml" ContentType="application/vnd.openxmlformats-officedocument.drawing+xml"/>
  <Override PartName="/xl/comments325.xml" ContentType="application/vnd.openxmlformats-officedocument.spreadsheetml.comments+xml"/>
  <Override PartName="/xl/drawings/drawing326.xml" ContentType="application/vnd.openxmlformats-officedocument.drawing+xml"/>
  <Override PartName="/xl/comments326.xml" ContentType="application/vnd.openxmlformats-officedocument.spreadsheetml.comments+xml"/>
  <Override PartName="/xl/drawings/drawing327.xml" ContentType="application/vnd.openxmlformats-officedocument.drawing+xml"/>
  <Override PartName="/xl/comments327.xml" ContentType="application/vnd.openxmlformats-officedocument.spreadsheetml.comments+xml"/>
  <Override PartName="/xl/drawings/drawing328.xml" ContentType="application/vnd.openxmlformats-officedocument.drawing+xml"/>
  <Override PartName="/xl/comments328.xml" ContentType="application/vnd.openxmlformats-officedocument.spreadsheetml.comments+xml"/>
  <Override PartName="/xl/drawings/drawing329.xml" ContentType="application/vnd.openxmlformats-officedocument.drawing+xml"/>
  <Override PartName="/xl/comments329.xml" ContentType="application/vnd.openxmlformats-officedocument.spreadsheetml.comments+xml"/>
  <Override PartName="/xl/drawings/drawing330.xml" ContentType="application/vnd.openxmlformats-officedocument.drawing+xml"/>
  <Override PartName="/xl/comments330.xml" ContentType="application/vnd.openxmlformats-officedocument.spreadsheetml.comments+xml"/>
  <Override PartName="/xl/drawings/drawing331.xml" ContentType="application/vnd.openxmlformats-officedocument.drawing+xml"/>
  <Override PartName="/xl/comments331.xml" ContentType="application/vnd.openxmlformats-officedocument.spreadsheetml.comments+xml"/>
  <Override PartName="/xl/drawings/drawing332.xml" ContentType="application/vnd.openxmlformats-officedocument.drawing+xml"/>
  <Override PartName="/xl/comments332.xml" ContentType="application/vnd.openxmlformats-officedocument.spreadsheetml.comments+xml"/>
  <Override PartName="/xl/drawings/drawing333.xml" ContentType="application/vnd.openxmlformats-officedocument.drawing+xml"/>
  <Override PartName="/xl/comments333.xml" ContentType="application/vnd.openxmlformats-officedocument.spreadsheetml.comments+xml"/>
  <Override PartName="/xl/drawings/drawing334.xml" ContentType="application/vnd.openxmlformats-officedocument.drawing+xml"/>
  <Override PartName="/xl/comments334.xml" ContentType="application/vnd.openxmlformats-officedocument.spreadsheetml.comments+xml"/>
  <Override PartName="/xl/drawings/drawing335.xml" ContentType="application/vnd.openxmlformats-officedocument.drawing+xml"/>
  <Override PartName="/xl/comments335.xml" ContentType="application/vnd.openxmlformats-officedocument.spreadsheetml.comments+xml"/>
  <Override PartName="/xl/drawings/drawing336.xml" ContentType="application/vnd.openxmlformats-officedocument.drawing+xml"/>
  <Override PartName="/xl/comments336.xml" ContentType="application/vnd.openxmlformats-officedocument.spreadsheetml.comments+xml"/>
  <Override PartName="/xl/drawings/drawing337.xml" ContentType="application/vnd.openxmlformats-officedocument.drawing+xml"/>
  <Override PartName="/xl/comments337.xml" ContentType="application/vnd.openxmlformats-officedocument.spreadsheetml.comments+xml"/>
  <Override PartName="/xl/drawings/drawing338.xml" ContentType="application/vnd.openxmlformats-officedocument.drawing+xml"/>
  <Override PartName="/xl/comments338.xml" ContentType="application/vnd.openxmlformats-officedocument.spreadsheetml.comments+xml"/>
  <Override PartName="/xl/drawings/drawing339.xml" ContentType="application/vnd.openxmlformats-officedocument.drawing+xml"/>
  <Override PartName="/xl/comments339.xml" ContentType="application/vnd.openxmlformats-officedocument.spreadsheetml.comments+xml"/>
  <Override PartName="/xl/drawings/drawing340.xml" ContentType="application/vnd.openxmlformats-officedocument.drawing+xml"/>
  <Override PartName="/xl/comments340.xml" ContentType="application/vnd.openxmlformats-officedocument.spreadsheetml.comments+xml"/>
  <Override PartName="/xl/drawings/drawing341.xml" ContentType="application/vnd.openxmlformats-officedocument.drawing+xml"/>
  <Override PartName="/xl/comments341.xml" ContentType="application/vnd.openxmlformats-officedocument.spreadsheetml.comments+xml"/>
  <Override PartName="/xl/drawings/drawing342.xml" ContentType="application/vnd.openxmlformats-officedocument.drawing+xml"/>
  <Override PartName="/xl/comments342.xml" ContentType="application/vnd.openxmlformats-officedocument.spreadsheetml.comments+xml"/>
  <Override PartName="/xl/drawings/drawing343.xml" ContentType="application/vnd.openxmlformats-officedocument.drawing+xml"/>
  <Override PartName="/xl/comments343.xml" ContentType="application/vnd.openxmlformats-officedocument.spreadsheetml.comments+xml"/>
  <Override PartName="/xl/drawings/drawing344.xml" ContentType="application/vnd.openxmlformats-officedocument.drawing+xml"/>
  <Override PartName="/xl/comments344.xml" ContentType="application/vnd.openxmlformats-officedocument.spreadsheetml.comments+xml"/>
  <Override PartName="/xl/drawings/drawing345.xml" ContentType="application/vnd.openxmlformats-officedocument.drawing+xml"/>
  <Override PartName="/xl/comments345.xml" ContentType="application/vnd.openxmlformats-officedocument.spreadsheetml.comments+xml"/>
  <Override PartName="/xl/drawings/drawing346.xml" ContentType="application/vnd.openxmlformats-officedocument.drawing+xml"/>
  <Override PartName="/xl/comments346.xml" ContentType="application/vnd.openxmlformats-officedocument.spreadsheetml.comments+xml"/>
  <Override PartName="/xl/drawings/drawing347.xml" ContentType="application/vnd.openxmlformats-officedocument.drawing+xml"/>
  <Override PartName="/xl/comments347.xml" ContentType="application/vnd.openxmlformats-officedocument.spreadsheetml.comments+xml"/>
  <Override PartName="/xl/drawings/drawing348.xml" ContentType="application/vnd.openxmlformats-officedocument.drawing+xml"/>
  <Override PartName="/xl/comments348.xml" ContentType="application/vnd.openxmlformats-officedocument.spreadsheetml.comments+xml"/>
  <Override PartName="/xl/drawings/drawing349.xml" ContentType="application/vnd.openxmlformats-officedocument.drawing+xml"/>
  <Override PartName="/xl/comments349.xml" ContentType="application/vnd.openxmlformats-officedocument.spreadsheetml.comments+xml"/>
  <Override PartName="/xl/drawings/drawing350.xml" ContentType="application/vnd.openxmlformats-officedocument.drawing+xml"/>
  <Override PartName="/xl/comments350.xml" ContentType="application/vnd.openxmlformats-officedocument.spreadsheetml.comments+xml"/>
  <Override PartName="/xl/drawings/drawing351.xml" ContentType="application/vnd.openxmlformats-officedocument.drawing+xml"/>
  <Override PartName="/xl/comments351.xml" ContentType="application/vnd.openxmlformats-officedocument.spreadsheetml.comments+xml"/>
  <Override PartName="/xl/drawings/drawing352.xml" ContentType="application/vnd.openxmlformats-officedocument.drawing+xml"/>
  <Override PartName="/xl/comments352.xml" ContentType="application/vnd.openxmlformats-officedocument.spreadsheetml.comments+xml"/>
  <Override PartName="/xl/drawings/drawing353.xml" ContentType="application/vnd.openxmlformats-officedocument.drawing+xml"/>
  <Override PartName="/xl/comments353.xml" ContentType="application/vnd.openxmlformats-officedocument.spreadsheetml.comments+xml"/>
  <Override PartName="/xl/drawings/drawing354.xml" ContentType="application/vnd.openxmlformats-officedocument.drawing+xml"/>
  <Override PartName="/xl/comments354.xml" ContentType="application/vnd.openxmlformats-officedocument.spreadsheetml.comments+xml"/>
  <Override PartName="/xl/drawings/drawing355.xml" ContentType="application/vnd.openxmlformats-officedocument.drawing+xml"/>
  <Override PartName="/xl/comments355.xml" ContentType="application/vnd.openxmlformats-officedocument.spreadsheetml.comments+xml"/>
  <Override PartName="/xl/drawings/drawing356.xml" ContentType="application/vnd.openxmlformats-officedocument.drawing+xml"/>
  <Override PartName="/xl/comments356.xml" ContentType="application/vnd.openxmlformats-officedocument.spreadsheetml.comments+xml"/>
  <Override PartName="/xl/drawings/drawing357.xml" ContentType="application/vnd.openxmlformats-officedocument.drawing+xml"/>
  <Override PartName="/xl/comments357.xml" ContentType="application/vnd.openxmlformats-officedocument.spreadsheetml.comments+xml"/>
  <Override PartName="/xl/drawings/drawing358.xml" ContentType="application/vnd.openxmlformats-officedocument.drawing+xml"/>
  <Override PartName="/xl/comments358.xml" ContentType="application/vnd.openxmlformats-officedocument.spreadsheetml.comments+xml"/>
  <Override PartName="/xl/drawings/drawing359.xml" ContentType="application/vnd.openxmlformats-officedocument.drawing+xml"/>
  <Override PartName="/xl/comments359.xml" ContentType="application/vnd.openxmlformats-officedocument.spreadsheetml.comments+xml"/>
  <Override PartName="/xl/drawings/drawing360.xml" ContentType="application/vnd.openxmlformats-officedocument.drawing+xml"/>
  <Override PartName="/xl/comments360.xml" ContentType="application/vnd.openxmlformats-officedocument.spreadsheetml.comments+xml"/>
  <Override PartName="/xl/drawings/drawing361.xml" ContentType="application/vnd.openxmlformats-officedocument.drawing+xml"/>
  <Override PartName="/xl/comments361.xml" ContentType="application/vnd.openxmlformats-officedocument.spreadsheetml.comments+xml"/>
  <Override PartName="/xl/drawings/drawing362.xml" ContentType="application/vnd.openxmlformats-officedocument.drawing+xml"/>
  <Override PartName="/xl/comments362.xml" ContentType="application/vnd.openxmlformats-officedocument.spreadsheetml.comments+xml"/>
  <Override PartName="/xl/drawings/drawing363.xml" ContentType="application/vnd.openxmlformats-officedocument.drawing+xml"/>
  <Override PartName="/xl/comments363.xml" ContentType="application/vnd.openxmlformats-officedocument.spreadsheetml.comments+xml"/>
  <Override PartName="/xl/drawings/drawing364.xml" ContentType="application/vnd.openxmlformats-officedocument.drawing+xml"/>
  <Override PartName="/xl/comments364.xml" ContentType="application/vnd.openxmlformats-officedocument.spreadsheetml.comments+xml"/>
  <Override PartName="/xl/drawings/drawing365.xml" ContentType="application/vnd.openxmlformats-officedocument.drawing+xml"/>
  <Override PartName="/xl/comments365.xml" ContentType="application/vnd.openxmlformats-officedocument.spreadsheetml.comments+xml"/>
  <Override PartName="/xl/drawings/drawing366.xml" ContentType="application/vnd.openxmlformats-officedocument.drawing+xml"/>
  <Override PartName="/xl/comments366.xml" ContentType="application/vnd.openxmlformats-officedocument.spreadsheetml.comments+xml"/>
  <Override PartName="/xl/drawings/drawing367.xml" ContentType="application/vnd.openxmlformats-officedocument.drawing+xml"/>
  <Override PartName="/xl/comments36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202300"/>
  <mc:AlternateContent xmlns:mc="http://schemas.openxmlformats.org/markup-compatibility/2006">
    <mc:Choice Requires="x15">
      <x15ac:absPath xmlns:x15ac="http://schemas.microsoft.com/office/spreadsheetml/2010/11/ac" url="https://andrewstech-my.sharepoint.com/personal/msandoval_andrewstech_net/Documents/Documents/Solicitudes ATM/"/>
    </mc:Choice>
  </mc:AlternateContent>
  <xr:revisionPtr revIDLastSave="6751" documentId="13_ncr:1_{E002C318-48EE-4740-A409-AD69A67A70A6}" xr6:coauthVersionLast="47" xr6:coauthVersionMax="47" xr10:uidLastSave="{57E3E6FB-C0CE-4DE2-ACFF-5738756ED5F7}"/>
  <bookViews>
    <workbookView xWindow="-110" yWindow="-110" windowWidth="19420" windowHeight="10300" firstSheet="1" activeTab="1" xr2:uid="{64D7440A-5824-49C1-AB92-7CF5B62A0C7C}"/>
  </bookViews>
  <sheets>
    <sheet name="000 OFFICE " sheetId="229" state="hidden" r:id="rId1"/>
    <sheet name="000 NUEVO" sheetId="3" r:id="rId2"/>
    <sheet name="36 ZELICO" sheetId="388" r:id="rId3"/>
    <sheet name="35 GERMAN" sheetId="387" r:id="rId4"/>
    <sheet name="34 carlos fernandez " sheetId="386" r:id="rId5"/>
    <sheet name="33 ACOMEE" sheetId="385" r:id="rId6"/>
    <sheet name="32 marvel" sheetId="384" r:id="rId7"/>
    <sheet name="31 PROVIQSA" sheetId="383" r:id="rId8"/>
    <sheet name="30 QUALITY" sheetId="382" r:id="rId9"/>
    <sheet name="29 hb" sheetId="381" r:id="rId10"/>
    <sheet name="28 YESSENIA" sheetId="380" r:id="rId11"/>
    <sheet name="27 DFP" sheetId="379" r:id="rId12"/>
    <sheet name="26 RM " sheetId="378" r:id="rId13"/>
    <sheet name="25 MAYRA" sheetId="377" r:id="rId14"/>
    <sheet name="24 TELMEX " sheetId="376" r:id="rId15"/>
    <sheet name="23 ALEJANDRA" sheetId="375" r:id="rId16"/>
    <sheet name="22 LASTRA" sheetId="374" r:id="rId17"/>
    <sheet name="21 JORGE" sheetId="373" r:id="rId18"/>
    <sheet name="20 BERISTAIN " sheetId="371" r:id="rId19"/>
    <sheet name="19 BERISTAIN " sheetId="351" r:id="rId20"/>
    <sheet name="18 MAYRA" sheetId="368" r:id="rId21"/>
    <sheet name="17 ZELICO" sheetId="367" r:id="rId22"/>
    <sheet name="16 ZELICO" sheetId="366" r:id="rId23"/>
    <sheet name="15 NIET" sheetId="365" r:id="rId24"/>
    <sheet name="14 CESAR" sheetId="364" r:id="rId25"/>
    <sheet name="13 CESAR" sheetId="363" r:id="rId26"/>
    <sheet name="12 CRAF" sheetId="362" r:id="rId27"/>
    <sheet name="11 HEFESTO " sheetId="361" r:id="rId28"/>
    <sheet name="10 HYATT " sheetId="360" r:id="rId29"/>
    <sheet name="9 OFFICE" sheetId="359" r:id="rId30"/>
    <sheet name="8 OFFICE " sheetId="358" r:id="rId31"/>
    <sheet name="7 OTV " sheetId="357" r:id="rId32"/>
    <sheet name="6 RM" sheetId="356" r:id="rId33"/>
    <sheet name="5 RM" sheetId="355" r:id="rId34"/>
    <sheet name="4 Hector" sheetId="354" r:id="rId35"/>
    <sheet name="3 DALIA" sheetId="353" r:id="rId36"/>
    <sheet name="2 JORGE" sheetId="352" r:id="rId37"/>
    <sheet name="1 GERWILL" sheetId="348" r:id="rId38"/>
    <sheet name="840 imago" sheetId="370" r:id="rId39"/>
    <sheet name="839 SINDICATO " sheetId="369" r:id="rId40"/>
    <sheet name="838 TELMEX " sheetId="350" r:id="rId41"/>
    <sheet name="837 CFE " sheetId="349" r:id="rId42"/>
    <sheet name="836 OMAR" sheetId="347" r:id="rId43"/>
    <sheet name="835 SOCORRO " sheetId="346" r:id="rId44"/>
    <sheet name="834 MANGUERAS" sheetId="345" r:id="rId45"/>
    <sheet name="833 NABORS " sheetId="344" r:id="rId46"/>
    <sheet name="832 OFFICE " sheetId="343" r:id="rId47"/>
    <sheet name="831 HYATT " sheetId="342" r:id="rId48"/>
    <sheet name="830 ZELICO " sheetId="341" r:id="rId49"/>
    <sheet name="829 AGUA" sheetId="340" r:id="rId50"/>
    <sheet name="828 mantenimiento" sheetId="339" r:id="rId51"/>
    <sheet name="827 SEGURIDAD" sheetId="338" r:id="rId52"/>
    <sheet name="826 SINDICATO" sheetId="337" r:id="rId53"/>
    <sheet name="825 ALEJANDRO" sheetId="335" r:id="rId54"/>
    <sheet name="824 ALEJANDRO" sheetId="334" r:id="rId55"/>
    <sheet name="823 ALEJANDRO" sheetId="333" r:id="rId56"/>
    <sheet name="822 ORION " sheetId="332" r:id="rId57"/>
    <sheet name="821 DALIA " sheetId="331" r:id="rId58"/>
    <sheet name="820 AMERICAN " sheetId="325" r:id="rId59"/>
    <sheet name="819 SARA" sheetId="330" r:id="rId60"/>
    <sheet name="818 OFFICE" sheetId="329" r:id="rId61"/>
    <sheet name="817 SATAB" sheetId="328" r:id="rId62"/>
    <sheet name="816 GERMAN" sheetId="327" r:id="rId63"/>
    <sheet name="815 PLENUS" sheetId="326" r:id="rId64"/>
    <sheet name="814 romulo" sheetId="324" r:id="rId65"/>
    <sheet name="813 OTV " sheetId="323" r:id="rId66"/>
    <sheet name="812 RM" sheetId="322" r:id="rId67"/>
    <sheet name="811 FARE " sheetId="321" r:id="rId68"/>
    <sheet name="810 SOCORRO " sheetId="320" r:id="rId69"/>
    <sheet name="809 hb" sheetId="319" r:id="rId70"/>
    <sheet name="808 DALIA " sheetId="318" r:id="rId71"/>
    <sheet name="807 ZELICO " sheetId="317" r:id="rId72"/>
    <sheet name="806 CESAR" sheetId="316" r:id="rId73"/>
    <sheet name="805 RM" sheetId="315" r:id="rId74"/>
    <sheet name="804 BEDEL" sheetId="314" r:id="rId75"/>
    <sheet name="803 OMAR " sheetId="313" r:id="rId76"/>
    <sheet name="802 MARTJOL" sheetId="312" r:id="rId77"/>
    <sheet name="801 QUALITY " sheetId="311" r:id="rId78"/>
    <sheet name="800 BERISTAIN " sheetId="310" r:id="rId79"/>
    <sheet name="799 SINDICATO " sheetId="309" r:id="rId80"/>
    <sheet name="798 QUALITY " sheetId="308" r:id="rId81"/>
    <sheet name="797 ELIGIO" sheetId="307" r:id="rId82"/>
    <sheet name="796 YESSENIA" sheetId="306" r:id="rId83"/>
    <sheet name="795 HECTOR BEDOLLA" sheetId="305" r:id="rId84"/>
    <sheet name="794 MEMECOL" sheetId="304" r:id="rId85"/>
    <sheet name="793 ESTRADA" sheetId="302" r:id="rId86"/>
    <sheet name="792 HYATT " sheetId="301" r:id="rId87"/>
    <sheet name="791 VJR" sheetId="300" r:id="rId88"/>
    <sheet name="790 MIGUEL CONTRERAS" sheetId="299" r:id="rId89"/>
    <sheet name="789 ALEJANDRA" sheetId="298" r:id="rId90"/>
    <sheet name="788 TELMEX " sheetId="297" r:id="rId91"/>
    <sheet name="787 LASTRA" sheetId="295" r:id="rId92"/>
    <sheet name="786 MAYRA" sheetId="294" r:id="rId93"/>
    <sheet name="785 SINDICATO " sheetId="293" r:id="rId94"/>
    <sheet name="784 hydraulic " sheetId="292" r:id="rId95"/>
    <sheet name="783 marvel" sheetId="291" r:id="rId96"/>
    <sheet name="782 DALIA " sheetId="290" r:id="rId97"/>
    <sheet name="781 Hector " sheetId="289" r:id="rId98"/>
    <sheet name="780 JORGE " sheetId="288" r:id="rId99"/>
    <sheet name="779 GERWILL" sheetId="287" r:id="rId100"/>
    <sheet name="778 uline" sheetId="286" r:id="rId101"/>
    <sheet name="777 OTV " sheetId="285" r:id="rId102"/>
    <sheet name="776 SARA" sheetId="284" r:id="rId103"/>
    <sheet name="775 NATURAL" sheetId="281" r:id="rId104"/>
    <sheet name="774 decoracion" sheetId="280" r:id="rId105"/>
    <sheet name="773 ARREGLOS" sheetId="279" r:id="rId106"/>
    <sheet name="772 HYATT " sheetId="278" r:id="rId107"/>
    <sheet name="771 metal" sheetId="277" r:id="rId108"/>
    <sheet name="770 net" sheetId="276" r:id="rId109"/>
    <sheet name="769 NABORS " sheetId="275" r:id="rId110"/>
    <sheet name="768 SOCORRO " sheetId="274" r:id="rId111"/>
    <sheet name="767 AGUA" sheetId="273" r:id="rId112"/>
    <sheet name="766 SOCORRO" sheetId="272" r:id="rId113"/>
    <sheet name="765 RM" sheetId="271" r:id="rId114"/>
    <sheet name="764 RM" sheetId="270" r:id="rId115"/>
    <sheet name="763 ALFA" sheetId="269" r:id="rId116"/>
    <sheet name="762 HYATT " sheetId="268" r:id="rId117"/>
    <sheet name="761 FARE " sheetId="266" r:id="rId118"/>
    <sheet name="760 ZELICO  " sheetId="265" r:id="rId119"/>
    <sheet name="759 ZELICO " sheetId="264" r:id="rId120"/>
    <sheet name="758 CRAF " sheetId="263" r:id="rId121"/>
    <sheet name="757 SEGURIDAD " sheetId="262" r:id="rId122"/>
    <sheet name="756 CESAR" sheetId="261" r:id="rId123"/>
    <sheet name="755 ORION " sheetId="260" r:id="rId124"/>
    <sheet name="754 ELYON " sheetId="259" r:id="rId125"/>
    <sheet name="753 hydraulic " sheetId="258" r:id="rId126"/>
    <sheet name="752 AGUA " sheetId="257" r:id="rId127"/>
    <sheet name="751 DALIA" sheetId="256" r:id="rId128"/>
    <sheet name="750 CARLOS ALF" sheetId="255" r:id="rId129"/>
    <sheet name="749 COEL" sheetId="254" r:id="rId130"/>
    <sheet name="748 CFE " sheetId="252" r:id="rId131"/>
    <sheet name="747  cfe" sheetId="253" r:id="rId132"/>
    <sheet name="746 TELMEX " sheetId="251" r:id="rId133"/>
    <sheet name="745 SINDICATO " sheetId="249" r:id="rId134"/>
    <sheet name="744 DALIA " sheetId="248" r:id="rId135"/>
    <sheet name="743 OMAR " sheetId="246" r:id="rId136"/>
    <sheet name="742 GERMAN " sheetId="247" r:id="rId137"/>
    <sheet name="741 octopus" sheetId="245" r:id="rId138"/>
    <sheet name="740 CRAF " sheetId="244" r:id="rId139"/>
    <sheet name="739 CESAR" sheetId="243" r:id="rId140"/>
    <sheet name="738 SATAB" sheetId="242" r:id="rId141"/>
    <sheet name="737 SINDICATO " sheetId="241" r:id="rId142"/>
    <sheet name="736 OFFICE" sheetId="240" r:id="rId143"/>
    <sheet name="735 MAYRA" sheetId="239" r:id="rId144"/>
    <sheet name="734 DALIA " sheetId="238" r:id="rId145"/>
    <sheet name="733 LAURA" sheetId="237" r:id="rId146"/>
    <sheet name="732 hb" sheetId="236" r:id="rId147"/>
    <sheet name="731 BEDEL" sheetId="235" r:id="rId148"/>
    <sheet name="730 JOSE " sheetId="234" r:id="rId149"/>
    <sheet name="729 NIETO" sheetId="233" r:id="rId150"/>
    <sheet name="728 TECH-POWER" sheetId="232" r:id="rId151"/>
    <sheet name="727 carlos fernandez" sheetId="231" r:id="rId152"/>
    <sheet name="726 HB " sheetId="230" r:id="rId153"/>
    <sheet name="725 AGUA" sheetId="228" r:id="rId154"/>
    <sheet name="724 ELIGIO" sheetId="227" r:id="rId155"/>
    <sheet name="723 JOSE " sheetId="226" r:id="rId156"/>
    <sheet name="722 NIETO" sheetId="225" r:id="rId157"/>
    <sheet name="721 Hector " sheetId="224" r:id="rId158"/>
    <sheet name="720 VALBOJ" sheetId="221" r:id="rId159"/>
    <sheet name="719 AZUAJE" sheetId="223" r:id="rId160"/>
    <sheet name="718 SKEER" sheetId="222" r:id="rId161"/>
    <sheet name="717 LASTRA" sheetId="220" r:id="rId162"/>
    <sheet name="716 TELMEX " sheetId="219" r:id="rId163"/>
    <sheet name="715 SINDICATO " sheetId="218" r:id="rId164"/>
    <sheet name="714 ALEJANDRA " sheetId="217" r:id="rId165"/>
    <sheet name="713 decoracion" sheetId="215" r:id="rId166"/>
    <sheet name="712 JORGE " sheetId="214" r:id="rId167"/>
    <sheet name="711 FARE" sheetId="213" r:id="rId168"/>
    <sheet name="710 SEGURIDAD" sheetId="212" r:id="rId169"/>
    <sheet name="709 uline" sheetId="211" r:id="rId170"/>
    <sheet name="708 CARLOS ALF" sheetId="210" r:id="rId171"/>
    <sheet name="707 SOCORRO" sheetId="209" r:id="rId172"/>
    <sheet name="706 CRAF" sheetId="208" r:id="rId173"/>
    <sheet name="705 AGUA " sheetId="207" r:id="rId174"/>
    <sheet name="704 ELYON" sheetId="206" r:id="rId175"/>
    <sheet name="703 ARREGLOS" sheetId="204" r:id="rId176"/>
    <sheet name="702 net" sheetId="205" r:id="rId177"/>
    <sheet name="701 NABORS" sheetId="202" r:id="rId178"/>
    <sheet name="700 fianza" sheetId="203" r:id="rId179"/>
    <sheet name="699 hector" sheetId="201" r:id="rId180"/>
    <sheet name="698 SINDICATO " sheetId="200" r:id="rId181"/>
    <sheet name="697 HECTOR" sheetId="199" r:id="rId182"/>
    <sheet name="697 JOSE " sheetId="198" r:id="rId183"/>
    <sheet name="696 Enrique " sheetId="197" r:id="rId184"/>
    <sheet name="695 GOLFO" sheetId="196" r:id="rId185"/>
    <sheet name="694 procarga" sheetId="195" r:id="rId186"/>
    <sheet name="693 TELMEX  " sheetId="186" r:id="rId187"/>
    <sheet name="692 CFE" sheetId="194" r:id="rId188"/>
    <sheet name="691 GERMAN " sheetId="193" r:id="rId189"/>
    <sheet name="690 ZELICO" sheetId="192" r:id="rId190"/>
    <sheet name="689 ALFA" sheetId="191" r:id="rId191"/>
    <sheet name="688 ULINE " sheetId="190" r:id="rId192"/>
    <sheet name="687 HEFESTO " sheetId="189" r:id="rId193"/>
    <sheet name="686 CRAF " sheetId="188" r:id="rId194"/>
    <sheet name="685 SOCORRO" sheetId="187" r:id="rId195"/>
    <sheet name="684 OTV" sheetId="185" r:id="rId196"/>
    <sheet name="683 OTV" sheetId="184" r:id="rId197"/>
    <sheet name="682 BERISTAIN" sheetId="183" r:id="rId198"/>
    <sheet name="681 INSIGNIA" sheetId="182" r:id="rId199"/>
    <sheet name="646 INSIGNIA2" sheetId="181" r:id="rId200"/>
    <sheet name="680 GERWILL " sheetId="180" r:id="rId201"/>
    <sheet name="679 GERWILL" sheetId="179" r:id="rId202"/>
    <sheet name="678 CARMEN" sheetId="178" r:id="rId203"/>
    <sheet name="677 CESAR" sheetId="177" r:id="rId204"/>
    <sheet name="676 SEGURIDAD" sheetId="176" r:id="rId205"/>
    <sheet name="675 SINDICATO" sheetId="175" r:id="rId206"/>
    <sheet name="673 DALIA" sheetId="173" r:id="rId207"/>
    <sheet name="674 QUALITY" sheetId="174" r:id="rId208"/>
    <sheet name="672 LAURA" sheetId="172" r:id="rId209"/>
    <sheet name="671 SINDICATO " sheetId="171" r:id="rId210"/>
    <sheet name="670 HYATT" sheetId="170" r:id="rId211"/>
    <sheet name="669 VJR" sheetId="169" r:id="rId212"/>
    <sheet name="668 ALFA" sheetId="168" r:id="rId213"/>
    <sheet name="667 SARA" sheetId="167" r:id="rId214"/>
    <sheet name="666 RM" sheetId="166" r:id="rId215"/>
    <sheet name="665 OMAR" sheetId="165" r:id="rId216"/>
    <sheet name="664 MAYRA" sheetId="164" r:id="rId217"/>
    <sheet name="663 MARECO" sheetId="163" r:id="rId218"/>
    <sheet name="662 iglesias" sheetId="162" r:id="rId219"/>
    <sheet name="661 REYVA" sheetId="161" r:id="rId220"/>
    <sheet name="660 JORGE" sheetId="160" r:id="rId221"/>
    <sheet name="659 ANDRADE" sheetId="159" r:id="rId222"/>
    <sheet name="658 OFFICE" sheetId="158" r:id="rId223"/>
    <sheet name="657 JORGE LUIS" sheetId="157" r:id="rId224"/>
    <sheet name="656 HYATT" sheetId="156" r:id="rId225"/>
    <sheet name="655 NIETO" sheetId="155" r:id="rId226"/>
    <sheet name="654 ING AMBIENTAL" sheetId="154" r:id="rId227"/>
    <sheet name="653 HIDROMECANICA" sheetId="153" r:id="rId228"/>
    <sheet name="652 HECTOR BEDOLLA" sheetId="152" r:id="rId229"/>
    <sheet name="651  ZELICO" sheetId="150" r:id="rId230"/>
    <sheet name="650 ZELICO " sheetId="151" r:id="rId231"/>
    <sheet name="649 VALBOJ" sheetId="149" r:id="rId232"/>
    <sheet name="648 TAB INN" sheetId="148" r:id="rId233"/>
    <sheet name="647 dalia" sheetId="147" r:id="rId234"/>
    <sheet name="646 INSIGNIA" sheetId="146" r:id="rId235"/>
    <sheet name="645 carlos fernandez" sheetId="145" r:id="rId236"/>
    <sheet name="644 REYVA" sheetId="144" r:id="rId237"/>
    <sheet name="643 ferrer pc" sheetId="142" r:id="rId238"/>
    <sheet name="641 YESSENIA" sheetId="140" r:id="rId239"/>
    <sheet name="642 YESSENIA" sheetId="141" r:id="rId240"/>
    <sheet name="640 SOOMER" sheetId="138" r:id="rId241"/>
    <sheet name="639 COEL" sheetId="137" r:id="rId242"/>
    <sheet name="638 CFE" sheetId="136" r:id="rId243"/>
    <sheet name="637 PROPAPEL" sheetId="135" r:id="rId244"/>
    <sheet name="636 PROPAPEL" sheetId="134" r:id="rId245"/>
    <sheet name="635 CESAR" sheetId="133" r:id="rId246"/>
    <sheet name="634 ANA MARIA" sheetId="132" r:id="rId247"/>
    <sheet name="633 GAB BERISTAIN" sheetId="131" r:id="rId248"/>
    <sheet name="632 HB" sheetId="129" r:id="rId249"/>
    <sheet name="631 TELMEX" sheetId="128" r:id="rId250"/>
    <sheet name="630 DRON" sheetId="127" r:id="rId251"/>
    <sheet name="629 COEL" sheetId="126" r:id="rId252"/>
    <sheet name="628 SINDICATO" sheetId="125" r:id="rId253"/>
    <sheet name="627 ALEJANDRA" sheetId="124" r:id="rId254"/>
    <sheet name="626 GIBBOR" sheetId="123" r:id="rId255"/>
    <sheet name="625 cesar" sheetId="122" r:id="rId256"/>
    <sheet name="624 david" sheetId="121" r:id="rId257"/>
    <sheet name="623 REYVA" sheetId="120" r:id="rId258"/>
    <sheet name="622 mexican" sheetId="119" r:id="rId259"/>
    <sheet name="621 Enrique " sheetId="118" r:id="rId260"/>
    <sheet name="620 marvel" sheetId="117" r:id="rId261"/>
    <sheet name="619 HOLIDAY INN" sheetId="116" r:id="rId262"/>
    <sheet name="618 JORGE" sheetId="115" r:id="rId263"/>
    <sheet name="617 SINDICATO" sheetId="113" r:id="rId264"/>
    <sheet name="616 MAP" sheetId="111" r:id="rId265"/>
    <sheet name="615 GIBBOR" sheetId="109" r:id="rId266"/>
    <sheet name="614 PROPAPEL" sheetId="108" r:id="rId267"/>
    <sheet name="613 GERWILL" sheetId="107" r:id="rId268"/>
    <sheet name="612 CRAF" sheetId="106" r:id="rId269"/>
    <sheet name="595-B ROTOBAISA" sheetId="105" r:id="rId270"/>
    <sheet name="611 MARECO" sheetId="104" r:id="rId271"/>
    <sheet name="610 SOCORRO" sheetId="103" r:id="rId272"/>
    <sheet name="609 SARA" sheetId="102" r:id="rId273"/>
    <sheet name="608 ZELICO" sheetId="100" r:id="rId274"/>
    <sheet name="607 MAPE " sheetId="99" r:id="rId275"/>
    <sheet name="606 RISER" sheetId="98" r:id="rId276"/>
    <sheet name="605 hydraulic" sheetId="97" r:id="rId277"/>
    <sheet name="594-B GERMAN" sheetId="96" r:id="rId278"/>
    <sheet name="604 LASTRA" sheetId="94" r:id="rId279"/>
    <sheet name="603 DESPACHO" sheetId="93" r:id="rId280"/>
    <sheet name="602 YESSENIA" sheetId="92" r:id="rId281"/>
    <sheet name="601 office depot" sheetId="91" r:id="rId282"/>
    <sheet name="600 aud interna" sheetId="90" r:id="rId283"/>
    <sheet name="599 ING JESUS" sheetId="89" r:id="rId284"/>
    <sheet name="598 AMERICAN" sheetId="88" r:id="rId285"/>
    <sheet name="597 TELMEX " sheetId="87" r:id="rId286"/>
    <sheet name="596 cfe" sheetId="86" r:id="rId287"/>
    <sheet name="595 BERISTAIN" sheetId="85" r:id="rId288"/>
    <sheet name="594 ZELICO" sheetId="84" r:id="rId289"/>
    <sheet name="593 NABORS" sheetId="83" r:id="rId290"/>
    <sheet name="592 propapel " sheetId="82" r:id="rId291"/>
    <sheet name="591 JORGE " sheetId="81" r:id="rId292"/>
    <sheet name="590 HECTOR " sheetId="80" r:id="rId293"/>
    <sheet name="589 MARTJOL" sheetId="79" r:id="rId294"/>
    <sheet name="588 HOPADEJA" sheetId="78" r:id="rId295"/>
    <sheet name="587 ALEJANDRA" sheetId="77" r:id="rId296"/>
    <sheet name="586 CHRISTIAN" sheetId="76" r:id="rId297"/>
    <sheet name="585 HB" sheetId="75" r:id="rId298"/>
    <sheet name="584 HEFESTO" sheetId="74" r:id="rId299"/>
    <sheet name="583 HEFESTO" sheetId="73" r:id="rId300"/>
    <sheet name="582 YESSENIA" sheetId="72" r:id="rId301"/>
    <sheet name="581 SINDICATO" sheetId="71" r:id="rId302"/>
    <sheet name="580 REYVA" sheetId="70" r:id="rId303"/>
    <sheet name="579 REYVA" sheetId="69" r:id="rId304"/>
    <sheet name="578 HECTOR BEDOLLA" sheetId="68" r:id="rId305"/>
    <sheet name="577 AZUAJE" sheetId="67" r:id="rId306"/>
    <sheet name="576 DALIA" sheetId="66" r:id="rId307"/>
    <sheet name="575 AGUA" sheetId="65" r:id="rId308"/>
    <sheet name="574 SOCORRO" sheetId="64" r:id="rId309"/>
    <sheet name="573 SOCORRO" sheetId="63" r:id="rId310"/>
    <sheet name="572 MIGUEL" sheetId="62" r:id="rId311"/>
    <sheet name="571 TOSCA " sheetId="61" r:id="rId312"/>
    <sheet name="570 TOSCA" sheetId="60" r:id="rId313"/>
    <sheet name="569 VEMA" sheetId="57" r:id="rId314"/>
    <sheet name="568 RM" sheetId="56" r:id="rId315"/>
    <sheet name="567 propapel " sheetId="55" r:id="rId316"/>
    <sheet name="566 propapel" sheetId="54" r:id="rId317"/>
    <sheet name="561 carlos" sheetId="53" r:id="rId318"/>
    <sheet name="560 MANUEL" sheetId="52" r:id="rId319"/>
    <sheet name="559 ciaez" sheetId="51" r:id="rId320"/>
    <sheet name="558 HEFESTO" sheetId="50" r:id="rId321"/>
    <sheet name="557 MARECO" sheetId="49" r:id="rId322"/>
    <sheet name="556 CARLOS GERARDO" sheetId="48" r:id="rId323"/>
    <sheet name="555 MAPE" sheetId="47" r:id="rId324"/>
    <sheet name="554 SATAB" sheetId="46" r:id="rId325"/>
    <sheet name="553 MUN" sheetId="45" r:id="rId326"/>
    <sheet name="552 ULINE" sheetId="44" r:id="rId327"/>
    <sheet name="551 MUN" sheetId="43" r:id="rId328"/>
    <sheet name="550 SIMX" sheetId="42" r:id="rId329"/>
    <sheet name="549 TOTAL" sheetId="41" r:id="rId330"/>
    <sheet name="548 FARE" sheetId="40" r:id="rId331"/>
    <sheet name="547 CHRISTIAN" sheetId="39" r:id="rId332"/>
    <sheet name="546 SOCORRO" sheetId="38" r:id="rId333"/>
    <sheet name="544 DALIA " sheetId="35" r:id="rId334"/>
    <sheet name=" HECTOR" sheetId="37" r:id="rId335"/>
    <sheet name="545 JORGE" sheetId="36" r:id="rId336"/>
    <sheet name="543 MAN NIETO" sheetId="34" r:id="rId337"/>
    <sheet name="542 PROPAPEL" sheetId="33" r:id="rId338"/>
    <sheet name="541 ZELICO" sheetId="32" r:id="rId339"/>
    <sheet name="540 HYATT" sheetId="31" r:id="rId340"/>
    <sheet name="539 CFE" sheetId="29" r:id="rId341"/>
    <sheet name="538 OFFICE DEPOT" sheetId="30" r:id="rId342"/>
    <sheet name="537 OFFICE DEPOT" sheetId="28" r:id="rId343"/>
    <sheet name="536 ORION" sheetId="27" r:id="rId344"/>
    <sheet name="535 CRAF" sheetId="26" r:id="rId345"/>
    <sheet name="534 CRAF" sheetId="25" r:id="rId346"/>
    <sheet name="533 ALEJANDRA" sheetId="24" r:id="rId347"/>
    <sheet name="532 GERWILL" sheetId="23" r:id="rId348"/>
    <sheet name="531 EJ" sheetId="22" r:id="rId349"/>
    <sheet name="530 TELMEX" sheetId="21" r:id="rId350"/>
    <sheet name="529 SINDICATO" sheetId="20" r:id="rId351"/>
    <sheet name="528 TELMEX" sheetId="19" r:id="rId352"/>
    <sheet name="527 MARVEL" sheetId="18" r:id="rId353"/>
    <sheet name="526 MUN CUND" sheetId="17" r:id="rId354"/>
    <sheet name="525 romulo" sheetId="16" r:id="rId355"/>
    <sheet name="524 TUBSCO" sheetId="15" r:id="rId356"/>
    <sheet name="522 EQ IND PUERTO" sheetId="14" r:id="rId357"/>
    <sheet name="521 REEMBOLSO" sheetId="13" r:id="rId358"/>
    <sheet name="520 socorro " sheetId="12" r:id="rId359"/>
    <sheet name="519 HEBER" sheetId="11" r:id="rId360"/>
    <sheet name="518 SESUCO" sheetId="10" r:id="rId361"/>
    <sheet name="517 PROPAPEL" sheetId="9" r:id="rId362"/>
    <sheet name="516 MAPE " sheetId="8" r:id="rId363"/>
    <sheet name="515 VEMA" sheetId="7" r:id="rId364"/>
    <sheet name="514 PROPAPEL" sheetId="6" r:id="rId365"/>
    <sheet name="513 office depot  " sheetId="4" r:id="rId366"/>
    <sheet name="512 SINDICATO " sheetId="2" r:id="rId367"/>
  </sheets>
  <definedNames>
    <definedName name="_xlnm.Print_Area" localSheetId="334">' HECTOR'!$A$1:$L$40</definedName>
    <definedName name="_xlnm.Print_Area" localSheetId="1">'000 NUEVO'!$A$1:$L$40</definedName>
    <definedName name="_xlnm.Print_Area" localSheetId="0">'000 OFFICE '!$A$1:$L$40</definedName>
    <definedName name="_xlnm.Print_Area" localSheetId="37">'1 GERWILL'!$A$1:$L$40</definedName>
    <definedName name="_xlnm.Print_Area" localSheetId="28">'10 HYATT '!$A$1:$L$40</definedName>
    <definedName name="_xlnm.Print_Area" localSheetId="27">'11 HEFESTO '!$A$1:$L$40</definedName>
    <definedName name="_xlnm.Print_Area" localSheetId="26">'12 CRAF'!$A$1:$L$40</definedName>
    <definedName name="_xlnm.Print_Area" localSheetId="25">'13 CESAR'!$A$1:$L$40</definedName>
    <definedName name="_xlnm.Print_Area" localSheetId="24">'14 CESAR'!$A$1:$L$40</definedName>
    <definedName name="_xlnm.Print_Area" localSheetId="23">'15 NIET'!$A$1:$L$40</definedName>
    <definedName name="_xlnm.Print_Area" localSheetId="22">'16 ZELICO'!$A$1:$L$40</definedName>
    <definedName name="_xlnm.Print_Area" localSheetId="21">'17 ZELICO'!$A$1:$L$40</definedName>
    <definedName name="_xlnm.Print_Area" localSheetId="20">'18 MAYRA'!$A$1:$L$40</definedName>
    <definedName name="_xlnm.Print_Area" localSheetId="19">'19 BERISTAIN '!$A$1:$L$40</definedName>
    <definedName name="_xlnm.Print_Area" localSheetId="36">'2 JORGE'!$A$1:$L$40</definedName>
    <definedName name="_xlnm.Print_Area" localSheetId="18">'20 BERISTAIN '!$A$1:$L$40</definedName>
    <definedName name="_xlnm.Print_Area" localSheetId="17">'21 JORGE'!$A$1:$L$40</definedName>
    <definedName name="_xlnm.Print_Area" localSheetId="16">'22 LASTRA'!$A$1:$L$40</definedName>
    <definedName name="_xlnm.Print_Area" localSheetId="15">'23 ALEJANDRA'!$A$1:$L$40</definedName>
    <definedName name="_xlnm.Print_Area" localSheetId="14">'24 TELMEX '!$A$1:$L$40</definedName>
    <definedName name="_xlnm.Print_Area" localSheetId="13">'25 MAYRA'!$A$1:$L$40</definedName>
    <definedName name="_xlnm.Print_Area" localSheetId="12">'26 RM '!$A$1:$L$40</definedName>
    <definedName name="_xlnm.Print_Area" localSheetId="11">'27 DFP'!$A$1:$L$40</definedName>
    <definedName name="_xlnm.Print_Area" localSheetId="10">'28 YESSENIA'!$A$1:$L$40</definedName>
    <definedName name="_xlnm.Print_Area" localSheetId="9">'29 hb'!$A$1:$L$40</definedName>
    <definedName name="_xlnm.Print_Area" localSheetId="35">'3 DALIA'!$A$1:$L$40</definedName>
    <definedName name="_xlnm.Print_Area" localSheetId="8">'30 QUALITY'!$A$1:$K$40</definedName>
    <definedName name="_xlnm.Print_Area" localSheetId="7">'31 PROVIQSA'!$A$1:$L$40</definedName>
    <definedName name="_xlnm.Print_Area" localSheetId="6">'32 marvel'!$A$1:$L$40</definedName>
    <definedName name="_xlnm.Print_Area" localSheetId="5">'33 ACOMEE'!$A$1:$L$40</definedName>
    <definedName name="_xlnm.Print_Area" localSheetId="4">'34 carlos fernandez '!$A$1:$L$40</definedName>
    <definedName name="_xlnm.Print_Area" localSheetId="3">'35 GERMAN'!$A$1:$L$40</definedName>
    <definedName name="_xlnm.Print_Area" localSheetId="2">'36 ZELICO'!$A$1:$L$40</definedName>
    <definedName name="_xlnm.Print_Area" localSheetId="34">'4 Hector'!$A$1:$L$40</definedName>
    <definedName name="_xlnm.Print_Area" localSheetId="33">'5 RM'!$A$1:$L$40</definedName>
    <definedName name="_xlnm.Print_Area" localSheetId="366">'512 SINDICATO '!$A$1:$K$40</definedName>
    <definedName name="_xlnm.Print_Area" localSheetId="365">'513 office depot  '!$A$1:$K$40</definedName>
    <definedName name="_xlnm.Print_Area" localSheetId="364">'514 PROPAPEL'!$A$1:$K$40</definedName>
    <definedName name="_xlnm.Print_Area" localSheetId="363">'515 VEMA'!$A$1:$K$40</definedName>
    <definedName name="_xlnm.Print_Area" localSheetId="362">'516 MAPE '!$A$1:$K$40</definedName>
    <definedName name="_xlnm.Print_Area" localSheetId="361">'517 PROPAPEL'!$A$1:$K$40</definedName>
    <definedName name="_xlnm.Print_Area" localSheetId="360">'518 SESUCO'!$A$1:$K$40</definedName>
    <definedName name="_xlnm.Print_Area" localSheetId="359">'519 HEBER'!$A$1:$K$40</definedName>
    <definedName name="_xlnm.Print_Area" localSheetId="358">'520 socorro '!$A$1:$K$40</definedName>
    <definedName name="_xlnm.Print_Area" localSheetId="357">'521 REEMBOLSO'!$A$1:$K$40</definedName>
    <definedName name="_xlnm.Print_Area" localSheetId="356">'522 EQ IND PUERTO'!$A$1:$K$40</definedName>
    <definedName name="_xlnm.Print_Area" localSheetId="355">'524 TUBSCO'!$A$1:$K$40</definedName>
    <definedName name="_xlnm.Print_Area" localSheetId="354">'525 romulo'!$A$1:$K$40</definedName>
    <definedName name="_xlnm.Print_Area" localSheetId="353">'526 MUN CUND'!$A$1:$L$40</definedName>
    <definedName name="_xlnm.Print_Area" localSheetId="352">'527 MARVEL'!$A$1:$L$40</definedName>
    <definedName name="_xlnm.Print_Area" localSheetId="351">'528 TELMEX'!$A$1:$L$40</definedName>
    <definedName name="_xlnm.Print_Area" localSheetId="350">'529 SINDICATO'!$A$1:$L$40</definedName>
    <definedName name="_xlnm.Print_Area" localSheetId="349">'530 TELMEX'!$A$1:$L$40</definedName>
    <definedName name="_xlnm.Print_Area" localSheetId="348">'531 EJ'!$A$1:$L$40</definedName>
    <definedName name="_xlnm.Print_Area" localSheetId="347">'532 GERWILL'!$A$1:$L$40</definedName>
    <definedName name="_xlnm.Print_Area" localSheetId="346">'533 ALEJANDRA'!$A$1:$L$40</definedName>
    <definedName name="_xlnm.Print_Area" localSheetId="345">'534 CRAF'!$A$1:$L$40</definedName>
    <definedName name="_xlnm.Print_Area" localSheetId="344">'535 CRAF'!$A$1:$L$40</definedName>
    <definedName name="_xlnm.Print_Area" localSheetId="343">'536 ORION'!$A$1:$L$40</definedName>
    <definedName name="_xlnm.Print_Area" localSheetId="342">'537 OFFICE DEPOT'!$A$1:$L$40</definedName>
    <definedName name="_xlnm.Print_Area" localSheetId="341">'538 OFFICE DEPOT'!$A$1:$L$40</definedName>
    <definedName name="_xlnm.Print_Area" localSheetId="340">'539 CFE'!$A$1:$L$40</definedName>
    <definedName name="_xlnm.Print_Area" localSheetId="339">'540 HYATT'!$A$1:$L$40</definedName>
    <definedName name="_xlnm.Print_Area" localSheetId="338">'541 ZELICO'!$A$1:$L$40</definedName>
    <definedName name="_xlnm.Print_Area" localSheetId="337">'542 PROPAPEL'!$A$1:$L$40</definedName>
    <definedName name="_xlnm.Print_Area" localSheetId="336">'543 MAN NIETO'!$A$1:$L$40</definedName>
    <definedName name="_xlnm.Print_Area" localSheetId="333">'544 DALIA '!$A$1:$L$40</definedName>
    <definedName name="_xlnm.Print_Area" localSheetId="335">'545 JORGE'!$A$1:$L$40</definedName>
    <definedName name="_xlnm.Print_Area" localSheetId="332">'546 SOCORRO'!$A$1:$L$40</definedName>
    <definedName name="_xlnm.Print_Area" localSheetId="331">'547 CHRISTIAN'!$A$1:$L$40</definedName>
    <definedName name="_xlnm.Print_Area" localSheetId="330">'548 FARE'!$A$1:$L$40</definedName>
    <definedName name="_xlnm.Print_Area" localSheetId="329">'549 TOTAL'!$A$1:$L$40</definedName>
    <definedName name="_xlnm.Print_Area" localSheetId="328">'550 SIMX'!$A$1:$L$40</definedName>
    <definedName name="_xlnm.Print_Area" localSheetId="327">'551 MUN'!$A$1:$L$40</definedName>
    <definedName name="_xlnm.Print_Area" localSheetId="326">'552 ULINE'!$A$1:$L$40</definedName>
    <definedName name="_xlnm.Print_Area" localSheetId="325">'553 MUN'!$A$1:$L$40</definedName>
    <definedName name="_xlnm.Print_Area" localSheetId="324">'554 SATAB'!$A$1:$L$40</definedName>
    <definedName name="_xlnm.Print_Area" localSheetId="323">'555 MAPE'!$A$1:$L$40</definedName>
    <definedName name="_xlnm.Print_Area" localSheetId="322">'556 CARLOS GERARDO'!$A$1:$L$40</definedName>
    <definedName name="_xlnm.Print_Area" localSheetId="321">'557 MARECO'!$A$1:$L$40</definedName>
    <definedName name="_xlnm.Print_Area" localSheetId="320">'558 HEFESTO'!$A$1:$L$40</definedName>
    <definedName name="_xlnm.Print_Area" localSheetId="319">'559 ciaez'!$A$1:$L$40</definedName>
    <definedName name="_xlnm.Print_Area" localSheetId="318">'560 MANUEL'!$A$1:$L$40</definedName>
    <definedName name="_xlnm.Print_Area" localSheetId="317">'561 carlos'!$A$1:$L$40</definedName>
    <definedName name="_xlnm.Print_Area" localSheetId="316">'566 propapel'!$A$1:$L$40</definedName>
    <definedName name="_xlnm.Print_Area" localSheetId="315">'567 propapel '!$A$1:$L$40</definedName>
    <definedName name="_xlnm.Print_Area" localSheetId="314">'568 RM'!$A$1:$L$40</definedName>
    <definedName name="_xlnm.Print_Area" localSheetId="313">'569 VEMA'!$A$1:$K$40</definedName>
    <definedName name="_xlnm.Print_Area" localSheetId="312">'570 TOSCA'!$A$1:$L$40</definedName>
    <definedName name="_xlnm.Print_Area" localSheetId="311">'571 TOSCA '!$A$1:$L$40</definedName>
    <definedName name="_xlnm.Print_Area" localSheetId="310">'572 MIGUEL'!$A$1:$L$40</definedName>
    <definedName name="_xlnm.Print_Area" localSheetId="309">'573 SOCORRO'!$A$1:$L$40</definedName>
    <definedName name="_xlnm.Print_Area" localSheetId="308">'574 SOCORRO'!$A$1:$L$40</definedName>
    <definedName name="_xlnm.Print_Area" localSheetId="307">'575 AGUA'!$A$1:$L$40</definedName>
    <definedName name="_xlnm.Print_Area" localSheetId="306">'576 DALIA'!$A$1:$L$40</definedName>
    <definedName name="_xlnm.Print_Area" localSheetId="305">'577 AZUAJE'!$A$1:$L$40</definedName>
    <definedName name="_xlnm.Print_Area" localSheetId="304">'578 HECTOR BEDOLLA'!$A$1:$L$40</definedName>
    <definedName name="_xlnm.Print_Area" localSheetId="303">'579 REYVA'!$A$1:$L$40</definedName>
    <definedName name="_xlnm.Print_Area" localSheetId="302">'580 REYVA'!$A$1:$L$40</definedName>
    <definedName name="_xlnm.Print_Area" localSheetId="301">'581 SINDICATO'!$A$1:$L$40</definedName>
    <definedName name="_xlnm.Print_Area" localSheetId="300">'582 YESSENIA'!$A$1:$L$40</definedName>
    <definedName name="_xlnm.Print_Area" localSheetId="299">'583 HEFESTO'!$A$1:$L$40</definedName>
    <definedName name="_xlnm.Print_Area" localSheetId="298">'584 HEFESTO'!$A$1:$L$40</definedName>
    <definedName name="_xlnm.Print_Area" localSheetId="297">'585 HB'!$A$1:$L$40</definedName>
    <definedName name="_xlnm.Print_Area" localSheetId="296">'586 CHRISTIAN'!$A$1:$L$40</definedName>
    <definedName name="_xlnm.Print_Area" localSheetId="295">'587 ALEJANDRA'!$A$1:$L$40</definedName>
    <definedName name="_xlnm.Print_Area" localSheetId="294">'588 HOPADEJA'!$A$1:$L$40</definedName>
    <definedName name="_xlnm.Print_Area" localSheetId="293">'589 MARTJOL'!$A$1:$L$40</definedName>
    <definedName name="_xlnm.Print_Area" localSheetId="292">'590 HECTOR '!$A$1:$L$40</definedName>
    <definedName name="_xlnm.Print_Area" localSheetId="291">'591 JORGE '!$A$1:$L$40</definedName>
    <definedName name="_xlnm.Print_Area" localSheetId="290">'592 propapel '!$A$1:$L$40</definedName>
    <definedName name="_xlnm.Print_Area" localSheetId="289">'593 NABORS'!$A$1:$L$40</definedName>
    <definedName name="_xlnm.Print_Area" localSheetId="288">'594 ZELICO'!$A$1:$L$40</definedName>
    <definedName name="_xlnm.Print_Area" localSheetId="277">'594-B GERMAN'!$A$1:$L$40</definedName>
    <definedName name="_xlnm.Print_Area" localSheetId="287">'595 BERISTAIN'!$A$1:$L$40</definedName>
    <definedName name="_xlnm.Print_Area" localSheetId="269">'595-B ROTOBAISA'!$A$1:$L$40</definedName>
    <definedName name="_xlnm.Print_Area" localSheetId="286">'596 cfe'!$A$1:$L$40</definedName>
    <definedName name="_xlnm.Print_Area" localSheetId="285">'597 TELMEX '!$A$1:$L$40</definedName>
    <definedName name="_xlnm.Print_Area" localSheetId="284">'598 AMERICAN'!$A$1:$L$40</definedName>
    <definedName name="_xlnm.Print_Area" localSheetId="283">'599 ING JESUS'!$A$1:$L$40</definedName>
    <definedName name="_xlnm.Print_Area" localSheetId="32">'6 RM'!$A$1:$L$40</definedName>
    <definedName name="_xlnm.Print_Area" localSheetId="282">'600 aud interna'!$A$1:$L$40</definedName>
    <definedName name="_xlnm.Print_Area" localSheetId="281">'601 office depot'!$A$1:$L$40</definedName>
    <definedName name="_xlnm.Print_Area" localSheetId="280">'602 YESSENIA'!$A$1:$L$40</definedName>
    <definedName name="_xlnm.Print_Area" localSheetId="279">'603 DESPACHO'!$A$1:$L$40</definedName>
    <definedName name="_xlnm.Print_Area" localSheetId="278">'604 LASTRA'!$A$1:$L$40</definedName>
    <definedName name="_xlnm.Print_Area" localSheetId="276">'605 hydraulic'!$A$1:$L$40</definedName>
    <definedName name="_xlnm.Print_Area" localSheetId="275">'606 RISER'!$A$1:$L$40</definedName>
    <definedName name="_xlnm.Print_Area" localSheetId="274">'607 MAPE '!$A$1:$L$40</definedName>
    <definedName name="_xlnm.Print_Area" localSheetId="273">'608 ZELICO'!$A$1:$L$40</definedName>
    <definedName name="_xlnm.Print_Area" localSheetId="272">'609 SARA'!$A$1:$L$40</definedName>
    <definedName name="_xlnm.Print_Area" localSheetId="271">'610 SOCORRO'!$A$1:$L$40</definedName>
    <definedName name="_xlnm.Print_Area" localSheetId="270">'611 MARECO'!$A$1:$L$40</definedName>
    <definedName name="_xlnm.Print_Area" localSheetId="268">'612 CRAF'!$A$1:$L$40</definedName>
    <definedName name="_xlnm.Print_Area" localSheetId="267">'613 GERWILL'!$A$1:$L$40</definedName>
    <definedName name="_xlnm.Print_Area" localSheetId="266">'614 PROPAPEL'!$A$1:$L$40</definedName>
    <definedName name="_xlnm.Print_Area" localSheetId="265">'615 GIBBOR'!$A$1:$L$40</definedName>
    <definedName name="_xlnm.Print_Area" localSheetId="264">'616 MAP'!$A$1:$L$40</definedName>
    <definedName name="_xlnm.Print_Area" localSheetId="263">'617 SINDICATO'!$A$1:$L$40</definedName>
    <definedName name="_xlnm.Print_Area" localSheetId="262">'618 JORGE'!$A$1:$L$40</definedName>
    <definedName name="_xlnm.Print_Area" localSheetId="261">'619 HOLIDAY INN'!$A$1:$L$40</definedName>
    <definedName name="_xlnm.Print_Area" localSheetId="260">'620 marvel'!$A$1:$L$40</definedName>
    <definedName name="_xlnm.Print_Area" localSheetId="259">'621 Enrique '!$A$1:$L$40</definedName>
    <definedName name="_xlnm.Print_Area" localSheetId="258">'622 mexican'!$A$1:$L$40</definedName>
    <definedName name="_xlnm.Print_Area" localSheetId="257">'623 REYVA'!$A$1:$L$40</definedName>
    <definedName name="_xlnm.Print_Area" localSheetId="256">'624 david'!$A$1:$L$40</definedName>
    <definedName name="_xlnm.Print_Area" localSheetId="255">'625 cesar'!$A$1:$L$40</definedName>
    <definedName name="_xlnm.Print_Area" localSheetId="254">'626 GIBBOR'!$A$1:$L$40</definedName>
    <definedName name="_xlnm.Print_Area" localSheetId="253">'627 ALEJANDRA'!$A$1:$L$40</definedName>
    <definedName name="_xlnm.Print_Area" localSheetId="252">'628 SINDICATO'!$A$1:$L$40</definedName>
    <definedName name="_xlnm.Print_Area" localSheetId="251">'629 COEL'!$A$1:$L$40</definedName>
    <definedName name="_xlnm.Print_Area" localSheetId="250">'630 DRON'!$A$1:$L$40</definedName>
    <definedName name="_xlnm.Print_Area" localSheetId="249">'631 TELMEX'!$A$1:$L$40</definedName>
    <definedName name="_xlnm.Print_Area" localSheetId="248">'632 HB'!$A$1:$L$40</definedName>
    <definedName name="_xlnm.Print_Area" localSheetId="247">'633 GAB BERISTAIN'!$A$1:$L$40</definedName>
    <definedName name="_xlnm.Print_Area" localSheetId="246">'634 ANA MARIA'!$A$1:$L$40</definedName>
    <definedName name="_xlnm.Print_Area" localSheetId="245">'635 CESAR'!$A$1:$L$40</definedName>
    <definedName name="_xlnm.Print_Area" localSheetId="244">'636 PROPAPEL'!$A$1:$L$40</definedName>
    <definedName name="_xlnm.Print_Area" localSheetId="243">'637 PROPAPEL'!$A$1:$L$40</definedName>
    <definedName name="_xlnm.Print_Area" localSheetId="242">'638 CFE'!$A$1:$L$40</definedName>
    <definedName name="_xlnm.Print_Area" localSheetId="241">'639 COEL'!$A$1:$L$40</definedName>
    <definedName name="_xlnm.Print_Area" localSheetId="240">'640 SOOMER'!$A$1:$L$40</definedName>
    <definedName name="_xlnm.Print_Area" localSheetId="238">'641 YESSENIA'!$A$1:$L$40</definedName>
    <definedName name="_xlnm.Print_Area" localSheetId="239">'642 YESSENIA'!$A$1:$L$40</definedName>
    <definedName name="_xlnm.Print_Area" localSheetId="237">'643 ferrer pc'!$A$1:$L$40</definedName>
    <definedName name="_xlnm.Print_Area" localSheetId="236">'644 REYVA'!$A$1:$L$40</definedName>
    <definedName name="_xlnm.Print_Area" localSheetId="235">'645 carlos fernandez'!$A$1:$L$40</definedName>
    <definedName name="_xlnm.Print_Area" localSheetId="234">'646 INSIGNIA'!$A$1:$L$40</definedName>
    <definedName name="_xlnm.Print_Area" localSheetId="199">'646 INSIGNIA2'!$A$1:$L$40</definedName>
    <definedName name="_xlnm.Print_Area" localSheetId="233">'647 dalia'!$A$1:$L$40</definedName>
    <definedName name="_xlnm.Print_Area" localSheetId="232">'648 TAB INN'!$A$1:$L$40</definedName>
    <definedName name="_xlnm.Print_Area" localSheetId="231">'649 VALBOJ'!$A$1:$L$40</definedName>
    <definedName name="_xlnm.Print_Area" localSheetId="230">'650 ZELICO '!$A$1:$L$40</definedName>
    <definedName name="_xlnm.Print_Area" localSheetId="229">'651  ZELICO'!$A$1:$L$40</definedName>
    <definedName name="_xlnm.Print_Area" localSheetId="228">'652 HECTOR BEDOLLA'!$A$1:$L$40</definedName>
    <definedName name="_xlnm.Print_Area" localSheetId="227">'653 HIDROMECANICA'!$A$1:$L$40</definedName>
    <definedName name="_xlnm.Print_Area" localSheetId="226">'654 ING AMBIENTAL'!$A$1:$L$40</definedName>
    <definedName name="_xlnm.Print_Area" localSheetId="225">'655 NIETO'!$A$1:$L$40</definedName>
    <definedName name="_xlnm.Print_Area" localSheetId="224">'656 HYATT'!$A$1:$L$40</definedName>
    <definedName name="_xlnm.Print_Area" localSheetId="223">'657 JORGE LUIS'!$A$1:$L$40</definedName>
    <definedName name="_xlnm.Print_Area" localSheetId="222">'658 OFFICE'!$A$1:$L$40</definedName>
    <definedName name="_xlnm.Print_Area" localSheetId="221">'659 ANDRADE'!$A$1:$L$40</definedName>
    <definedName name="_xlnm.Print_Area" localSheetId="220">'660 JORGE'!$A$1:$L$40</definedName>
    <definedName name="_xlnm.Print_Area" localSheetId="219">'661 REYVA'!$A$1:$L$40</definedName>
    <definedName name="_xlnm.Print_Area" localSheetId="218">'662 iglesias'!$A$1:$L$40</definedName>
    <definedName name="_xlnm.Print_Area" localSheetId="217">'663 MARECO'!$A$1:$L$40</definedName>
    <definedName name="_xlnm.Print_Area" localSheetId="216">'664 MAYRA'!$A$1:$L$40</definedName>
    <definedName name="_xlnm.Print_Area" localSheetId="215">'665 OMAR'!$A$1:$L$40</definedName>
    <definedName name="_xlnm.Print_Area" localSheetId="214">'666 RM'!$A$1:$L$40</definedName>
    <definedName name="_xlnm.Print_Area" localSheetId="213">'667 SARA'!$A$1:$L$40</definedName>
    <definedName name="_xlnm.Print_Area" localSheetId="212">'668 ALFA'!$A$1:$L$40</definedName>
    <definedName name="_xlnm.Print_Area" localSheetId="211">'669 VJR'!$A$1:$L$40</definedName>
    <definedName name="_xlnm.Print_Area" localSheetId="210">'670 HYATT'!$A$1:$L$40</definedName>
    <definedName name="_xlnm.Print_Area" localSheetId="209">'671 SINDICATO '!$A$1:$L$40</definedName>
    <definedName name="_xlnm.Print_Area" localSheetId="208">'672 LAURA'!$A$1:$L$40</definedName>
    <definedName name="_xlnm.Print_Area" localSheetId="206">'673 DALIA'!$A$1:$L$40</definedName>
    <definedName name="_xlnm.Print_Area" localSheetId="207">'674 QUALITY'!$A$1:$K$40</definedName>
    <definedName name="_xlnm.Print_Area" localSheetId="205">'675 SINDICATO'!$A$1:$L$40</definedName>
    <definedName name="_xlnm.Print_Area" localSheetId="204">'676 SEGURIDAD'!$A$1:$L$40</definedName>
    <definedName name="_xlnm.Print_Area" localSheetId="203">'677 CESAR'!$A$1:$L$40</definedName>
    <definedName name="_xlnm.Print_Area" localSheetId="202">'678 CARMEN'!$A$1:$L$40</definedName>
    <definedName name="_xlnm.Print_Area" localSheetId="201">'679 GERWILL'!$A$1:$L$40</definedName>
    <definedName name="_xlnm.Print_Area" localSheetId="200">'680 GERWILL '!$A$1:$L$40</definedName>
    <definedName name="_xlnm.Print_Area" localSheetId="198">'681 INSIGNIA'!$A$1:$L$40</definedName>
    <definedName name="_xlnm.Print_Area" localSheetId="197">'682 BERISTAIN'!$A$1:$L$40</definedName>
    <definedName name="_xlnm.Print_Area" localSheetId="196">'683 OTV'!$A$1:$L$40</definedName>
    <definedName name="_xlnm.Print_Area" localSheetId="195">'684 OTV'!$A$1:$L$40</definedName>
    <definedName name="_xlnm.Print_Area" localSheetId="194">'685 SOCORRO'!$A$1:$L$40</definedName>
    <definedName name="_xlnm.Print_Area" localSheetId="193">'686 CRAF '!$A$1:$L$40</definedName>
    <definedName name="_xlnm.Print_Area" localSheetId="192">'687 HEFESTO '!$A$1:$L$40</definedName>
    <definedName name="_xlnm.Print_Area" localSheetId="191">'688 ULINE '!$A$1:$L$40</definedName>
    <definedName name="_xlnm.Print_Area" localSheetId="190">'689 ALFA'!$A$1:$L$40</definedName>
    <definedName name="_xlnm.Print_Area" localSheetId="189">'690 ZELICO'!$A$1:$L$40</definedName>
    <definedName name="_xlnm.Print_Area" localSheetId="188">'691 GERMAN '!$A$1:$L$40</definedName>
    <definedName name="_xlnm.Print_Area" localSheetId="187">'692 CFE'!$A$1:$L$40</definedName>
    <definedName name="_xlnm.Print_Area" localSheetId="186">'693 TELMEX  '!$A$1:$L$40</definedName>
    <definedName name="_xlnm.Print_Area" localSheetId="185">'694 procarga'!$A$1:$L$40</definedName>
    <definedName name="_xlnm.Print_Area" localSheetId="184">'695 GOLFO'!$A$1:$L$40</definedName>
    <definedName name="_xlnm.Print_Area" localSheetId="183">'696 Enrique '!$A$1:$L$40</definedName>
    <definedName name="_xlnm.Print_Area" localSheetId="181">'697 HECTOR'!$A$1:$L$40</definedName>
    <definedName name="_xlnm.Print_Area" localSheetId="182">'697 JOSE '!$A$1:$L$40</definedName>
    <definedName name="_xlnm.Print_Area" localSheetId="180">'698 SINDICATO '!$A$1:$L$40</definedName>
    <definedName name="_xlnm.Print_Area" localSheetId="179">'699 hector'!$A$1:$L$40</definedName>
    <definedName name="_xlnm.Print_Area" localSheetId="31">'7 OTV '!$A$1:$L$40</definedName>
    <definedName name="_xlnm.Print_Area" localSheetId="178">'700 fianza'!$A$1:$L$40</definedName>
    <definedName name="_xlnm.Print_Area" localSheetId="177">'701 NABORS'!$A$1:$L$40</definedName>
    <definedName name="_xlnm.Print_Area" localSheetId="176">'702 net'!$A$1:$L$40</definedName>
    <definedName name="_xlnm.Print_Area" localSheetId="175">'703 ARREGLOS'!$A$1:$L$40</definedName>
    <definedName name="_xlnm.Print_Area" localSheetId="174">'704 ELYON'!$A$1:$L$40</definedName>
    <definedName name="_xlnm.Print_Area" localSheetId="173">'705 AGUA '!$A$1:$L$40</definedName>
    <definedName name="_xlnm.Print_Area" localSheetId="172">'706 CRAF'!$A$1:$L$40</definedName>
    <definedName name="_xlnm.Print_Area" localSheetId="171">'707 SOCORRO'!$A$1:$L$40</definedName>
    <definedName name="_xlnm.Print_Area" localSheetId="170">'708 CARLOS ALF'!$A$1:$L$40</definedName>
    <definedName name="_xlnm.Print_Area" localSheetId="169">'709 uline'!$A$1:$L$40</definedName>
    <definedName name="_xlnm.Print_Area" localSheetId="168">'710 SEGURIDAD'!$A$1:$L$40</definedName>
    <definedName name="_xlnm.Print_Area" localSheetId="167">'711 FARE'!$A$1:$L$40</definedName>
    <definedName name="_xlnm.Print_Area" localSheetId="166">'712 JORGE '!$A$1:$L$40</definedName>
    <definedName name="_xlnm.Print_Area" localSheetId="165">'713 decoracion'!$A$1:$L$40</definedName>
    <definedName name="_xlnm.Print_Area" localSheetId="164">'714 ALEJANDRA '!$A$1:$L$40</definedName>
    <definedName name="_xlnm.Print_Area" localSheetId="163">'715 SINDICATO '!$A$1:$L$40</definedName>
    <definedName name="_xlnm.Print_Area" localSheetId="162">'716 TELMEX '!$A$1:$L$40</definedName>
    <definedName name="_xlnm.Print_Area" localSheetId="161">'717 LASTRA'!$A$1:$L$40</definedName>
    <definedName name="_xlnm.Print_Area" localSheetId="160">'718 SKEER'!$A$1:$L$40</definedName>
    <definedName name="_xlnm.Print_Area" localSheetId="159">'719 AZUAJE'!$A$1:$L$40</definedName>
    <definedName name="_xlnm.Print_Area" localSheetId="158">'720 VALBOJ'!$A$1:$L$40</definedName>
    <definedName name="_xlnm.Print_Area" localSheetId="157">'721 Hector '!$A$1:$L$40</definedName>
    <definedName name="_xlnm.Print_Area" localSheetId="156">'722 NIETO'!$A$1:$L$40</definedName>
    <definedName name="_xlnm.Print_Area" localSheetId="155">'723 JOSE '!$A$1:$L$40</definedName>
    <definedName name="_xlnm.Print_Area" localSheetId="154">'724 ELIGIO'!$A$1:$L$40</definedName>
    <definedName name="_xlnm.Print_Area" localSheetId="153">'725 AGUA'!$A$1:$L$40</definedName>
    <definedName name="_xlnm.Print_Area" localSheetId="152">'726 HB '!$A$1:$L$40</definedName>
    <definedName name="_xlnm.Print_Area" localSheetId="151">'727 carlos fernandez'!$A$1:$L$40</definedName>
    <definedName name="_xlnm.Print_Area" localSheetId="150">'728 TECH-POWER'!$A$1:$L$40</definedName>
    <definedName name="_xlnm.Print_Area" localSheetId="149">'729 NIETO'!$A$1:$L$40</definedName>
    <definedName name="_xlnm.Print_Area" localSheetId="148">'730 JOSE '!$A$1:$L$40</definedName>
    <definedName name="_xlnm.Print_Area" localSheetId="147">'731 BEDEL'!$A$1:$L$40</definedName>
    <definedName name="_xlnm.Print_Area" localSheetId="146">'732 hb'!$A$1:$L$40</definedName>
    <definedName name="_xlnm.Print_Area" localSheetId="145">'733 LAURA'!$A$1:$L$40</definedName>
    <definedName name="_xlnm.Print_Area" localSheetId="144">'734 DALIA '!$A$1:$L$40</definedName>
    <definedName name="_xlnm.Print_Area" localSheetId="143">'735 MAYRA'!$A$1:$L$40</definedName>
    <definedName name="_xlnm.Print_Area" localSheetId="142">'736 OFFICE'!$A$1:$L$40</definedName>
    <definedName name="_xlnm.Print_Area" localSheetId="141">'737 SINDICATO '!$A$1:$L$40</definedName>
    <definedName name="_xlnm.Print_Area" localSheetId="140">'738 SATAB'!$A$1:$L$40</definedName>
    <definedName name="_xlnm.Print_Area" localSheetId="139">'739 CESAR'!$A$1:$L$40</definedName>
    <definedName name="_xlnm.Print_Area" localSheetId="138">'740 CRAF '!$A$1:$L$40</definedName>
    <definedName name="_xlnm.Print_Area" localSheetId="137">'741 octopus'!$A$1:$L$40</definedName>
    <definedName name="_xlnm.Print_Area" localSheetId="136">'742 GERMAN '!$A$1:$L$40</definedName>
    <definedName name="_xlnm.Print_Area" localSheetId="135">'743 OMAR '!$A$1:$L$40</definedName>
    <definedName name="_xlnm.Print_Area" localSheetId="134">'744 DALIA '!$A$1:$L$40</definedName>
    <definedName name="_xlnm.Print_Area" localSheetId="133">'745 SINDICATO '!$A$1:$L$40</definedName>
    <definedName name="_xlnm.Print_Area" localSheetId="132">'746 TELMEX '!$A$1:$L$40</definedName>
    <definedName name="_xlnm.Print_Area" localSheetId="131">'747  cfe'!$A$1:$L$40</definedName>
    <definedName name="_xlnm.Print_Area" localSheetId="130">'748 CFE '!$A$1:$L$40</definedName>
    <definedName name="_xlnm.Print_Area" localSheetId="129">'749 COEL'!$A$1:$L$40</definedName>
    <definedName name="_xlnm.Print_Area" localSheetId="128">'750 CARLOS ALF'!$A$1:$L$40</definedName>
    <definedName name="_xlnm.Print_Area" localSheetId="127">'751 DALIA'!$A$1:$L$40</definedName>
    <definedName name="_xlnm.Print_Area" localSheetId="126">'752 AGUA '!$A$1:$L$40</definedName>
    <definedName name="_xlnm.Print_Area" localSheetId="125">'753 hydraulic '!$A$1:$L$40</definedName>
    <definedName name="_xlnm.Print_Area" localSheetId="124">'754 ELYON '!$A$1:$L$40</definedName>
    <definedName name="_xlnm.Print_Area" localSheetId="123">'755 ORION '!$A$1:$L$40</definedName>
    <definedName name="_xlnm.Print_Area" localSheetId="122">'756 CESAR'!$A$1:$L$40</definedName>
    <definedName name="_xlnm.Print_Area" localSheetId="121">'757 SEGURIDAD '!$A$1:$L$40</definedName>
    <definedName name="_xlnm.Print_Area" localSheetId="120">'758 CRAF '!$A$1:$L$40</definedName>
    <definedName name="_xlnm.Print_Area" localSheetId="119">'759 ZELICO '!$A$1:$L$40</definedName>
    <definedName name="_xlnm.Print_Area" localSheetId="118">'760 ZELICO  '!$A$1:$L$40</definedName>
    <definedName name="_xlnm.Print_Area" localSheetId="117">'761 FARE '!$A$1:$L$40</definedName>
    <definedName name="_xlnm.Print_Area" localSheetId="116">'762 HYATT '!$A$1:$L$40</definedName>
    <definedName name="_xlnm.Print_Area" localSheetId="115">'763 ALFA'!$A$1:$L$40</definedName>
    <definedName name="_xlnm.Print_Area" localSheetId="114">'764 RM'!$A$1:$L$40</definedName>
    <definedName name="_xlnm.Print_Area" localSheetId="113">'765 RM'!$A$1:$L$40</definedName>
    <definedName name="_xlnm.Print_Area" localSheetId="112">'766 SOCORRO'!$A$1:$L$40</definedName>
    <definedName name="_xlnm.Print_Area" localSheetId="111">'767 AGUA'!$A$1:$L$40</definedName>
    <definedName name="_xlnm.Print_Area" localSheetId="110">'768 SOCORRO '!$A$1:$L$40</definedName>
    <definedName name="_xlnm.Print_Area" localSheetId="109">'769 NABORS '!$A$1:$L$40</definedName>
    <definedName name="_xlnm.Print_Area" localSheetId="108">'770 net'!$A$1:$L$40</definedName>
    <definedName name="_xlnm.Print_Area" localSheetId="107">'771 metal'!$A$1:$L$40</definedName>
    <definedName name="_xlnm.Print_Area" localSheetId="106">'772 HYATT '!$A$1:$L$40</definedName>
    <definedName name="_xlnm.Print_Area" localSheetId="105">'773 ARREGLOS'!$A$1:$L$40</definedName>
    <definedName name="_xlnm.Print_Area" localSheetId="104">'774 decoracion'!$A$1:$L$40</definedName>
    <definedName name="_xlnm.Print_Area" localSheetId="103">'775 NATURAL'!$A$1:$L$40</definedName>
    <definedName name="_xlnm.Print_Area" localSheetId="102">'776 SARA'!$A$1:$L$40</definedName>
    <definedName name="_xlnm.Print_Area" localSheetId="101">'777 OTV '!$A$1:$L$40</definedName>
    <definedName name="_xlnm.Print_Area" localSheetId="100">'778 uline'!$A$1:$L$40</definedName>
    <definedName name="_xlnm.Print_Area" localSheetId="99">'779 GERWILL'!$A$1:$L$40</definedName>
    <definedName name="_xlnm.Print_Area" localSheetId="98">'780 JORGE '!$A$1:$L$40</definedName>
    <definedName name="_xlnm.Print_Area" localSheetId="97">'781 Hector '!$A$1:$L$40</definedName>
    <definedName name="_xlnm.Print_Area" localSheetId="96">'782 DALIA '!$A$1:$L$40</definedName>
    <definedName name="_xlnm.Print_Area" localSheetId="95">'783 marvel'!$A$1:$L$40</definedName>
    <definedName name="_xlnm.Print_Area" localSheetId="94">'784 hydraulic '!$A$1:$L$40</definedName>
    <definedName name="_xlnm.Print_Area" localSheetId="93">'785 SINDICATO '!$A$1:$L$40</definedName>
    <definedName name="_xlnm.Print_Area" localSheetId="92">'786 MAYRA'!$A$1:$L$40</definedName>
    <definedName name="_xlnm.Print_Area" localSheetId="91">'787 LASTRA'!$A$1:$L$40</definedName>
    <definedName name="_xlnm.Print_Area" localSheetId="90">'788 TELMEX '!$A$1:$L$40</definedName>
    <definedName name="_xlnm.Print_Area" localSheetId="89">'789 ALEJANDRA'!$A$1:$L$40</definedName>
    <definedName name="_xlnm.Print_Area" localSheetId="88">'790 MIGUEL CONTRERAS'!$A$1:$L$40</definedName>
    <definedName name="_xlnm.Print_Area" localSheetId="87">'791 VJR'!$A$1:$L$40</definedName>
    <definedName name="_xlnm.Print_Area" localSheetId="86">'792 HYATT '!$A$1:$L$40</definedName>
    <definedName name="_xlnm.Print_Area" localSheetId="85">'793 ESTRADA'!$A$1:$L$40</definedName>
    <definedName name="_xlnm.Print_Area" localSheetId="84">'794 MEMECOL'!$A$1:$L$40</definedName>
    <definedName name="_xlnm.Print_Area" localSheetId="83">'795 HECTOR BEDOLLA'!$A$1:$L$40</definedName>
    <definedName name="_xlnm.Print_Area" localSheetId="82">'796 YESSENIA'!$A$1:$L$40</definedName>
    <definedName name="_xlnm.Print_Area" localSheetId="81">'797 ELIGIO'!$A$1:$L$40</definedName>
    <definedName name="_xlnm.Print_Area" localSheetId="80">'798 QUALITY '!$A$1:$K$40</definedName>
    <definedName name="_xlnm.Print_Area" localSheetId="79">'799 SINDICATO '!$A$1:$L$40</definedName>
    <definedName name="_xlnm.Print_Area" localSheetId="30">'8 OFFICE '!$A$1:$L$40</definedName>
    <definedName name="_xlnm.Print_Area" localSheetId="78">'800 BERISTAIN '!$A$1:$L$40</definedName>
    <definedName name="_xlnm.Print_Area" localSheetId="77">'801 QUALITY '!$A$1:$K$40</definedName>
    <definedName name="_xlnm.Print_Area" localSheetId="76">'802 MARTJOL'!$A$1:$L$40</definedName>
    <definedName name="_xlnm.Print_Area" localSheetId="75">'803 OMAR '!$A$1:$L$40</definedName>
    <definedName name="_xlnm.Print_Area" localSheetId="74">'804 BEDEL'!$A$1:$L$40</definedName>
    <definedName name="_xlnm.Print_Area" localSheetId="73">'805 RM'!$A$1:$L$40</definedName>
    <definedName name="_xlnm.Print_Area" localSheetId="72">'806 CESAR'!$A$1:$L$40</definedName>
    <definedName name="_xlnm.Print_Area" localSheetId="71">'807 ZELICO '!$A$1:$L$40</definedName>
    <definedName name="_xlnm.Print_Area" localSheetId="70">'808 DALIA '!$A$1:$L$40</definedName>
    <definedName name="_xlnm.Print_Area" localSheetId="69">'809 hb'!$A$1:$L$40</definedName>
    <definedName name="_xlnm.Print_Area" localSheetId="68">'810 SOCORRO '!$A$1:$L$40</definedName>
    <definedName name="_xlnm.Print_Area" localSheetId="67">'811 FARE '!$A$1:$L$40</definedName>
    <definedName name="_xlnm.Print_Area" localSheetId="66">'812 RM'!$A$1:$L$40</definedName>
    <definedName name="_xlnm.Print_Area" localSheetId="65">'813 OTV '!$A$1:$L$40</definedName>
    <definedName name="_xlnm.Print_Area" localSheetId="64">'814 romulo'!$A$1:$K$40</definedName>
    <definedName name="_xlnm.Print_Area" localSheetId="63">'815 PLENUS'!$A$1:$L$40</definedName>
    <definedName name="_xlnm.Print_Area" localSheetId="62">'816 GERMAN'!$A$1:$L$40</definedName>
    <definedName name="_xlnm.Print_Area" localSheetId="61">'817 SATAB'!$A$1:$L$40</definedName>
    <definedName name="_xlnm.Print_Area" localSheetId="60">'818 OFFICE'!$A$1:$L$40</definedName>
    <definedName name="_xlnm.Print_Area" localSheetId="59">'819 SARA'!$A$1:$L$40</definedName>
    <definedName name="_xlnm.Print_Area" localSheetId="58">'820 AMERICAN '!$A$1:$L$40</definedName>
    <definedName name="_xlnm.Print_Area" localSheetId="57">'821 DALIA '!$A$1:$L$40</definedName>
    <definedName name="_xlnm.Print_Area" localSheetId="56">'822 ORION '!$A$1:$L$40</definedName>
    <definedName name="_xlnm.Print_Area" localSheetId="55">'823 ALEJANDRO'!$A$1:$L$40</definedName>
    <definedName name="_xlnm.Print_Area" localSheetId="54">'824 ALEJANDRO'!$A$1:$L$40</definedName>
    <definedName name="_xlnm.Print_Area" localSheetId="53">'825 ALEJANDRO'!$A$1:$L$40</definedName>
    <definedName name="_xlnm.Print_Area" localSheetId="52">'826 SINDICATO'!$A$1:$L$40</definedName>
    <definedName name="_xlnm.Print_Area" localSheetId="51">'827 SEGURIDAD'!$A$1:$L$40</definedName>
    <definedName name="_xlnm.Print_Area" localSheetId="50">'828 mantenimiento'!$A$1:$L$40</definedName>
    <definedName name="_xlnm.Print_Area" localSheetId="49">'829 AGUA'!$A$1:$L$40</definedName>
    <definedName name="_xlnm.Print_Area" localSheetId="48">'830 ZELICO '!$A$1:$L$40</definedName>
    <definedName name="_xlnm.Print_Area" localSheetId="47">'831 HYATT '!$A$1:$L$40</definedName>
    <definedName name="_xlnm.Print_Area" localSheetId="46">'832 OFFICE '!$A$1:$L$40</definedName>
    <definedName name="_xlnm.Print_Area" localSheetId="45">'833 NABORS '!$A$1:$L$40</definedName>
    <definedName name="_xlnm.Print_Area" localSheetId="44">'834 MANGUERAS'!$A$1:$L$40</definedName>
    <definedName name="_xlnm.Print_Area" localSheetId="43">'835 SOCORRO '!$A$1:$L$40</definedName>
    <definedName name="_xlnm.Print_Area" localSheetId="42">'836 OMAR'!$A$1:$L$40</definedName>
    <definedName name="_xlnm.Print_Area" localSheetId="41">'837 CFE '!$A$1:$L$40</definedName>
    <definedName name="_xlnm.Print_Area" localSheetId="40">'838 TELMEX '!$A$1:$L$40</definedName>
    <definedName name="_xlnm.Print_Area" localSheetId="39">'839 SINDICATO '!$A$1:$L$40</definedName>
    <definedName name="_xlnm.Print_Area" localSheetId="38">'840 imago'!$A$1:$L$40</definedName>
    <definedName name="_xlnm.Print_Area" localSheetId="29">'9 OFFICE'!$A$1:$L$40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388" l="1"/>
  <c r="J44" i="388"/>
  <c r="C29" i="388"/>
  <c r="N9" i="388"/>
  <c r="C29" i="387"/>
  <c r="C29" i="386" l="1"/>
  <c r="H9" i="385"/>
  <c r="N41" i="385"/>
  <c r="C29" i="385"/>
  <c r="C29" i="384"/>
  <c r="N41" i="383"/>
  <c r="C29" i="383"/>
  <c r="C29" i="382" l="1"/>
  <c r="C29" i="381"/>
  <c r="C29" i="380"/>
  <c r="N41" i="379"/>
  <c r="C29" i="379"/>
  <c r="O39" i="378"/>
  <c r="C29" i="378"/>
  <c r="Q31" i="377"/>
  <c r="C29" i="377"/>
  <c r="Q26" i="377"/>
  <c r="Q28" i="377" s="1"/>
  <c r="C29" i="376"/>
  <c r="D49" i="375"/>
  <c r="C29" i="375"/>
  <c r="C29" i="374" l="1"/>
  <c r="C29" i="373"/>
  <c r="O9" i="373"/>
  <c r="C29" i="371" l="1"/>
  <c r="N41" i="370"/>
  <c r="C29" i="370"/>
  <c r="C29" i="369"/>
  <c r="H9" i="368"/>
  <c r="Q31" i="368"/>
  <c r="C29" i="368"/>
  <c r="Q26" i="368"/>
  <c r="Q28" i="368" s="1"/>
  <c r="H9" i="367"/>
  <c r="J44" i="367"/>
  <c r="C29" i="367"/>
  <c r="N9" i="367"/>
  <c r="H9" i="366"/>
  <c r="J44" i="366"/>
  <c r="C29" i="366"/>
  <c r="N9" i="366"/>
  <c r="C29" i="365"/>
  <c r="C29" i="364"/>
  <c r="O12" i="364"/>
  <c r="C29" i="363" l="1"/>
  <c r="O12" i="363"/>
  <c r="H9" i="362"/>
  <c r="C29" i="362"/>
  <c r="H9" i="361"/>
  <c r="O40" i="361"/>
  <c r="C29" i="361"/>
  <c r="H9" i="360"/>
  <c r="C29" i="360"/>
  <c r="C29" i="359"/>
  <c r="C29" i="358"/>
  <c r="C29" i="357"/>
  <c r="H9" i="356"/>
  <c r="O39" i="356"/>
  <c r="C29" i="356"/>
  <c r="O39" i="355"/>
  <c r="C29" i="355"/>
  <c r="C29" i="354" l="1"/>
  <c r="C29" i="353"/>
  <c r="H9" i="352"/>
  <c r="C29" i="352"/>
  <c r="O9" i="352"/>
  <c r="C29" i="351" l="1"/>
  <c r="D52" i="348"/>
  <c r="H9" i="348" s="1"/>
  <c r="H9" i="350"/>
  <c r="C29" i="350"/>
  <c r="C29" i="349"/>
  <c r="C29" i="348"/>
  <c r="N40" i="347" l="1"/>
  <c r="C29" i="347"/>
  <c r="O11" i="347"/>
  <c r="C29" i="346"/>
  <c r="H9" i="346"/>
  <c r="N41" i="345"/>
  <c r="C29" i="345" l="1"/>
  <c r="C29" i="344"/>
  <c r="C29" i="343"/>
  <c r="H9" i="342"/>
  <c r="C29" i="342"/>
  <c r="H9" i="341"/>
  <c r="J44" i="341"/>
  <c r="C29" i="341"/>
  <c r="N9" i="341"/>
  <c r="C29" i="340"/>
  <c r="H9" i="339"/>
  <c r="C29" i="339"/>
  <c r="C29" i="338" l="1"/>
  <c r="C29" i="337"/>
  <c r="H9" i="335"/>
  <c r="N41" i="335"/>
  <c r="C29" i="335"/>
  <c r="H9" i="334"/>
  <c r="N41" i="334"/>
  <c r="C29" i="334"/>
  <c r="H9" i="333"/>
  <c r="N41" i="333"/>
  <c r="C29" i="333"/>
  <c r="H9" i="332"/>
  <c r="C29" i="332"/>
  <c r="C29" i="331"/>
  <c r="C29" i="330"/>
  <c r="C29" i="329"/>
  <c r="H9" i="328"/>
  <c r="C29" i="328"/>
  <c r="C29" i="327"/>
  <c r="H9" i="326"/>
  <c r="N41" i="326"/>
  <c r="C29" i="326"/>
  <c r="C29" i="325"/>
  <c r="H9" i="325"/>
  <c r="C29" i="324"/>
  <c r="C29" i="323" l="1"/>
  <c r="N41" i="3"/>
  <c r="O39" i="322"/>
  <c r="C29" i="322"/>
  <c r="C29" i="321"/>
  <c r="H9" i="320" l="1"/>
  <c r="C29" i="320"/>
  <c r="C29" i="319" l="1"/>
  <c r="C29" i="318" l="1"/>
  <c r="J44" i="317"/>
  <c r="C29" i="317"/>
  <c r="N9" i="317"/>
  <c r="C29" i="316" l="1"/>
  <c r="O12" i="316"/>
  <c r="C29" i="315"/>
  <c r="C29" i="314"/>
  <c r="C29" i="313"/>
  <c r="O11" i="313"/>
  <c r="C29" i="312"/>
  <c r="C29" i="311"/>
  <c r="C29" i="310"/>
  <c r="C29" i="309" l="1"/>
  <c r="C29" i="308" l="1"/>
  <c r="C29" i="307" l="1"/>
  <c r="C29" i="306"/>
  <c r="H9" i="305"/>
  <c r="C29" i="305"/>
  <c r="C29" i="304"/>
  <c r="C29" i="302"/>
  <c r="C29" i="301"/>
  <c r="C29" i="300"/>
  <c r="C29" i="299"/>
  <c r="D49" i="298"/>
  <c r="C29" i="298"/>
  <c r="C29" i="297"/>
  <c r="C29" i="295"/>
  <c r="Q31" i="294" l="1"/>
  <c r="C29" i="294"/>
  <c r="Q26" i="294"/>
  <c r="Q28" i="294" s="1"/>
  <c r="C29" i="293"/>
  <c r="C29" i="292"/>
  <c r="C29" i="291"/>
  <c r="C29" i="290" l="1"/>
  <c r="H9" i="289"/>
  <c r="C29" i="289"/>
  <c r="O9" i="288"/>
  <c r="H9" i="288"/>
  <c r="C29" i="288"/>
  <c r="D52" i="287" l="1"/>
  <c r="H9" i="287" s="1"/>
  <c r="C29" i="287"/>
  <c r="O32" i="286" l="1"/>
  <c r="O29" i="286"/>
  <c r="C29" i="286"/>
  <c r="O17" i="286"/>
  <c r="H9" i="285"/>
  <c r="C29" i="285"/>
  <c r="C29" i="284"/>
  <c r="C29" i="281" l="1"/>
  <c r="H9" i="280"/>
  <c r="C29" i="280"/>
  <c r="H9" i="279"/>
  <c r="C29" i="279"/>
  <c r="C29" i="278"/>
  <c r="C29" i="277" l="1"/>
  <c r="C29" i="276"/>
  <c r="C29" i="275"/>
  <c r="H9" i="274"/>
  <c r="C29" i="274"/>
  <c r="C29" i="273" l="1"/>
  <c r="C29" i="272"/>
  <c r="C29" i="271"/>
  <c r="H9" i="270"/>
  <c r="C29" i="270"/>
  <c r="C29" i="269"/>
  <c r="N11" i="269"/>
  <c r="H9" i="268"/>
  <c r="C29" i="268"/>
  <c r="C29" i="266" l="1"/>
  <c r="H9" i="265"/>
  <c r="H9" i="264"/>
  <c r="J44" i="265"/>
  <c r="C29" i="265"/>
  <c r="N9" i="265"/>
  <c r="J44" i="264"/>
  <c r="C29" i="264"/>
  <c r="N9" i="264"/>
  <c r="H9" i="263"/>
  <c r="C29" i="263"/>
  <c r="C29" i="262"/>
  <c r="C29" i="261"/>
  <c r="O12" i="261"/>
  <c r="C29" i="260"/>
  <c r="H9" i="259"/>
  <c r="C29" i="259"/>
  <c r="C29" i="258"/>
  <c r="C29" i="257"/>
  <c r="C29" i="256"/>
  <c r="C29" i="255"/>
  <c r="H9" i="254" l="1"/>
  <c r="C29" i="254"/>
  <c r="H9" i="253"/>
  <c r="C29" i="253" l="1"/>
  <c r="C29" i="252"/>
  <c r="H9" i="251"/>
  <c r="C29" i="251"/>
  <c r="C29" i="249"/>
  <c r="C29" i="248"/>
  <c r="C29" i="247" l="1"/>
  <c r="C29" i="246"/>
  <c r="O11" i="246"/>
  <c r="H9" i="245"/>
  <c r="C29" i="245"/>
  <c r="H9" i="243" l="1"/>
  <c r="C29" i="244"/>
  <c r="C29" i="243"/>
  <c r="O12" i="243"/>
  <c r="H9" i="242" l="1"/>
  <c r="C29" i="242"/>
  <c r="C29" i="241"/>
  <c r="C29" i="240"/>
  <c r="H9" i="239"/>
  <c r="Q31" i="239"/>
  <c r="C29" i="239"/>
  <c r="Q26" i="239"/>
  <c r="Q28" i="239" s="1"/>
  <c r="H9" i="238"/>
  <c r="C29" i="238"/>
  <c r="C29" i="237"/>
  <c r="H9" i="236"/>
  <c r="C29" i="236"/>
  <c r="C29" i="235"/>
  <c r="H9" i="234" l="1"/>
  <c r="C29" i="234"/>
  <c r="P25" i="234"/>
  <c r="C29" i="233" l="1"/>
  <c r="H9" i="232" l="1"/>
  <c r="C29" i="232"/>
  <c r="C29" i="231"/>
  <c r="C29" i="230"/>
  <c r="C29" i="229"/>
  <c r="C29" i="228"/>
  <c r="C29" i="227"/>
  <c r="C29" i="226"/>
  <c r="P25" i="226"/>
  <c r="C29" i="225"/>
  <c r="H9" i="224"/>
  <c r="C29" i="224"/>
  <c r="H9" i="223" l="1"/>
  <c r="C29" i="223"/>
  <c r="C29" i="222"/>
  <c r="C29" i="221"/>
  <c r="C29" i="220"/>
  <c r="C29" i="219"/>
  <c r="C29" i="218" l="1"/>
  <c r="D49" i="217"/>
  <c r="C29" i="217"/>
  <c r="H9" i="215"/>
  <c r="C29" i="215"/>
  <c r="H9" i="214"/>
  <c r="C48" i="214"/>
  <c r="E46" i="214" s="1"/>
  <c r="C29" i="214"/>
  <c r="H9" i="213" l="1"/>
  <c r="C29" i="213"/>
  <c r="C29" i="212"/>
  <c r="O32" i="211"/>
  <c r="O29" i="211"/>
  <c r="C29" i="211"/>
  <c r="O17" i="211"/>
  <c r="C29" i="210" l="1"/>
  <c r="C29" i="209"/>
  <c r="C29" i="208"/>
  <c r="C29" i="207"/>
  <c r="C29" i="206"/>
  <c r="C29" i="205" l="1"/>
  <c r="H9" i="204" l="1"/>
  <c r="C29" i="204"/>
  <c r="C29" i="203" l="1"/>
  <c r="C29" i="202"/>
  <c r="H9" i="201" l="1"/>
  <c r="C29" i="201"/>
  <c r="H9" i="199"/>
  <c r="C29" i="200" l="1"/>
  <c r="C29" i="199"/>
  <c r="P25" i="198"/>
  <c r="C29" i="198"/>
  <c r="C29" i="197"/>
  <c r="C29" i="196"/>
  <c r="C29" i="195"/>
  <c r="H9" i="186" l="1"/>
  <c r="C29" i="194"/>
  <c r="C29" i="193" l="1"/>
  <c r="J44" i="192"/>
  <c r="C29" i="192"/>
  <c r="N9" i="192"/>
  <c r="C29" i="191"/>
  <c r="N11" i="191"/>
  <c r="O17" i="190"/>
  <c r="O32" i="190"/>
  <c r="O29" i="190"/>
  <c r="C29" i="190"/>
  <c r="C29" i="189"/>
  <c r="C29" i="188"/>
  <c r="C29" i="187"/>
  <c r="C29" i="186"/>
  <c r="C29" i="185"/>
  <c r="C29" i="184"/>
  <c r="C29" i="183" l="1"/>
  <c r="C29" i="182"/>
  <c r="C29" i="181"/>
  <c r="D52" i="180"/>
  <c r="C29" i="180"/>
  <c r="D52" i="179"/>
  <c r="C29" i="179"/>
  <c r="H9" i="179"/>
  <c r="C29" i="178"/>
  <c r="O12" i="177"/>
  <c r="C29" i="177"/>
  <c r="C29" i="176" l="1"/>
  <c r="H9" i="173"/>
  <c r="C29" i="175"/>
  <c r="C29" i="174"/>
  <c r="C29" i="173"/>
  <c r="C29" i="172"/>
  <c r="C29" i="171"/>
  <c r="C29" i="170"/>
  <c r="C29" i="169"/>
  <c r="H9" i="168"/>
  <c r="N11" i="168"/>
  <c r="C29" i="168" l="1"/>
  <c r="H9" i="167"/>
  <c r="C29" i="167"/>
  <c r="C29" i="166"/>
  <c r="O11" i="165" l="1"/>
  <c r="C29" i="165"/>
  <c r="H9" i="164"/>
  <c r="Q31" i="164"/>
  <c r="C29" i="164"/>
  <c r="Q26" i="164"/>
  <c r="Q28" i="164" s="1"/>
  <c r="C29" i="163"/>
  <c r="C29" i="162"/>
  <c r="C48" i="160" l="1"/>
  <c r="E46" i="160" s="1"/>
  <c r="H9" i="160" s="1"/>
  <c r="C29" i="161"/>
  <c r="C29" i="160"/>
  <c r="C29" i="159"/>
  <c r="H9" i="155"/>
  <c r="C29" i="158"/>
  <c r="C29" i="157" l="1"/>
  <c r="H9" i="152"/>
  <c r="H9" i="156"/>
  <c r="C29" i="156"/>
  <c r="C29" i="155"/>
  <c r="C29" i="154"/>
  <c r="C29" i="153"/>
  <c r="C29" i="152" l="1"/>
  <c r="J44" i="151"/>
  <c r="C29" i="151"/>
  <c r="N9" i="151"/>
  <c r="J44" i="150"/>
  <c r="C29" i="150"/>
  <c r="N9" i="150"/>
  <c r="C29" i="149"/>
  <c r="C29" i="148" l="1"/>
  <c r="C29" i="147" l="1"/>
  <c r="C29" i="146" l="1"/>
  <c r="C29" i="145" l="1"/>
  <c r="C29" i="144" l="1"/>
  <c r="C29" i="142"/>
  <c r="H9" i="141" l="1"/>
  <c r="C29" i="141"/>
  <c r="C29" i="140"/>
  <c r="C29" i="138"/>
  <c r="C29" i="137"/>
  <c r="C29" i="136" l="1"/>
  <c r="H9" i="135" l="1"/>
  <c r="C29" i="135"/>
  <c r="H9" i="134"/>
  <c r="C29" i="134" l="1"/>
  <c r="C29" i="133"/>
  <c r="C29" i="132"/>
  <c r="C29" i="131" l="1"/>
  <c r="C29" i="129" l="1"/>
  <c r="C29" i="128"/>
  <c r="H9" i="127" l="1"/>
  <c r="C29" i="127"/>
  <c r="C29" i="126" l="1"/>
  <c r="C29" i="125" l="1"/>
  <c r="C29" i="124"/>
  <c r="C29" i="123" l="1"/>
  <c r="H9" i="123"/>
  <c r="H9" i="122"/>
  <c r="C29" i="122"/>
  <c r="C29" i="121" l="1"/>
  <c r="C29" i="120"/>
  <c r="H9" i="119"/>
  <c r="C29" i="119"/>
  <c r="C29" i="118" l="1"/>
  <c r="C29" i="117" l="1"/>
  <c r="C29" i="116" l="1"/>
  <c r="H9" i="115"/>
  <c r="C29" i="115"/>
  <c r="C29" i="113"/>
  <c r="H9" i="111"/>
  <c r="Q31" i="111"/>
  <c r="Q26" i="111"/>
  <c r="Q28" i="111" s="1"/>
  <c r="H9" i="109"/>
  <c r="C29" i="111"/>
  <c r="H9" i="108"/>
  <c r="C29" i="109" l="1"/>
  <c r="C29" i="108" l="1"/>
  <c r="D52" i="107"/>
  <c r="C29" i="107"/>
  <c r="H9" i="107"/>
  <c r="C29" i="106"/>
  <c r="C29" i="105" l="1"/>
  <c r="C29" i="104"/>
  <c r="C29" i="103"/>
  <c r="C29" i="102"/>
  <c r="J44" i="100"/>
  <c r="C29" i="100"/>
  <c r="N9" i="100"/>
  <c r="C29" i="99"/>
  <c r="C29" i="98"/>
  <c r="H9" i="97" l="1"/>
  <c r="C29" i="97"/>
  <c r="C29" i="96"/>
  <c r="C29" i="94"/>
  <c r="H9" i="93"/>
  <c r="C29" i="93"/>
  <c r="C29" i="92" l="1"/>
  <c r="H9" i="91"/>
  <c r="C29" i="91"/>
  <c r="H9" i="88" l="1"/>
  <c r="C29" i="90" l="1"/>
  <c r="C29" i="89"/>
  <c r="C29" i="88" l="1"/>
  <c r="H9" i="86" l="1"/>
  <c r="H9" i="87"/>
  <c r="C29" i="87"/>
  <c r="C29" i="86"/>
  <c r="C29" i="85"/>
  <c r="J44" i="84"/>
  <c r="C29" i="84"/>
  <c r="N9" i="84"/>
  <c r="C29" i="83"/>
  <c r="H9" i="82"/>
  <c r="C29" i="82"/>
  <c r="H9" i="81"/>
  <c r="C29" i="81"/>
  <c r="H9" i="80"/>
  <c r="C29" i="80"/>
  <c r="C29" i="79" l="1"/>
  <c r="C29" i="78"/>
  <c r="C29" i="77" l="1"/>
  <c r="C29" i="76"/>
  <c r="C29" i="75" l="1"/>
  <c r="H9" i="73" l="1"/>
  <c r="H9" i="74"/>
  <c r="C29" i="74"/>
  <c r="C29" i="73"/>
  <c r="C29" i="72"/>
  <c r="C29" i="71" l="1"/>
  <c r="C29" i="70"/>
  <c r="C29" i="69"/>
  <c r="C29" i="68"/>
  <c r="C29" i="67"/>
  <c r="H9" i="66"/>
  <c r="C29" i="66"/>
  <c r="C29" i="65"/>
  <c r="H9" i="63"/>
  <c r="C29" i="64"/>
  <c r="C29" i="63"/>
  <c r="H9" i="62" l="1"/>
  <c r="C29" i="62"/>
  <c r="C29" i="61" l="1"/>
  <c r="C29" i="60"/>
  <c r="C29" i="57" l="1"/>
  <c r="C29" i="56"/>
  <c r="H9" i="55" l="1"/>
  <c r="C29" i="55"/>
  <c r="H9" i="54"/>
  <c r="C29" i="54"/>
  <c r="C29" i="53"/>
  <c r="C29" i="52"/>
  <c r="H9" i="51"/>
  <c r="C29" i="51" l="1"/>
  <c r="C29" i="50"/>
  <c r="C29" i="49" l="1"/>
  <c r="C29" i="48"/>
  <c r="C29" i="47"/>
  <c r="H9" i="46"/>
  <c r="C29" i="46"/>
  <c r="C29" i="45"/>
  <c r="O32" i="44"/>
  <c r="O29" i="44"/>
  <c r="C29" i="44"/>
  <c r="C29" i="43" l="1"/>
  <c r="C29" i="42"/>
  <c r="C29" i="41"/>
  <c r="C29" i="40"/>
  <c r="C29" i="39" l="1"/>
  <c r="C29" i="38" l="1"/>
  <c r="C29" i="37" l="1"/>
  <c r="C29" i="36"/>
  <c r="C29" i="35"/>
  <c r="C29" i="34" l="1"/>
  <c r="N9" i="32"/>
  <c r="C29" i="33" l="1"/>
  <c r="J44" i="32"/>
  <c r="C29" i="32"/>
  <c r="H9" i="31"/>
  <c r="C29" i="31"/>
  <c r="H9" i="30"/>
  <c r="C29" i="30"/>
  <c r="H9" i="28"/>
  <c r="C29" i="29"/>
  <c r="C29" i="28"/>
  <c r="C29" i="27"/>
  <c r="H9" i="26"/>
  <c r="C29" i="26"/>
  <c r="H9" i="25"/>
  <c r="C29" i="25"/>
  <c r="H9" i="24" l="1"/>
  <c r="C29" i="24" l="1"/>
  <c r="H9" i="23"/>
  <c r="C29" i="23"/>
  <c r="C29" i="22" l="1"/>
  <c r="H9" i="21"/>
  <c r="C29" i="21"/>
  <c r="C29" i="20" l="1"/>
  <c r="C29" i="19"/>
  <c r="C29" i="18"/>
  <c r="C29" i="17"/>
  <c r="G9" i="16"/>
  <c r="C29" i="16"/>
  <c r="C29" i="15" l="1"/>
  <c r="C29" i="14" l="1"/>
  <c r="C29" i="13" l="1"/>
  <c r="C29" i="12" l="1"/>
  <c r="N15" i="11"/>
  <c r="C29" i="11"/>
  <c r="C29" i="10" l="1"/>
  <c r="G9" i="9"/>
  <c r="C29" i="9"/>
  <c r="C29" i="8"/>
  <c r="C29" i="7"/>
  <c r="C29" i="6"/>
  <c r="G9" i="4"/>
  <c r="C29" i="4"/>
  <c r="O27" i="4"/>
  <c r="C29" i="3" l="1"/>
  <c r="C2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F743A1B-5A6F-4D73-9189-C06B19E6AD44}">
      <text>
        <r>
          <rPr>
            <b/>
            <sz val="9"/>
            <color indexed="81"/>
            <rFont val="Tahoma"/>
            <family val="2"/>
          </rPr>
          <t>TRANSFERENCIA ELECTRONICA, PAGO EN EFECTIVO O EXPEDICION DE CHEQUE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6F3747F-C1B4-4A7E-93D4-E0CA4D23DE09}">
      <text>
        <r>
          <rPr>
            <b/>
            <sz val="9"/>
            <color indexed="81"/>
            <rFont val="Tahoma"/>
            <family val="2"/>
          </rPr>
          <t>TRANSFERENCIA ELECTRONICA, PAGO EN EFECTIVO O EXPEDICION DE CHEQUE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6AB3C3C-EC6B-4034-AE93-0A0366EF0BF1}">
      <text>
        <r>
          <rPr>
            <b/>
            <sz val="9"/>
            <color indexed="81"/>
            <rFont val="Tahoma"/>
            <family val="2"/>
          </rPr>
          <t>TRANSFERENCIA ELECTRONICA, PAGO EN EFECTIVO O EXPEDICION DE CHEQUE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82DA116-A369-4644-8A2B-E062202716E2}">
      <text>
        <r>
          <rPr>
            <b/>
            <sz val="9"/>
            <color indexed="81"/>
            <rFont val="Tahoma"/>
            <family val="2"/>
          </rPr>
          <t>TRANSFERENCIA ELECTRONICA, PAGO EN EFECTIVO O EXPEDICION DE CHEQUE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B6B2E46-35D4-42EA-B379-14747DE077AC}">
      <text>
        <r>
          <rPr>
            <b/>
            <sz val="9"/>
            <color indexed="81"/>
            <rFont val="Tahoma"/>
            <family val="2"/>
          </rPr>
          <t>TRANSFERENCIA ELECTRONICA, PAGO EN EFECTIVO O EXPEDICION DE CHEQUE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93DD02A-2A9D-4843-89F9-55FE1FD1703C}">
      <text>
        <r>
          <rPr>
            <b/>
            <sz val="9"/>
            <color indexed="81"/>
            <rFont val="Tahoma"/>
            <family val="2"/>
          </rPr>
          <t>TRANSFERENCIA ELECTRONICA, PAGO EN EFECTIVO O EXPEDICION DE CHEQUE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929AEB0-89A5-49CE-A674-30110AA11F33}">
      <text>
        <r>
          <rPr>
            <b/>
            <sz val="9"/>
            <color indexed="81"/>
            <rFont val="Tahoma"/>
            <family val="2"/>
          </rPr>
          <t>TRANSFERENCIA ELECTRONICA, PAGO EN EFECTIVO O EXPEDICION DE CHEQUE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2F931FF-8106-4A16-B182-47B8ACC139E2}">
      <text>
        <r>
          <rPr>
            <b/>
            <sz val="9"/>
            <color indexed="81"/>
            <rFont val="Tahoma"/>
            <family val="2"/>
          </rPr>
          <t>TRANSFERENCIA ELECTRONICA, PAGO EN EFECTIVO O EXPEDICION DE CHEQUE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EFF0604-1BC1-4CBE-B782-E32A6CB89C29}">
      <text>
        <r>
          <rPr>
            <b/>
            <sz val="9"/>
            <color indexed="81"/>
            <rFont val="Tahoma"/>
            <family val="2"/>
          </rPr>
          <t>TRANSFERENCIA ELECTRONICA, PAGO EN EFECTIVO O EXPEDICION DE CHEQUE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21B04EE-DDAB-4C23-BC3F-466BA2314918}">
      <text>
        <r>
          <rPr>
            <b/>
            <sz val="9"/>
            <color indexed="81"/>
            <rFont val="Tahoma"/>
            <family val="2"/>
          </rPr>
          <t>TRANSFERENCIA ELECTRONICA, PAGO EN EFECTIVO O EXPEDICION DE CHEQUE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B3541E9-5042-44DF-80AC-A21AFD3E02A5}">
      <text>
        <r>
          <rPr>
            <b/>
            <sz val="9"/>
            <color indexed="81"/>
            <rFont val="Tahoma"/>
            <family val="2"/>
          </rPr>
          <t>TRANSFERENCIA ELECTRONICA, PAGO EN EFECTIVO O EXPEDICION DE CHEQUE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3C2CA4B-4790-41A7-A0D0-A6B36E30D3E4}">
      <text>
        <r>
          <rPr>
            <b/>
            <sz val="9"/>
            <color indexed="81"/>
            <rFont val="Tahoma"/>
            <family val="2"/>
          </rPr>
          <t>TRANSFERENCIA ELECTRONICA, PAGO EN EFECTIVO O EXPEDICION DE CHEQUE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0D98FEA-A5EC-413A-92FF-75015B308989}">
      <text>
        <r>
          <rPr>
            <b/>
            <sz val="9"/>
            <color indexed="81"/>
            <rFont val="Tahoma"/>
            <family val="2"/>
          </rPr>
          <t>TRANSFERENCIA ELECTRONICA, PAGO EN EFECTIVO O EXPEDICION DE CHEQUE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1EB7A29-366A-458A-9F19-BE93247E3A87}">
      <text>
        <r>
          <rPr>
            <b/>
            <sz val="9"/>
            <color indexed="81"/>
            <rFont val="Tahoma"/>
            <family val="2"/>
          </rPr>
          <t>TRANSFERENCIA ELECTRONICA, PAGO EN EFECTIVO O EXPEDICION DE CHEQUE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8D9E718-C77B-4562-8721-C6BC00871B64}">
      <text>
        <r>
          <rPr>
            <b/>
            <sz val="9"/>
            <color indexed="81"/>
            <rFont val="Tahoma"/>
            <family val="2"/>
          </rPr>
          <t>TRANSFERENCIA ELECTRONICA, PAGO EN EFECTIVO O EXPEDICION DE CHEQUE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6E04FC6-9A6E-4A2A-A62E-C2164E4A10DB}">
      <text>
        <r>
          <rPr>
            <b/>
            <sz val="9"/>
            <color indexed="81"/>
            <rFont val="Tahoma"/>
            <family val="2"/>
          </rPr>
          <t>TRANSFERENCIA ELECTRONICA, PAGO EN EFECTIVO O EXPEDICION DE CHEQUE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9529E52-A94A-47FF-819B-6F15D4155E1E}">
      <text>
        <r>
          <rPr>
            <b/>
            <sz val="9"/>
            <color indexed="81"/>
            <rFont val="Tahoma"/>
            <family val="2"/>
          </rPr>
          <t>TRANSFERENCIA ELECTRONICA, PAGO EN EFECTIVO O EXPEDICION DE CHEQUE</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E430EBA-D3BA-4625-A116-778C96FD2558}">
      <text>
        <r>
          <rPr>
            <b/>
            <sz val="9"/>
            <color indexed="81"/>
            <rFont val="Tahoma"/>
            <family val="2"/>
          </rPr>
          <t>TRANSFERENCIA ELECTRONICA, PAGO EN EFECTIVO O EXPEDICION DE CHEQUE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C79935E-787E-467D-A09D-528B74A04BC3}">
      <text>
        <r>
          <rPr>
            <b/>
            <sz val="9"/>
            <color indexed="81"/>
            <rFont val="Tahoma"/>
            <family val="2"/>
          </rPr>
          <t>TRANSFERENCIA ELECTRONICA, PAGO EN EFECTIVO O EXPEDICION DE CHEQUE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FF7AB41-C338-48E6-A837-B68B210E6F6B}">
      <text>
        <r>
          <rPr>
            <b/>
            <sz val="9"/>
            <color indexed="81"/>
            <rFont val="Tahoma"/>
            <family val="2"/>
          </rPr>
          <t>TRANSFERENCIA ELECTRONICA, PAGO EN EFECTIVO O EXPEDICION DE CHEQUE</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7226954-04C7-49F9-9C5A-0C65A1C3819C}">
      <text>
        <r>
          <rPr>
            <b/>
            <sz val="9"/>
            <color indexed="81"/>
            <rFont val="Tahoma"/>
            <family val="2"/>
          </rPr>
          <t>TRANSFERENCIA ELECTRONICA, PAGO EN EFECTIVO O EXPEDICION DE CHEQUE</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5B93D45-7A60-437B-9DAF-89040BA31C58}">
      <text>
        <r>
          <rPr>
            <b/>
            <sz val="9"/>
            <color indexed="81"/>
            <rFont val="Tahoma"/>
            <family val="2"/>
          </rPr>
          <t>TRANSFERENCIA ELECTRONICA, PAGO EN EFECTIVO O EXPEDICION DE CHEQUE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6AF2893-7C73-4398-A819-CD26D4D3F534}">
      <text>
        <r>
          <rPr>
            <b/>
            <sz val="9"/>
            <color indexed="81"/>
            <rFont val="Tahoma"/>
            <family val="2"/>
          </rPr>
          <t>TRANSFERENCIA ELECTRONICA, PAGO EN EFECTIVO O EXPEDICION DE CHEQUE</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C6A9ECE-751C-41E4-AC68-063FCC649C34}">
      <text>
        <r>
          <rPr>
            <b/>
            <sz val="9"/>
            <color indexed="81"/>
            <rFont val="Tahoma"/>
            <family val="2"/>
          </rPr>
          <t>TRANSFERENCIA ELECTRONICA, PAGO EN EFECTIVO O EXPEDICION DE CHEQUE</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4734991-5405-4B5C-B502-0F275D2C72BE}">
      <text>
        <r>
          <rPr>
            <b/>
            <sz val="9"/>
            <color indexed="81"/>
            <rFont val="Tahoma"/>
            <family val="2"/>
          </rPr>
          <t>TRANSFERENCIA ELECTRONICA, PAGO EN EFECTIVO O EXPEDICION DE CHEQUE</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A155E8E-AFD9-4CEC-84A6-5A9F6E58CE85}">
      <text>
        <r>
          <rPr>
            <b/>
            <sz val="9"/>
            <color indexed="81"/>
            <rFont val="Tahoma"/>
            <family val="2"/>
          </rPr>
          <t>TRANSFERENCIA ELECTRONICA, PAGO EN EFECTIVO O EXPEDICION DE CHEQUE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340E449-310A-4F00-9047-AD885DFEFD4C}">
      <text>
        <r>
          <rPr>
            <b/>
            <sz val="9"/>
            <color indexed="81"/>
            <rFont val="Tahoma"/>
            <family val="2"/>
          </rPr>
          <t>TRANSFERENCIA ELECTRONICA, PAGO EN EFECTIVO O EXPEDICION DE CHEQUE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BA572C5-7905-48EC-99A7-7AF6FEE7E77D}">
      <text>
        <r>
          <rPr>
            <b/>
            <sz val="9"/>
            <color indexed="81"/>
            <rFont val="Tahoma"/>
            <family val="2"/>
          </rPr>
          <t>TRANSFERENCIA ELECTRONICA, PAGO EN EFECTIVO O EXPEDICION DE CHEQUE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B93C160-ECE0-4F9A-81FB-A08BD75DC6D8}">
      <text>
        <r>
          <rPr>
            <b/>
            <sz val="9"/>
            <color indexed="81"/>
            <rFont val="Tahoma"/>
            <family val="2"/>
          </rPr>
          <t>TRANSFERENCIA ELECTRONICA, PAGO EN EFECTIVO O EXPEDICION DE CHEQUE</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27EAD09-258E-4D86-B1A0-C123DFFA1D5C}">
      <text>
        <r>
          <rPr>
            <b/>
            <sz val="9"/>
            <color indexed="81"/>
            <rFont val="Tahoma"/>
            <family val="2"/>
          </rPr>
          <t>TRANSFERENCIA ELECTRONICA, PAGO EN EFECTIVO O EXPEDICION DE CHEQUE</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E4854BA-7A2E-4EEB-B20D-7B0B16F7427E}">
      <text>
        <r>
          <rPr>
            <b/>
            <sz val="9"/>
            <color indexed="81"/>
            <rFont val="Tahoma"/>
            <family val="2"/>
          </rPr>
          <t>TRANSFERENCIA ELECTRONICA, PAGO EN EFECTIVO O EXPEDICION DE CHEQUE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F824CFD-992B-4CFE-884F-C0F34981280E}">
      <text>
        <r>
          <rPr>
            <b/>
            <sz val="9"/>
            <color indexed="81"/>
            <rFont val="Tahoma"/>
            <family val="2"/>
          </rPr>
          <t>TRANSFERENCIA ELECTRONICA, PAGO EN EFECTIVO O EXPEDICION DE CHEQUE</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5F4DF16-250E-450F-A051-48946C80AB48}">
      <text>
        <r>
          <rPr>
            <b/>
            <sz val="9"/>
            <color indexed="81"/>
            <rFont val="Tahoma"/>
            <family val="2"/>
          </rPr>
          <t>TRANSFERENCIA ELECTRONICA, PAGO EN EFECTIVO O EXPEDICION DE CHEQUE</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DB1512E-ED24-4677-B862-427BB21A00CF}">
      <text>
        <r>
          <rPr>
            <b/>
            <sz val="9"/>
            <color indexed="81"/>
            <rFont val="Tahoma"/>
            <family val="2"/>
          </rPr>
          <t>TRANSFERENCIA ELECTRONICA, PAGO EN EFECTIVO O EXPEDICION DE CHEQUE</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DA3627C-1B0B-4D44-BC7E-0BDDF854FC26}">
      <text>
        <r>
          <rPr>
            <b/>
            <sz val="9"/>
            <color indexed="81"/>
            <rFont val="Tahoma"/>
            <family val="2"/>
          </rPr>
          <t>TRANSFERENCIA ELECTRONICA, PAGO EN EFECTIVO O EXPEDICION DE CHEQUE</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724BB9B-1CE3-4F60-8B7B-4D395D84825A}">
      <text>
        <r>
          <rPr>
            <b/>
            <sz val="9"/>
            <color indexed="81"/>
            <rFont val="Tahoma"/>
            <family val="2"/>
          </rPr>
          <t>TRANSFERENCIA ELECTRONICA, PAGO EN EFECTIVO O EXPEDICION DE CHEQUE</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DCD11BD-F364-454F-99F2-B4E1219BB571}">
      <text>
        <r>
          <rPr>
            <b/>
            <sz val="9"/>
            <color indexed="81"/>
            <rFont val="Tahoma"/>
            <family val="2"/>
          </rPr>
          <t>TRANSFERENCIA ELECTRONICA, PAGO EN EFECTIVO O EXPEDICION DE CHEQUE</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0398B78-4562-4B78-89AD-F87F46577058}">
      <text>
        <r>
          <rPr>
            <b/>
            <sz val="9"/>
            <color indexed="81"/>
            <rFont val="Tahoma"/>
            <family val="2"/>
          </rPr>
          <t>TRANSFERENCIA ELECTRONICA, PAGO EN EFECTIVO O EXPEDICION DE CHEQUE</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6878044-D622-4AF8-B3B0-AAE04A7D750D}">
      <text>
        <r>
          <rPr>
            <b/>
            <sz val="9"/>
            <color indexed="81"/>
            <rFont val="Tahoma"/>
            <family val="2"/>
          </rPr>
          <t>TRANSFERENCIA ELECTRONICA, PAGO EN EFECTIVO O EXPEDICION DE CHEQUE</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B6692A3-8952-4D35-A327-86071F917D1C}">
      <text>
        <r>
          <rPr>
            <b/>
            <sz val="9"/>
            <color indexed="81"/>
            <rFont val="Tahoma"/>
            <family val="2"/>
          </rPr>
          <t>TRANSFERENCIA ELECTRONICA, PAGO EN EFECTIVO O EXPEDICION DE CHEQUE</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D107006-0D6B-4A75-86E9-7550BEC05B81}">
      <text>
        <r>
          <rPr>
            <b/>
            <sz val="9"/>
            <color indexed="81"/>
            <rFont val="Tahoma"/>
            <family val="2"/>
          </rPr>
          <t>TRANSFERENCIA ELECTRONICA, PAGO EN EFECTIVO O EXPEDICION DE CHEQUE</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6BC93AE-C24B-4A5F-8DAD-00B4E5C2F58E}">
      <text>
        <r>
          <rPr>
            <b/>
            <sz val="9"/>
            <color indexed="81"/>
            <rFont val="Tahoma"/>
            <family val="2"/>
          </rPr>
          <t>TRANSFERENCIA ELECTRONICA, PAGO EN EFECTIVO O EXPEDICION DE CHEQUE</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1A6342F-D93C-457A-AEDA-AA2915183C12}">
      <text>
        <r>
          <rPr>
            <b/>
            <sz val="9"/>
            <color indexed="81"/>
            <rFont val="Tahoma"/>
            <family val="2"/>
          </rPr>
          <t>TRANSFERENCIA ELECTRONICA, PAGO EN EFECTIVO O EXPEDICION DE CHEQUE</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47EDC65-D8FA-45C1-8CDB-49377626B094}">
      <text>
        <r>
          <rPr>
            <b/>
            <sz val="9"/>
            <color indexed="81"/>
            <rFont val="Tahoma"/>
            <family val="2"/>
          </rPr>
          <t>TRANSFERENCIA ELECTRONICA, PAGO EN EFECTIVO O EXPEDICION DE CHEQUE</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7EEBEDB-2AA3-456F-A2EF-1EF4E0F6F6B9}">
      <text>
        <r>
          <rPr>
            <b/>
            <sz val="9"/>
            <color indexed="81"/>
            <rFont val="Tahoma"/>
            <family val="2"/>
          </rPr>
          <t>TRANSFERENCIA ELECTRONICA, PAGO EN EFECTIVO O EXPEDICION DE CHEQUE</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E96A26C-D594-4CFE-A44D-A90D878DBDAA}">
      <text>
        <r>
          <rPr>
            <b/>
            <sz val="9"/>
            <color indexed="81"/>
            <rFont val="Tahoma"/>
            <family val="2"/>
          </rPr>
          <t>TRANSFERENCIA ELECTRONICA, PAGO EN EFECTIVO O EXPEDICION DE CHEQUE</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FDC05AA-013C-40B4-ABD3-A446021B8322}">
      <text>
        <r>
          <rPr>
            <b/>
            <sz val="9"/>
            <color indexed="81"/>
            <rFont val="Tahoma"/>
            <family val="2"/>
          </rPr>
          <t>TRANSFERENCIA ELECTRONICA, PAGO EN EFECTIVO O EXPEDICION DE CHEQUE</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93F78F4-9EA2-46C3-B524-6440B5CE3951}">
      <text>
        <r>
          <rPr>
            <b/>
            <sz val="9"/>
            <color indexed="81"/>
            <rFont val="Tahoma"/>
            <family val="2"/>
          </rPr>
          <t>TRANSFERENCIA ELECTRONICA, PAGO EN EFECTIVO O EXPEDICION DE CHEQUE</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B16542E-0E89-4C30-BFE0-BDC6808E3679}">
      <text>
        <r>
          <rPr>
            <b/>
            <sz val="9"/>
            <color indexed="81"/>
            <rFont val="Tahoma"/>
            <family val="2"/>
          </rPr>
          <t>TRANSFERENCIA ELECTRONICA, PAGO EN EFECTIVO O EXPEDICION DE CHEQUE</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1BAFAB6-432A-4034-AC86-B48279A976B6}">
      <text>
        <r>
          <rPr>
            <b/>
            <sz val="9"/>
            <color indexed="81"/>
            <rFont val="Tahoma"/>
            <family val="2"/>
          </rPr>
          <t>TRANSFERENCIA ELECTRONICA, PAGO EN EFECTIVO O EXPEDICION DE CHEQUE</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FDBA8E2-F7CE-4B7F-83F6-753DC70FBB08}">
      <text>
        <r>
          <rPr>
            <b/>
            <sz val="9"/>
            <color indexed="81"/>
            <rFont val="Tahoma"/>
            <family val="2"/>
          </rPr>
          <t>TRANSFERENCIA ELECTRONICA, PAGO EN EFECTIVO O EXPEDICION DE CHEQUE</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A062EC4-5AF6-49AA-9762-1EC7A34A27BB}">
      <text>
        <r>
          <rPr>
            <b/>
            <sz val="9"/>
            <color indexed="81"/>
            <rFont val="Tahoma"/>
            <family val="2"/>
          </rPr>
          <t>TRANSFERENCIA ELECTRONICA, PAGO EN EFECTIVO O EXPEDICION DE CHEQUE</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492A1E3-A13E-44BD-9B10-9BDBDA680580}">
      <text>
        <r>
          <rPr>
            <b/>
            <sz val="9"/>
            <color indexed="81"/>
            <rFont val="Tahoma"/>
            <family val="2"/>
          </rPr>
          <t>TRANSFERENCIA ELECTRONICA, PAGO EN EFECTIVO O EXPEDICION DE CHEQUE</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5DCB806-3101-4614-A30F-76B333394903}">
      <text>
        <r>
          <rPr>
            <b/>
            <sz val="9"/>
            <color indexed="81"/>
            <rFont val="Tahoma"/>
            <family val="2"/>
          </rPr>
          <t>TRANSFERENCIA ELECTRONICA, PAGO EN EFECTIVO O EXPEDICION DE CHEQUE</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BFD8A4D-67B8-40B3-B526-CEBC62613EFD}">
      <text>
        <r>
          <rPr>
            <b/>
            <sz val="9"/>
            <color indexed="81"/>
            <rFont val="Tahoma"/>
            <family val="2"/>
          </rPr>
          <t>TRANSFERENCIA ELECTRONICA, PAGO EN EFECTIVO O EXPEDICION DE CHEQUE</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C1AA6E6-443B-4480-A420-5261E7A69C14}">
      <text>
        <r>
          <rPr>
            <b/>
            <sz val="9"/>
            <color indexed="81"/>
            <rFont val="Tahoma"/>
            <family val="2"/>
          </rPr>
          <t>TRANSFERENCIA ELECTRONICA, PAGO EN EFECTIVO O EXPEDICION DE CHEQUE</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F6AA676-2AFE-4CAA-A2D2-3F44B5D2C71D}">
      <text>
        <r>
          <rPr>
            <b/>
            <sz val="9"/>
            <color indexed="81"/>
            <rFont val="Tahoma"/>
            <family val="2"/>
          </rPr>
          <t>TRANSFERENCIA ELECTRONICA, PAGO EN EFECTIVO O EXPEDICION DE CHEQUE</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FD451D6-3949-4639-8B45-1788E4FAFFA1}">
      <text>
        <r>
          <rPr>
            <b/>
            <sz val="9"/>
            <color indexed="81"/>
            <rFont val="Tahoma"/>
            <family val="2"/>
          </rPr>
          <t>TRANSFERENCIA ELECTRONICA, PAGO EN EFECTIVO O EXPEDICION DE CHEQUE</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C7B1C2A-0A8D-4EDF-AA0F-186DAF495A51}">
      <text>
        <r>
          <rPr>
            <b/>
            <sz val="9"/>
            <color indexed="81"/>
            <rFont val="Tahoma"/>
            <family val="2"/>
          </rPr>
          <t>TRANSFERENCIA ELECTRONICA, PAGO EN EFECTIVO O EXPEDICION DE CHEQUE</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462D185-AB1C-423B-9FAB-1ACEF2BEECC1}">
      <text>
        <r>
          <rPr>
            <b/>
            <sz val="9"/>
            <color indexed="81"/>
            <rFont val="Tahoma"/>
            <family val="2"/>
          </rPr>
          <t>TRANSFERENCIA ELECTRONICA, PAGO EN EFECTIVO O EXPEDICION DE CHEQUE</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739C987-87C3-4C5F-BA90-76221534E4C8}">
      <text>
        <r>
          <rPr>
            <b/>
            <sz val="9"/>
            <color indexed="81"/>
            <rFont val="Tahoma"/>
            <family val="2"/>
          </rPr>
          <t>TRANSFERENCIA ELECTRONICA, PAGO EN EFECTIVO O EXPEDICION DE CHEQUE</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CF9E9E2-103A-4FE3-92C7-FD32A445A552}">
      <text>
        <r>
          <rPr>
            <b/>
            <sz val="9"/>
            <color indexed="81"/>
            <rFont val="Tahoma"/>
            <family val="2"/>
          </rPr>
          <t>TRANSFERENCIA ELECTRONICA, PAGO EN EFECTIVO O EXPEDICION DE CHEQUE</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265EF3A-E636-457E-886B-411AF0190BF3}">
      <text>
        <r>
          <rPr>
            <b/>
            <sz val="9"/>
            <color indexed="81"/>
            <rFont val="Tahoma"/>
            <family val="2"/>
          </rPr>
          <t>TRANSFERENCIA ELECTRONICA, PAGO EN EFECTIVO O EXPEDICION DE CHEQUE</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F599DAF-BD25-4ED9-8332-FF4110D0A7A1}">
      <text>
        <r>
          <rPr>
            <b/>
            <sz val="9"/>
            <color indexed="81"/>
            <rFont val="Tahoma"/>
            <family val="2"/>
          </rPr>
          <t>TRANSFERENCIA ELECTRONICA, PAGO EN EFECTIVO O EXPEDICION DE CHEQUE</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1D290CE-0029-43B7-9BF8-9F065788BA30}">
      <text>
        <r>
          <rPr>
            <b/>
            <sz val="9"/>
            <color indexed="81"/>
            <rFont val="Tahoma"/>
            <family val="2"/>
          </rPr>
          <t>TRANSFERENCIA ELECTRONICA, PAGO EN EFECTIVO O EXPEDICION DE CHEQUE</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4F53F58-4EB7-44FB-A432-16BA9F148C27}">
      <text>
        <r>
          <rPr>
            <b/>
            <sz val="9"/>
            <color indexed="81"/>
            <rFont val="Tahoma"/>
            <family val="2"/>
          </rPr>
          <t>TRANSFERENCIA ELECTRONICA, PAGO EN EFECTIVO O EXPEDICION DE CHEQUE</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81A58AD-42DD-4CA6-A588-C747C51C163B}">
      <text>
        <r>
          <rPr>
            <b/>
            <sz val="9"/>
            <color indexed="81"/>
            <rFont val="Tahoma"/>
            <family val="2"/>
          </rPr>
          <t>TRANSFERENCIA ELECTRONICA, PAGO EN EFECTIVO O EXPEDICION DE CHEQUE</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E714F4D-9D37-423B-B76F-138DE6EDBC2B}">
      <text>
        <r>
          <rPr>
            <b/>
            <sz val="9"/>
            <color indexed="81"/>
            <rFont val="Tahoma"/>
            <family val="2"/>
          </rPr>
          <t>TRANSFERENCIA ELECTRONICA, PAGO EN EFECTIVO O EXPEDICION DE CHEQUE</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21993BA-5C3D-4369-8252-DD0A50D12E36}">
      <text>
        <r>
          <rPr>
            <b/>
            <sz val="9"/>
            <color indexed="81"/>
            <rFont val="Tahoma"/>
            <family val="2"/>
          </rPr>
          <t>TRANSFERENCIA ELECTRONICA, PAGO EN EFECTIVO O EXPEDICION DE CHEQUE</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6180352-E734-4FD6-BFED-6110EDD9B1A6}">
      <text>
        <r>
          <rPr>
            <b/>
            <sz val="9"/>
            <color indexed="81"/>
            <rFont val="Tahoma"/>
            <family val="2"/>
          </rPr>
          <t>TRANSFERENCIA ELECTRONICA, PAGO EN EFECTIVO O EXPEDICION DE CHEQUE</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32724EF-DF7D-49AC-988C-664F6C133551}">
      <text>
        <r>
          <rPr>
            <b/>
            <sz val="9"/>
            <color indexed="81"/>
            <rFont val="Tahoma"/>
            <family val="2"/>
          </rPr>
          <t>TRANSFERENCIA ELECTRONICA, PAGO EN EFECTIVO O EXPEDICION DE CHEQUE</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3F82434-B7CF-4324-B892-F3A7A89F1A86}">
      <text>
        <r>
          <rPr>
            <b/>
            <sz val="9"/>
            <color indexed="81"/>
            <rFont val="Tahoma"/>
            <family val="2"/>
          </rPr>
          <t>TRANSFERENCIA ELECTRONICA, PAGO EN EFECTIVO O EXPEDICION DE CHEQUE</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1B788A0-2CAA-45B9-A12A-098D569763DB}">
      <text>
        <r>
          <rPr>
            <b/>
            <sz val="9"/>
            <color indexed="81"/>
            <rFont val="Tahoma"/>
            <family val="2"/>
          </rPr>
          <t>TRANSFERENCIA ELECTRONICA, PAGO EN EFECTIVO O EXPEDICION DE CHEQUE</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5D813BA-76FE-42F4-9FFD-3148FA7D1EBD}">
      <text>
        <r>
          <rPr>
            <b/>
            <sz val="9"/>
            <color indexed="81"/>
            <rFont val="Tahoma"/>
            <family val="2"/>
          </rPr>
          <t>TRANSFERENCIA ELECTRONICA, PAGO EN EFECTIVO O EXPEDICION DE CHEQUE</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A8CAE16-47EE-494F-832A-74187EAA8DA3}">
      <text>
        <r>
          <rPr>
            <b/>
            <sz val="9"/>
            <color indexed="81"/>
            <rFont val="Tahoma"/>
            <family val="2"/>
          </rPr>
          <t>TRANSFERENCIA ELECTRONICA, PAGO EN EFECTIVO O EXPEDICION DE CHEQUE</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78430AE-D3C6-4676-AA8D-4D301295E3A4}">
      <text>
        <r>
          <rPr>
            <b/>
            <sz val="9"/>
            <color indexed="81"/>
            <rFont val="Tahoma"/>
            <family val="2"/>
          </rPr>
          <t>TRANSFERENCIA ELECTRONICA, PAGO EN EFECTIVO O EXPEDICION DE CHEQUE</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EBB3E02-1C79-4E7E-88B9-F5AEEECF11A6}">
      <text>
        <r>
          <rPr>
            <b/>
            <sz val="9"/>
            <color indexed="81"/>
            <rFont val="Tahoma"/>
            <family val="2"/>
          </rPr>
          <t>TRANSFERENCIA ELECTRONICA, PAGO EN EFECTIVO O EXPEDICION DE CHEQUE</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C957EB1-6206-4637-A5A0-3B5404A0B95D}">
      <text>
        <r>
          <rPr>
            <b/>
            <sz val="9"/>
            <color indexed="81"/>
            <rFont val="Tahoma"/>
            <family val="2"/>
          </rPr>
          <t>TRANSFERENCIA ELECTRONICA, PAGO EN EFECTIVO O EXPEDICION DE CHEQUE</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CEDEBAA-793C-49F2-928E-333206840B21}">
      <text>
        <r>
          <rPr>
            <b/>
            <sz val="9"/>
            <color indexed="81"/>
            <rFont val="Tahoma"/>
            <family val="2"/>
          </rPr>
          <t>TRANSFERENCIA ELECTRONICA, PAGO EN EFECTIVO O EXPEDICION DE CHEQUE</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1DE009E-6741-4AD1-B26F-50C3F0EF387C}">
      <text>
        <r>
          <rPr>
            <b/>
            <sz val="9"/>
            <color indexed="81"/>
            <rFont val="Tahoma"/>
            <family val="2"/>
          </rPr>
          <t>TRANSFERENCIA ELECTRONICA, PAGO EN EFECTIVO O EXPEDICION DE CHEQUE</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E5F8C01-BFC0-41FB-B55F-171681B65C49}">
      <text>
        <r>
          <rPr>
            <b/>
            <sz val="9"/>
            <color indexed="81"/>
            <rFont val="Tahoma"/>
            <family val="2"/>
          </rPr>
          <t>TRANSFERENCIA ELECTRONICA, PAGO EN EFECTIVO O EXPEDICION DE CHEQUE</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02C7C52-1B23-4816-8CF3-DB7D32C13DA2}">
      <text>
        <r>
          <rPr>
            <b/>
            <sz val="9"/>
            <color indexed="81"/>
            <rFont val="Tahoma"/>
            <family val="2"/>
          </rPr>
          <t>TRANSFERENCIA ELECTRONICA, PAGO EN EFECTIVO O EXPEDICION DE CHEQUE</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16935B4-DE7D-4018-A9CC-FF6D545AD205}">
      <text>
        <r>
          <rPr>
            <b/>
            <sz val="9"/>
            <color indexed="81"/>
            <rFont val="Tahoma"/>
            <family val="2"/>
          </rPr>
          <t>TRANSFERENCIA ELECTRONICA, PAGO EN EFECTIVO O EXPEDICION DE CHEQUE</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1B7E0F3-C59B-4ACE-9C5F-65498A615429}">
      <text>
        <r>
          <rPr>
            <b/>
            <sz val="9"/>
            <color indexed="81"/>
            <rFont val="Tahoma"/>
            <family val="2"/>
          </rPr>
          <t>TRANSFERENCIA ELECTRONICA, PAGO EN EFECTIVO O EXPEDICION DE CHEQUE</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709E257-824E-4AA8-9642-2CFCC50CB6D9}">
      <text>
        <r>
          <rPr>
            <b/>
            <sz val="9"/>
            <color indexed="81"/>
            <rFont val="Tahoma"/>
            <family val="2"/>
          </rPr>
          <t>TRANSFERENCIA ELECTRONICA, PAGO EN EFECTIVO O EXPEDICION DE CHEQUE</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A94AB21-29BB-4769-A252-C33D13501C5A}">
      <text>
        <r>
          <rPr>
            <b/>
            <sz val="9"/>
            <color indexed="81"/>
            <rFont val="Tahoma"/>
            <family val="2"/>
          </rPr>
          <t>TRANSFERENCIA ELECTRONICA, PAGO EN EFECTIVO O EXPEDICION DE CHEQUE</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0B67154-448E-4BE6-8982-FDB177347C6C}">
      <text>
        <r>
          <rPr>
            <b/>
            <sz val="9"/>
            <color indexed="81"/>
            <rFont val="Tahoma"/>
            <family val="2"/>
          </rPr>
          <t>TRANSFERENCIA ELECTRONICA, PAGO EN EFECTIVO O EXPEDICION DE CHEQUE</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06A7C1D-7E33-48EA-B25A-DF8EFF36DCC7}">
      <text>
        <r>
          <rPr>
            <b/>
            <sz val="9"/>
            <color indexed="81"/>
            <rFont val="Tahoma"/>
            <family val="2"/>
          </rPr>
          <t>TRANSFERENCIA ELECTRONICA, PAGO EN EFECTIVO O EXPEDICION DE CHEQUE</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8D37FE4-2EC2-465B-8231-AF7A99267206}">
      <text>
        <r>
          <rPr>
            <b/>
            <sz val="9"/>
            <color indexed="81"/>
            <rFont val="Tahoma"/>
            <family val="2"/>
          </rPr>
          <t>TRANSFERENCIA ELECTRONICA, PAGO EN EFECTIVO O EXPEDICION DE CHEQUE</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43A5757-23B0-4957-9610-BDDEA7C75239}">
      <text>
        <r>
          <rPr>
            <b/>
            <sz val="9"/>
            <color indexed="81"/>
            <rFont val="Tahoma"/>
            <family val="2"/>
          </rPr>
          <t>TRANSFERENCIA ELECTRONICA, PAGO EN EFECTIVO O EXPEDICION DE CHEQUE</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D5B14E1-DF1F-4370-8194-16E139AE68D3}">
      <text>
        <r>
          <rPr>
            <b/>
            <sz val="9"/>
            <color indexed="81"/>
            <rFont val="Tahoma"/>
            <family val="2"/>
          </rPr>
          <t>TRANSFERENCIA ELECTRONICA, PAGO EN EFECTIVO O EXPEDICION DE CHEQUE</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7E42EBB-4761-4F98-B3E4-A968134D38AF}">
      <text>
        <r>
          <rPr>
            <b/>
            <sz val="9"/>
            <color indexed="81"/>
            <rFont val="Tahoma"/>
            <family val="2"/>
          </rPr>
          <t>TRANSFERENCIA ELECTRONICA, PAGO EN EFECTIVO O EXPEDICION DE CHEQUE</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CCDF7FB-1CD5-4407-94A9-D36B7B3E93FD}">
      <text>
        <r>
          <rPr>
            <b/>
            <sz val="9"/>
            <color indexed="81"/>
            <rFont val="Tahoma"/>
            <family val="2"/>
          </rPr>
          <t>TRANSFERENCIA ELECTRONICA, PAGO EN EFECTIVO O EXPEDICION DE CHEQUE</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44E5873-F2FA-4897-AE0D-6E50D6AF8D7C}">
      <text>
        <r>
          <rPr>
            <b/>
            <sz val="9"/>
            <color indexed="81"/>
            <rFont val="Tahoma"/>
            <family val="2"/>
          </rPr>
          <t>TRANSFERENCIA ELECTRONICA, PAGO EN EFECTIVO O EXPEDICION DE CHEQUE</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383E50F-2522-4A77-9BEE-494C0A380D8F}">
      <text>
        <r>
          <rPr>
            <b/>
            <sz val="9"/>
            <color indexed="81"/>
            <rFont val="Tahoma"/>
            <family val="2"/>
          </rPr>
          <t>TRANSFERENCIA ELECTRONICA, PAGO EN EFECTIVO O EXPEDICION DE CHEQUE</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A7DECCE-4554-40F3-B43B-CBC20838C964}">
      <text>
        <r>
          <rPr>
            <b/>
            <sz val="9"/>
            <color indexed="81"/>
            <rFont val="Tahoma"/>
            <family val="2"/>
          </rPr>
          <t>TRANSFERENCIA ELECTRONICA, PAGO EN EFECTIVO O EXPEDICION DE CHEQUE</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D9BC17A-8057-497A-825C-D2DC30DD8D16}">
      <text>
        <r>
          <rPr>
            <b/>
            <sz val="9"/>
            <color indexed="81"/>
            <rFont val="Tahoma"/>
            <family val="2"/>
          </rPr>
          <t>TRANSFERENCIA ELECTRONICA, PAGO EN EFECTIVO O EXPEDICION DE CHEQUE</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6A477B1-EAB3-4B7C-A135-392CF4FE2816}">
      <text>
        <r>
          <rPr>
            <b/>
            <sz val="9"/>
            <color indexed="81"/>
            <rFont val="Tahoma"/>
            <family val="2"/>
          </rPr>
          <t>TRANSFERENCIA ELECTRONICA, PAGO EN EFECTIVO O EXPEDICION DE CHEQUE</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132909E-8456-4867-A623-228E884C8832}">
      <text>
        <r>
          <rPr>
            <b/>
            <sz val="9"/>
            <color indexed="81"/>
            <rFont val="Tahoma"/>
            <family val="2"/>
          </rPr>
          <t>TRANSFERENCIA ELECTRONICA, PAGO EN EFECTIVO O EXPEDICION DE CHEQUE</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9DE1D34-6731-45AF-A8C8-301961C3D5A5}">
      <text>
        <r>
          <rPr>
            <b/>
            <sz val="9"/>
            <color indexed="81"/>
            <rFont val="Tahoma"/>
            <family val="2"/>
          </rPr>
          <t>TRANSFERENCIA ELECTRONICA, PAGO EN EFECTIVO O EXPEDICION DE CHEQUE</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A75E679-1364-486C-B4D7-C00636457C34}">
      <text>
        <r>
          <rPr>
            <b/>
            <sz val="9"/>
            <color indexed="81"/>
            <rFont val="Tahoma"/>
            <family val="2"/>
          </rPr>
          <t>TRANSFERENCIA ELECTRONICA, PAGO EN EFECTIVO O EXPEDICION DE CHEQUE</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FE94588-B922-4705-AB13-4C97790AF2FF}">
      <text>
        <r>
          <rPr>
            <b/>
            <sz val="9"/>
            <color indexed="81"/>
            <rFont val="Tahoma"/>
            <family val="2"/>
          </rPr>
          <t>TRANSFERENCIA ELECTRONICA, PAGO EN EFECTIVO O EXPEDICION DE CHEQUE</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E655AD8-A89F-4021-A9DC-EB9994DCB0F6}">
      <text>
        <r>
          <rPr>
            <b/>
            <sz val="9"/>
            <color indexed="81"/>
            <rFont val="Tahoma"/>
            <family val="2"/>
          </rPr>
          <t>TRANSFERENCIA ELECTRONICA, PAGO EN EFECTIVO O EXPEDICION DE CHEQUE</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95B7B53-111D-49C1-8508-42F58E261DAA}">
      <text>
        <r>
          <rPr>
            <b/>
            <sz val="9"/>
            <color indexed="81"/>
            <rFont val="Tahoma"/>
            <family val="2"/>
          </rPr>
          <t>TRANSFERENCIA ELECTRONICA, PAGO EN EFECTIVO O EXPEDICION DE CHEQUE</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682E9A5-7EB5-4B52-AA51-61F24A14DE74}">
      <text>
        <r>
          <rPr>
            <b/>
            <sz val="9"/>
            <color indexed="81"/>
            <rFont val="Tahoma"/>
            <family val="2"/>
          </rPr>
          <t>TRANSFERENCIA ELECTRONICA, PAGO EN EFECTIVO O EXPEDICION DE CHEQUE</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5DE7AA0-419B-40E3-8A51-83097A0867C8}">
      <text>
        <r>
          <rPr>
            <b/>
            <sz val="9"/>
            <color indexed="81"/>
            <rFont val="Tahoma"/>
            <family val="2"/>
          </rPr>
          <t>TRANSFERENCIA ELECTRONICA, PAGO EN EFECTIVO O EXPEDICION DE CHEQUE</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BF34AD0-198C-48F2-AB0E-39CF4FBA5A18}">
      <text>
        <r>
          <rPr>
            <b/>
            <sz val="9"/>
            <color indexed="81"/>
            <rFont val="Tahoma"/>
            <family val="2"/>
          </rPr>
          <t>TRANSFERENCIA ELECTRONICA, PAGO EN EFECTIVO O EXPEDICION DE CHEQUE</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594C4DC-5174-4FFD-B7F3-91425BE389B1}">
      <text>
        <r>
          <rPr>
            <b/>
            <sz val="9"/>
            <color indexed="81"/>
            <rFont val="Tahoma"/>
            <family val="2"/>
          </rPr>
          <t>TRANSFERENCIA ELECTRONICA, PAGO EN EFECTIVO O EXPEDICION DE CHEQUE</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2AFBBA5-9DB2-4F6A-A8D1-24170198F8FB}">
      <text>
        <r>
          <rPr>
            <b/>
            <sz val="9"/>
            <color indexed="81"/>
            <rFont val="Tahoma"/>
            <family val="2"/>
          </rPr>
          <t>TRANSFERENCIA ELECTRONICA, PAGO EN EFECTIVO O EXPEDICION DE CHEQUE</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FE9F169-7D42-4311-9CCB-9803F792C530}">
      <text>
        <r>
          <rPr>
            <b/>
            <sz val="9"/>
            <color indexed="81"/>
            <rFont val="Tahoma"/>
            <family val="2"/>
          </rPr>
          <t>TRANSFERENCIA ELECTRONICA, PAGO EN EFECTIVO O EXPEDICION DE CHEQUE</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C55CF34-9C91-46DC-A907-FE2265BB3280}">
      <text>
        <r>
          <rPr>
            <b/>
            <sz val="9"/>
            <color indexed="81"/>
            <rFont val="Tahoma"/>
            <family val="2"/>
          </rPr>
          <t>TRANSFERENCIA ELECTRONICA, PAGO EN EFECTIVO O EXPEDICION DE CHEQUE</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AEA758A-553A-46D5-98DE-FAF2EC0B7F6F}">
      <text>
        <r>
          <rPr>
            <b/>
            <sz val="9"/>
            <color indexed="81"/>
            <rFont val="Tahoma"/>
            <family val="2"/>
          </rPr>
          <t>TRANSFERENCIA ELECTRONICA, PAGO EN EFECTIVO O EXPEDICION DE CHEQUE</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B7A8E6B-C186-43EF-BBD2-7E3BE2B6F19E}">
      <text>
        <r>
          <rPr>
            <b/>
            <sz val="9"/>
            <color indexed="81"/>
            <rFont val="Tahoma"/>
            <family val="2"/>
          </rPr>
          <t>TRANSFERENCIA ELECTRONICA, PAGO EN EFECTIVO O EXPEDICION DE CHEQUE</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D679EA3-D1B0-4E6A-8F3B-A04375F57526}">
      <text>
        <r>
          <rPr>
            <b/>
            <sz val="9"/>
            <color indexed="81"/>
            <rFont val="Tahoma"/>
            <family val="2"/>
          </rPr>
          <t>TRANSFERENCIA ELECTRONICA, PAGO EN EFECTIVO O EXPEDICION DE CHEQUE</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611A6ED-0CCC-433E-BF30-4E781131B800}">
      <text>
        <r>
          <rPr>
            <b/>
            <sz val="9"/>
            <color indexed="81"/>
            <rFont val="Tahoma"/>
            <family val="2"/>
          </rPr>
          <t>TRANSFERENCIA ELECTRONICA, PAGO EN EFECTIVO O EXPEDICION DE CHEQUE</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447BB06-E2F0-46AA-B526-10C082DF6692}">
      <text>
        <r>
          <rPr>
            <b/>
            <sz val="9"/>
            <color indexed="81"/>
            <rFont val="Tahoma"/>
            <family val="2"/>
          </rPr>
          <t>TRANSFERENCIA ELECTRONICA, PAGO EN EFECTIVO O EXPEDICION DE CHEQUE</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E40D8C2-B166-432F-A873-0432C9CE41E6}">
      <text>
        <r>
          <rPr>
            <b/>
            <sz val="9"/>
            <color indexed="81"/>
            <rFont val="Tahoma"/>
            <family val="2"/>
          </rPr>
          <t>TRANSFERENCIA ELECTRONICA, PAGO EN EFECTIVO O EXPEDICION DE CHEQUE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BE3E120-DEC9-4BAF-89BC-B508B6348BDD}">
      <text>
        <r>
          <rPr>
            <b/>
            <sz val="9"/>
            <color indexed="81"/>
            <rFont val="Tahoma"/>
            <family val="2"/>
          </rPr>
          <t>TRANSFERENCIA ELECTRONICA, PAGO EN EFECTIVO O EXPEDICION DE CHEQUE</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91E106A-775A-455F-97A4-01389287B05C}">
      <text>
        <r>
          <rPr>
            <b/>
            <sz val="9"/>
            <color indexed="81"/>
            <rFont val="Tahoma"/>
            <family val="2"/>
          </rPr>
          <t>TRANSFERENCIA ELECTRONICA, PAGO EN EFECTIVO O EXPEDICION DE CHEQUE</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8DF0D53-6B9A-4BE6-8EBD-E1011CD72331}">
      <text>
        <r>
          <rPr>
            <b/>
            <sz val="9"/>
            <color indexed="81"/>
            <rFont val="Tahoma"/>
            <family val="2"/>
          </rPr>
          <t>TRANSFERENCIA ELECTRONICA, PAGO EN EFECTIVO O EXPEDICION DE CHEQUE</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6364B0B-4508-4EA8-A85E-73737403EBC4}">
      <text>
        <r>
          <rPr>
            <b/>
            <sz val="9"/>
            <color indexed="81"/>
            <rFont val="Tahoma"/>
            <family val="2"/>
          </rPr>
          <t>TRANSFERENCIA ELECTRONICA, PAGO EN EFECTIVO O EXPEDICION DE CHEQUE</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C878B46-EAA3-45CC-A805-D45905DE3594}">
      <text>
        <r>
          <rPr>
            <b/>
            <sz val="9"/>
            <color indexed="81"/>
            <rFont val="Tahoma"/>
            <family val="2"/>
          </rPr>
          <t>TRANSFERENCIA ELECTRONICA, PAGO EN EFECTIVO O EXPEDICION DE CHEQUE</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A024513-DBE2-4E41-8020-49CC37D05FC0}">
      <text>
        <r>
          <rPr>
            <b/>
            <sz val="9"/>
            <color indexed="81"/>
            <rFont val="Tahoma"/>
            <family val="2"/>
          </rPr>
          <t>TRANSFERENCIA ELECTRONICA, PAGO EN EFECTIVO O EXPEDICION DE CHEQUE</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96D6DD5-0C8A-47D9-811F-578E1A54A62A}">
      <text>
        <r>
          <rPr>
            <b/>
            <sz val="9"/>
            <color indexed="81"/>
            <rFont val="Tahoma"/>
            <family val="2"/>
          </rPr>
          <t>TRANSFERENCIA ELECTRONICA, PAGO EN EFECTIVO O EXPEDICION DE CHEQUE</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C00D61C-902F-485C-BBA6-51E4CB6A6EDF}">
      <text>
        <r>
          <rPr>
            <b/>
            <sz val="9"/>
            <color indexed="81"/>
            <rFont val="Tahoma"/>
            <family val="2"/>
          </rPr>
          <t>TRANSFERENCIA ELECTRONICA, PAGO EN EFECTIVO O EXPEDICION DE CHEQUE</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0EBB4AA-2ABE-4A3B-B6EF-2962BE81BAEC}">
      <text>
        <r>
          <rPr>
            <b/>
            <sz val="9"/>
            <color indexed="81"/>
            <rFont val="Tahoma"/>
            <family val="2"/>
          </rPr>
          <t>TRANSFERENCIA ELECTRONICA, PAGO EN EFECTIVO O EXPEDICION DE CHEQUE</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16418EE-9BD2-43C3-AB93-B81E3FA2234C}">
      <text>
        <r>
          <rPr>
            <b/>
            <sz val="9"/>
            <color indexed="81"/>
            <rFont val="Tahoma"/>
            <family val="2"/>
          </rPr>
          <t>TRANSFERENCIA ELECTRONICA, PAGO EN EFECTIVO O EXPEDICION DE CHEQUE</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8F8637A-14D4-4BED-A018-3FA19656FD87}">
      <text>
        <r>
          <rPr>
            <b/>
            <sz val="9"/>
            <color indexed="81"/>
            <rFont val="Tahoma"/>
            <family val="2"/>
          </rPr>
          <t>TRANSFERENCIA ELECTRONICA, PAGO EN EFECTIVO O EXPEDICION DE CHEQUE</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1B87B2D-D121-4930-8277-B9385BC7094A}">
      <text>
        <r>
          <rPr>
            <b/>
            <sz val="9"/>
            <color indexed="81"/>
            <rFont val="Tahoma"/>
            <family val="2"/>
          </rPr>
          <t>TRANSFERENCIA ELECTRONICA, PAGO EN EFECTIVO O EXPEDICION DE CHEQUE</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280BD6A-6360-474C-B904-74AAA6909F12}">
      <text>
        <r>
          <rPr>
            <b/>
            <sz val="9"/>
            <color indexed="81"/>
            <rFont val="Tahoma"/>
            <family val="2"/>
          </rPr>
          <t>TRANSFERENCIA ELECTRONICA, PAGO EN EFECTIVO O EXPEDICION DE CHEQUE</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58C5C8A-BBD9-4A70-B443-0BEB4E970024}">
      <text>
        <r>
          <rPr>
            <b/>
            <sz val="9"/>
            <color indexed="81"/>
            <rFont val="Tahoma"/>
            <family val="2"/>
          </rPr>
          <t>TRANSFERENCIA ELECTRONICA, PAGO EN EFECTIVO O EXPEDICION DE CHEQUE</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36BA1AD-B1F1-4B8D-AA2D-8F3F6E9D2BD0}">
      <text>
        <r>
          <rPr>
            <b/>
            <sz val="9"/>
            <color indexed="81"/>
            <rFont val="Tahoma"/>
            <family val="2"/>
          </rPr>
          <t>TRANSFERENCIA ELECTRONICA, PAGO EN EFECTIVO O EXPEDICION DE CHEQUE</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A776A8E-039E-40EB-95FD-C79B1C913D3C}">
      <text>
        <r>
          <rPr>
            <b/>
            <sz val="9"/>
            <color indexed="81"/>
            <rFont val="Tahoma"/>
            <family val="2"/>
          </rPr>
          <t>TRANSFERENCIA ELECTRONICA, PAGO EN EFECTIVO O EXPEDICION DE CHEQUE</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1CBC6A3-C25F-45DA-9FFF-D0522D81B144}">
      <text>
        <r>
          <rPr>
            <b/>
            <sz val="9"/>
            <color indexed="81"/>
            <rFont val="Tahoma"/>
            <family val="2"/>
          </rPr>
          <t>TRANSFERENCIA ELECTRONICA, PAGO EN EFECTIVO O EXPEDICION DE CHEQUE</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C7E1519-D3AB-4F8B-9293-1A6CA649D86C}">
      <text>
        <r>
          <rPr>
            <b/>
            <sz val="9"/>
            <color indexed="81"/>
            <rFont val="Tahoma"/>
            <family val="2"/>
          </rPr>
          <t>TRANSFERENCIA ELECTRONICA, PAGO EN EFECTIVO O EXPEDICION DE CHEQUE</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84CB8BC-73BB-4CC4-82CA-0433823A2801}">
      <text>
        <r>
          <rPr>
            <b/>
            <sz val="9"/>
            <color indexed="81"/>
            <rFont val="Tahoma"/>
            <family val="2"/>
          </rPr>
          <t>TRANSFERENCIA ELECTRONICA, PAGO EN EFECTIVO O EXPEDICION DE CHEQUE</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0D2573D-804F-4B2E-8BF2-B3452CED2AD8}">
      <text>
        <r>
          <rPr>
            <b/>
            <sz val="9"/>
            <color indexed="81"/>
            <rFont val="Tahoma"/>
            <family val="2"/>
          </rPr>
          <t>TRANSFERENCIA ELECTRONICA, PAGO EN EFECTIVO O EXPEDICION DE CHEQUE</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AD2CE93-2567-497D-BFF8-DBACE4E178C4}">
      <text>
        <r>
          <rPr>
            <b/>
            <sz val="9"/>
            <color indexed="81"/>
            <rFont val="Tahoma"/>
            <family val="2"/>
          </rPr>
          <t>TRANSFERENCIA ELECTRONICA, PAGO EN EFECTIVO O EXPEDICION DE CHEQUE</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98494D4-536E-4817-8BCC-6ADD97A6CED6}">
      <text>
        <r>
          <rPr>
            <b/>
            <sz val="9"/>
            <color indexed="81"/>
            <rFont val="Tahoma"/>
            <family val="2"/>
          </rPr>
          <t>TRANSFERENCIA ELECTRONICA, PAGO EN EFECTIVO O EXPEDICION DE CHEQUE</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B1797A3-48AC-4E92-9592-93183B71E377}">
      <text>
        <r>
          <rPr>
            <b/>
            <sz val="9"/>
            <color indexed="81"/>
            <rFont val="Tahoma"/>
            <family val="2"/>
          </rPr>
          <t>TRANSFERENCIA ELECTRONICA, PAGO EN EFECTIVO O EXPEDICION DE CHEQUE</t>
        </r>
      </text>
    </comment>
  </commentList>
</comments>
</file>

<file path=xl/comments14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64B9204-E3AB-4176-8883-0868A389D378}">
      <text>
        <r>
          <rPr>
            <b/>
            <sz val="9"/>
            <color indexed="81"/>
            <rFont val="Tahoma"/>
            <family val="2"/>
          </rPr>
          <t>TRANSFERENCIA ELECTRONICA, PAGO EN EFECTIVO O EXPEDICION DE CHEQUE</t>
        </r>
      </text>
    </comment>
  </commentList>
</comments>
</file>

<file path=xl/comments14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DE7FC51-A223-49DE-BB90-3847AF0FDDFC}">
      <text>
        <r>
          <rPr>
            <b/>
            <sz val="9"/>
            <color indexed="81"/>
            <rFont val="Tahoma"/>
            <family val="2"/>
          </rPr>
          <t>TRANSFERENCIA ELECTRONICA, PAGO EN EFECTIVO O EXPEDICION DE CHEQUE</t>
        </r>
      </text>
    </comment>
  </commentList>
</comments>
</file>

<file path=xl/comments14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DAFFC1E-CAF2-4B25-8B5A-A2D5516239AC}">
      <text>
        <r>
          <rPr>
            <b/>
            <sz val="9"/>
            <color indexed="81"/>
            <rFont val="Tahoma"/>
            <family val="2"/>
          </rPr>
          <t>TRANSFERENCIA ELECTRONICA, PAGO EN EFECTIVO O EXPEDICION DE CHEQUE</t>
        </r>
      </text>
    </comment>
  </commentList>
</comments>
</file>

<file path=xl/comments14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E07A985-3ED8-4BEC-AEF9-2080B5DEC8F9}">
      <text>
        <r>
          <rPr>
            <b/>
            <sz val="9"/>
            <color indexed="81"/>
            <rFont val="Tahoma"/>
            <family val="2"/>
          </rPr>
          <t>TRANSFERENCIA ELECTRONICA, PAGO EN EFECTIVO O EXPEDICION DE CHEQUE</t>
        </r>
      </text>
    </comment>
  </commentList>
</comments>
</file>

<file path=xl/comments14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8B109D6-D027-4FEA-822B-B7AB664C6A8D}">
      <text>
        <r>
          <rPr>
            <b/>
            <sz val="9"/>
            <color indexed="81"/>
            <rFont val="Tahoma"/>
            <family val="2"/>
          </rPr>
          <t>TRANSFERENCIA ELECTRONICA, PAGO EN EFECTIVO O EXPEDICION DE CHEQUE</t>
        </r>
      </text>
    </comment>
  </commentList>
</comments>
</file>

<file path=xl/comments14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80F682E-D0F7-43CD-9547-4E38695E5FEB}">
      <text>
        <r>
          <rPr>
            <b/>
            <sz val="9"/>
            <color indexed="81"/>
            <rFont val="Tahoma"/>
            <family val="2"/>
          </rPr>
          <t>TRANSFERENCIA ELECTRONICA, PAGO EN EFECTIVO O EXPEDICION DE CHEQUE</t>
        </r>
      </text>
    </comment>
  </commentList>
</comments>
</file>

<file path=xl/comments14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9386F13-F8A2-47CC-832E-43E9C6097816}">
      <text>
        <r>
          <rPr>
            <b/>
            <sz val="9"/>
            <color indexed="81"/>
            <rFont val="Tahoma"/>
            <family val="2"/>
          </rPr>
          <t>TRANSFERENCIA ELECTRONICA, PAGO EN EFECTIVO O EXPEDICION DE CHEQUE</t>
        </r>
      </text>
    </comment>
  </commentList>
</comments>
</file>

<file path=xl/comments14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D7DD78F-729B-44DD-8F64-882987F46D92}">
      <text>
        <r>
          <rPr>
            <b/>
            <sz val="9"/>
            <color indexed="81"/>
            <rFont val="Tahoma"/>
            <family val="2"/>
          </rPr>
          <t>TRANSFERENCIA ELECTRONICA, PAGO EN EFECTIVO O EXPEDICION DE CHEQUE</t>
        </r>
      </text>
    </comment>
  </commentList>
</comments>
</file>

<file path=xl/comments14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7ECA79E-FD23-4445-A5E3-BAFB0F4DC52C}">
      <text>
        <r>
          <rPr>
            <b/>
            <sz val="9"/>
            <color indexed="81"/>
            <rFont val="Tahoma"/>
            <family val="2"/>
          </rPr>
          <t>TRANSFERENCIA ELECTRONICA, PAGO EN EFECTIVO O EXPEDICION DE CHEQUE</t>
        </r>
      </text>
    </comment>
  </commentList>
</comments>
</file>

<file path=xl/comments15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FFB06CC-2831-4977-8428-91ABEC661A27}">
      <text>
        <r>
          <rPr>
            <b/>
            <sz val="9"/>
            <color indexed="81"/>
            <rFont val="Tahoma"/>
            <family val="2"/>
          </rPr>
          <t>TRANSFERENCIA ELECTRONICA, PAGO EN EFECTIVO O EXPEDICION DE CHEQUE</t>
        </r>
      </text>
    </comment>
  </commentList>
</comments>
</file>

<file path=xl/comments15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3BF0DC2-90F2-40E6-A7E8-A5BB7ECBBFDD}">
      <text>
        <r>
          <rPr>
            <b/>
            <sz val="9"/>
            <color indexed="81"/>
            <rFont val="Tahoma"/>
            <family val="2"/>
          </rPr>
          <t>TRANSFERENCIA ELECTRONICA, PAGO EN EFECTIVO O EXPEDICION DE CHEQUE</t>
        </r>
      </text>
    </comment>
  </commentList>
</comments>
</file>

<file path=xl/comments15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459C621-5946-402B-A270-3874358C3063}">
      <text>
        <r>
          <rPr>
            <b/>
            <sz val="9"/>
            <color indexed="81"/>
            <rFont val="Tahoma"/>
            <family val="2"/>
          </rPr>
          <t>TRANSFERENCIA ELECTRONICA, PAGO EN EFECTIVO O EXPEDICION DE CHEQUE</t>
        </r>
      </text>
    </comment>
  </commentList>
</comments>
</file>

<file path=xl/comments15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5DD79B6-1F39-4BC3-89A9-43D302718626}">
      <text>
        <r>
          <rPr>
            <b/>
            <sz val="9"/>
            <color indexed="81"/>
            <rFont val="Tahoma"/>
            <family val="2"/>
          </rPr>
          <t>TRANSFERENCIA ELECTRONICA, PAGO EN EFECTIVO O EXPEDICION DE CHEQUE</t>
        </r>
      </text>
    </comment>
  </commentList>
</comments>
</file>

<file path=xl/comments15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2A8D25C-18AD-409F-9878-D2186F77FA91}">
      <text>
        <r>
          <rPr>
            <b/>
            <sz val="9"/>
            <color indexed="81"/>
            <rFont val="Tahoma"/>
            <family val="2"/>
          </rPr>
          <t>TRANSFERENCIA ELECTRONICA, PAGO EN EFECTIVO O EXPEDICION DE CHEQUE</t>
        </r>
      </text>
    </comment>
  </commentList>
</comments>
</file>

<file path=xl/comments15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46280DB-118B-4D61-891A-D39609DECDB9}">
      <text>
        <r>
          <rPr>
            <b/>
            <sz val="9"/>
            <color indexed="81"/>
            <rFont val="Tahoma"/>
            <family val="2"/>
          </rPr>
          <t>TRANSFERENCIA ELECTRONICA, PAGO EN EFECTIVO O EXPEDICION DE CHEQUE</t>
        </r>
      </text>
    </comment>
  </commentList>
</comments>
</file>

<file path=xl/comments15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8A635B7-DC2F-492D-9053-7203407FD100}">
      <text>
        <r>
          <rPr>
            <b/>
            <sz val="9"/>
            <color indexed="81"/>
            <rFont val="Tahoma"/>
            <family val="2"/>
          </rPr>
          <t>TRANSFERENCIA ELECTRONICA, PAGO EN EFECTIVO O EXPEDICION DE CHEQUE</t>
        </r>
      </text>
    </comment>
  </commentList>
</comments>
</file>

<file path=xl/comments15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FA2FD78-57F9-4404-AE34-47C2D1C4983E}">
      <text>
        <r>
          <rPr>
            <b/>
            <sz val="9"/>
            <color indexed="81"/>
            <rFont val="Tahoma"/>
            <family val="2"/>
          </rPr>
          <t>TRANSFERENCIA ELECTRONICA, PAGO EN EFECTIVO O EXPEDICION DE CHEQUE</t>
        </r>
      </text>
    </comment>
  </commentList>
</comments>
</file>

<file path=xl/comments15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32F6AA3-C102-4A24-9EC0-C343A6312451}">
      <text>
        <r>
          <rPr>
            <b/>
            <sz val="9"/>
            <color indexed="81"/>
            <rFont val="Tahoma"/>
            <family val="2"/>
          </rPr>
          <t>TRANSFERENCIA ELECTRONICA, PAGO EN EFECTIVO O EXPEDICION DE CHEQUE</t>
        </r>
      </text>
    </comment>
  </commentList>
</comments>
</file>

<file path=xl/comments15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33B9AC4-7189-4CF8-B5B0-4754E33ABABC}">
      <text>
        <r>
          <rPr>
            <b/>
            <sz val="9"/>
            <color indexed="81"/>
            <rFont val="Tahoma"/>
            <family val="2"/>
          </rPr>
          <t>TRANSFERENCIA ELECTRONICA, PAGO EN EFECTIVO O EXPEDICION DE CHEQUE</t>
        </r>
      </text>
    </comment>
  </commentList>
</comments>
</file>

<file path=xl/comments16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A30B17A-E8FA-4522-B6FF-8A2E806D98D0}">
      <text>
        <r>
          <rPr>
            <b/>
            <sz val="9"/>
            <color indexed="81"/>
            <rFont val="Tahoma"/>
            <family val="2"/>
          </rPr>
          <t>TRANSFERENCIA ELECTRONICA, PAGO EN EFECTIVO O EXPEDICION DE CHEQUE</t>
        </r>
      </text>
    </comment>
  </commentList>
</comments>
</file>

<file path=xl/comments16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062E6CD-DE92-4553-8475-A20B12C66157}">
      <text>
        <r>
          <rPr>
            <b/>
            <sz val="9"/>
            <color indexed="81"/>
            <rFont val="Tahoma"/>
            <family val="2"/>
          </rPr>
          <t>TRANSFERENCIA ELECTRONICA, PAGO EN EFECTIVO O EXPEDICION DE CHEQUE</t>
        </r>
      </text>
    </comment>
  </commentList>
</comments>
</file>

<file path=xl/comments16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2DF4DA0-0425-4B38-B5B2-AD1D2111F944}">
      <text>
        <r>
          <rPr>
            <b/>
            <sz val="9"/>
            <color indexed="81"/>
            <rFont val="Tahoma"/>
            <family val="2"/>
          </rPr>
          <t>TRANSFERENCIA ELECTRONICA, PAGO EN EFECTIVO O EXPEDICION DE CHEQUE</t>
        </r>
      </text>
    </comment>
  </commentList>
</comments>
</file>

<file path=xl/comments16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53D2073-F242-416B-A8EB-494AF9EDEA6A}">
      <text>
        <r>
          <rPr>
            <b/>
            <sz val="9"/>
            <color indexed="81"/>
            <rFont val="Tahoma"/>
            <family val="2"/>
          </rPr>
          <t>TRANSFERENCIA ELECTRONICA, PAGO EN EFECTIVO O EXPEDICION DE CHEQUE</t>
        </r>
      </text>
    </comment>
  </commentList>
</comments>
</file>

<file path=xl/comments16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B049C9E-9456-4B8D-93E9-588BEBE818C2}">
      <text>
        <r>
          <rPr>
            <b/>
            <sz val="9"/>
            <color indexed="81"/>
            <rFont val="Tahoma"/>
            <family val="2"/>
          </rPr>
          <t>TRANSFERENCIA ELECTRONICA, PAGO EN EFECTIVO O EXPEDICION DE CHEQUE</t>
        </r>
      </text>
    </comment>
  </commentList>
</comments>
</file>

<file path=xl/comments16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ED4C069-3EB0-4907-A3A0-E2BBEE96CDE5}">
      <text>
        <r>
          <rPr>
            <b/>
            <sz val="9"/>
            <color indexed="81"/>
            <rFont val="Tahoma"/>
            <family val="2"/>
          </rPr>
          <t>TRANSFERENCIA ELECTRONICA, PAGO EN EFECTIVO O EXPEDICION DE CHEQUE</t>
        </r>
      </text>
    </comment>
  </commentList>
</comments>
</file>

<file path=xl/comments16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A55CF4B-13C6-4E38-89AA-CAC14CE8506D}">
      <text>
        <r>
          <rPr>
            <b/>
            <sz val="9"/>
            <color indexed="81"/>
            <rFont val="Tahoma"/>
            <family val="2"/>
          </rPr>
          <t>TRANSFERENCIA ELECTRONICA, PAGO EN EFECTIVO O EXPEDICION DE CHEQUE</t>
        </r>
      </text>
    </comment>
  </commentList>
</comments>
</file>

<file path=xl/comments16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C71957D-81DC-495A-9CD0-B6473BA4F6F0}">
      <text>
        <r>
          <rPr>
            <b/>
            <sz val="9"/>
            <color indexed="81"/>
            <rFont val="Tahoma"/>
            <family val="2"/>
          </rPr>
          <t>TRANSFERENCIA ELECTRONICA, PAGO EN EFECTIVO O EXPEDICION DE CHEQUE</t>
        </r>
      </text>
    </comment>
  </commentList>
</comments>
</file>

<file path=xl/comments16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036A864-DEC3-42CE-B0D0-09D2F756644D}">
      <text>
        <r>
          <rPr>
            <b/>
            <sz val="9"/>
            <color indexed="81"/>
            <rFont val="Tahoma"/>
            <family val="2"/>
          </rPr>
          <t>TRANSFERENCIA ELECTRONICA, PAGO EN EFECTIVO O EXPEDICION DE CHEQUE</t>
        </r>
      </text>
    </comment>
  </commentList>
</comments>
</file>

<file path=xl/comments16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DC2C849-917F-476D-A783-4435CC02A1FA}">
      <text>
        <r>
          <rPr>
            <b/>
            <sz val="9"/>
            <color indexed="81"/>
            <rFont val="Tahoma"/>
            <family val="2"/>
          </rPr>
          <t>TRANSFERENCIA ELECTRONICA, PAGO EN EFECTIVO O EXPEDICION DE CHEQUE</t>
        </r>
      </text>
    </comment>
  </commentList>
</comments>
</file>

<file path=xl/comments17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7708C93-F8A0-4152-9E84-AA097B2C5B58}">
      <text>
        <r>
          <rPr>
            <b/>
            <sz val="9"/>
            <color indexed="81"/>
            <rFont val="Tahoma"/>
            <family val="2"/>
          </rPr>
          <t>TRANSFERENCIA ELECTRONICA, PAGO EN EFECTIVO O EXPEDICION DE CHEQUE</t>
        </r>
      </text>
    </comment>
  </commentList>
</comments>
</file>

<file path=xl/comments17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FE112E4-90C5-4AF0-8531-4E50BE7B289B}">
      <text>
        <r>
          <rPr>
            <b/>
            <sz val="9"/>
            <color indexed="81"/>
            <rFont val="Tahoma"/>
            <family val="2"/>
          </rPr>
          <t>TRANSFERENCIA ELECTRONICA, PAGO EN EFECTIVO O EXPEDICION DE CHEQUE</t>
        </r>
      </text>
    </comment>
  </commentList>
</comments>
</file>

<file path=xl/comments17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2AF65B2-332C-403D-BC95-794612ED55B4}">
      <text>
        <r>
          <rPr>
            <b/>
            <sz val="9"/>
            <color indexed="81"/>
            <rFont val="Tahoma"/>
            <family val="2"/>
          </rPr>
          <t>TRANSFERENCIA ELECTRONICA, PAGO EN EFECTIVO O EXPEDICION DE CHEQUE</t>
        </r>
      </text>
    </comment>
  </commentList>
</comments>
</file>

<file path=xl/comments17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814F900-6DFF-4A91-87DF-09556111C177}">
      <text>
        <r>
          <rPr>
            <b/>
            <sz val="9"/>
            <color indexed="81"/>
            <rFont val="Tahoma"/>
            <family val="2"/>
          </rPr>
          <t>TRANSFERENCIA ELECTRONICA, PAGO EN EFECTIVO O EXPEDICION DE CHEQUE</t>
        </r>
      </text>
    </comment>
  </commentList>
</comments>
</file>

<file path=xl/comments17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2693D6A-32E2-4999-A7D6-6B2B716BB141}">
      <text>
        <r>
          <rPr>
            <b/>
            <sz val="9"/>
            <color indexed="81"/>
            <rFont val="Tahoma"/>
            <family val="2"/>
          </rPr>
          <t>TRANSFERENCIA ELECTRONICA, PAGO EN EFECTIVO O EXPEDICION DE CHEQUE</t>
        </r>
      </text>
    </comment>
  </commentList>
</comments>
</file>

<file path=xl/comments17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641E3C4-A9DB-4D8B-BFAC-7E9054198420}">
      <text>
        <r>
          <rPr>
            <b/>
            <sz val="9"/>
            <color indexed="81"/>
            <rFont val="Tahoma"/>
            <family val="2"/>
          </rPr>
          <t>TRANSFERENCIA ELECTRONICA, PAGO EN EFECTIVO O EXPEDICION DE CHEQUE</t>
        </r>
      </text>
    </comment>
  </commentList>
</comments>
</file>

<file path=xl/comments17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B827FB2-A102-496F-802D-E9BE4131D7F4}">
      <text>
        <r>
          <rPr>
            <b/>
            <sz val="9"/>
            <color indexed="81"/>
            <rFont val="Tahoma"/>
            <family val="2"/>
          </rPr>
          <t>TRANSFERENCIA ELECTRONICA, PAGO EN EFECTIVO O EXPEDICION DE CHEQUE</t>
        </r>
      </text>
    </comment>
  </commentList>
</comments>
</file>

<file path=xl/comments17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CF930ED-2AE0-47DD-B001-774F6694EFB0}">
      <text>
        <r>
          <rPr>
            <b/>
            <sz val="9"/>
            <color indexed="81"/>
            <rFont val="Tahoma"/>
            <family val="2"/>
          </rPr>
          <t>TRANSFERENCIA ELECTRONICA, PAGO EN EFECTIVO O EXPEDICION DE CHEQUE</t>
        </r>
      </text>
    </comment>
  </commentList>
</comments>
</file>

<file path=xl/comments17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147ACE4-D5EF-4AF2-94EC-E49048FE4B91}">
      <text>
        <r>
          <rPr>
            <b/>
            <sz val="9"/>
            <color indexed="81"/>
            <rFont val="Tahoma"/>
            <family val="2"/>
          </rPr>
          <t>TRANSFERENCIA ELECTRONICA, PAGO EN EFECTIVO O EXPEDICION DE CHEQUE</t>
        </r>
      </text>
    </comment>
  </commentList>
</comments>
</file>

<file path=xl/comments17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0CB80E1-681A-434C-AA2B-37E86FA78FDB}">
      <text>
        <r>
          <rPr>
            <b/>
            <sz val="9"/>
            <color indexed="81"/>
            <rFont val="Tahoma"/>
            <family val="2"/>
          </rPr>
          <t>TRANSFERENCIA ELECTRONICA, PAGO EN EFECTIVO O EXPEDICION DE CHEQUE</t>
        </r>
      </text>
    </comment>
  </commentList>
</comments>
</file>

<file path=xl/comments18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737BBFE-1127-4EF0-B8AF-2D8C4C7995E3}">
      <text>
        <r>
          <rPr>
            <b/>
            <sz val="9"/>
            <color indexed="81"/>
            <rFont val="Tahoma"/>
            <family val="2"/>
          </rPr>
          <t>TRANSFERENCIA ELECTRONICA, PAGO EN EFECTIVO O EXPEDICION DE CHEQUE</t>
        </r>
      </text>
    </comment>
  </commentList>
</comments>
</file>

<file path=xl/comments18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E066575-C76F-4A9D-AAE2-40069F373234}">
      <text>
        <r>
          <rPr>
            <b/>
            <sz val="9"/>
            <color indexed="81"/>
            <rFont val="Tahoma"/>
            <family val="2"/>
          </rPr>
          <t>TRANSFERENCIA ELECTRONICA, PAGO EN EFECTIVO O EXPEDICION DE CHEQUE</t>
        </r>
      </text>
    </comment>
  </commentList>
</comments>
</file>

<file path=xl/comments18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2C964F2-0D74-4F08-BD33-7D0A3C20B730}">
      <text>
        <r>
          <rPr>
            <b/>
            <sz val="9"/>
            <color indexed="81"/>
            <rFont val="Tahoma"/>
            <family val="2"/>
          </rPr>
          <t>TRANSFERENCIA ELECTRONICA, PAGO EN EFECTIVO O EXPEDICION DE CHEQUE</t>
        </r>
      </text>
    </comment>
  </commentList>
</comments>
</file>

<file path=xl/comments18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E45994C-BBAC-4152-9692-CAB1613FFB06}">
      <text>
        <r>
          <rPr>
            <b/>
            <sz val="9"/>
            <color indexed="81"/>
            <rFont val="Tahoma"/>
            <family val="2"/>
          </rPr>
          <t>TRANSFERENCIA ELECTRONICA, PAGO EN EFECTIVO O EXPEDICION DE CHEQUE</t>
        </r>
      </text>
    </comment>
  </commentList>
</comments>
</file>

<file path=xl/comments18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6BA79CF-D461-4510-89AC-C8A9830F3C13}">
      <text>
        <r>
          <rPr>
            <b/>
            <sz val="9"/>
            <color indexed="81"/>
            <rFont val="Tahoma"/>
            <family val="2"/>
          </rPr>
          <t>TRANSFERENCIA ELECTRONICA, PAGO EN EFECTIVO O EXPEDICION DE CHEQUE</t>
        </r>
      </text>
    </comment>
  </commentList>
</comments>
</file>

<file path=xl/comments18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C3880C3-E439-4B2A-9B6A-94E9FE4D5A46}">
      <text>
        <r>
          <rPr>
            <b/>
            <sz val="9"/>
            <color indexed="81"/>
            <rFont val="Tahoma"/>
            <family val="2"/>
          </rPr>
          <t>TRANSFERENCIA ELECTRONICA, PAGO EN EFECTIVO O EXPEDICION DE CHEQUE</t>
        </r>
      </text>
    </comment>
  </commentList>
</comments>
</file>

<file path=xl/comments18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A16C5A9-C119-4F94-83EF-5AB817453613}">
      <text>
        <r>
          <rPr>
            <b/>
            <sz val="9"/>
            <color indexed="81"/>
            <rFont val="Tahoma"/>
            <family val="2"/>
          </rPr>
          <t>TRANSFERENCIA ELECTRONICA, PAGO EN EFECTIVO O EXPEDICION DE CHEQUE</t>
        </r>
      </text>
    </comment>
  </commentList>
</comments>
</file>

<file path=xl/comments18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E76496C-6BD0-4E0C-9BB7-01C900A1F186}">
      <text>
        <r>
          <rPr>
            <b/>
            <sz val="9"/>
            <color indexed="81"/>
            <rFont val="Tahoma"/>
            <family val="2"/>
          </rPr>
          <t>TRANSFERENCIA ELECTRONICA, PAGO EN EFECTIVO O EXPEDICION DE CHEQUE</t>
        </r>
      </text>
    </comment>
  </commentList>
</comments>
</file>

<file path=xl/comments18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BE80E51-F3B4-4E72-B910-DDCE396CEAD0}">
      <text>
        <r>
          <rPr>
            <b/>
            <sz val="9"/>
            <color indexed="81"/>
            <rFont val="Tahoma"/>
            <family val="2"/>
          </rPr>
          <t>TRANSFERENCIA ELECTRONICA, PAGO EN EFECTIVO O EXPEDICION DE CHEQUE</t>
        </r>
      </text>
    </comment>
  </commentList>
</comments>
</file>

<file path=xl/comments18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F2AFBA8-D4B0-413D-A800-E28241CE9AA2}">
      <text>
        <r>
          <rPr>
            <b/>
            <sz val="9"/>
            <color indexed="81"/>
            <rFont val="Tahoma"/>
            <family val="2"/>
          </rPr>
          <t>TRANSFERENCIA ELECTRONICA, PAGO EN EFECTIVO O EXPEDICION DE CHEQUE</t>
        </r>
      </text>
    </comment>
  </commentList>
</comments>
</file>

<file path=xl/comments19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AA5C3A4-9EFA-452D-8775-7D6AA8BF3E86}">
      <text>
        <r>
          <rPr>
            <b/>
            <sz val="9"/>
            <color indexed="81"/>
            <rFont val="Tahoma"/>
            <family val="2"/>
          </rPr>
          <t>TRANSFERENCIA ELECTRONICA, PAGO EN EFECTIVO O EXPEDICION DE CHEQUE</t>
        </r>
      </text>
    </comment>
  </commentList>
</comments>
</file>

<file path=xl/comments19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011FF2D-C787-4217-B06B-040EF9D91225}">
      <text>
        <r>
          <rPr>
            <b/>
            <sz val="9"/>
            <color indexed="81"/>
            <rFont val="Tahoma"/>
            <family val="2"/>
          </rPr>
          <t>TRANSFERENCIA ELECTRONICA, PAGO EN EFECTIVO O EXPEDICION DE CHEQUE</t>
        </r>
      </text>
    </comment>
  </commentList>
</comments>
</file>

<file path=xl/comments19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C06D1E9-B00A-4D78-B5D1-B60E1BB41856}">
      <text>
        <r>
          <rPr>
            <b/>
            <sz val="9"/>
            <color indexed="81"/>
            <rFont val="Tahoma"/>
            <family val="2"/>
          </rPr>
          <t>TRANSFERENCIA ELECTRONICA, PAGO EN EFECTIVO O EXPEDICION DE CHEQUE</t>
        </r>
      </text>
    </comment>
  </commentList>
</comments>
</file>

<file path=xl/comments19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1BF603C-99EF-428D-BBED-D2FAB819CB40}">
      <text>
        <r>
          <rPr>
            <b/>
            <sz val="9"/>
            <color indexed="81"/>
            <rFont val="Tahoma"/>
            <family val="2"/>
          </rPr>
          <t>TRANSFERENCIA ELECTRONICA, PAGO EN EFECTIVO O EXPEDICION DE CHEQUE</t>
        </r>
      </text>
    </comment>
  </commentList>
</comments>
</file>

<file path=xl/comments19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0E4AF4A-A5E8-4B8D-9AD0-906697B1ABD4}">
      <text>
        <r>
          <rPr>
            <b/>
            <sz val="9"/>
            <color indexed="81"/>
            <rFont val="Tahoma"/>
            <family val="2"/>
          </rPr>
          <t>TRANSFERENCIA ELECTRONICA, PAGO EN EFECTIVO O EXPEDICION DE CHEQUE</t>
        </r>
      </text>
    </comment>
  </commentList>
</comments>
</file>

<file path=xl/comments19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A45876F-212C-4DB6-AD55-9C20618C2120}">
      <text>
        <r>
          <rPr>
            <b/>
            <sz val="9"/>
            <color indexed="81"/>
            <rFont val="Tahoma"/>
            <family val="2"/>
          </rPr>
          <t>TRANSFERENCIA ELECTRONICA, PAGO EN EFECTIVO O EXPEDICION DE CHEQUE</t>
        </r>
      </text>
    </comment>
  </commentList>
</comments>
</file>

<file path=xl/comments19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31C36DA-B626-4479-8ACB-8AA6B00CF332}">
      <text>
        <r>
          <rPr>
            <b/>
            <sz val="9"/>
            <color indexed="81"/>
            <rFont val="Tahoma"/>
            <family val="2"/>
          </rPr>
          <t>TRANSFERENCIA ELECTRONICA, PAGO EN EFECTIVO O EXPEDICION DE CHEQUE</t>
        </r>
      </text>
    </comment>
  </commentList>
</comments>
</file>

<file path=xl/comments19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2E68EF7-F923-4A54-A200-0610984CE851}">
      <text>
        <r>
          <rPr>
            <b/>
            <sz val="9"/>
            <color indexed="81"/>
            <rFont val="Tahoma"/>
            <family val="2"/>
          </rPr>
          <t>TRANSFERENCIA ELECTRONICA, PAGO EN EFECTIVO O EXPEDICION DE CHEQUE</t>
        </r>
      </text>
    </comment>
  </commentList>
</comments>
</file>

<file path=xl/comments19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2A585C4-0CF7-47BD-9E70-1315685983B6}">
      <text>
        <r>
          <rPr>
            <b/>
            <sz val="9"/>
            <color indexed="81"/>
            <rFont val="Tahoma"/>
            <family val="2"/>
          </rPr>
          <t>TRANSFERENCIA ELECTRONICA, PAGO EN EFECTIVO O EXPEDICION DE CHEQUE</t>
        </r>
      </text>
    </comment>
  </commentList>
</comments>
</file>

<file path=xl/comments19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6B97598-D23B-47A7-8AA7-81E6DA475C6F}">
      <text>
        <r>
          <rPr>
            <b/>
            <sz val="9"/>
            <color indexed="81"/>
            <rFont val="Tahoma"/>
            <family val="2"/>
          </rPr>
          <t>TRANSFERENCIA ELECTRONICA, PAGO EN EFECTIVO O EXPEDICION DE CHEQUE</t>
        </r>
      </text>
    </comment>
  </commentList>
</comments>
</file>

<file path=xl/comments20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AAA6576-4BE7-4B88-8930-41987B9BB39E}">
      <text>
        <r>
          <rPr>
            <b/>
            <sz val="9"/>
            <color indexed="81"/>
            <rFont val="Tahoma"/>
            <family val="2"/>
          </rPr>
          <t>TRANSFERENCIA ELECTRONICA, PAGO EN EFECTIVO O EXPEDICION DE CHEQUE</t>
        </r>
      </text>
    </comment>
  </commentList>
</comments>
</file>

<file path=xl/comments20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A22C0CB-977C-4A2A-BB8C-4D977CD6302A}">
      <text>
        <r>
          <rPr>
            <b/>
            <sz val="9"/>
            <color indexed="81"/>
            <rFont val="Tahoma"/>
            <family val="2"/>
          </rPr>
          <t>TRANSFERENCIA ELECTRONICA, PAGO EN EFECTIVO O EXPEDICION DE CHEQUE</t>
        </r>
      </text>
    </comment>
  </commentList>
</comments>
</file>

<file path=xl/comments20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D3BC385-FF75-4A16-9208-0161F00B3ADF}">
      <text>
        <r>
          <rPr>
            <b/>
            <sz val="9"/>
            <color indexed="81"/>
            <rFont val="Tahoma"/>
            <family val="2"/>
          </rPr>
          <t>TRANSFERENCIA ELECTRONICA, PAGO EN EFECTIVO O EXPEDICION DE CHEQUE</t>
        </r>
      </text>
    </comment>
  </commentList>
</comments>
</file>

<file path=xl/comments20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82DF8C6-DCA7-4EF7-9E9B-3E572BA7E562}">
      <text>
        <r>
          <rPr>
            <b/>
            <sz val="9"/>
            <color indexed="81"/>
            <rFont val="Tahoma"/>
            <family val="2"/>
          </rPr>
          <t>TRANSFERENCIA ELECTRONICA, PAGO EN EFECTIVO O EXPEDICION DE CHEQUE</t>
        </r>
      </text>
    </comment>
  </commentList>
</comments>
</file>

<file path=xl/comments20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E1600CE-7244-4AAD-B9FE-23610E218A2F}">
      <text>
        <r>
          <rPr>
            <b/>
            <sz val="9"/>
            <color indexed="81"/>
            <rFont val="Tahoma"/>
            <family val="2"/>
          </rPr>
          <t>TRANSFERENCIA ELECTRONICA, PAGO EN EFECTIVO O EXPEDICION DE CHEQUE</t>
        </r>
      </text>
    </comment>
  </commentList>
</comments>
</file>

<file path=xl/comments20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9C365BC-A586-4AE8-9E41-677F0867FCF9}">
      <text>
        <r>
          <rPr>
            <b/>
            <sz val="9"/>
            <color indexed="81"/>
            <rFont val="Tahoma"/>
            <family val="2"/>
          </rPr>
          <t>TRANSFERENCIA ELECTRONICA, PAGO EN EFECTIVO O EXPEDICION DE CHEQUE</t>
        </r>
      </text>
    </comment>
  </commentList>
</comments>
</file>

<file path=xl/comments20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A20463F-FE4A-4C28-8AD0-64C0645C7756}">
      <text>
        <r>
          <rPr>
            <b/>
            <sz val="9"/>
            <color indexed="81"/>
            <rFont val="Tahoma"/>
            <family val="2"/>
          </rPr>
          <t>TRANSFERENCIA ELECTRONICA, PAGO EN EFECTIVO O EXPEDICION DE CHEQUE</t>
        </r>
      </text>
    </comment>
  </commentList>
</comments>
</file>

<file path=xl/comments20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A6EBF84-6657-4B98-9EA0-19FA0C27C034}">
      <text>
        <r>
          <rPr>
            <b/>
            <sz val="9"/>
            <color indexed="81"/>
            <rFont val="Tahoma"/>
            <family val="2"/>
          </rPr>
          <t>TRANSFERENCIA ELECTRONICA, PAGO EN EFECTIVO O EXPEDICION DE CHEQUE</t>
        </r>
      </text>
    </comment>
  </commentList>
</comments>
</file>

<file path=xl/comments20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967B953-F5F7-4B78-A3EF-DF3F5A1DE7B5}">
      <text>
        <r>
          <rPr>
            <b/>
            <sz val="9"/>
            <color indexed="81"/>
            <rFont val="Tahoma"/>
            <family val="2"/>
          </rPr>
          <t>TRANSFERENCIA ELECTRONICA, PAGO EN EFECTIVO O EXPEDICION DE CHEQUE</t>
        </r>
      </text>
    </comment>
  </commentList>
</comments>
</file>

<file path=xl/comments20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DDCB46D-8E95-488E-84D6-D15274001C71}">
      <text>
        <r>
          <rPr>
            <b/>
            <sz val="9"/>
            <color indexed="81"/>
            <rFont val="Tahoma"/>
            <family val="2"/>
          </rPr>
          <t>TRANSFERENCIA ELECTRONICA, PAGO EN EFECTIVO O EXPEDICION DE CHEQUE</t>
        </r>
      </text>
    </comment>
  </commentList>
</comments>
</file>

<file path=xl/comments21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1AF9861-52F8-4194-A004-D928C7668DE3}">
      <text>
        <r>
          <rPr>
            <b/>
            <sz val="9"/>
            <color indexed="81"/>
            <rFont val="Tahoma"/>
            <family val="2"/>
          </rPr>
          <t>TRANSFERENCIA ELECTRONICA, PAGO EN EFECTIVO O EXPEDICION DE CHEQUE</t>
        </r>
      </text>
    </comment>
  </commentList>
</comments>
</file>

<file path=xl/comments21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EA74E32-98B3-4455-B5E0-A3FCC2F6C667}">
      <text>
        <r>
          <rPr>
            <b/>
            <sz val="9"/>
            <color indexed="81"/>
            <rFont val="Tahoma"/>
            <family val="2"/>
          </rPr>
          <t>TRANSFERENCIA ELECTRONICA, PAGO EN EFECTIVO O EXPEDICION DE CHEQUE</t>
        </r>
      </text>
    </comment>
  </commentList>
</comments>
</file>

<file path=xl/comments21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8C3D124-C525-4BDD-8582-AA9D92ADC454}">
      <text>
        <r>
          <rPr>
            <b/>
            <sz val="9"/>
            <color indexed="81"/>
            <rFont val="Tahoma"/>
            <family val="2"/>
          </rPr>
          <t>TRANSFERENCIA ELECTRONICA, PAGO EN EFECTIVO O EXPEDICION DE CHEQUE</t>
        </r>
      </text>
    </comment>
  </commentList>
</comments>
</file>

<file path=xl/comments21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0575C33-B145-4F0D-A954-43378BF47592}">
      <text>
        <r>
          <rPr>
            <b/>
            <sz val="9"/>
            <color indexed="81"/>
            <rFont val="Tahoma"/>
            <family val="2"/>
          </rPr>
          <t>TRANSFERENCIA ELECTRONICA, PAGO EN EFECTIVO O EXPEDICION DE CHEQUE</t>
        </r>
      </text>
    </comment>
  </commentList>
</comments>
</file>

<file path=xl/comments21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F376A08-BF51-4297-86D9-FF4FAA0D3AB8}">
      <text>
        <r>
          <rPr>
            <b/>
            <sz val="9"/>
            <color indexed="81"/>
            <rFont val="Tahoma"/>
            <family val="2"/>
          </rPr>
          <t>TRANSFERENCIA ELECTRONICA, PAGO EN EFECTIVO O EXPEDICION DE CHEQUE</t>
        </r>
      </text>
    </comment>
  </commentList>
</comments>
</file>

<file path=xl/comments21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F2417DC-098B-42E4-A0E6-032329BA759E}">
      <text>
        <r>
          <rPr>
            <b/>
            <sz val="9"/>
            <color indexed="81"/>
            <rFont val="Tahoma"/>
            <family val="2"/>
          </rPr>
          <t>TRANSFERENCIA ELECTRONICA, PAGO EN EFECTIVO O EXPEDICION DE CHEQUE</t>
        </r>
      </text>
    </comment>
  </commentList>
</comments>
</file>

<file path=xl/comments21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C8676D9-972B-4D7B-9E33-B02EBCBD407D}">
      <text>
        <r>
          <rPr>
            <b/>
            <sz val="9"/>
            <color indexed="81"/>
            <rFont val="Tahoma"/>
            <family val="2"/>
          </rPr>
          <t>TRANSFERENCIA ELECTRONICA, PAGO EN EFECTIVO O EXPEDICION DE CHEQUE</t>
        </r>
      </text>
    </comment>
  </commentList>
</comments>
</file>

<file path=xl/comments21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5003C11-6D91-4BBE-9050-4982E5AF8AD3}">
      <text>
        <r>
          <rPr>
            <b/>
            <sz val="9"/>
            <color indexed="81"/>
            <rFont val="Tahoma"/>
            <family val="2"/>
          </rPr>
          <t>TRANSFERENCIA ELECTRONICA, PAGO EN EFECTIVO O EXPEDICION DE CHEQUE</t>
        </r>
      </text>
    </comment>
  </commentList>
</comments>
</file>

<file path=xl/comments21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73F2C4F-0819-4254-ABA2-E379C4A43E4E}">
      <text>
        <r>
          <rPr>
            <b/>
            <sz val="9"/>
            <color indexed="81"/>
            <rFont val="Tahoma"/>
            <family val="2"/>
          </rPr>
          <t>TRANSFERENCIA ELECTRONICA, PAGO EN EFECTIVO O EXPEDICION DE CHEQUE</t>
        </r>
      </text>
    </comment>
  </commentList>
</comments>
</file>

<file path=xl/comments21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7266CA2-928F-4741-931C-45B92C6B31AB}">
      <text>
        <r>
          <rPr>
            <b/>
            <sz val="9"/>
            <color indexed="81"/>
            <rFont val="Tahoma"/>
            <family val="2"/>
          </rPr>
          <t>TRANSFERENCIA ELECTRONICA, PAGO EN EFECTIVO O EXPEDICION DE CHEQUE</t>
        </r>
      </text>
    </comment>
  </commentList>
</comments>
</file>

<file path=xl/comments22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4A8A809-9C16-43FB-957C-3A986CA24E50}">
      <text>
        <r>
          <rPr>
            <b/>
            <sz val="9"/>
            <color indexed="81"/>
            <rFont val="Tahoma"/>
            <family val="2"/>
          </rPr>
          <t>TRANSFERENCIA ELECTRONICA, PAGO EN EFECTIVO O EXPEDICION DE CHEQUE</t>
        </r>
      </text>
    </comment>
  </commentList>
</comments>
</file>

<file path=xl/comments22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3C9E4AB-9616-4721-90E4-17E59D6FE1D9}">
      <text>
        <r>
          <rPr>
            <b/>
            <sz val="9"/>
            <color indexed="81"/>
            <rFont val="Tahoma"/>
            <family val="2"/>
          </rPr>
          <t>TRANSFERENCIA ELECTRONICA, PAGO EN EFECTIVO O EXPEDICION DE CHEQUE</t>
        </r>
      </text>
    </comment>
  </commentList>
</comments>
</file>

<file path=xl/comments22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11BB6A8-109F-48CD-AA07-0CCAF1F33F6F}">
      <text>
        <r>
          <rPr>
            <b/>
            <sz val="9"/>
            <color indexed="81"/>
            <rFont val="Tahoma"/>
            <family val="2"/>
          </rPr>
          <t>TRANSFERENCIA ELECTRONICA, PAGO EN EFECTIVO O EXPEDICION DE CHEQUE</t>
        </r>
      </text>
    </comment>
  </commentList>
</comments>
</file>

<file path=xl/comments22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3A91487-DCB2-4387-B4D0-4CEC313658A6}">
      <text>
        <r>
          <rPr>
            <b/>
            <sz val="9"/>
            <color indexed="81"/>
            <rFont val="Tahoma"/>
            <family val="2"/>
          </rPr>
          <t>TRANSFERENCIA ELECTRONICA, PAGO EN EFECTIVO O EXPEDICION DE CHEQUE</t>
        </r>
      </text>
    </comment>
  </commentList>
</comments>
</file>

<file path=xl/comments22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018BC88-CF76-46E7-A523-0091B99256EB}">
      <text>
        <r>
          <rPr>
            <b/>
            <sz val="9"/>
            <color indexed="81"/>
            <rFont val="Tahoma"/>
            <family val="2"/>
          </rPr>
          <t>TRANSFERENCIA ELECTRONICA, PAGO EN EFECTIVO O EXPEDICION DE CHEQUE</t>
        </r>
      </text>
    </comment>
  </commentList>
</comments>
</file>

<file path=xl/comments22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864BD6E-C22E-45E1-821A-E9D39474EA4D}">
      <text>
        <r>
          <rPr>
            <b/>
            <sz val="9"/>
            <color indexed="81"/>
            <rFont val="Tahoma"/>
            <family val="2"/>
          </rPr>
          <t>TRANSFERENCIA ELECTRONICA, PAGO EN EFECTIVO O EXPEDICION DE CHEQUE</t>
        </r>
      </text>
    </comment>
  </commentList>
</comments>
</file>

<file path=xl/comments22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29B6C2C-0B15-4B5F-9A78-40AB41C52093}">
      <text>
        <r>
          <rPr>
            <b/>
            <sz val="9"/>
            <color indexed="81"/>
            <rFont val="Tahoma"/>
            <family val="2"/>
          </rPr>
          <t>TRANSFERENCIA ELECTRONICA, PAGO EN EFECTIVO O EXPEDICION DE CHEQUE</t>
        </r>
      </text>
    </comment>
  </commentList>
</comments>
</file>

<file path=xl/comments22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09FDD0A-1F82-4011-A14F-50454D9DA6F7}">
      <text>
        <r>
          <rPr>
            <b/>
            <sz val="9"/>
            <color indexed="81"/>
            <rFont val="Tahoma"/>
            <family val="2"/>
          </rPr>
          <t>TRANSFERENCIA ELECTRONICA, PAGO EN EFECTIVO O EXPEDICION DE CHEQUE</t>
        </r>
      </text>
    </comment>
  </commentList>
</comments>
</file>

<file path=xl/comments22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95FB502-0029-4127-8C56-3797AD198CCB}">
      <text>
        <r>
          <rPr>
            <b/>
            <sz val="9"/>
            <color indexed="81"/>
            <rFont val="Tahoma"/>
            <family val="2"/>
          </rPr>
          <t>TRANSFERENCIA ELECTRONICA, PAGO EN EFECTIVO O EXPEDICION DE CHEQUE</t>
        </r>
      </text>
    </comment>
  </commentList>
</comments>
</file>

<file path=xl/comments22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A298439-71E5-49A6-B28A-455D781BB49D}">
      <text>
        <r>
          <rPr>
            <b/>
            <sz val="9"/>
            <color indexed="81"/>
            <rFont val="Tahoma"/>
            <family val="2"/>
          </rPr>
          <t>TRANSFERENCIA ELECTRONICA, PAGO EN EFECTIVO O EXPEDICION DE CHEQUE</t>
        </r>
      </text>
    </comment>
  </commentList>
</comments>
</file>

<file path=xl/comments23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9677195-F319-434F-8C01-BC5D9B540483}">
      <text>
        <r>
          <rPr>
            <b/>
            <sz val="9"/>
            <color indexed="81"/>
            <rFont val="Tahoma"/>
            <family val="2"/>
          </rPr>
          <t>TRANSFERENCIA ELECTRONICA, PAGO EN EFECTIVO O EXPEDICION DE CHEQUE</t>
        </r>
      </text>
    </comment>
  </commentList>
</comments>
</file>

<file path=xl/comments23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7C1E42C-8EBB-45A6-A833-04C62E6A79E8}">
      <text>
        <r>
          <rPr>
            <b/>
            <sz val="9"/>
            <color indexed="81"/>
            <rFont val="Tahoma"/>
            <family val="2"/>
          </rPr>
          <t>TRANSFERENCIA ELECTRONICA, PAGO EN EFECTIVO O EXPEDICION DE CHEQUE</t>
        </r>
      </text>
    </comment>
  </commentList>
</comments>
</file>

<file path=xl/comments23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E2EE216-07BE-4DE3-85E3-7B78DACD81A0}">
      <text>
        <r>
          <rPr>
            <b/>
            <sz val="9"/>
            <color indexed="81"/>
            <rFont val="Tahoma"/>
            <family val="2"/>
          </rPr>
          <t>TRANSFERENCIA ELECTRONICA, PAGO EN EFECTIVO O EXPEDICION DE CHEQUE</t>
        </r>
      </text>
    </comment>
  </commentList>
</comments>
</file>

<file path=xl/comments23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005158C-CF06-41A3-BFBC-D169F16E3359}">
      <text>
        <r>
          <rPr>
            <b/>
            <sz val="9"/>
            <color indexed="81"/>
            <rFont val="Tahoma"/>
            <family val="2"/>
          </rPr>
          <t>TRANSFERENCIA ELECTRONICA, PAGO EN EFECTIVO O EXPEDICION DE CHEQUE</t>
        </r>
      </text>
    </comment>
  </commentList>
</comments>
</file>

<file path=xl/comments23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38E627E-C099-4F58-9B02-532538C13D7C}">
      <text>
        <r>
          <rPr>
            <b/>
            <sz val="9"/>
            <color indexed="81"/>
            <rFont val="Tahoma"/>
            <family val="2"/>
          </rPr>
          <t>TRANSFERENCIA ELECTRONICA, PAGO EN EFECTIVO O EXPEDICION DE CHEQUE</t>
        </r>
      </text>
    </comment>
  </commentList>
</comments>
</file>

<file path=xl/comments23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CBD28D7-3C25-42B2-AF56-A02938317922}">
      <text>
        <r>
          <rPr>
            <b/>
            <sz val="9"/>
            <color indexed="81"/>
            <rFont val="Tahoma"/>
            <family val="2"/>
          </rPr>
          <t>TRANSFERENCIA ELECTRONICA, PAGO EN EFECTIVO O EXPEDICION DE CHEQUE</t>
        </r>
      </text>
    </comment>
  </commentList>
</comments>
</file>

<file path=xl/comments23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314D1AB-78A2-47F2-A1F5-8FC5EF80D7AB}">
      <text>
        <r>
          <rPr>
            <b/>
            <sz val="9"/>
            <color indexed="81"/>
            <rFont val="Tahoma"/>
            <family val="2"/>
          </rPr>
          <t>TRANSFERENCIA ELECTRONICA, PAGO EN EFECTIVO O EXPEDICION DE CHEQUE</t>
        </r>
      </text>
    </comment>
  </commentList>
</comments>
</file>

<file path=xl/comments23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8391629-A563-442D-8A51-9BB82BDD39B0}">
      <text>
        <r>
          <rPr>
            <b/>
            <sz val="9"/>
            <color indexed="81"/>
            <rFont val="Tahoma"/>
            <family val="2"/>
          </rPr>
          <t>TRANSFERENCIA ELECTRONICA, PAGO EN EFECTIVO O EXPEDICION DE CHEQUE</t>
        </r>
      </text>
    </comment>
  </commentList>
</comments>
</file>

<file path=xl/comments23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87B75FC-8747-43BF-9342-5993C2C6BC6E}">
      <text>
        <r>
          <rPr>
            <b/>
            <sz val="9"/>
            <color indexed="81"/>
            <rFont val="Tahoma"/>
            <family val="2"/>
          </rPr>
          <t>TRANSFERENCIA ELECTRONICA, PAGO EN EFECTIVO O EXPEDICION DE CHEQUE</t>
        </r>
      </text>
    </comment>
  </commentList>
</comments>
</file>

<file path=xl/comments23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1152ADE-E342-45CF-AEC1-48903C84B164}">
      <text>
        <r>
          <rPr>
            <b/>
            <sz val="9"/>
            <color indexed="81"/>
            <rFont val="Tahoma"/>
            <family val="2"/>
          </rPr>
          <t>TRANSFERENCIA ELECTRONICA, PAGO EN EFECTIVO O EXPEDICION DE CHEQUE</t>
        </r>
      </text>
    </comment>
  </commentList>
</comments>
</file>

<file path=xl/comments24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0394EA9-6732-49F0-99D2-894FACA132AB}">
      <text>
        <r>
          <rPr>
            <b/>
            <sz val="9"/>
            <color indexed="81"/>
            <rFont val="Tahoma"/>
            <family val="2"/>
          </rPr>
          <t>TRANSFERENCIA ELECTRONICA, PAGO EN EFECTIVO O EXPEDICION DE CHEQUE</t>
        </r>
      </text>
    </comment>
  </commentList>
</comments>
</file>

<file path=xl/comments24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90AD3EB-A87A-4973-9787-79AE46EE2FA1}">
      <text>
        <r>
          <rPr>
            <b/>
            <sz val="9"/>
            <color indexed="81"/>
            <rFont val="Tahoma"/>
            <family val="2"/>
          </rPr>
          <t>TRANSFERENCIA ELECTRONICA, PAGO EN EFECTIVO O EXPEDICION DE CHEQUE</t>
        </r>
      </text>
    </comment>
  </commentList>
</comments>
</file>

<file path=xl/comments24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77BBFDE-717B-408E-B707-C1D5033E9796}">
      <text>
        <r>
          <rPr>
            <b/>
            <sz val="9"/>
            <color indexed="81"/>
            <rFont val="Tahoma"/>
            <family val="2"/>
          </rPr>
          <t>TRANSFERENCIA ELECTRONICA, PAGO EN EFECTIVO O EXPEDICION DE CHEQUE</t>
        </r>
      </text>
    </comment>
  </commentList>
</comments>
</file>

<file path=xl/comments24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3F89712-CD17-49FA-9A0A-6CBAAB078124}">
      <text>
        <r>
          <rPr>
            <b/>
            <sz val="9"/>
            <color indexed="81"/>
            <rFont val="Tahoma"/>
            <family val="2"/>
          </rPr>
          <t>TRANSFERENCIA ELECTRONICA, PAGO EN EFECTIVO O EXPEDICION DE CHEQUE</t>
        </r>
      </text>
    </comment>
  </commentList>
</comments>
</file>

<file path=xl/comments24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83C3F08-8A39-4903-8DA4-2DEEC484BBC2}">
      <text>
        <r>
          <rPr>
            <b/>
            <sz val="9"/>
            <color indexed="81"/>
            <rFont val="Tahoma"/>
            <family val="2"/>
          </rPr>
          <t>TRANSFERENCIA ELECTRONICA, PAGO EN EFECTIVO O EXPEDICION DE CHEQUE</t>
        </r>
      </text>
    </comment>
  </commentList>
</comments>
</file>

<file path=xl/comments24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B8CF4BA-E652-4D73-915A-CE3C81053FEE}">
      <text>
        <r>
          <rPr>
            <b/>
            <sz val="9"/>
            <color indexed="81"/>
            <rFont val="Tahoma"/>
            <family val="2"/>
          </rPr>
          <t>TRANSFERENCIA ELECTRONICA, PAGO EN EFECTIVO O EXPEDICION DE CHEQUE</t>
        </r>
      </text>
    </comment>
  </commentList>
</comments>
</file>

<file path=xl/comments24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A5E639A-D618-4403-99DD-AD6FD0866621}">
      <text>
        <r>
          <rPr>
            <b/>
            <sz val="9"/>
            <color indexed="81"/>
            <rFont val="Tahoma"/>
            <family val="2"/>
          </rPr>
          <t>TRANSFERENCIA ELECTRONICA, PAGO EN EFECTIVO O EXPEDICION DE CHEQUE</t>
        </r>
      </text>
    </comment>
  </commentList>
</comments>
</file>

<file path=xl/comments24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62A333F-D057-49BE-88D4-7B18A05AD926}">
      <text>
        <r>
          <rPr>
            <b/>
            <sz val="9"/>
            <color indexed="81"/>
            <rFont val="Tahoma"/>
            <family val="2"/>
          </rPr>
          <t>TRANSFERENCIA ELECTRONICA, PAGO EN EFECTIVO O EXPEDICION DE CHEQUE</t>
        </r>
      </text>
    </comment>
  </commentList>
</comments>
</file>

<file path=xl/comments24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2042F38-4430-4ED0-8920-AC36C8CF3F15}">
      <text>
        <r>
          <rPr>
            <b/>
            <sz val="9"/>
            <color indexed="81"/>
            <rFont val="Tahoma"/>
            <family val="2"/>
          </rPr>
          <t>TRANSFERENCIA ELECTRONICA, PAGO EN EFECTIVO O EXPEDICION DE CHEQUE</t>
        </r>
      </text>
    </comment>
  </commentList>
</comments>
</file>

<file path=xl/comments24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8D4BADB-BCA9-43B7-B1C4-07B7D776FA02}">
      <text>
        <r>
          <rPr>
            <b/>
            <sz val="9"/>
            <color indexed="81"/>
            <rFont val="Tahoma"/>
            <family val="2"/>
          </rPr>
          <t>TRANSFERENCIA ELECTRONICA, PAGO EN EFECTIVO O EXPEDICION DE CHEQUE</t>
        </r>
      </text>
    </comment>
  </commentList>
</comments>
</file>

<file path=xl/comments25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A149F68-A0AC-4B2F-82E6-476E30609649}">
      <text>
        <r>
          <rPr>
            <b/>
            <sz val="9"/>
            <color indexed="81"/>
            <rFont val="Tahoma"/>
            <family val="2"/>
          </rPr>
          <t>TRANSFERENCIA ELECTRONICA, PAGO EN EFECTIVO O EXPEDICION DE CHEQUE</t>
        </r>
      </text>
    </comment>
  </commentList>
</comments>
</file>

<file path=xl/comments25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B76292D-16AE-44E7-8620-82B233062D2A}">
      <text>
        <r>
          <rPr>
            <b/>
            <sz val="9"/>
            <color indexed="81"/>
            <rFont val="Tahoma"/>
            <family val="2"/>
          </rPr>
          <t>TRANSFERENCIA ELECTRONICA, PAGO EN EFECTIVO O EXPEDICION DE CHEQUE</t>
        </r>
      </text>
    </comment>
  </commentList>
</comments>
</file>

<file path=xl/comments25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5D52225-5E36-4799-B81E-D24EC296AB2E}">
      <text>
        <r>
          <rPr>
            <b/>
            <sz val="9"/>
            <color indexed="81"/>
            <rFont val="Tahoma"/>
            <family val="2"/>
          </rPr>
          <t>TRANSFERENCIA ELECTRONICA, PAGO EN EFECTIVO O EXPEDICION DE CHEQUE</t>
        </r>
      </text>
    </comment>
  </commentList>
</comments>
</file>

<file path=xl/comments25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C3CFE7D-94DF-4B32-AEB8-EC3EE201071D}">
      <text>
        <r>
          <rPr>
            <b/>
            <sz val="9"/>
            <color indexed="81"/>
            <rFont val="Tahoma"/>
            <family val="2"/>
          </rPr>
          <t>TRANSFERENCIA ELECTRONICA, PAGO EN EFECTIVO O EXPEDICION DE CHEQUE</t>
        </r>
      </text>
    </comment>
  </commentList>
</comments>
</file>

<file path=xl/comments25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2EB38F1-FD88-4459-B847-7A66EF3A91EB}">
      <text>
        <r>
          <rPr>
            <b/>
            <sz val="9"/>
            <color indexed="81"/>
            <rFont val="Tahoma"/>
            <family val="2"/>
          </rPr>
          <t>TRANSFERENCIA ELECTRONICA, PAGO EN EFECTIVO O EXPEDICION DE CHEQUE</t>
        </r>
      </text>
    </comment>
  </commentList>
</comments>
</file>

<file path=xl/comments25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BB2D7B4-2827-4ED7-9A2E-FFB6919ACC3E}">
      <text>
        <r>
          <rPr>
            <b/>
            <sz val="9"/>
            <color indexed="81"/>
            <rFont val="Tahoma"/>
            <family val="2"/>
          </rPr>
          <t>TRANSFERENCIA ELECTRONICA, PAGO EN EFECTIVO O EXPEDICION DE CHEQUE</t>
        </r>
      </text>
    </comment>
  </commentList>
</comments>
</file>

<file path=xl/comments25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7300D0A-230C-409E-8F07-6CB6FB741069}">
      <text>
        <r>
          <rPr>
            <b/>
            <sz val="9"/>
            <color indexed="81"/>
            <rFont val="Tahoma"/>
            <family val="2"/>
          </rPr>
          <t>TRANSFERENCIA ELECTRONICA, PAGO EN EFECTIVO O EXPEDICION DE CHEQUE</t>
        </r>
      </text>
    </comment>
  </commentList>
</comments>
</file>

<file path=xl/comments25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104C0A8-5602-4096-A10B-59418EEB7B14}">
      <text>
        <r>
          <rPr>
            <b/>
            <sz val="9"/>
            <color indexed="81"/>
            <rFont val="Tahoma"/>
            <family val="2"/>
          </rPr>
          <t>TRANSFERENCIA ELECTRONICA, PAGO EN EFECTIVO O EXPEDICION DE CHEQUE</t>
        </r>
      </text>
    </comment>
  </commentList>
</comments>
</file>

<file path=xl/comments25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C94166D-A23D-426B-95D4-6822E123B3B0}">
      <text>
        <r>
          <rPr>
            <b/>
            <sz val="9"/>
            <color indexed="81"/>
            <rFont val="Tahoma"/>
            <family val="2"/>
          </rPr>
          <t>TRANSFERENCIA ELECTRONICA, PAGO EN EFECTIVO O EXPEDICION DE CHEQUE</t>
        </r>
      </text>
    </comment>
  </commentList>
</comments>
</file>

<file path=xl/comments25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47612E0-C9CB-4C7A-9FA3-BC6C601F8289}">
      <text>
        <r>
          <rPr>
            <b/>
            <sz val="9"/>
            <color indexed="81"/>
            <rFont val="Tahoma"/>
            <family val="2"/>
          </rPr>
          <t>TRANSFERENCIA ELECTRONICA, PAGO EN EFECTIVO O EXPEDICION DE CHEQUE</t>
        </r>
      </text>
    </comment>
  </commentList>
</comments>
</file>

<file path=xl/comments26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59971E5-DBFA-4739-8E86-1C54207ACF23}">
      <text>
        <r>
          <rPr>
            <b/>
            <sz val="9"/>
            <color indexed="81"/>
            <rFont val="Tahoma"/>
            <family val="2"/>
          </rPr>
          <t>TRANSFERENCIA ELECTRONICA, PAGO EN EFECTIVO O EXPEDICION DE CHEQUE</t>
        </r>
      </text>
    </comment>
  </commentList>
</comments>
</file>

<file path=xl/comments26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9A8CF74-94B3-4824-87DA-80AA03929E27}">
      <text>
        <r>
          <rPr>
            <b/>
            <sz val="9"/>
            <color indexed="81"/>
            <rFont val="Tahoma"/>
            <family val="2"/>
          </rPr>
          <t>TRANSFERENCIA ELECTRONICA, PAGO EN EFECTIVO O EXPEDICION DE CHEQUE</t>
        </r>
      </text>
    </comment>
  </commentList>
</comments>
</file>

<file path=xl/comments26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21C9ADF-B017-4F03-B78B-B226BD3285BE}">
      <text>
        <r>
          <rPr>
            <b/>
            <sz val="9"/>
            <color indexed="81"/>
            <rFont val="Tahoma"/>
            <family val="2"/>
          </rPr>
          <t>TRANSFERENCIA ELECTRONICA, PAGO EN EFECTIVO O EXPEDICION DE CHEQUE</t>
        </r>
      </text>
    </comment>
  </commentList>
</comments>
</file>

<file path=xl/comments26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5F7C723-613B-4184-A635-4CA075CA78EE}">
      <text>
        <r>
          <rPr>
            <b/>
            <sz val="9"/>
            <color indexed="81"/>
            <rFont val="Tahoma"/>
            <family val="2"/>
          </rPr>
          <t>TRANSFERENCIA ELECTRONICA, PAGO EN EFECTIVO O EXPEDICION DE CHEQUE</t>
        </r>
      </text>
    </comment>
  </commentList>
</comments>
</file>

<file path=xl/comments26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01D85A6-772D-47E9-977D-D07A53DCBCB5}">
      <text>
        <r>
          <rPr>
            <b/>
            <sz val="9"/>
            <color indexed="81"/>
            <rFont val="Tahoma"/>
            <family val="2"/>
          </rPr>
          <t>TRANSFERENCIA ELECTRONICA, PAGO EN EFECTIVO O EXPEDICION DE CHEQUE</t>
        </r>
      </text>
    </comment>
  </commentList>
</comments>
</file>

<file path=xl/comments26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94AB8D8-6A85-4D29-9581-362FC8AD1F39}">
      <text>
        <r>
          <rPr>
            <b/>
            <sz val="9"/>
            <color indexed="81"/>
            <rFont val="Tahoma"/>
            <family val="2"/>
          </rPr>
          <t>TRANSFERENCIA ELECTRONICA, PAGO EN EFECTIVO O EXPEDICION DE CHEQUE</t>
        </r>
      </text>
    </comment>
  </commentList>
</comments>
</file>

<file path=xl/comments26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C8AA0E2-F533-430E-8BC0-39E11A36A9CE}">
      <text>
        <r>
          <rPr>
            <b/>
            <sz val="9"/>
            <color indexed="81"/>
            <rFont val="Tahoma"/>
            <family val="2"/>
          </rPr>
          <t>TRANSFERENCIA ELECTRONICA, PAGO EN EFECTIVO O EXPEDICION DE CHEQUE</t>
        </r>
      </text>
    </comment>
  </commentList>
</comments>
</file>

<file path=xl/comments26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31863FD-4C32-4548-95ED-14311B09C452}">
      <text>
        <r>
          <rPr>
            <b/>
            <sz val="9"/>
            <color indexed="81"/>
            <rFont val="Tahoma"/>
            <family val="2"/>
          </rPr>
          <t>TRANSFERENCIA ELECTRONICA, PAGO EN EFECTIVO O EXPEDICION DE CHEQUE</t>
        </r>
      </text>
    </comment>
  </commentList>
</comments>
</file>

<file path=xl/comments26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06D13E7-4F02-46FD-B3C8-DF498166A690}">
      <text>
        <r>
          <rPr>
            <b/>
            <sz val="9"/>
            <color indexed="81"/>
            <rFont val="Tahoma"/>
            <family val="2"/>
          </rPr>
          <t>TRANSFERENCIA ELECTRONICA, PAGO EN EFECTIVO O EXPEDICION DE CHEQUE</t>
        </r>
      </text>
    </comment>
  </commentList>
</comments>
</file>

<file path=xl/comments26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7A78A93-6299-4E7B-92C7-B316CFFBDD86}">
      <text>
        <r>
          <rPr>
            <b/>
            <sz val="9"/>
            <color indexed="81"/>
            <rFont val="Tahoma"/>
            <family val="2"/>
          </rPr>
          <t>TRANSFERENCIA ELECTRONICA, PAGO EN EFECTIVO O EXPEDICION DE CHEQUE</t>
        </r>
      </text>
    </comment>
  </commentList>
</comments>
</file>

<file path=xl/comments27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DB7DAC3-9663-4B7A-89FC-03B244704D22}">
      <text>
        <r>
          <rPr>
            <b/>
            <sz val="9"/>
            <color indexed="81"/>
            <rFont val="Tahoma"/>
            <family val="2"/>
          </rPr>
          <t>TRANSFERENCIA ELECTRONICA, PAGO EN EFECTIVO O EXPEDICION DE CHEQUE</t>
        </r>
      </text>
    </comment>
  </commentList>
</comments>
</file>

<file path=xl/comments27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BA80C2E-41A2-40C9-949B-E556DA36F775}">
      <text>
        <r>
          <rPr>
            <b/>
            <sz val="9"/>
            <color indexed="81"/>
            <rFont val="Tahoma"/>
            <family val="2"/>
          </rPr>
          <t>TRANSFERENCIA ELECTRONICA, PAGO EN EFECTIVO O EXPEDICION DE CHEQUE</t>
        </r>
      </text>
    </comment>
  </commentList>
</comments>
</file>

<file path=xl/comments27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1DA498F-209C-44BD-9C24-1D9A09D0746D}">
      <text>
        <r>
          <rPr>
            <b/>
            <sz val="9"/>
            <color indexed="81"/>
            <rFont val="Tahoma"/>
            <family val="2"/>
          </rPr>
          <t>TRANSFERENCIA ELECTRONICA, PAGO EN EFECTIVO O EXPEDICION DE CHEQUE</t>
        </r>
      </text>
    </comment>
  </commentList>
</comments>
</file>

<file path=xl/comments27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286C238-9736-4D50-B8DC-1A9AA5C60F9B}">
      <text>
        <r>
          <rPr>
            <b/>
            <sz val="9"/>
            <color indexed="81"/>
            <rFont val="Tahoma"/>
            <family val="2"/>
          </rPr>
          <t>TRANSFERENCIA ELECTRONICA, PAGO EN EFECTIVO O EXPEDICION DE CHEQUE</t>
        </r>
      </text>
    </comment>
  </commentList>
</comments>
</file>

<file path=xl/comments27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6F7F3F4-93BE-4BFD-B868-2998A22DDF80}">
      <text>
        <r>
          <rPr>
            <b/>
            <sz val="9"/>
            <color indexed="81"/>
            <rFont val="Tahoma"/>
            <family val="2"/>
          </rPr>
          <t>TRANSFERENCIA ELECTRONICA, PAGO EN EFECTIVO O EXPEDICION DE CHEQUE</t>
        </r>
      </text>
    </comment>
  </commentList>
</comments>
</file>

<file path=xl/comments27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012CCAE-481F-45C0-850D-F330FBD29E58}">
      <text>
        <r>
          <rPr>
            <b/>
            <sz val="9"/>
            <color indexed="81"/>
            <rFont val="Tahoma"/>
            <family val="2"/>
          </rPr>
          <t>TRANSFERENCIA ELECTRONICA, PAGO EN EFECTIVO O EXPEDICION DE CHEQUE</t>
        </r>
      </text>
    </comment>
  </commentList>
</comments>
</file>

<file path=xl/comments27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040175F-B18F-4CB3-8C1E-AE354298401D}">
      <text>
        <r>
          <rPr>
            <b/>
            <sz val="9"/>
            <color indexed="81"/>
            <rFont val="Tahoma"/>
            <family val="2"/>
          </rPr>
          <t>TRANSFERENCIA ELECTRONICA, PAGO EN EFECTIVO O EXPEDICION DE CHEQUE</t>
        </r>
      </text>
    </comment>
  </commentList>
</comments>
</file>

<file path=xl/comments27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8227607-3207-4E49-B7AB-73D63D0F0F6D}">
      <text>
        <r>
          <rPr>
            <b/>
            <sz val="9"/>
            <color indexed="81"/>
            <rFont val="Tahoma"/>
            <family val="2"/>
          </rPr>
          <t>TRANSFERENCIA ELECTRONICA, PAGO EN EFECTIVO O EXPEDICION DE CHEQUE</t>
        </r>
      </text>
    </comment>
  </commentList>
</comments>
</file>

<file path=xl/comments27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466627B-15AD-4092-98D8-32AAC042010F}">
      <text>
        <r>
          <rPr>
            <b/>
            <sz val="9"/>
            <color indexed="81"/>
            <rFont val="Tahoma"/>
            <family val="2"/>
          </rPr>
          <t>TRANSFERENCIA ELECTRONICA, PAGO EN EFECTIVO O EXPEDICION DE CHEQUE</t>
        </r>
      </text>
    </comment>
  </commentList>
</comments>
</file>

<file path=xl/comments27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6CBC83F-9DFA-4AF0-A3A1-07D4C753422F}">
      <text>
        <r>
          <rPr>
            <b/>
            <sz val="9"/>
            <color indexed="81"/>
            <rFont val="Tahoma"/>
            <family val="2"/>
          </rPr>
          <t>TRANSFERENCIA ELECTRONICA, PAGO EN EFECTIVO O EXPEDICION DE CHEQUE</t>
        </r>
      </text>
    </comment>
  </commentList>
</comments>
</file>

<file path=xl/comments28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F1A41A4-3EF9-45C8-9767-85F8E204D250}">
      <text>
        <r>
          <rPr>
            <b/>
            <sz val="9"/>
            <color indexed="81"/>
            <rFont val="Tahoma"/>
            <family val="2"/>
          </rPr>
          <t>TRANSFERENCIA ELECTRONICA, PAGO EN EFECTIVO O EXPEDICION DE CHEQUE</t>
        </r>
      </text>
    </comment>
  </commentList>
</comments>
</file>

<file path=xl/comments28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A7F65C8-41D9-46A2-9566-19AB52C53ADC}">
      <text>
        <r>
          <rPr>
            <b/>
            <sz val="9"/>
            <color indexed="81"/>
            <rFont val="Tahoma"/>
            <family val="2"/>
          </rPr>
          <t>TRANSFERENCIA ELECTRONICA, PAGO EN EFECTIVO O EXPEDICION DE CHEQUE</t>
        </r>
      </text>
    </comment>
  </commentList>
</comments>
</file>

<file path=xl/comments28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ADA2ADC-B59F-44F1-B1F0-A5E41858EAC4}">
      <text>
        <r>
          <rPr>
            <b/>
            <sz val="9"/>
            <color indexed="81"/>
            <rFont val="Tahoma"/>
            <family val="2"/>
          </rPr>
          <t>TRANSFERENCIA ELECTRONICA, PAGO EN EFECTIVO O EXPEDICION DE CHEQUE</t>
        </r>
      </text>
    </comment>
  </commentList>
</comments>
</file>

<file path=xl/comments28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E4350AF-928A-481A-BD72-D5F6CCF4E93B}">
      <text>
        <r>
          <rPr>
            <b/>
            <sz val="9"/>
            <color indexed="81"/>
            <rFont val="Tahoma"/>
            <family val="2"/>
          </rPr>
          <t>TRANSFERENCIA ELECTRONICA, PAGO EN EFECTIVO O EXPEDICION DE CHEQUE</t>
        </r>
      </text>
    </comment>
  </commentList>
</comments>
</file>

<file path=xl/comments28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777F91F-EA6F-49B3-B4C4-AF968B2C468B}">
      <text>
        <r>
          <rPr>
            <b/>
            <sz val="9"/>
            <color indexed="81"/>
            <rFont val="Tahoma"/>
            <family val="2"/>
          </rPr>
          <t>TRANSFERENCIA ELECTRONICA, PAGO EN EFECTIVO O EXPEDICION DE CHEQUE</t>
        </r>
      </text>
    </comment>
  </commentList>
</comments>
</file>

<file path=xl/comments28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79D2351-6278-4A1A-BE24-83097A99F8B0}">
      <text>
        <r>
          <rPr>
            <b/>
            <sz val="9"/>
            <color indexed="81"/>
            <rFont val="Tahoma"/>
            <family val="2"/>
          </rPr>
          <t>TRANSFERENCIA ELECTRONICA, PAGO EN EFECTIVO O EXPEDICION DE CHEQUE</t>
        </r>
      </text>
    </comment>
  </commentList>
</comments>
</file>

<file path=xl/comments28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A721C72-668E-46CA-B4DB-E47383062C94}">
      <text>
        <r>
          <rPr>
            <b/>
            <sz val="9"/>
            <color indexed="81"/>
            <rFont val="Tahoma"/>
            <family val="2"/>
          </rPr>
          <t>TRANSFERENCIA ELECTRONICA, PAGO EN EFECTIVO O EXPEDICION DE CHEQUE</t>
        </r>
      </text>
    </comment>
  </commentList>
</comments>
</file>

<file path=xl/comments28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C5E39AC-879F-4BC1-842D-6E5200F5D0FF}">
      <text>
        <r>
          <rPr>
            <b/>
            <sz val="9"/>
            <color indexed="81"/>
            <rFont val="Tahoma"/>
            <family val="2"/>
          </rPr>
          <t>TRANSFERENCIA ELECTRONICA, PAGO EN EFECTIVO O EXPEDICION DE CHEQUE</t>
        </r>
      </text>
    </comment>
  </commentList>
</comments>
</file>

<file path=xl/comments28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C444410-BCF1-42D9-B21A-81C0763EA20F}">
      <text>
        <r>
          <rPr>
            <b/>
            <sz val="9"/>
            <color indexed="81"/>
            <rFont val="Tahoma"/>
            <family val="2"/>
          </rPr>
          <t>TRANSFERENCIA ELECTRONICA, PAGO EN EFECTIVO O EXPEDICION DE CHEQUE</t>
        </r>
      </text>
    </comment>
  </commentList>
</comments>
</file>

<file path=xl/comments28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CED4E39-4841-4626-91C0-F0D76894026F}">
      <text>
        <r>
          <rPr>
            <b/>
            <sz val="9"/>
            <color indexed="81"/>
            <rFont val="Tahoma"/>
            <family val="2"/>
          </rPr>
          <t>TRANSFERENCIA ELECTRONICA, PAGO EN EFECTIVO O EXPEDICION DE CHEQUE</t>
        </r>
      </text>
    </comment>
  </commentList>
</comments>
</file>

<file path=xl/comments29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28E970F-FC15-4792-844E-A43CE049AA2C}">
      <text>
        <r>
          <rPr>
            <b/>
            <sz val="9"/>
            <color indexed="81"/>
            <rFont val="Tahoma"/>
            <family val="2"/>
          </rPr>
          <t>TRANSFERENCIA ELECTRONICA, PAGO EN EFECTIVO O EXPEDICION DE CHEQUE</t>
        </r>
      </text>
    </comment>
  </commentList>
</comments>
</file>

<file path=xl/comments29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B9F3D85-E520-467B-A44C-ECBCC9914E70}">
      <text>
        <r>
          <rPr>
            <b/>
            <sz val="9"/>
            <color indexed="81"/>
            <rFont val="Tahoma"/>
            <family val="2"/>
          </rPr>
          <t>TRANSFERENCIA ELECTRONICA, PAGO EN EFECTIVO O EXPEDICION DE CHEQUE</t>
        </r>
      </text>
    </comment>
  </commentList>
</comments>
</file>

<file path=xl/comments29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7CE6BED-B1BE-41B5-BF13-C8832333215D}">
      <text>
        <r>
          <rPr>
            <b/>
            <sz val="9"/>
            <color indexed="81"/>
            <rFont val="Tahoma"/>
            <family val="2"/>
          </rPr>
          <t>TRANSFERENCIA ELECTRONICA, PAGO EN EFECTIVO O EXPEDICION DE CHEQUE</t>
        </r>
      </text>
    </comment>
  </commentList>
</comments>
</file>

<file path=xl/comments29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F3DE201-C143-4874-BFBF-ACCAFBC5DA66}">
      <text>
        <r>
          <rPr>
            <b/>
            <sz val="9"/>
            <color indexed="81"/>
            <rFont val="Tahoma"/>
            <family val="2"/>
          </rPr>
          <t>TRANSFERENCIA ELECTRONICA, PAGO EN EFECTIVO O EXPEDICION DE CHEQUE</t>
        </r>
      </text>
    </comment>
  </commentList>
</comments>
</file>

<file path=xl/comments29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C123EFB-FA5B-487A-A2D4-17C047A3B7CA}">
      <text>
        <r>
          <rPr>
            <b/>
            <sz val="9"/>
            <color indexed="81"/>
            <rFont val="Tahoma"/>
            <family val="2"/>
          </rPr>
          <t>TRANSFERENCIA ELECTRONICA, PAGO EN EFECTIVO O EXPEDICION DE CHEQUE</t>
        </r>
      </text>
    </comment>
  </commentList>
</comments>
</file>

<file path=xl/comments29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5935479-C868-468B-8D44-4504CE4A3F1F}">
      <text>
        <r>
          <rPr>
            <b/>
            <sz val="9"/>
            <color indexed="81"/>
            <rFont val="Tahoma"/>
            <family val="2"/>
          </rPr>
          <t>TRANSFERENCIA ELECTRONICA, PAGO EN EFECTIVO O EXPEDICION DE CHEQUE</t>
        </r>
      </text>
    </comment>
  </commentList>
</comments>
</file>

<file path=xl/comments29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C2AB1EF-F97D-404D-94C6-3EB5E4894E51}">
      <text>
        <r>
          <rPr>
            <b/>
            <sz val="9"/>
            <color indexed="81"/>
            <rFont val="Tahoma"/>
            <family val="2"/>
          </rPr>
          <t>TRANSFERENCIA ELECTRONICA, PAGO EN EFECTIVO O EXPEDICION DE CHEQUE</t>
        </r>
      </text>
    </comment>
  </commentList>
</comments>
</file>

<file path=xl/comments29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11845F8-E90D-4AA7-9CE1-ADC9820FF986}">
      <text>
        <r>
          <rPr>
            <b/>
            <sz val="9"/>
            <color indexed="81"/>
            <rFont val="Tahoma"/>
            <family val="2"/>
          </rPr>
          <t>TRANSFERENCIA ELECTRONICA, PAGO EN EFECTIVO O EXPEDICION DE CHEQUE</t>
        </r>
      </text>
    </comment>
  </commentList>
</comments>
</file>

<file path=xl/comments29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B7E3A7F-284E-4E7A-95CF-95BEF0BDDD3D}">
      <text>
        <r>
          <rPr>
            <b/>
            <sz val="9"/>
            <color indexed="81"/>
            <rFont val="Tahoma"/>
            <family val="2"/>
          </rPr>
          <t>TRANSFERENCIA ELECTRONICA, PAGO EN EFECTIVO O EXPEDICION DE CHEQUE</t>
        </r>
      </text>
    </comment>
  </commentList>
</comments>
</file>

<file path=xl/comments29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2D36269-2C1A-4D94-92D4-00A904534458}">
      <text>
        <r>
          <rPr>
            <b/>
            <sz val="9"/>
            <color indexed="81"/>
            <rFont val="Tahoma"/>
            <family val="2"/>
          </rPr>
          <t>TRANSFERENCIA ELECTRONICA, PAGO EN EFECTIVO O EXPEDICION DE CHEQUE</t>
        </r>
      </text>
    </comment>
  </commentList>
</comments>
</file>

<file path=xl/comments30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38A4346-6811-4A56-96FF-33AD4878C24F}">
      <text>
        <r>
          <rPr>
            <b/>
            <sz val="9"/>
            <color indexed="81"/>
            <rFont val="Tahoma"/>
            <family val="2"/>
          </rPr>
          <t>TRANSFERENCIA ELECTRONICA, PAGO EN EFECTIVO O EXPEDICION DE CHEQUE</t>
        </r>
      </text>
    </comment>
  </commentList>
</comments>
</file>

<file path=xl/comments30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F87D4AE-72B5-462C-919E-1CAAF4D0F9D1}">
      <text>
        <r>
          <rPr>
            <b/>
            <sz val="9"/>
            <color indexed="81"/>
            <rFont val="Tahoma"/>
            <family val="2"/>
          </rPr>
          <t>TRANSFERENCIA ELECTRONICA, PAGO EN EFECTIVO O EXPEDICION DE CHEQUE</t>
        </r>
      </text>
    </comment>
  </commentList>
</comments>
</file>

<file path=xl/comments30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D986EFD-9824-431C-AD65-46C78725761A}">
      <text>
        <r>
          <rPr>
            <b/>
            <sz val="9"/>
            <color indexed="81"/>
            <rFont val="Tahoma"/>
            <family val="2"/>
          </rPr>
          <t>TRANSFERENCIA ELECTRONICA, PAGO EN EFECTIVO O EXPEDICION DE CHEQUE</t>
        </r>
      </text>
    </comment>
  </commentList>
</comments>
</file>

<file path=xl/comments30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8AE7552-FFE9-4382-B7BB-2680BE8BDD5B}">
      <text>
        <r>
          <rPr>
            <b/>
            <sz val="9"/>
            <color indexed="81"/>
            <rFont val="Tahoma"/>
            <family val="2"/>
          </rPr>
          <t>TRANSFERENCIA ELECTRONICA, PAGO EN EFECTIVO O EXPEDICION DE CHEQUE</t>
        </r>
      </text>
    </comment>
  </commentList>
</comments>
</file>

<file path=xl/comments30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52F88B5-E6EB-4407-B871-D54379BCB189}">
      <text>
        <r>
          <rPr>
            <b/>
            <sz val="9"/>
            <color indexed="81"/>
            <rFont val="Tahoma"/>
            <family val="2"/>
          </rPr>
          <t>TRANSFERENCIA ELECTRONICA, PAGO EN EFECTIVO O EXPEDICION DE CHEQUE</t>
        </r>
      </text>
    </comment>
  </commentList>
</comments>
</file>

<file path=xl/comments30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3D8EBDB-C7E1-4BB9-87F5-51943F36CAE6}">
      <text>
        <r>
          <rPr>
            <b/>
            <sz val="9"/>
            <color indexed="81"/>
            <rFont val="Tahoma"/>
            <family val="2"/>
          </rPr>
          <t>TRANSFERENCIA ELECTRONICA, PAGO EN EFECTIVO O EXPEDICION DE CHEQUE</t>
        </r>
      </text>
    </comment>
  </commentList>
</comments>
</file>

<file path=xl/comments30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46424ED-56EE-4D27-9FCE-85F986EAED37}">
      <text>
        <r>
          <rPr>
            <b/>
            <sz val="9"/>
            <color indexed="81"/>
            <rFont val="Tahoma"/>
            <family val="2"/>
          </rPr>
          <t>TRANSFERENCIA ELECTRONICA, PAGO EN EFECTIVO O EXPEDICION DE CHEQUE</t>
        </r>
      </text>
    </comment>
  </commentList>
</comments>
</file>

<file path=xl/comments30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19E0F97-DFD0-491C-A5E8-180C3D325660}">
      <text>
        <r>
          <rPr>
            <b/>
            <sz val="9"/>
            <color indexed="81"/>
            <rFont val="Tahoma"/>
            <family val="2"/>
          </rPr>
          <t>TRANSFERENCIA ELECTRONICA, PAGO EN EFECTIVO O EXPEDICION DE CHEQUE</t>
        </r>
      </text>
    </comment>
  </commentList>
</comments>
</file>

<file path=xl/comments30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3DAA3F1-1721-4FB7-82AA-F28091F6EC11}">
      <text>
        <r>
          <rPr>
            <b/>
            <sz val="9"/>
            <color indexed="81"/>
            <rFont val="Tahoma"/>
            <family val="2"/>
          </rPr>
          <t>TRANSFERENCIA ELECTRONICA, PAGO EN EFECTIVO O EXPEDICION DE CHEQUE</t>
        </r>
      </text>
    </comment>
  </commentList>
</comments>
</file>

<file path=xl/comments30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CDC072D-42E1-4F03-9CDA-8EB5C3735435}">
      <text>
        <r>
          <rPr>
            <b/>
            <sz val="9"/>
            <color indexed="81"/>
            <rFont val="Tahoma"/>
            <family val="2"/>
          </rPr>
          <t>TRANSFERENCIA ELECTRONICA, PAGO EN EFECTIVO O EXPEDICION DE CHEQUE</t>
        </r>
      </text>
    </comment>
  </commentList>
</comments>
</file>

<file path=xl/comments31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D144F94-C1EF-48AD-B49F-BD78E37959C6}">
      <text>
        <r>
          <rPr>
            <b/>
            <sz val="9"/>
            <color indexed="81"/>
            <rFont val="Tahoma"/>
            <family val="2"/>
          </rPr>
          <t>TRANSFERENCIA ELECTRONICA, PAGO EN EFECTIVO O EXPEDICION DE CHEQUE</t>
        </r>
      </text>
    </comment>
  </commentList>
</comments>
</file>

<file path=xl/comments31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F3F2E72-6C93-45B9-84B4-AC0B924C7422}">
      <text>
        <r>
          <rPr>
            <b/>
            <sz val="9"/>
            <color indexed="81"/>
            <rFont val="Tahoma"/>
            <family val="2"/>
          </rPr>
          <t>TRANSFERENCIA ELECTRONICA, PAGO EN EFECTIVO O EXPEDICION DE CHEQUE</t>
        </r>
      </text>
    </comment>
  </commentList>
</comments>
</file>

<file path=xl/comments31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1309D80-8191-4B40-B373-18F002C964EE}">
      <text>
        <r>
          <rPr>
            <b/>
            <sz val="9"/>
            <color indexed="81"/>
            <rFont val="Tahoma"/>
            <family val="2"/>
          </rPr>
          <t>TRANSFERENCIA ELECTRONICA, PAGO EN EFECTIVO O EXPEDICION DE CHEQUE</t>
        </r>
      </text>
    </comment>
  </commentList>
</comments>
</file>

<file path=xl/comments31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AA960DA-A5E8-4B58-9471-5B52385594FD}">
      <text>
        <r>
          <rPr>
            <b/>
            <sz val="9"/>
            <color indexed="81"/>
            <rFont val="Tahoma"/>
            <family val="2"/>
          </rPr>
          <t>TRANSFERENCIA ELECTRONICA, PAGO EN EFECTIVO O EXPEDICION DE CHEQUE</t>
        </r>
      </text>
    </comment>
  </commentList>
</comments>
</file>

<file path=xl/comments31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0F02353-2D3E-4E35-A0DB-32952100FA89}">
      <text>
        <r>
          <rPr>
            <b/>
            <sz val="9"/>
            <color indexed="81"/>
            <rFont val="Tahoma"/>
            <family val="2"/>
          </rPr>
          <t>TRANSFERENCIA ELECTRONICA, PAGO EN EFECTIVO O EXPEDICION DE CHEQUE</t>
        </r>
      </text>
    </comment>
  </commentList>
</comments>
</file>

<file path=xl/comments31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493490C-E335-42AD-B236-260F6A13EEE1}">
      <text>
        <r>
          <rPr>
            <b/>
            <sz val="9"/>
            <color indexed="81"/>
            <rFont val="Tahoma"/>
            <family val="2"/>
          </rPr>
          <t>TRANSFERENCIA ELECTRONICA, PAGO EN EFECTIVO O EXPEDICION DE CHEQUE</t>
        </r>
      </text>
    </comment>
  </commentList>
</comments>
</file>

<file path=xl/comments31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3215AF6-9BE7-4169-A6AD-F5571CE81B8F}">
      <text>
        <r>
          <rPr>
            <b/>
            <sz val="9"/>
            <color indexed="81"/>
            <rFont val="Tahoma"/>
            <family val="2"/>
          </rPr>
          <t>TRANSFERENCIA ELECTRONICA, PAGO EN EFECTIVO O EXPEDICION DE CHEQUE</t>
        </r>
      </text>
    </comment>
  </commentList>
</comments>
</file>

<file path=xl/comments31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4DF02F3-B90D-4C13-8353-AC65A438089C}">
      <text>
        <r>
          <rPr>
            <b/>
            <sz val="9"/>
            <color indexed="81"/>
            <rFont val="Tahoma"/>
            <family val="2"/>
          </rPr>
          <t>TRANSFERENCIA ELECTRONICA, PAGO EN EFECTIVO O EXPEDICION DE CHEQUE</t>
        </r>
      </text>
    </comment>
  </commentList>
</comments>
</file>

<file path=xl/comments31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4F1A04C-111E-43FB-AC12-949D739DF61F}">
      <text>
        <r>
          <rPr>
            <b/>
            <sz val="9"/>
            <color indexed="81"/>
            <rFont val="Tahoma"/>
            <family val="2"/>
          </rPr>
          <t>TRANSFERENCIA ELECTRONICA, PAGO EN EFECTIVO O EXPEDICION DE CHEQUE</t>
        </r>
      </text>
    </comment>
  </commentList>
</comments>
</file>

<file path=xl/comments31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0F2BE32-B7C9-410E-A0B2-082CA022DF9D}">
      <text>
        <r>
          <rPr>
            <b/>
            <sz val="9"/>
            <color indexed="81"/>
            <rFont val="Tahoma"/>
            <family val="2"/>
          </rPr>
          <t>TRANSFERENCIA ELECTRONICA, PAGO EN EFECTIVO O EXPEDICION DE CHEQUE</t>
        </r>
      </text>
    </comment>
  </commentList>
</comments>
</file>

<file path=xl/comments32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50B3AA3-F090-47E3-81A1-22115F2DABA3}">
      <text>
        <r>
          <rPr>
            <b/>
            <sz val="9"/>
            <color indexed="81"/>
            <rFont val="Tahoma"/>
            <family val="2"/>
          </rPr>
          <t>TRANSFERENCIA ELECTRONICA, PAGO EN EFECTIVO O EXPEDICION DE CHEQUE</t>
        </r>
      </text>
    </comment>
  </commentList>
</comments>
</file>

<file path=xl/comments32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FBA4856-3D6B-49D7-A8AC-93122C2ABAB9}">
      <text>
        <r>
          <rPr>
            <b/>
            <sz val="9"/>
            <color indexed="81"/>
            <rFont val="Tahoma"/>
            <family val="2"/>
          </rPr>
          <t>TRANSFERENCIA ELECTRONICA, PAGO EN EFECTIVO O EXPEDICION DE CHEQUE</t>
        </r>
      </text>
    </comment>
  </commentList>
</comments>
</file>

<file path=xl/comments32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66B1DBD-E2DA-4CD3-9E7F-BF7EA39530AD}">
      <text>
        <r>
          <rPr>
            <b/>
            <sz val="9"/>
            <color indexed="81"/>
            <rFont val="Tahoma"/>
            <family val="2"/>
          </rPr>
          <t>TRANSFERENCIA ELECTRONICA, PAGO EN EFECTIVO O EXPEDICION DE CHEQUE</t>
        </r>
      </text>
    </comment>
  </commentList>
</comments>
</file>

<file path=xl/comments32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157C60B-442D-447D-B966-C3B01635283F}">
      <text>
        <r>
          <rPr>
            <b/>
            <sz val="9"/>
            <color indexed="81"/>
            <rFont val="Tahoma"/>
            <family val="2"/>
          </rPr>
          <t>TRANSFERENCIA ELECTRONICA, PAGO EN EFECTIVO O EXPEDICION DE CHEQUE</t>
        </r>
      </text>
    </comment>
  </commentList>
</comments>
</file>

<file path=xl/comments32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82AEFED-8A0E-42E4-9BEE-79953AD6BDAA}">
      <text>
        <r>
          <rPr>
            <b/>
            <sz val="9"/>
            <color indexed="81"/>
            <rFont val="Tahoma"/>
            <family val="2"/>
          </rPr>
          <t>TRANSFERENCIA ELECTRONICA, PAGO EN EFECTIVO O EXPEDICION DE CHEQUE</t>
        </r>
      </text>
    </comment>
  </commentList>
</comments>
</file>

<file path=xl/comments32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3B77578-65BF-427E-9E07-9CF58D467CEE}">
      <text>
        <r>
          <rPr>
            <b/>
            <sz val="9"/>
            <color indexed="81"/>
            <rFont val="Tahoma"/>
            <family val="2"/>
          </rPr>
          <t>TRANSFERENCIA ELECTRONICA, PAGO EN EFECTIVO O EXPEDICION DE CHEQUE</t>
        </r>
      </text>
    </comment>
  </commentList>
</comments>
</file>

<file path=xl/comments32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417DE60-E164-4CA3-B254-6635ADA8C52D}">
      <text>
        <r>
          <rPr>
            <b/>
            <sz val="9"/>
            <color indexed="81"/>
            <rFont val="Tahoma"/>
            <family val="2"/>
          </rPr>
          <t>TRANSFERENCIA ELECTRONICA, PAGO EN EFECTIVO O EXPEDICION DE CHEQUE</t>
        </r>
      </text>
    </comment>
  </commentList>
</comments>
</file>

<file path=xl/comments32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14D4A5DC-D197-45F0-963A-9C738C0D7875}">
      <text>
        <r>
          <rPr>
            <b/>
            <sz val="9"/>
            <color indexed="81"/>
            <rFont val="Tahoma"/>
            <family val="2"/>
          </rPr>
          <t>TRANSFERENCIA ELECTRONICA, PAGO EN EFECTIVO O EXPEDICION DE CHEQUE</t>
        </r>
      </text>
    </comment>
  </commentList>
</comments>
</file>

<file path=xl/comments32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79A8F96-13B1-485F-B975-1AEC1BABE241}">
      <text>
        <r>
          <rPr>
            <b/>
            <sz val="9"/>
            <color indexed="81"/>
            <rFont val="Tahoma"/>
            <family val="2"/>
          </rPr>
          <t>TRANSFERENCIA ELECTRONICA, PAGO EN EFECTIVO O EXPEDICION DE CHEQUE</t>
        </r>
      </text>
    </comment>
  </commentList>
</comments>
</file>

<file path=xl/comments32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9F79F43-052D-4C24-8CB5-3CEFD70F293A}">
      <text>
        <r>
          <rPr>
            <b/>
            <sz val="9"/>
            <color indexed="81"/>
            <rFont val="Tahoma"/>
            <family val="2"/>
          </rPr>
          <t>TRANSFERENCIA ELECTRONICA, PAGO EN EFECTIVO O EXPEDICION DE CHEQUE</t>
        </r>
      </text>
    </comment>
  </commentList>
</comments>
</file>

<file path=xl/comments33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8B685F4-C9D1-46E9-90A9-6E1229481A1E}">
      <text>
        <r>
          <rPr>
            <b/>
            <sz val="9"/>
            <color indexed="81"/>
            <rFont val="Tahoma"/>
            <family val="2"/>
          </rPr>
          <t>TRANSFERENCIA ELECTRONICA, PAGO EN EFECTIVO O EXPEDICION DE CHEQUE</t>
        </r>
      </text>
    </comment>
  </commentList>
</comments>
</file>

<file path=xl/comments33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834CFC6-2D1C-4DE9-AF4B-3A35CCD21D7B}">
      <text>
        <r>
          <rPr>
            <b/>
            <sz val="9"/>
            <color indexed="81"/>
            <rFont val="Tahoma"/>
            <family val="2"/>
          </rPr>
          <t>TRANSFERENCIA ELECTRONICA, PAGO EN EFECTIVO O EXPEDICION DE CHEQUE</t>
        </r>
      </text>
    </comment>
  </commentList>
</comments>
</file>

<file path=xl/comments33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F794DAB-6E57-45AB-96EE-11B1AA96E3D3}">
      <text>
        <r>
          <rPr>
            <b/>
            <sz val="9"/>
            <color indexed="81"/>
            <rFont val="Tahoma"/>
            <family val="2"/>
          </rPr>
          <t>TRANSFERENCIA ELECTRONICA, PAGO EN EFECTIVO O EXPEDICION DE CHEQUE</t>
        </r>
      </text>
    </comment>
  </commentList>
</comments>
</file>

<file path=xl/comments33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9D093D5-3C4B-4EF8-9D0A-36FE92EC5A4B}">
      <text>
        <r>
          <rPr>
            <b/>
            <sz val="9"/>
            <color indexed="81"/>
            <rFont val="Tahoma"/>
            <family val="2"/>
          </rPr>
          <t>TRANSFERENCIA ELECTRONICA, PAGO EN EFECTIVO O EXPEDICION DE CHEQUE</t>
        </r>
      </text>
    </comment>
  </commentList>
</comments>
</file>

<file path=xl/comments33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4D8B9D8-9675-486C-ADF1-21043B86CE71}">
      <text>
        <r>
          <rPr>
            <b/>
            <sz val="9"/>
            <color indexed="81"/>
            <rFont val="Tahoma"/>
            <family val="2"/>
          </rPr>
          <t>TRANSFERENCIA ELECTRONICA, PAGO EN EFECTIVO O EXPEDICION DE CHEQUE</t>
        </r>
      </text>
    </comment>
  </commentList>
</comments>
</file>

<file path=xl/comments33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699C70D6-3037-4778-9137-CE9BF3368BC6}">
      <text>
        <r>
          <rPr>
            <b/>
            <sz val="9"/>
            <color indexed="81"/>
            <rFont val="Tahoma"/>
            <family val="2"/>
          </rPr>
          <t>TRANSFERENCIA ELECTRONICA, PAGO EN EFECTIVO O EXPEDICION DE CHEQUE</t>
        </r>
      </text>
    </comment>
  </commentList>
</comments>
</file>

<file path=xl/comments33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5A851604-D704-4651-AFBB-647F39A5E7C3}">
      <text>
        <r>
          <rPr>
            <b/>
            <sz val="9"/>
            <color indexed="81"/>
            <rFont val="Tahoma"/>
            <family val="2"/>
          </rPr>
          <t>TRANSFERENCIA ELECTRONICA, PAGO EN EFECTIVO O EXPEDICION DE CHEQUE</t>
        </r>
      </text>
    </comment>
  </commentList>
</comments>
</file>

<file path=xl/comments33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99154A7F-EF5B-4229-986D-FAA33FC51601}">
      <text>
        <r>
          <rPr>
            <b/>
            <sz val="9"/>
            <color indexed="81"/>
            <rFont val="Tahoma"/>
            <family val="2"/>
          </rPr>
          <t>TRANSFERENCIA ELECTRONICA, PAGO EN EFECTIVO O EXPEDICION DE CHEQUE</t>
        </r>
      </text>
    </comment>
  </commentList>
</comments>
</file>

<file path=xl/comments33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81956703-D748-4025-84C8-3ADBC41415B5}">
      <text>
        <r>
          <rPr>
            <b/>
            <sz val="9"/>
            <color indexed="81"/>
            <rFont val="Tahoma"/>
            <family val="2"/>
          </rPr>
          <t>TRANSFERENCIA ELECTRONICA, PAGO EN EFECTIVO O EXPEDICION DE CHEQUE</t>
        </r>
      </text>
    </comment>
  </commentList>
</comments>
</file>

<file path=xl/comments33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45569E3-2689-4612-A9B2-3C4212FD4427}">
      <text>
        <r>
          <rPr>
            <b/>
            <sz val="9"/>
            <color indexed="81"/>
            <rFont val="Tahoma"/>
            <family val="2"/>
          </rPr>
          <t>TRANSFERENCIA ELECTRONICA, PAGO EN EFECTIVO O EXPEDICION DE CHEQUE</t>
        </r>
      </text>
    </comment>
  </commentList>
</comments>
</file>

<file path=xl/comments34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DF88BCB-9A32-4575-BC8E-EA877EDF865C}">
      <text>
        <r>
          <rPr>
            <b/>
            <sz val="9"/>
            <color indexed="81"/>
            <rFont val="Tahoma"/>
            <family val="2"/>
          </rPr>
          <t>TRANSFERENCIA ELECTRONICA, PAGO EN EFECTIVO O EXPEDICION DE CHEQUE</t>
        </r>
      </text>
    </comment>
  </commentList>
</comments>
</file>

<file path=xl/comments34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5B15B13-4FEF-4C91-B38E-FDDFE5115706}">
      <text>
        <r>
          <rPr>
            <b/>
            <sz val="9"/>
            <color indexed="81"/>
            <rFont val="Tahoma"/>
            <family val="2"/>
          </rPr>
          <t>TRANSFERENCIA ELECTRONICA, PAGO EN EFECTIVO O EXPEDICION DE CHEQUE</t>
        </r>
      </text>
    </comment>
  </commentList>
</comments>
</file>

<file path=xl/comments34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29C534F-C92A-46A5-BB48-FCD50567A48E}">
      <text>
        <r>
          <rPr>
            <b/>
            <sz val="9"/>
            <color indexed="81"/>
            <rFont val="Tahoma"/>
            <family val="2"/>
          </rPr>
          <t>TRANSFERENCIA ELECTRONICA, PAGO EN EFECTIVO O EXPEDICION DE CHEQUE</t>
        </r>
      </text>
    </comment>
  </commentList>
</comments>
</file>

<file path=xl/comments34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20BFEA15-9247-444E-B394-F1612BC42876}">
      <text>
        <r>
          <rPr>
            <b/>
            <sz val="9"/>
            <color indexed="81"/>
            <rFont val="Tahoma"/>
            <family val="2"/>
          </rPr>
          <t>TRANSFERENCIA ELECTRONICA, PAGO EN EFECTIVO O EXPEDICION DE CHEQUE</t>
        </r>
      </text>
    </comment>
  </commentList>
</comments>
</file>

<file path=xl/comments34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1EA4C05-F38F-493B-A2B5-E3E00C5A6F19}">
      <text>
        <r>
          <rPr>
            <b/>
            <sz val="9"/>
            <color indexed="81"/>
            <rFont val="Tahoma"/>
            <family val="2"/>
          </rPr>
          <t>TRANSFERENCIA ELECTRONICA, PAGO EN EFECTIVO O EXPEDICION DE CHEQUE</t>
        </r>
      </text>
    </comment>
  </commentList>
</comments>
</file>

<file path=xl/comments34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D839071-5F2B-4390-8923-3FED788D5313}">
      <text>
        <r>
          <rPr>
            <b/>
            <sz val="9"/>
            <color indexed="81"/>
            <rFont val="Tahoma"/>
            <family val="2"/>
          </rPr>
          <t>TRANSFERENCIA ELECTRONICA, PAGO EN EFECTIVO O EXPEDICION DE CHEQUE</t>
        </r>
      </text>
    </comment>
  </commentList>
</comments>
</file>

<file path=xl/comments34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2603175-6A8B-46F8-8CF3-5B28B9F9A17C}">
      <text>
        <r>
          <rPr>
            <b/>
            <sz val="9"/>
            <color indexed="81"/>
            <rFont val="Tahoma"/>
            <family val="2"/>
          </rPr>
          <t>TRANSFERENCIA ELECTRONICA, PAGO EN EFECTIVO O EXPEDICION DE CHEQUE</t>
        </r>
      </text>
    </comment>
  </commentList>
</comments>
</file>

<file path=xl/comments34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A2EB914-7E14-4C95-9AE3-692A63B9217A}">
      <text>
        <r>
          <rPr>
            <b/>
            <sz val="9"/>
            <color indexed="81"/>
            <rFont val="Tahoma"/>
            <family val="2"/>
          </rPr>
          <t>TRANSFERENCIA ELECTRONICA, PAGO EN EFECTIVO O EXPEDICION DE CHEQUE</t>
        </r>
      </text>
    </comment>
  </commentList>
</comments>
</file>

<file path=xl/comments34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F098BF6F-B768-4BDF-A9F1-A57D1146DDC0}">
      <text>
        <r>
          <rPr>
            <b/>
            <sz val="9"/>
            <color indexed="81"/>
            <rFont val="Tahoma"/>
            <family val="2"/>
          </rPr>
          <t>TRANSFERENCIA ELECTRONICA, PAGO EN EFECTIVO O EXPEDICION DE CHEQUE</t>
        </r>
      </text>
    </comment>
  </commentList>
</comments>
</file>

<file path=xl/comments34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BCD0053-D894-4BE1-ADDD-BB98F4824721}">
      <text>
        <r>
          <rPr>
            <b/>
            <sz val="9"/>
            <color indexed="81"/>
            <rFont val="Tahoma"/>
            <family val="2"/>
          </rPr>
          <t>TRANSFERENCIA ELECTRONICA, PAGO EN EFECTIVO O EXPEDICION DE CHEQUE</t>
        </r>
      </text>
    </comment>
  </commentList>
</comments>
</file>

<file path=xl/comments35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12E65B8-39FB-4312-A5B2-3D76BBA8462E}">
      <text>
        <r>
          <rPr>
            <b/>
            <sz val="9"/>
            <color indexed="81"/>
            <rFont val="Tahoma"/>
            <family val="2"/>
          </rPr>
          <t>TRANSFERENCIA ELECTRONICA, PAGO EN EFECTIVO O EXPEDICION DE CHEQUE</t>
        </r>
      </text>
    </comment>
  </commentList>
</comments>
</file>

<file path=xl/comments35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74DD0164-F984-4D12-83D3-9A4B6B90C9D8}">
      <text>
        <r>
          <rPr>
            <b/>
            <sz val="9"/>
            <color indexed="81"/>
            <rFont val="Tahoma"/>
            <family val="2"/>
          </rPr>
          <t>TRANSFERENCIA ELECTRONICA, PAGO EN EFECTIVO O EXPEDICION DE CHEQUE</t>
        </r>
      </text>
    </comment>
  </commentList>
</comments>
</file>

<file path=xl/comments35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44AB5FF-89B2-48C7-85E3-B416EA773A4E}">
      <text>
        <r>
          <rPr>
            <b/>
            <sz val="9"/>
            <color indexed="81"/>
            <rFont val="Tahoma"/>
            <family val="2"/>
          </rPr>
          <t>TRANSFERENCIA ELECTRONICA, PAGO EN EFECTIVO O EXPEDICION DE CHEQUE</t>
        </r>
      </text>
    </comment>
  </commentList>
</comments>
</file>

<file path=xl/comments35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72003DD-EBD5-47C3-A200-67154B6A35D5}">
      <text>
        <r>
          <rPr>
            <b/>
            <sz val="9"/>
            <color indexed="81"/>
            <rFont val="Tahoma"/>
            <family val="2"/>
          </rPr>
          <t>TRANSFERENCIA ELECTRONICA, PAGO EN EFECTIVO O EXPEDICION DE CHEQUE</t>
        </r>
      </text>
    </comment>
  </commentList>
</comments>
</file>

<file path=xl/comments35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07444DC8-CF3B-4CAA-9CE3-FE3B4BE3AAF0}">
      <text>
        <r>
          <rPr>
            <b/>
            <sz val="9"/>
            <color indexed="81"/>
            <rFont val="Tahoma"/>
            <family val="2"/>
          </rPr>
          <t>TRANSFERENCIA ELECTRONICA, PAGO EN EFECTIVO O EXPEDICION DE CHEQUE</t>
        </r>
      </text>
    </comment>
  </commentList>
</comments>
</file>

<file path=xl/comments35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62E5B92-7D54-4158-A01C-4CCB2A5594AA}">
      <text>
        <r>
          <rPr>
            <b/>
            <sz val="9"/>
            <color indexed="81"/>
            <rFont val="Tahoma"/>
            <family val="2"/>
          </rPr>
          <t>TRANSFERENCIA ELECTRONICA, PAGO EN EFECTIVO O EXPEDICION DE CHEQUE</t>
        </r>
      </text>
    </comment>
  </commentList>
</comments>
</file>

<file path=xl/comments356.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34D11846-5B22-4350-90A9-37AE9A230C3C}">
      <text>
        <r>
          <rPr>
            <b/>
            <sz val="9"/>
            <color indexed="81"/>
            <rFont val="Tahoma"/>
            <family val="2"/>
          </rPr>
          <t>TRANSFERENCIA ELECTRONICA, PAGO EN EFECTIVO O EXPEDICION DE CHEQUE</t>
        </r>
      </text>
    </comment>
  </commentList>
</comments>
</file>

<file path=xl/comments35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EB27AE4-C052-4D7F-9852-FEE9115ABDF1}">
      <text>
        <r>
          <rPr>
            <b/>
            <sz val="9"/>
            <color indexed="81"/>
            <rFont val="Tahoma"/>
            <family val="2"/>
          </rPr>
          <t>TRANSFERENCIA ELECTRONICA, PAGO EN EFECTIVO O EXPEDICION DE CHEQUE</t>
        </r>
      </text>
    </comment>
  </commentList>
</comments>
</file>

<file path=xl/comments358.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B1976B95-57FA-446C-965C-52D64447ED37}">
      <text>
        <r>
          <rPr>
            <b/>
            <sz val="9"/>
            <color indexed="81"/>
            <rFont val="Tahoma"/>
            <family val="2"/>
          </rPr>
          <t>TRANSFERENCIA ELECTRONICA, PAGO EN EFECTIVO O EXPEDICION DE CHEQUE</t>
        </r>
      </text>
    </comment>
  </commentList>
</comments>
</file>

<file path=xl/comments359.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8837382-5DA6-40D8-8DEC-6CF5E0B110DD}">
      <text>
        <r>
          <rPr>
            <b/>
            <sz val="9"/>
            <color indexed="81"/>
            <rFont val="Tahoma"/>
            <family val="2"/>
          </rPr>
          <t>TRANSFERENCIA ELECTRONICA, PAGO EN EFECTIVO O EXPEDICION DE CHEQUE</t>
        </r>
      </text>
    </comment>
  </commentList>
</comments>
</file>

<file path=xl/comments360.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DE8B86CD-9B47-46B1-9774-9A73419CC4CE}">
      <text>
        <r>
          <rPr>
            <b/>
            <sz val="9"/>
            <color indexed="81"/>
            <rFont val="Tahoma"/>
            <family val="2"/>
          </rPr>
          <t>TRANSFERENCIA ELECTRONICA, PAGO EN EFECTIVO O EXPEDICION DE CHEQUE</t>
        </r>
      </text>
    </comment>
  </commentList>
</comments>
</file>

<file path=xl/comments361.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C473E623-CE6B-436A-A588-742BDB1977C5}">
      <text>
        <r>
          <rPr>
            <b/>
            <sz val="9"/>
            <color indexed="81"/>
            <rFont val="Tahoma"/>
            <family val="2"/>
          </rPr>
          <t>TRANSFERENCIA ELECTRONICA, PAGO EN EFECTIVO O EXPEDICION DE CHEQUE</t>
        </r>
      </text>
    </comment>
  </commentList>
</comments>
</file>

<file path=xl/comments362.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7415B11-E160-4EF5-A2E7-17D3E2F4EF54}">
      <text>
        <r>
          <rPr>
            <b/>
            <sz val="9"/>
            <color indexed="81"/>
            <rFont val="Tahoma"/>
            <family val="2"/>
          </rPr>
          <t>TRANSFERENCIA ELECTRONICA, PAGO EN EFECTIVO O EXPEDICION DE CHEQUE</t>
        </r>
      </text>
    </comment>
  </commentList>
</comments>
</file>

<file path=xl/comments363.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21B590A-CA7A-47A0-803F-80AB5324FDF4}">
      <text>
        <r>
          <rPr>
            <b/>
            <sz val="9"/>
            <color indexed="81"/>
            <rFont val="Tahoma"/>
            <family val="2"/>
          </rPr>
          <t>TRANSFERENCIA ELECTRONICA, PAGO EN EFECTIVO O EXPEDICION DE CHEQUE</t>
        </r>
      </text>
    </comment>
  </commentList>
</comments>
</file>

<file path=xl/comments364.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E6F22C48-EACD-432D-B045-EC79CEE6416D}">
      <text>
        <r>
          <rPr>
            <b/>
            <sz val="9"/>
            <color indexed="81"/>
            <rFont val="Tahoma"/>
            <family val="2"/>
          </rPr>
          <t>TRANSFERENCIA ELECTRONICA, PAGO EN EFECTIVO O EXPEDICION DE CHEQUE</t>
        </r>
      </text>
    </comment>
  </commentList>
</comments>
</file>

<file path=xl/comments365.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4C1B0418-6EB3-44E4-9DEA-E7318A4342D3}">
      <text>
        <r>
          <rPr>
            <b/>
            <sz val="9"/>
            <color indexed="81"/>
            <rFont val="Tahoma"/>
            <family val="2"/>
          </rPr>
          <t>TRANSFERENCIA ELECTRONICA, PAGO EN EFECTIVO O EXPEDICION DE CHEQUE</t>
        </r>
      </text>
    </comment>
  </commentList>
</comments>
</file>

<file path=xl/comments366.xml><?xml version="1.0" encoding="utf-8"?>
<comments xmlns="http://schemas.openxmlformats.org/spreadsheetml/2006/main" xmlns:mc="http://schemas.openxmlformats.org/markup-compatibility/2006" xmlns:xr="http://schemas.microsoft.com/office/spreadsheetml/2014/revision" mc:Ignorable="xr">
  <authors>
    <author>Leticia Badillo</author>
    <author>msandoval</author>
  </authors>
  <commentList>
    <comment ref="C15" authorId="0" shapeId="0" xr:uid="{10D3B328-5895-4A7A-BF74-EC6AE22BDACB}">
      <text>
        <r>
          <rPr>
            <b/>
            <sz val="9"/>
            <color indexed="81"/>
            <rFont val="Tahoma"/>
            <family val="2"/>
          </rPr>
          <t>TRANSFERENCIA ELECTRONICA, PAGO EN EFECTIVO O EXPEDICION DE CHEQUE</t>
        </r>
      </text>
    </comment>
    <comment ref="I22" authorId="1" shapeId="0" xr:uid="{311EC10E-808E-484D-A8A8-5FB3AAD2F933}">
      <text>
        <r>
          <rPr>
            <b/>
            <sz val="9"/>
            <color indexed="81"/>
            <rFont val="Tahoma"/>
            <family val="2"/>
          </rPr>
          <t xml:space="preserve">Número de cuenta </t>
        </r>
        <r>
          <rPr>
            <sz val="9"/>
            <color indexed="81"/>
            <rFont val="Tahoma"/>
            <family val="2"/>
          </rPr>
          <t xml:space="preserve">
</t>
        </r>
      </text>
    </comment>
  </commentList>
</comments>
</file>

<file path=xl/comments367.xml><?xml version="1.0" encoding="utf-8"?>
<comments xmlns="http://schemas.openxmlformats.org/spreadsheetml/2006/main" xmlns:mc="http://schemas.openxmlformats.org/markup-compatibility/2006" xmlns:xr="http://schemas.microsoft.com/office/spreadsheetml/2014/revision" mc:Ignorable="xr">
  <authors>
    <author>Leticia Badillo</author>
  </authors>
  <commentList>
    <comment ref="C15" authorId="0" shapeId="0" xr:uid="{A1E01D18-DFF0-4607-9302-1BCD9BA4E522}">
      <text>
        <r>
          <rPr>
            <b/>
            <sz val="9"/>
            <color indexed="81"/>
            <rFont val="Tahoma"/>
            <family val="2"/>
          </rPr>
          <t>TRANSFERENCIA ELECTRONICA, PAGO EN EFECTIVO O EXPEDICION DE CHEQUE</t>
        </r>
      </text>
    </comment>
  </commentList>
</comments>
</file>

<file path=xl/sharedStrings.xml><?xml version="1.0" encoding="utf-8"?>
<sst xmlns="http://schemas.openxmlformats.org/spreadsheetml/2006/main" count="14579" uniqueCount="1103">
  <si>
    <t>SOLICITUD DE PAGO</t>
  </si>
  <si>
    <t xml:space="preserve">Codigo </t>
  </si>
  <si>
    <t>PRO-ADM-02-R04</t>
  </si>
  <si>
    <t xml:space="preserve">Revision </t>
  </si>
  <si>
    <t>´01</t>
  </si>
  <si>
    <t xml:space="preserve">Emision </t>
  </si>
  <si>
    <t>´Mayo-2023</t>
  </si>
  <si>
    <t xml:space="preserve">ANDREWS TECHNOLOGIES DE MÉXICO S.A. DE C.V. </t>
  </si>
  <si>
    <t xml:space="preserve">No. </t>
  </si>
  <si>
    <t>Fecha de la solicitud:</t>
  </si>
  <si>
    <t>Importe:</t>
  </si>
  <si>
    <t>Nombre del beneficiario del pago:</t>
  </si>
  <si>
    <t>JUAN CARLOS DIAZ SOBERANES</t>
  </si>
  <si>
    <t>Instrucción:</t>
  </si>
  <si>
    <t>R. F. C.  del beneficiario:</t>
  </si>
  <si>
    <t>Transferencia Electrónica</t>
  </si>
  <si>
    <t>No aplica</t>
  </si>
  <si>
    <t>Clave bancaria estandarizada</t>
  </si>
  <si>
    <t>Correo electrónico del beneficiario</t>
  </si>
  <si>
    <t>NA</t>
  </si>
  <si>
    <t>No. de Cuenta para deposito:</t>
  </si>
  <si>
    <t>Banco:</t>
  </si>
  <si>
    <t>Referencia de pago:</t>
  </si>
  <si>
    <t xml:space="preserve"> </t>
  </si>
  <si>
    <t>4169160880952362</t>
  </si>
  <si>
    <t>BANCOPPEL</t>
  </si>
  <si>
    <t>Concepto:</t>
  </si>
  <si>
    <t>SINDICATO RACEMOSA DEL 04 AL 10 DE AGOSTO DEL 2024</t>
  </si>
  <si>
    <t>Fecha de recibido a revisión:</t>
  </si>
  <si>
    <t>Fecha límite de pago:</t>
  </si>
  <si>
    <t>Pronto pago</t>
  </si>
  <si>
    <t>Número(s)  de factura (s)</t>
  </si>
  <si>
    <t>Proyecto:</t>
  </si>
  <si>
    <t>643023809-641003608-641003609</t>
  </si>
  <si>
    <t>SINDICATO</t>
  </si>
  <si>
    <t>Solicitó</t>
  </si>
  <si>
    <t>Autorizó</t>
  </si>
  <si>
    <t xml:space="preserve">L.C Mishell Sandoval </t>
  </si>
  <si>
    <t>Lic. Dalia Guzman</t>
  </si>
  <si>
    <t>Nombre y Firma</t>
  </si>
  <si>
    <t>Pronto Pago</t>
  </si>
  <si>
    <t>Contratos No. 641003608, 641003609 y 643023809</t>
  </si>
  <si>
    <t>OFFICE DEPOT DE MEXICO SA DE CV</t>
  </si>
  <si>
    <t>ODM950324V2A</t>
  </si>
  <si>
    <t>002180010077323563</t>
  </si>
  <si>
    <t>credito404@officedepot.com.mx</t>
  </si>
  <si>
    <t>BANAMEX</t>
  </si>
  <si>
    <t>00272527</t>
  </si>
  <si>
    <t>F 12060382 Tintas de impresoras Epson para oficinas. $1,466.24
F 12063557 Papelería para uso del área de contratos. $1,094.46
F 12051678 Papelería para oficina primer piso. $5,442.41</t>
  </si>
  <si>
    <t>CREA/12060382, 12063557 y 12051678</t>
  </si>
  <si>
    <t>BBVA</t>
  </si>
  <si>
    <t>OPERADORA DE TIENDAS VOLUNTARIAS, SA DE CV</t>
  </si>
  <si>
    <t>OTV801119HU2</t>
  </si>
  <si>
    <t>Clabe bancaria estandarizada</t>
  </si>
  <si>
    <t>CREDITOVHSA@PROPAPEL.COM.MX</t>
  </si>
  <si>
    <t>Pedido JQ 362641</t>
  </si>
  <si>
    <t>Contrato: 643023809</t>
  </si>
  <si>
    <t xml:space="preserve">Factura JQ155523 Material para taller, tintas para impresora </t>
  </si>
  <si>
    <t>Factura JQ155523</t>
  </si>
  <si>
    <t>SARA MARTINEZ ALVAREZ</t>
  </si>
  <si>
    <t>MAAS691105R74</t>
  </si>
  <si>
    <t>002790701037694245</t>
  </si>
  <si>
    <t>cuentasporcobrarvema@gmail.com</t>
  </si>
  <si>
    <t>Contrato 643023809</t>
  </si>
  <si>
    <t>V-6927</t>
  </si>
  <si>
    <t>Material requerido para Top Drive 1393. Pintura y thinner.</t>
  </si>
  <si>
    <t>MAPE COMERCIALIZADORA DEL SURESTE</t>
  </si>
  <si>
    <t>CAFM890609SE9</t>
  </si>
  <si>
    <t>014790655089169655</t>
  </si>
  <si>
    <t>mapecomercializadora@hotmail.com</t>
  </si>
  <si>
    <t>santander</t>
  </si>
  <si>
    <t>Contratos 641003608, 641003609 y 643023809</t>
  </si>
  <si>
    <t>Solicitud CDN-145 SUMINISTROS MENSUAL DE LIMPIEZA REQUERIDO PARA EL TALLER ATM EN TBC.</t>
  </si>
  <si>
    <t>Pendiente</t>
  </si>
  <si>
    <t xml:space="preserve">Factura JQ155964 CDN-149 Suministro de 1 Minisplit para privado de Coordinador de compras $8,236.00
Factura JQ156003 Caja de hojas blancas para oficina en general, primer piso $1,508.00
Factura JQ156278 Tintas para impresora $1,914.00 </t>
  </si>
  <si>
    <t>Factura JQ JQ155964, 156003 y 156278</t>
  </si>
  <si>
    <t>SERVICES AND SUPPLY FOR CONSTRUCTION</t>
  </si>
  <si>
    <t>SSF140225SQ7</t>
  </si>
  <si>
    <t xml:space="preserve">002790700788853682 </t>
  </si>
  <si>
    <t>emmanuel.prezas@sesuco.com</t>
  </si>
  <si>
    <t xml:space="preserve">Cuenta en pesos </t>
  </si>
  <si>
    <t>banamex</t>
  </si>
  <si>
    <t>290.00 USD</t>
  </si>
  <si>
    <t xml:space="preserve">Refaccionamiento requerido para pozo sini 8, equipo pm-331 para top drive 1393. </t>
  </si>
  <si>
    <t xml:space="preserve"> HEBER RODRIGUEZ DOMINGUEZ</t>
  </si>
  <si>
    <t>Asesoría técnica y supervisión en la instalación de top drive de la marca canrig 1275ac en torres de perforación terrestres, en equipo pmx 2005 y apoyo en la instalación del top drive y sus de accesorios, maniobras así como apoyo en el anclaje y alineación del top drive</t>
  </si>
  <si>
    <t>012 180 01563964812 1</t>
  </si>
  <si>
    <t>156 396 4812</t>
  </si>
  <si>
    <t>A195</t>
  </si>
  <si>
    <t>Contratos No. 643023809</t>
  </si>
  <si>
    <t xml:space="preserve">SOCORRO OUEILHE CABANET </t>
  </si>
  <si>
    <t>OUCS641222R3A</t>
  </si>
  <si>
    <t>002790064070522406</t>
  </si>
  <si>
    <t>soueilhe@live.com.mx</t>
  </si>
  <si>
    <t>7052240</t>
  </si>
  <si>
    <t>Renta de Montacargas por 2 semanas del 27 de Julio al 10 de Agosto 2024</t>
  </si>
  <si>
    <t>MARIANO STEVEN FRIAS MENDEZ</t>
  </si>
  <si>
    <t>FIMM930625BZ6</t>
  </si>
  <si>
    <t>4152 3136 8586 3958</t>
  </si>
  <si>
    <t xml:space="preserve">Reembolso de gasolina </t>
  </si>
  <si>
    <t>RODH840227H30</t>
  </si>
  <si>
    <t xml:space="preserve">BBVA </t>
  </si>
  <si>
    <t>heber_1984@hotmail.com</t>
  </si>
  <si>
    <t>mfrias@andrewstech.net</t>
  </si>
  <si>
    <t>EQUIPOS INDUSTRIALES DEL PUERTO</t>
  </si>
  <si>
    <t>EIP050218Q26</t>
  </si>
  <si>
    <t>021790040397606738</t>
  </si>
  <si>
    <t>EIPSACOTIZACIONES1@GMAIL.COM</t>
  </si>
  <si>
    <t>HSBC</t>
  </si>
  <si>
    <t>Señalamientos para taller tbc</t>
  </si>
  <si>
    <t>SFSGPCO 22083</t>
  </si>
  <si>
    <t>QUALITY CONNECTION TOOLS SA DE CV</t>
  </si>
  <si>
    <t>QCT151113-K34</t>
  </si>
  <si>
    <t>072790004185742491</t>
  </si>
  <si>
    <t>sandraluz@tubsco.com.mx</t>
  </si>
  <si>
    <t>BANORTE</t>
  </si>
  <si>
    <t xml:space="preserve">Componentes de top drive 1406 y puntos de soldadura en grúa portica </t>
  </si>
  <si>
    <t>ROMULO SANCHEZ CORDOVA</t>
  </si>
  <si>
    <t>SACR770719450</t>
  </si>
  <si>
    <t>002804701754458281</t>
  </si>
  <si>
    <t>oceantechnology.offshore@gmail.com</t>
  </si>
  <si>
    <t>5204165737744494</t>
  </si>
  <si>
    <t xml:space="preserve">BANAMEX </t>
  </si>
  <si>
    <t>Certificación de soldador y rig pass, anexo SSPA para trabajos con riesgo</t>
  </si>
  <si>
    <t>Código</t>
  </si>
  <si>
    <t>Fecha</t>
  </si>
  <si>
    <t>Revisión</t>
  </si>
  <si>
    <t>01</t>
  </si>
  <si>
    <t>FOR-GCF-001</t>
  </si>
  <si>
    <t>Pago de certificado de funcionamiento comercial 2024</t>
  </si>
  <si>
    <t xml:space="preserve">Municipio de Cunduacán, Tabasco </t>
  </si>
  <si>
    <t>012790001221158407</t>
  </si>
  <si>
    <t>0122115840</t>
  </si>
  <si>
    <t>MCU830101CX0</t>
  </si>
  <si>
    <t>MARIA GUADALUPE MARQUEZ VELAZQUEZ</t>
  </si>
  <si>
    <t>MAVG921009CB6</t>
  </si>
  <si>
    <t>012790004832701570</t>
  </si>
  <si>
    <t>0483270157</t>
  </si>
  <si>
    <t>gerenciacomercial@safetymarvelsi.com</t>
  </si>
  <si>
    <t>Botas industriales para personal contratado en diciembre 2023 y enero 2024. SSPA-068 ODC.</t>
  </si>
  <si>
    <t>TELEFONOS DE MEXICO</t>
  </si>
  <si>
    <t>TME840315KT6</t>
  </si>
  <si>
    <t>Portal</t>
  </si>
  <si>
    <t xml:space="preserve">PAGO SERVICIO DE INTERNET TALLER TBC CORRESPONDIENTE AL MES DE JULIO-AGOSTO 2024 DEL NUMERO 9145981605 </t>
  </si>
  <si>
    <t>4329</t>
  </si>
  <si>
    <t>sindicato</t>
  </si>
  <si>
    <t>SINDICATO RACEMOSA DEL 18 AL 24 DE AGOSTO DEL 2024</t>
  </si>
  <si>
    <t>portal</t>
  </si>
  <si>
    <t>PAGO SERVICIO TELEFONICO/INTERNET CORRESPONDIENTE AL MES DE AGOSTO-24 DEL NUMERO 9933168439 POR $649.00. DEL MES DE AGOSTO-24 DEL NUMERO 9933168858  POR $649.00. Y DEL MES DE JULIO-24 DEL NUMERO 5552500694 POR $242.00</t>
  </si>
  <si>
    <t>Varias</t>
  </si>
  <si>
    <t>SANTANDER</t>
  </si>
  <si>
    <t>SUMINISTROS EJ SA DE CV</t>
  </si>
  <si>
    <t>SEJ220531QG6</t>
  </si>
  <si>
    <t>suministrosejsadecv@gmail.com</t>
  </si>
  <si>
    <t>012790001192813635</t>
  </si>
  <si>
    <t>0119281363</t>
  </si>
  <si>
    <t>Apoyo para lentes (campaña de salud visual)</t>
  </si>
  <si>
    <t>GERWILL CONSTRUCCIONES Y 
MANTENIMIENTOS</t>
  </si>
  <si>
    <t>GCM160614M80</t>
  </si>
  <si>
    <t>gerwillcm@hotmail.com</t>
  </si>
  <si>
    <t>012798001076832514</t>
  </si>
  <si>
    <t xml:space="preserve">
Factura 5779 Arrendamiento de camper habitacional correspondiente al mes de julio 2024. Factura  5772-5778 Arrendamiento de 6 vehículos correspondiente al mes de julio 2024</t>
  </si>
  <si>
    <t>5772-5779</t>
  </si>
  <si>
    <t>ALEJANDRA GABRIELA MONTEJO JIMENEZ</t>
  </si>
  <si>
    <t>MOJA930903UL9</t>
  </si>
  <si>
    <t>irc.jsebastian@gmail.com</t>
  </si>
  <si>
    <t>072 790 010 708 990 847</t>
  </si>
  <si>
    <t>107 089 9084</t>
  </si>
  <si>
    <t>469-472</t>
  </si>
  <si>
    <t xml:space="preserve">Fact 469,471, 472 Renta de trailers habitación equipos PM 329, PM 306, PM 342 mes de julio 2024
Fact 470 Renta de equipo de medición mes de julio 2024 </t>
  </si>
  <si>
    <t>COMERCIALIZADORA INDUSTRIAL CRAF</t>
  </si>
  <si>
    <t>CIC191115P55</t>
  </si>
  <si>
    <t>crafcomysa@gmail.com</t>
  </si>
  <si>
    <t>012790001177736096</t>
  </si>
  <si>
    <t>1705 y 1706</t>
  </si>
  <si>
    <t>1706 EPP Cables de protección. 1705 EPP requerido para personal de campo, taller y almcén.</t>
  </si>
  <si>
    <t>1710 Y 1711</t>
  </si>
  <si>
    <t>1710 Señalamientos para taller TBC SGI 016. 1711 EPP SSPA-069</t>
  </si>
  <si>
    <t>IVAN SANDOVAL OLAN</t>
  </si>
  <si>
    <t>SAOI900503FR1</t>
  </si>
  <si>
    <t>072790002202445039</t>
  </si>
  <si>
    <t>ventas@integrador.mx</t>
  </si>
  <si>
    <t>A 3469</t>
  </si>
  <si>
    <t>CDN-137  Servicio de instalación de equipos de videoportero, botón de salida y alta de un usuario.</t>
  </si>
  <si>
    <t>CFE COMISION DE ELECTRICIDAD</t>
  </si>
  <si>
    <t>CSS160360CP7</t>
  </si>
  <si>
    <t>PORTAL</t>
  </si>
  <si>
    <t>Servicio del 17 julio al 16 de agosto 2024. Taller TBC</t>
  </si>
  <si>
    <t>CREA/12084299</t>
  </si>
  <si>
    <t>CREA/12084299 Papeleria para oficina primer piso. CND-165 2 laptop lenovo 15irh8 color gris, procesador core i7.</t>
  </si>
  <si>
    <t>CREA.12084483 Papeleria agosto primer piso $3,221.45; CREA.12077581 2 Laptop para taller TBC $25,998.00; CREA.12078358 Papeleria agosto tercer piso $3,322.24</t>
  </si>
  <si>
    <t>CREA.12084483  CREA.12077581 CREA.12078358</t>
  </si>
  <si>
    <t>INMOBILIARIA ROG SA DE CV</t>
  </si>
  <si>
    <t>IRO760325HS6</t>
  </si>
  <si>
    <t>alan.cantoral@hyatt.com</t>
  </si>
  <si>
    <t>012790004440976373</t>
  </si>
  <si>
    <t>Hospedaje Ing. Robert del 16 al 19 de julio del 2024
Hospedaje Ing. Emilio del Valle 16 al 19 de julio 2024</t>
  </si>
  <si>
    <t>C33-23510 Y 23511</t>
  </si>
  <si>
    <t xml:space="preserve">Distribuidora Zelico S.A. de C.V. </t>
  </si>
  <si>
    <t>DZE1004271Q8</t>
  </si>
  <si>
    <t>creditoycobranza@zelico.mx</t>
  </si>
  <si>
    <t>044790088077935373</t>
  </si>
  <si>
    <t>Scotiabank</t>
  </si>
  <si>
    <t>A83906</t>
  </si>
  <si>
    <t>Insumos de limpieza para oficina Villahermosa primer piso.</t>
  </si>
  <si>
    <t>Articulos de limpieza para tercer piso de oficina Villahermosa</t>
  </si>
  <si>
    <t>JQ 156473</t>
  </si>
  <si>
    <t>MANUEL NIETO HERNANDEZ</t>
  </si>
  <si>
    <t>NIHM890510PI6</t>
  </si>
  <si>
    <t>014790568325089968</t>
  </si>
  <si>
    <t>CDN-171 Instalación de aire acondicionado para privado del Ing. Héctor Solis</t>
  </si>
  <si>
    <t>DALIA MARGARITA GUZMAN PALOMINO</t>
  </si>
  <si>
    <t>GUPD8705087P6</t>
  </si>
  <si>
    <t>072180002980888272</t>
  </si>
  <si>
    <t>dguzman@andrewstech.net</t>
  </si>
  <si>
    <t>Entrega de documentación del contrato de Motogeneradores en Cd. del Carmen. (Facturas 82947 y FNI 61497784) $1,350.00
Gastos de reunión con MADISA. (Factura A ‐ 80779) $1,628.00</t>
  </si>
  <si>
    <t>Facturas 82947, A ‐ 80779 y FNI 61497784</t>
  </si>
  <si>
    <t>JORGE ROSARIO HERNANDEZ</t>
  </si>
  <si>
    <t>012795029265047014</t>
  </si>
  <si>
    <t>Reembolso, visita de ingenieros de Pemex a PCR nueva en TBC.</t>
  </si>
  <si>
    <t>ROHJ860918JW0</t>
  </si>
  <si>
    <t>jrosario@andrewstech.net</t>
  </si>
  <si>
    <t>HECTOR SOLIS GALLARDO</t>
  </si>
  <si>
    <t>SOGH800331-B87</t>
  </si>
  <si>
    <t>hsolis@andrewstech.net</t>
  </si>
  <si>
    <t>012790015380560485</t>
  </si>
  <si>
    <t xml:space="preserve">Reembolso de gasolina por viajes efectuados a taller TBC </t>
  </si>
  <si>
    <t>CDN-174 SERVICIO POR 15 DIAS DE RENTA DE MONTACARGAS EN BASE TBC
PAGO A FINALIZAR EL SERVICIO (25/08/2024)</t>
  </si>
  <si>
    <t>CHRISTIAN IGNACIO SALINAS LEYVA</t>
  </si>
  <si>
    <t>SALC830107648</t>
  </si>
  <si>
    <t>facturacion@cisseguridadprivada.com</t>
  </si>
  <si>
    <t>072 790 01151512844 5</t>
  </si>
  <si>
    <t>CDN-168 SERVICIOS DE 2 BINOMIOS CANINOS PARA COMPLEMENTO DE SEGURIDAD EN PATIO DE MANIOBRAS DE TALLER ATM TBC</t>
  </si>
  <si>
    <t>FARE SERVICIOS EMPRESARIALES</t>
  </si>
  <si>
    <t>FSE1306186X8</t>
  </si>
  <si>
    <t>admon.tabasco@quickshine.com.mx</t>
  </si>
  <si>
    <t>021790040709098251</t>
  </si>
  <si>
    <t xml:space="preserve">Servicio de limpieza mensual de agosto 2024 en taller ATM TBC Cunduacán </t>
  </si>
  <si>
    <t xml:space="preserve">Compra de motor eléctrico para ser instalado en equipo 329. </t>
  </si>
  <si>
    <t>INGENIERIA TOTAL Y CONTROL SA DE CV</t>
  </si>
  <si>
    <t>ITC120426QH8</t>
  </si>
  <si>
    <t>012650001903859805</t>
  </si>
  <si>
    <t>0190385980</t>
  </si>
  <si>
    <t>ventas@itcontrol.mx</t>
  </si>
  <si>
    <t>GRUPO SIMX</t>
  </si>
  <si>
    <t>PSI2210261U9</t>
  </si>
  <si>
    <t>014792655099760576</t>
  </si>
  <si>
    <t>65-50997605-7</t>
  </si>
  <si>
    <t>administracion@gruposimx.com</t>
  </si>
  <si>
    <t>SERVICIO INSTALACION Y ZAPATAS DE INTERCONEXION, INTERRUPTOR</t>
  </si>
  <si>
    <t>FAC0000000428</t>
  </si>
  <si>
    <t>PAGO DE EXPEDICIÓN DE DICTAMEN DE RIESGO Y PAGO DE ANUENCIA DE PROTECCIÓN CIVIL</t>
  </si>
  <si>
    <t>ULINE SHIPING SUPLIES DE RL DE CV</t>
  </si>
  <si>
    <t>USS000718PA0</t>
  </si>
  <si>
    <t>012028004531789002</t>
  </si>
  <si>
    <t>pagos@uline.com</t>
  </si>
  <si>
    <t>bbva</t>
  </si>
  <si>
    <t>4472100; 4478923; 4534025 y 94983</t>
  </si>
  <si>
    <t>ALM-018 ruedas para grúa de portico $3,981.12. ALM-018 Rueda de Poliuretano de Uso Pesado $2,385.35. SSPA 063-066 Arnés de Seguridad $35,906.38</t>
  </si>
  <si>
    <t>Pago vencido</t>
  </si>
  <si>
    <t>Licencia de uso de suelo industrial y de servicios</t>
  </si>
  <si>
    <t>SSPA-072 SERVICIO DE RECOLECCION AGUA OLEOSA LTS</t>
  </si>
  <si>
    <t>recepcion@satab.mx</t>
  </si>
  <si>
    <t>SOHL540320EE5</t>
  </si>
  <si>
    <t>LIDIA NELLY SOLIS HERRERA</t>
  </si>
  <si>
    <t>0 127 9000 466 255 9811</t>
  </si>
  <si>
    <t>0 466255981</t>
  </si>
  <si>
    <t>MAYRA PETRONA CASTRO FLORES</t>
  </si>
  <si>
    <t>MAPE-2479</t>
  </si>
  <si>
    <t>Servicios varios de pintura y rotulos para taller TBC. Servicio concluido.</t>
  </si>
  <si>
    <t>CARLOS GERARDO FERNANDEZ ESCAYOLA</t>
  </si>
  <si>
    <t>FEEC020220K37</t>
  </si>
  <si>
    <t>012 180 01515852916 1</t>
  </si>
  <si>
    <t>1515852916</t>
  </si>
  <si>
    <t>CDN-181 Bolsas de hielo y garrafones de agua para personal de taller atm base tbc</t>
  </si>
  <si>
    <t>MATERIALES Y REPRESENTACIONES DE COSOLEACAQUE SA DE CV</t>
  </si>
  <si>
    <t>MRC0710239A4</t>
  </si>
  <si>
    <t>012877001586158023</t>
  </si>
  <si>
    <t>admon@marecomx.com</t>
  </si>
  <si>
    <t>2518</t>
  </si>
  <si>
    <t>Material para Fabricar el Patín y Covertizo para el Compresor de Aire 
CBS de 20 HP</t>
  </si>
  <si>
    <t>HEFESTO TECHNICAL SERVICES</t>
  </si>
  <si>
    <t>014790655079851083</t>
  </si>
  <si>
    <t>HTS1907044I4</t>
  </si>
  <si>
    <t>asalvador@h-t-s.com.mx</t>
  </si>
  <si>
    <t>Servicio de reingenieria de sistema anticolision marca Canrig Modelo TAC-II para cumplimiento de requerimientos ante PEMEX. Incluye partes.</t>
  </si>
  <si>
    <t>28,965.78 USD</t>
  </si>
  <si>
    <t>cuenta en pesos</t>
  </si>
  <si>
    <t>46903651-267b-4294-a2af-da1cad6b3938</t>
  </si>
  <si>
    <t>COMERCIALIZADORA Y SOLUCIONES EMPRESARIALES CIAEZ SA DE CV</t>
  </si>
  <si>
    <t>CSE210809FTA</t>
  </si>
  <si>
    <t>014790655088945113</t>
  </si>
  <si>
    <t>65-50889451-1</t>
  </si>
  <si>
    <t xml:space="preserve">REGISTRO DE AGENTE CAPACITADOR EXTERNO (ACE) PARA ING VICTORIA </t>
  </si>
  <si>
    <t>MANUEL AVALOS OLMEDO</t>
  </si>
  <si>
    <t>AAOM761130M23</t>
  </si>
  <si>
    <t>BANCO AZTECA</t>
  </si>
  <si>
    <t>1277 9001 3947 3448 76</t>
  </si>
  <si>
    <t>Donativo de plantas a la dirección ambiental del municipio de Cunduacán</t>
  </si>
  <si>
    <t>CARLOS ALBERTO GUZMAN 
BAUTISTA</t>
  </si>
  <si>
    <t>GUBC790917UC6</t>
  </si>
  <si>
    <t>021790064699774030</t>
  </si>
  <si>
    <t>012910001678013519</t>
  </si>
  <si>
    <t>0167801351</t>
  </si>
  <si>
    <t>JQ156958 - Cartuchos de tinta para impresora epson c5890 para oficinas vhsa $16,031.20 CND-166 
JQ157046 - Cartuchos de tinta para impresora para taller TBC (almacén)  $ 1,902.40. ALM-062 
JQ157193 - Equipo de cómputo para personal operativo. $ 17,398.78 CDN-165B 
JQ156964 - Cartuchos de tinta para impresora para taller TBC $ 5,982.35
JQ157363 – Caja de uso rudo $2,552.00</t>
  </si>
  <si>
    <t>JQ156958, JQ157046, JQ157193, JQ156964 y JQ157363</t>
  </si>
  <si>
    <t>JQ157735, JQ157431 - Tintas para Impresora Canon Maxify GX7010 del área de Contratos.
 $ 3,984.60, $ 4,199.20 CDN-175</t>
  </si>
  <si>
    <t>JQ157735, JQ157431</t>
  </si>
  <si>
    <t>RM CONTINENTAL SA DE CV</t>
  </si>
  <si>
    <t xml:space="preserve"> 012790 001975 687703</t>
  </si>
  <si>
    <t>RCO140520HT6</t>
  </si>
  <si>
    <t>3481</t>
  </si>
  <si>
    <t xml:space="preserve">OPE-431 Servicio de Tractocamión con brazo articulado y plana para movimiento de una pieza del riel del top drive de TBC a Pozo Bakte 3
Servicio realizado el 28 de julio 2024 </t>
  </si>
  <si>
    <t>V-6963</t>
  </si>
  <si>
    <t>EPP para Ing. Mario Alba y Ing. Canceco</t>
  </si>
  <si>
    <t>MAQUINARIA Y HERRAMIENTAS HERNANDEZ TOSCA SA DE CV</t>
  </si>
  <si>
    <t>MHH12112194A</t>
  </si>
  <si>
    <t>maquinariayherramientasht@hotmail.com</t>
  </si>
  <si>
    <t xml:space="preserve">Fabricación del spacer para top drive 1362. ALM-083 </t>
  </si>
  <si>
    <t>Contratos No.  643023809</t>
  </si>
  <si>
    <t>OPE-433. Material requerido para taller tbc. Corte de placa en acero al carbón de 41 cm x 71 y cortar 02 placas de 1" de espesor de 41 cm x 76 cm</t>
  </si>
  <si>
    <t>COVM790316C32</t>
  </si>
  <si>
    <t xml:space="preserve"> MIGUEL OSVALDO CONTRERAS VELOZ</t>
  </si>
  <si>
    <t>CDN-169-A Suministro y construcción de perrera completa para binomios caninos en taller atm tbc (Segundo pago)</t>
  </si>
  <si>
    <t>044 794 104 062010675</t>
  </si>
  <si>
    <t>10406201067</t>
  </si>
  <si>
    <t>SCOTIABANK</t>
  </si>
  <si>
    <t>MIOSVE_90@OUTLOOK.com /   VELCON_80@HOTMAIL.com</t>
  </si>
  <si>
    <t xml:space="preserve">CND-184 Servicio 7 dias de renta de montacargas. $46,400.00
</t>
  </si>
  <si>
    <t xml:space="preserve">
CND-184-A Servicio por 15 días de renta de montacargas en base tbc. $60,320.00</t>
  </si>
  <si>
    <t>TABASCO BUSINESS CENTER SA DE CV</t>
  </si>
  <si>
    <t>TBC071127492</t>
  </si>
  <si>
    <t>044180001012602517</t>
  </si>
  <si>
    <t>lgc@parqueindustrialelmarques.com</t>
  </si>
  <si>
    <t>scotiabank</t>
  </si>
  <si>
    <t>FA00002413</t>
  </si>
  <si>
    <t>CONSUMO DE 103 M3.SERVICIO AGUA AGOSTO  2024.</t>
  </si>
  <si>
    <t>Gastos Ciudad del Carmen, Campeche presentación del Contrato Caterpillar No. 643024615 (83738) $3,195.00
Reembolso Starlink. Suscripción y mensualidades de Julio y agosto 2024. $3,245.00</t>
  </si>
  <si>
    <t>83738, INV-MEX-1861526-19474-36 y INV-MEX-2014162-42692-21</t>
  </si>
  <si>
    <t>Contratos No. 641003608, 641003609, 643023809 y 643024615</t>
  </si>
  <si>
    <t xml:space="preserve">RAMON ANTONIO AZUAJE </t>
  </si>
  <si>
    <t>AURA550727DJ3</t>
  </si>
  <si>
    <t>CUENTA EN PESOS</t>
  </si>
  <si>
    <t>137790104514785893</t>
  </si>
  <si>
    <t>10451478589</t>
  </si>
  <si>
    <t>Bancoppel</t>
  </si>
  <si>
    <t xml:space="preserve">ALM-114 Refaccionamiento para top drive varco nov TDS-11-SA  </t>
  </si>
  <si>
    <t>HECTOR AGUSTIN BEDOLLA MIRANDA</t>
  </si>
  <si>
    <t xml:space="preserve"> CDN-176 RENTA MENSUAL DE LA PLATAFORMA DE RASTREO TRKS. </t>
  </si>
  <si>
    <t>BEMH730506HN7</t>
  </si>
  <si>
    <t>002320902059472397</t>
  </si>
  <si>
    <t>hector@apsmoviles.com.mx</t>
  </si>
  <si>
    <t>COMERCIALIZADORA Y SUMINISTROS REYVA</t>
  </si>
  <si>
    <t>CSR220210GVA</t>
  </si>
  <si>
    <t>Compra de filtros para uso en top drive marca varco nov modelo tds11-sa del sistema hidráulico</t>
  </si>
  <si>
    <t>012580001185165966</t>
  </si>
  <si>
    <t>0118516596</t>
  </si>
  <si>
    <t>cuenta en dls</t>
  </si>
  <si>
    <t>012580001188083689</t>
  </si>
  <si>
    <t>0118808368</t>
  </si>
  <si>
    <t xml:space="preserve">Compra de refaccionamiento para top drive varco nov tds-11. </t>
  </si>
  <si>
    <t>725.41 USD</t>
  </si>
  <si>
    <t>SINDICATO RACEMOSA DEL 08 AL 14 DE SEPTIEMBRE DEL 2024</t>
  </si>
  <si>
    <t>YESSENIA STIVALIS MARTINEZ DE LA CRUZ</t>
  </si>
  <si>
    <t>MACY980930I42</t>
  </si>
  <si>
    <t>yeseniadelacruz53@gmail.com</t>
  </si>
  <si>
    <t>012790004794107241</t>
  </si>
  <si>
    <t xml:space="preserve">CDN-189 Fabricación de orificios en cabeza de tornillería y corte de tornillos para top drive 1362   </t>
  </si>
  <si>
    <t>236</t>
  </si>
  <si>
    <t xml:space="preserve">Servicio de instalación de sistema anticolisión marca canrig modelo TAC-II para 
cumplimiento de requerimientos ante PEMEX. </t>
  </si>
  <si>
    <t>237</t>
  </si>
  <si>
    <t>Tarifa diaria de ingeniero de servicio. servicio de soporte técnico a sistema de control de top drive marca canrig, modelo 1250 ac.</t>
  </si>
  <si>
    <t>HB OLEOHIDRAULICA</t>
  </si>
  <si>
    <t>HOL220630M93</t>
  </si>
  <si>
    <t>MODER-001/09/2024 Material para uso equipo 2000 hp</t>
  </si>
  <si>
    <t>0119445250</t>
  </si>
  <si>
    <t>facturacion.hboleohidraulica@gmail.com</t>
  </si>
  <si>
    <t>Contratos No. 641003608</t>
  </si>
  <si>
    <t>Servicio de vigilancia en TBC mes de agosto 2024</t>
  </si>
  <si>
    <t>ventasmontur@gmail.com</t>
  </si>
  <si>
    <t xml:space="preserve">Fact 494,495,497 y 498  Renta de trailers habitación equipos PM 329, PM 306, PM 342, Bakte PM 2005 mes de agosto 2024
Fact 493 Renta de equipo de medición mes de agosto 2024 </t>
  </si>
  <si>
    <t>493-495, 497 Y 498</t>
  </si>
  <si>
    <t>GRUPO HOPALEJA S.A. DE C.V.</t>
  </si>
  <si>
    <t>GHO220330M6A</t>
  </si>
  <si>
    <t>ghopaleja@outlook.com</t>
  </si>
  <si>
    <t>012 790 00118882061 6</t>
  </si>
  <si>
    <t>011 888 2061</t>
  </si>
  <si>
    <t xml:space="preserve">Contratos No. 643023809 </t>
  </si>
  <si>
    <t>OPE-421-A MUELLES DE FUERZA CONSTANTE 7000132734 MARCA 3M</t>
  </si>
  <si>
    <t>MARTJOL, SOLUCIONES INTELIGENTES SAS DE CV</t>
  </si>
  <si>
    <t>MSI211028I96</t>
  </si>
  <si>
    <t>01 205 000 118 284 7092</t>
  </si>
  <si>
    <t>0118284709</t>
  </si>
  <si>
    <t>jhernandez@martjol-si.com</t>
  </si>
  <si>
    <t>Solicitud ALM-077 Servicio requerido para motor ubicado en taller, del equipo 1393</t>
  </si>
  <si>
    <t>INV-MEX-1869381-61180-34 y INV-MEX-2041017-53120-8</t>
  </si>
  <si>
    <t>Reembolso de internet satelital Starlink mes de agosto y septiembre 2024</t>
  </si>
  <si>
    <t>Reembolso internet satelital mes de agosto 2024</t>
  </si>
  <si>
    <t>INV-MEX-1884714-17747-41, INV-MEX-1893879-74576-56, INV-MEX-1954734-71925-39 Y INV-MEX-1954714-25104-25</t>
  </si>
  <si>
    <t>JQ 157439 Papeleria para uso de oficina en taller TBC (OPE-432).  JQ 158244 Material de papeleria para área de contratos.</t>
  </si>
  <si>
    <t>JQ 157439 y JQ 158244</t>
  </si>
  <si>
    <t>NABORS PERFORACIONES DE MEXICO S DE RL DE CV</t>
  </si>
  <si>
    <t>Factura N° FI7411006 por $522,000.00 MXN correspondiente a la renta del mes de septiembre de 2024.</t>
  </si>
  <si>
    <t>7411006</t>
  </si>
  <si>
    <t>002890000036840086</t>
  </si>
  <si>
    <t>veinet.lucas@nabors.com</t>
  </si>
  <si>
    <t>NPM020102-K78</t>
  </si>
  <si>
    <t>Trapos industriales para taller TBC. ALM 090</t>
  </si>
  <si>
    <t>GABRIELA LOPEZ BERISTAIN</t>
  </si>
  <si>
    <t>LOBG930102820</t>
  </si>
  <si>
    <t>CDN-191 Servicio de genie para intalación de cámaras Por 1 dia. Servicio 18/09/24</t>
  </si>
  <si>
    <t>BADE97A4-74D5-444A-838D-A99FAA457A6F</t>
  </si>
  <si>
    <t>Beris8656@gmail.com</t>
  </si>
  <si>
    <t>0217 9004 0697 1344 47</t>
  </si>
  <si>
    <t>PAGO SERVICIO TELEFONICO/INTERNET CORRESPONDIENTE AL MES DE SEPTIEMBRE-2024 DEL NUMERO 9933168439 POR $649.00. DEL MES DE SEPTIEMBRE-OCTUBRE 2024 DEL NUMERO 9933168858  POR $1,298.00. Y DEL MES DE AGOSTO-SEPTIEMBRE 2024 DEL NUMERO 5552500694 POR $479.00</t>
  </si>
  <si>
    <t xml:space="preserve">
 726 020 911 434, 726 970 225 782, 749 230 951 161, 749 230 951 188, 749 230 951 200 y 749 240 552 826</t>
  </si>
  <si>
    <t>AMERICAN TRUST REGISTER</t>
  </si>
  <si>
    <t>ATR020709BP7</t>
  </si>
  <si>
    <t>laura@americantrust.com.mx</t>
  </si>
  <si>
    <t>012180001411334625</t>
  </si>
  <si>
    <t>JESUS RAMIREZ SÁNCHEZ</t>
  </si>
  <si>
    <t>RASJ570301MP9</t>
  </si>
  <si>
    <t>012790004729658875</t>
  </si>
  <si>
    <t>jramirez@andrewstech.net</t>
  </si>
  <si>
    <t xml:space="preserve">Reembolso de gastos de transporte para el Ing. Jesús Ramirez. Ruta Poza Rica- </t>
  </si>
  <si>
    <t>Contratos No. 641003608 y 641003609</t>
  </si>
  <si>
    <t>210153099612</t>
  </si>
  <si>
    <t>CORPORATIVO EN SERVICIOS INTEGRALES EN HSEQ SAS DE CV</t>
  </si>
  <si>
    <t>012790001146036565</t>
  </si>
  <si>
    <t>0114603656</t>
  </si>
  <si>
    <t>CSI191013DN6</t>
  </si>
  <si>
    <t>gpsystemsconsulting@gmail.com</t>
  </si>
  <si>
    <t>SGI-024 Servicio de auditoria mantenimiento de certificación SGI ISO 9001:2015, ISO 14001:2015, ISO 45001:2018. 4 días de auditoria. Pago del 50% al iniciar y 50% al terminar. Pago total $76,560.00</t>
  </si>
  <si>
    <t>Auditoria interna de normas ISO 9001, ISO 14001 e ISO 45001. SGI-023</t>
  </si>
  <si>
    <r>
      <t>Servicio de electricidad de oficinas Villahermosa del 15 JUL 24 al 12 SEP 24.
No. Servicio: 726 020 911 434, Oficina #103, $6021. No. Servicio: 726 970 225 782, Oficina #101, $5815. No. Servicio: 749 230 951 161, Oficina #301, $4200. No. Servicio: 749 230 951 188, Oficina #302, $3901. No. Servicio: 749 230 951 200, Oficina #303, $2341. No. Servicio: 749 240 552 826, Oficina #104, $2543</t>
    </r>
    <r>
      <rPr>
        <u/>
        <sz val="10"/>
        <rFont val="Tahoma"/>
        <family val="2"/>
      </rPr>
      <t>.</t>
    </r>
  </si>
  <si>
    <t>Surtido de papeleria del mes de septiembre 2024. Primer piso factura 12135931 $6,908.28 y tercer piso 12126893 $4,773.92. Papeleria para servicio de adiestramiento de modernización 12123993 $2,888.69</t>
  </si>
  <si>
    <t>12135931, 12126893 y 12123993</t>
  </si>
  <si>
    <t xml:space="preserve">CDN-195 Fabricacion de orificios en cabeza de tornilleria y corte de tornillos para top drive 1362   </t>
  </si>
  <si>
    <t>Pendiente (Cotización: 24/09/2024)</t>
  </si>
  <si>
    <t>DAS860925KB8</t>
  </si>
  <si>
    <t>036180500076947756</t>
  </si>
  <si>
    <t>dasa86@hotmail.com</t>
  </si>
  <si>
    <t>INBURSA</t>
  </si>
  <si>
    <t>DESPACHO ANAYA SALAZAR Y ASOCIADOS</t>
  </si>
  <si>
    <t>Servicios de asesoria, auditoría correspondientes al mes de agosto y septiembre 2024</t>
  </si>
  <si>
    <t>561 y 583</t>
  </si>
  <si>
    <t>CARMEN LASTRA MRAVKO</t>
  </si>
  <si>
    <t xml:space="preserve">LAMC520101SW0 </t>
  </si>
  <si>
    <t>002790082078954838</t>
  </si>
  <si>
    <t>mitalastraderodriguez@hotmail.com</t>
  </si>
  <si>
    <r>
      <t xml:space="preserve">Renta correspondiente al mes de </t>
    </r>
    <r>
      <rPr>
        <b/>
        <sz val="11"/>
        <rFont val="Tahoma"/>
        <family val="2"/>
      </rPr>
      <t>septiembre</t>
    </r>
    <r>
      <rPr>
        <sz val="11"/>
        <rFont val="Tahoma"/>
        <family val="2"/>
      </rPr>
      <t xml:space="preserve"> de 2024 de los Locales 301 302 y 303
de Vía 2 No. 104 Tabasco 2000 en Villahermosa Tabasco. $36,503.00
Renta correspondiente al mes de </t>
    </r>
    <r>
      <rPr>
        <b/>
        <sz val="11"/>
        <rFont val="Tahoma"/>
        <family val="2"/>
      </rPr>
      <t>septiembre</t>
    </r>
    <r>
      <rPr>
        <sz val="11"/>
        <rFont val="Tahoma"/>
        <family val="2"/>
      </rPr>
      <t xml:space="preserve"> de 2024 de los Locales 101 102 y 103
de Vía 2 No. 104 Tabasco 2000 en Villahermosa Tabasco. $44,414.70</t>
    </r>
  </si>
  <si>
    <t>594-B</t>
  </si>
  <si>
    <t>GERMAN ARZUBIDE DAGDUG</t>
  </si>
  <si>
    <t>AUDG780824NI0</t>
  </si>
  <si>
    <t>012790029561502928</t>
  </si>
  <si>
    <t>garzubide@gmail.com</t>
  </si>
  <si>
    <t>Arrendamiento de casa en la col. Florida para empleados correspondiente a septiembre 2024</t>
  </si>
  <si>
    <t>HYDRAULIC INSTRUMENTS SUPPLY, SA DE CV</t>
  </si>
  <si>
    <t>HIS160727115</t>
  </si>
  <si>
    <t>012680001171168615</t>
  </si>
  <si>
    <t>ctorres@hydraulicinstruments.com</t>
  </si>
  <si>
    <t>•	Servicio para reparación y mantenimiento de subcomponentes de top-drive varco nov-11 sa, cambio de kit de juego de sellos y empaques $12,180.00 OPE-442 B AC9F59DE-39EC-4610-BCFB-FA0159241A81
•	Material requerido para el top drive varco nov tds-11-sa $17,753.28 ALM-112 5CF7549B-3112-453A-AA2E-A2C5578F5760
•	Reparación y mantenimiento de subcomponentes de Top Drive VARCO NOV TDS-11 SA SAP-  $21,112.00 OPE-442 4554BD13-1BAF-4CAE-A23A-FB72F4989BB4</t>
  </si>
  <si>
    <t>HISAT 7,8,9</t>
  </si>
  <si>
    <t xml:space="preserve">Contratos No.  643023809 </t>
  </si>
  <si>
    <t>RIG SERVICES AND ENGINEERING RISER</t>
  </si>
  <si>
    <t>RSE131106CG5</t>
  </si>
  <si>
    <t>012790001169400055</t>
  </si>
  <si>
    <t>nebia.tiburcio@riser.com.mx</t>
  </si>
  <si>
    <t>193.95 USD</t>
  </si>
  <si>
    <t xml:space="preserve">ALM-084 Refaccionamiento para Top Drive 1362 overhaul  </t>
  </si>
  <si>
    <t>Suministros y aplicación de pintura y rotulos en base atm tbc CDN-155 $ 39,277.60
Material para grúa portico y portones. PTR DE 4 PULGADAS X1/4 X9MTS, C. ¼ $36,735.00 ALM-064/MODER-014</t>
  </si>
  <si>
    <t>A84296</t>
  </si>
  <si>
    <t>Insumos de limpieza del mes de septiembre para oficinas de primer y tercer piso Villahermosa ATM</t>
  </si>
  <si>
    <t>Equipo de protección personal para patio de maniobras</t>
  </si>
  <si>
    <t>V-6977</t>
  </si>
  <si>
    <t>CDN-192 Renta de Montacargas por 2 semanas del 16 de Septiembre al 30 de Septiembre 2024</t>
  </si>
  <si>
    <t>ALM-085/086 Material de Fabricación de pluma de carga. Placa de a.c. astm a-36 de 1" x 4´ x 10´</t>
  </si>
  <si>
    <t>595-B</t>
  </si>
  <si>
    <t>MODER-012/07/2024 HERRAMIENTA PARA EFECTUAR TRABAJOS EN EQUIPO 2000 HP</t>
  </si>
  <si>
    <t>RODAMIENTOS TORNILLOS Y BANDAS INDUSTRIALES</t>
  </si>
  <si>
    <t>RTB860410RB6</t>
  </si>
  <si>
    <t>0445266602</t>
  </si>
  <si>
    <t>SSPA-073. 21 Impermeables para personal de campo</t>
  </si>
  <si>
    <t>5847-5854</t>
  </si>
  <si>
    <t>•	CDN-186. 20 memorias usb para uso general de área administrativa $1,972.00 Factura 158535
•	OPE-437. Papelería para TBC, Hojas blancas y tablas de plástico para campo $2,354.80 factura 158534</t>
  </si>
  <si>
    <t>MIGUEL ANGEL SANCHEZ DE LA 
CRUZ</t>
  </si>
  <si>
    <t>SACM941202H64</t>
  </si>
  <si>
    <t>012 180 01500355774 1</t>
  </si>
  <si>
    <t>1500355774</t>
  </si>
  <si>
    <t>gestiondeproyectos@grupogibbor.com</t>
  </si>
  <si>
    <t>CDN-196 Mantenimiento correctivo a cortina metálica automatizada con motor semi-industrial. Anticipo. Pago total $14,210.00</t>
  </si>
  <si>
    <t>158535 y 158534</t>
  </si>
  <si>
    <t xml:space="preserve">CTO-011 70 Cordones para gafette personalizado para curso de adiestramiento </t>
  </si>
  <si>
    <t>SINDICATO RACEMOSA DEL 22 AL 28 DE SEPTIEMBRE DEL 2024</t>
  </si>
  <si>
    <t>INV-MEX-2044421-15865-24 y INV-MEX-2054878-69443-42</t>
  </si>
  <si>
    <t>Reembolso internet satelital mes de septiembre 2024. Pozo Sini-8, PM-331 y Pozo Racemosa-4, PM-342. Asignado a Arturo May Colorado</t>
  </si>
  <si>
    <t xml:space="preserve">
Factura 5854 Arrendamiento de camper habitacional correspondiente al mes de agosto 2024. Factura  5847-5853 Arrendamiento de 7 vehículos correspondiente al mes de agosto 2024</t>
  </si>
  <si>
    <t>OPERADORA TURISTICA RABATTE</t>
  </si>
  <si>
    <t>OTR080825IE2</t>
  </si>
  <si>
    <t xml:space="preserve">Hospedage para el Ing. Sigmund Lode Berntsen en el hotel Holiday Inn Express Paraiso. Entrada 01 de octubre y salida 05 de octubre 2024. Proyecto de Simulador </t>
  </si>
  <si>
    <t>072 790 002911847931</t>
  </si>
  <si>
    <t>Contratos Simulador</t>
  </si>
  <si>
    <t>PESOS MXN</t>
  </si>
  <si>
    <t>Solicitud SSPA-084 8 Orejeras para cascos de protección para pruebas con motogeneradores</t>
  </si>
  <si>
    <t>ENRIQUE AGUILAR ESQUIVEL</t>
  </si>
  <si>
    <t>AUEE5203112E6</t>
  </si>
  <si>
    <t>002 790 064 070 634 394</t>
  </si>
  <si>
    <t>info@parkerstorevillahermosa.com</t>
  </si>
  <si>
    <t>Mangueras para Top Drive 1362 y 1417</t>
  </si>
  <si>
    <t>Mexican Machinery Company S. de R.L.</t>
  </si>
  <si>
    <t>MMA4108073Y1</t>
  </si>
  <si>
    <t>012320004445804276</t>
  </si>
  <si>
    <t>0444580427</t>
  </si>
  <si>
    <t xml:space="preserve">Contratos No. 641003608, 643023809 </t>
  </si>
  <si>
    <t>MODER-012/07/2024 Herramienta para efectuar trabajos en equipo 2000 hp $88,898.43
OPE-356 Materiales requeridos para trabajo en taller (GL-HK06FTCRIMP TOOL) $103,883.50</t>
  </si>
  <si>
    <t>276.81 USD</t>
  </si>
  <si>
    <t>ALM-080A Refaccionamiento para Top Drive pozo Sini-81, PM-331 (STUD NUT, 10-24, BOX OF 50 (H13-1035-01A))</t>
  </si>
  <si>
    <t>DAVID ARTURO GOMEZ CASTILLO</t>
  </si>
  <si>
    <t>GOCD770429M17</t>
  </si>
  <si>
    <t>Solicitud SSPA-084C 7 Orejeras para cascos de protección para pruebas con motogeneradores</t>
  </si>
  <si>
    <t>karinajuarez983@gmail.com</t>
  </si>
  <si>
    <t>127790013012944839</t>
  </si>
  <si>
    <t>CESAR REYES IZQUIERDO</t>
  </si>
  <si>
    <t>•SSPA-076 Equipo de protección personal , Santiago Dominguez Gonzalez $2,294.14
•SSPA-068 Equipo de protección personal, para cambio de los que ingresaron en diciembre 2023 y enero 2024. (Andres Castillo, Aureo, Alan Alexis, Erick Bautista y Glenn Alejo) $11,415.09
•SSPA-078 Equipo de protección personal, para personal de nuevo ingreso: Hugo Cordova, Constantino Galvan, Ignacio Ochoa y Julian Bautista) $7,991.70
•SSPA-075 Equipo de protección personal, para personal de campo, taller y almacén, dotación de septiembre $12,203.68</t>
  </si>
  <si>
    <t>REIC840704L54</t>
  </si>
  <si>
    <t>DB689DD9-E9F4-4677-A07F-753E3B42AA6B
EB9AB913-3A28-420B-86DF-8378FC8FCAE3
C23C4427-A5F7-4FD8-989D-60B78CCE06D5 
E478C904-327C-4F9B-A965-1CB3D81820FA</t>
  </si>
  <si>
    <t>2936831907</t>
  </si>
  <si>
    <t>012790029368319071</t>
  </si>
  <si>
    <t>reyesizquierdocesar@gmail.com</t>
  </si>
  <si>
    <t>CDN-196 Mantenimiento correctivo a cortina metálica automatizada con motor semi-industrial. Último pago (se dio anticipo de $7,105.00). Pago total $14,210.00</t>
  </si>
  <si>
    <t>VSA ‐ 32</t>
  </si>
  <si>
    <t>511-513,515,516</t>
  </si>
  <si>
    <t xml:space="preserve">Fact 512,513,515 y 516 Renta de trailers habitación equipos PM 329, PM 306, PM 342, Bakte PM 2005 mes de septiembre 2024
Fact 511 Renta de equipo de medición septiembre 2024 </t>
  </si>
  <si>
    <t>SINDICATO RACEMOSA DEL 29 SEPTIEMBRE AL 05 DE OCTUBRE DEL 2024</t>
  </si>
  <si>
    <t>COEL</t>
  </si>
  <si>
    <t>MODER 005A/06/2024 cable multiconductor requerido para llevar a cabo instalación de compresor de aire para el patio de rig up</t>
  </si>
  <si>
    <t>012180001553868457</t>
  </si>
  <si>
    <t xml:space="preserve">luis@coeltabasco.com  </t>
  </si>
  <si>
    <t>COE9510055R6</t>
  </si>
  <si>
    <t>0027 9070 2072 3508 15</t>
  </si>
  <si>
    <t>rogeriocasto213@gmail.com</t>
  </si>
  <si>
    <t>Servicio de video con dron y cámara en tierra para izaje de mástil y subestructura de equipo 206 en Base ATM de TBC. Anticipo 50% al empezar ($11,600.00) y 50% al terminar ($11,600.00)</t>
  </si>
  <si>
    <t xml:space="preserve">Recibo de telefono e internet mes de septiembre, Taller TBC </t>
  </si>
  <si>
    <t>5489</t>
  </si>
  <si>
    <t>ROGERIO ABRAHAM CASTRO PEREZ</t>
  </si>
  <si>
    <t>CAPR9704074G3</t>
  </si>
  <si>
    <t>012905001194452504</t>
  </si>
  <si>
    <t>ALM-110 Refaccionamiento para stock Top drive VARCO nov tds-11 sa.</t>
  </si>
  <si>
    <t>ANA MARIA DIAZ VERGARA</t>
  </si>
  <si>
    <t>DIVA-710726-545</t>
  </si>
  <si>
    <t>014790570101406737</t>
  </si>
  <si>
    <t>57010140673</t>
  </si>
  <si>
    <t>ALM-138 Pistola para hidrolavadora. Para limpieza en de top drives en taller</t>
  </si>
  <si>
    <t>MODER-008/07/2024 Renta de plataforma elevada genie JLG, para rig up (servicio del 30 de septiembre al 07 de octubre 2024). Solicitado por el Ing. Mario Alba</t>
  </si>
  <si>
    <t>SSPA-079 Overoles para stock, contrato de canrig (Facturas EAFA2B59-4133-43B0-B43C-571F7D8D042A, A5D28021-CF57-4D52-A355-86625D706C91) $6,725.77
SSPA-079 Bordados de overoles para uso de contrato canrig (Facturas 6580F5BA-CFAD-4D8A-9295-E6C65EDF8478) $1,244.10</t>
  </si>
  <si>
    <t>EAFA2B59-4133-43B0-B43C-571F7D8D042A, A5D28021-CF57-4D52-A355-86625D706C91 y 6580F5BA-CFAD-4D8A-9295-E6C65EDF8478</t>
  </si>
  <si>
    <t>CTO-008 Maletines para servicio de adiestramiento de modernización (Factura pendiente) $26,013.00
CTO-008 65 libretas de raya para curso de modernización $2,865.20 Factura JQ159346</t>
  </si>
  <si>
    <t>Factura JQ159346</t>
  </si>
  <si>
    <t>CTO-009 Engargoladora para uso de área de contratos $6,398.33 (factura 159447)
OPE-451 Consumibles requerido para pozos operando y oficinas de taller $ 5,354.56 (factura 159370 y 159381)
ALM-090 Insumos de papelería para stock en almacén de TBC $23,920.36 (factura JQ 158558)
Paquete de hojas blancas y separadores de 5 divisiones para tercer piso de oficinas ATM (Factura JQ 159349) $ 1,125.20
Tintas de impresora para taller TBC $3,828.00 (Factura JQ 159335)</t>
  </si>
  <si>
    <t>159447, 159370, 159381, 158558,159349 Y 159335</t>
  </si>
  <si>
    <t>Servicio del 16 de agosto al 13 de septiembre 2024. Taller TBC</t>
  </si>
  <si>
    <t>CASA SOMMER</t>
  </si>
  <si>
    <t>CSO680801P93</t>
  </si>
  <si>
    <t>002790082011442226</t>
  </si>
  <si>
    <t>Banamex</t>
  </si>
  <si>
    <t>christian.marquez@sommer.com.mx</t>
  </si>
  <si>
    <t>1144222</t>
  </si>
  <si>
    <t>Barra de bronce macizo para instalación de pernos de acero en armado/desarmado de subestructura y mastil</t>
  </si>
  <si>
    <t>Yessenia Stivalis Martínez De La Cruz.</t>
  </si>
  <si>
    <t>Reparación calipers para top drive 1417 pozo racemosa $43,605.00. Se requiere anticipo de $26,163.00</t>
  </si>
  <si>
    <t>Mantenimiento de top drive n.s. 1417, racemosa 4, pm-342. $2,295.00
Mantenimiento top drive canrig n.s. 1417, pm-342. $1,836.00</t>
  </si>
  <si>
    <t>TECNOLOGÍAS FERRER PC SA DE CV</t>
  </si>
  <si>
    <t>012 790 001 537 378 104</t>
  </si>
  <si>
    <t>01537 37810</t>
  </si>
  <si>
    <t>Batería para laptop Lic. Martha Mendoza.</t>
  </si>
  <si>
    <t>CFP031221L66</t>
  </si>
  <si>
    <t>a 236</t>
  </si>
  <si>
    <t>Bolsas hielo para taller TBC</t>
  </si>
  <si>
    <t>Refaccionamiento pozo SINI-81, PM-331</t>
  </si>
  <si>
    <t>INSIGNIA LIFE SA DE CV</t>
  </si>
  <si>
    <t>ILI080516-9R6</t>
  </si>
  <si>
    <t>012180001768043575</t>
  </si>
  <si>
    <t>anitagarciablanco@gmail.com</t>
  </si>
  <si>
    <t>Polizas de vida para personal de ATM 2024. Poliza vigencia 02/10/2024-02/10/2025</t>
  </si>
  <si>
    <t>Internet satelital septiembre y octubre 2024. Base ATM en TBC</t>
  </si>
  <si>
    <t>TABASCO INN SA DE CV</t>
  </si>
  <si>
    <t>TIN080522A59</t>
  </si>
  <si>
    <t>012790001621429299</t>
  </si>
  <si>
    <t>julio.prado@tabascoinn.com</t>
  </si>
  <si>
    <t>Simulador</t>
  </si>
  <si>
    <t>Hospedaje del Ing. Sigmund Berntsen, noche del 30 de Septiembre,  Proyecto Simulador.</t>
  </si>
  <si>
    <t>F-A86023</t>
  </si>
  <si>
    <t>MULTISERVICIOS Y SOLUCIONES VALBOJ</t>
  </si>
  <si>
    <t>MSV2306269Q7</t>
  </si>
  <si>
    <t>072790012511411359</t>
  </si>
  <si>
    <t>Consultoría en mantenimiento de Equipo de Perforación, Septiembre 2024</t>
  </si>
  <si>
    <t xml:space="preserve">50c9bcd0-63e8-4825-908e-0ad418a1e577 </t>
  </si>
  <si>
    <t>Trapo industrial para uso de taller, para stock de almacén</t>
  </si>
  <si>
    <t>Insumos de limpieza para oficinas de primer y tercer piso Villahermosa</t>
  </si>
  <si>
    <t>A84694</t>
  </si>
  <si>
    <t>A84735</t>
  </si>
  <si>
    <t>HIDROMECANICA Y SISTEMAS DE BOMBEO</t>
  </si>
  <si>
    <t>HSB111111QE3</t>
  </si>
  <si>
    <t>014790655047127192</t>
  </si>
  <si>
    <t>65-50471271-9</t>
  </si>
  <si>
    <t>ventasdelsureste@hidromecanica.com.mx</t>
  </si>
  <si>
    <t>alm-141 Motor para compresor de taller atm. Canrig.</t>
  </si>
  <si>
    <t>HB INGENIERIA Y SERVICIOS AMBIENTALES SA DE CV</t>
  </si>
  <si>
    <t>HIS170904B87</t>
  </si>
  <si>
    <t>012 790 001115697087</t>
  </si>
  <si>
    <t>011 156 9708</t>
  </si>
  <si>
    <t>Almacenamiento de Diesel para disposición de los equipos de modernización $2,784.00
200 litros de desengrasante stock en almacén $11,600.00</t>
  </si>
  <si>
    <t>PENDIENTE</t>
  </si>
  <si>
    <t>Hospedaje Ing. Robert e Ing. Emilio. Estancias del 27 de agosto al 30 de agosto del 2024</t>
  </si>
  <si>
    <t>24261 Y 24264</t>
  </si>
  <si>
    <t>Servicio de GPS: Renta del mes de Septiembre y octubre 2024, Unidades ATM (Corolla, Transit, Virtus, Robust Compras y Modernización).</t>
  </si>
  <si>
    <t>A1485 y A 1490</t>
  </si>
  <si>
    <t>Jorge Luis Ramirez Hidalgo</t>
  </si>
  <si>
    <t>RAHJ861028NL3</t>
  </si>
  <si>
    <t>002790701508193165</t>
  </si>
  <si>
    <t>Mantenimiento pintura saveiro 2024</t>
  </si>
  <si>
    <t xml:space="preserve">Papelería primer piso oficinas Villahermosa septiembre 2024 CREA 12167592
Papelería para tercer nivel de oficinas ATM octubre 2024 CREA 12167462
Caja de hojas blancas tamaño carta para uso de área de contrato CREA 12169635
Papelería componente TOP DRIVE - NS:1357 </t>
  </si>
  <si>
    <t>CREA 12167592, CREA 12167462 y CREA 12169635</t>
  </si>
  <si>
    <t>Instalación de nuevo aire acondicionado oficina Ing. César Morales</t>
  </si>
  <si>
    <t>MIGUEL ANGEL ANDRADE DIAZ</t>
  </si>
  <si>
    <t>AADM650827EZ6</t>
  </si>
  <si>
    <t>sucursalctx@safety-offshore.com</t>
  </si>
  <si>
    <t>002813031109970266</t>
  </si>
  <si>
    <t>0266</t>
  </si>
  <si>
    <t>18 Overoles personal nuevo ingreso y dotación</t>
  </si>
  <si>
    <t>Kit filter gear oil c/w o-ring 60 micro top drive varco tds11 sistema hidráulico.</t>
  </si>
  <si>
    <t>Requerimiento área usuaria (Comalcalco y cárdenas) $8,617.40 (FC001 58, T23081, T23105 Y 23106)
Internet Pozo Chinchorro-28, PM-306 y Pozo Quesqui-8, PM-329. Septiembre 2024. $3,436.00 (INV-MEX-2227005-26071-16 y INV-MEX-2122862-75638-34)
Manguera para jefatura mantenimiento cárdenas $ 6,105.41 (T23172)</t>
  </si>
  <si>
    <t>Juan Carlos Iglesias García</t>
  </si>
  <si>
    <t>IEGJ660516MN4</t>
  </si>
  <si>
    <t>072 790 00868030706 5</t>
  </si>
  <si>
    <t>betygarci@hotmail.com</t>
  </si>
  <si>
    <t>Gestoria de trámites de licencia de funcionamiento 2024 en el municipio de Cunduacán Tab. Segundo pago.</t>
  </si>
  <si>
    <t>906</t>
  </si>
  <si>
    <t xml:space="preserve">Contratos No. 641003608, 641003609 Y 643023809 </t>
  </si>
  <si>
    <t>Fabricación de pluma de Carga.</t>
  </si>
  <si>
    <t>2539</t>
  </si>
  <si>
    <t>4 Monitores para capacitaciones en los campers de TBC $11,680.00 MAPE-2577
Material para grúa pórtico $8,835.00 MAPE-2615
Material para fabricación de extintores, contrato canrig $5,015.00 MAPE-2604</t>
  </si>
  <si>
    <t>2577, 2615 y 2604</t>
  </si>
  <si>
    <t>012180015995417591</t>
  </si>
  <si>
    <t>159 954 1759</t>
  </si>
  <si>
    <t>gaseolsvhsa@gmail.com</t>
  </si>
  <si>
    <t>LUSO9008225F2</t>
  </si>
  <si>
    <t>OMAR LUNA SILVA</t>
  </si>
  <si>
    <t>18222270-40E4-4E00-B2B1-613E2F66363F</t>
  </si>
  <si>
    <t>Oxigeno y acetileno para stock en almacén</t>
  </si>
  <si>
    <t>Servicio de grúa para maniobras del 30 de julio al 03 de septiembre 2024</t>
  </si>
  <si>
    <t xml:space="preserve">
Mantenimiento de extintores cursos de brigadas de emergencia V-6975 $2,192.4
Extintores almacén temporal de residuos peligrosos y área de campers V-6978 $2,185.44</t>
  </si>
  <si>
    <t>6975 Y 6978</t>
  </si>
  <si>
    <t>SUMINISTROS INDUSTRIALES ALFA</t>
  </si>
  <si>
    <t>012790001002783949</t>
  </si>
  <si>
    <t>0100278394</t>
  </si>
  <si>
    <t>SIA940110R23</t>
  </si>
  <si>
    <t>Refaccionamiento mantenimiento top drive n.s. 1417, racemosa 4, pm-342 $1,570.93 F15
Materiales top drive 1357, pozo bakte 3, pm 2005. $ 3,141.86 F14</t>
  </si>
  <si>
    <t>14 Y 15</t>
  </si>
  <si>
    <t>CUENTA PESOS</t>
  </si>
  <si>
    <t>VIGP800629LC0</t>
  </si>
  <si>
    <t>002790900758128082</t>
  </si>
  <si>
    <t>Citibanamex</t>
  </si>
  <si>
    <t>pedroantoniovillena1@gmail.com</t>
  </si>
  <si>
    <t xml:space="preserve">Contratos No. 641003608 </t>
  </si>
  <si>
    <t>CDN-198 Segundo pago de camper para personal de ATM proyecto modernización</t>
  </si>
  <si>
    <t>PEDRO ANTONIO VILLENA
 GARCIA</t>
  </si>
  <si>
    <t>Anticipo posada navideña 2024</t>
  </si>
  <si>
    <t>ines.zurita@hyatt.com/credit.hrvillahermosa@hyatt.com</t>
  </si>
  <si>
    <t>SINDICATO RACEMOSA DEL 06 AL 12 DE OCTUBRE DEL 2024</t>
  </si>
  <si>
    <t>044790088091260150</t>
  </si>
  <si>
    <t>08809126015</t>
  </si>
  <si>
    <t>LAURA DEL CARMEN RAMON GARCIA</t>
  </si>
  <si>
    <t>RAGL780507UL9</t>
  </si>
  <si>
    <t>Cuadros de acrilico con política, misión y visión de Andrews para oficinas administrativas y operativas.</t>
  </si>
  <si>
    <t xml:space="preserve">OPE-446 Servicio Top Drive Varco NOV TDS-11 SA. OPE-455 Servicio de inspección Top Drive N.S. 1417 pozo racemosa 4 Equipo PM-342. </t>
  </si>
  <si>
    <t>662</t>
  </si>
  <si>
    <t>SINDICATO RACEMOSA DEL 13 AL 19 DE OCTUBRE DEL 2024</t>
  </si>
  <si>
    <t>F-1392150904618</t>
  </si>
  <si>
    <t>F-1392150904767</t>
  </si>
  <si>
    <t>F-1394418171110</t>
  </si>
  <si>
    <t>F-1394418171470</t>
  </si>
  <si>
    <t>4618, 4767, 1110 y 1470</t>
  </si>
  <si>
    <t>Reembolso de boletos de avión de la Lic Dalia Gúzman trámite de VISA americana</t>
  </si>
  <si>
    <t>Servicio de vigilancia en TBC mes de septiembre 2024</t>
  </si>
  <si>
    <t>•	Bordados de overoles entregados y overoles talla 34 para stock. $619.44 92CC54F7-5A54-4B81-BE23-DA5BF349C047
•	Guantes varios para personal de taller ATM $4,121.35 a52cc862-06a0-4960-8294-733fbdb070b9
•	20 Protectores solares para casco $ 863.04 039718f2-1b37-4509-96c4-c12d8100b33a</t>
  </si>
  <si>
    <t>•	92CC54F7-5A54-4B81-BE23-DA5BF349C047
•	a52cc862-06a0-4960-8294-733fbdb070b9
•	039718f2-1b37-4509-96c4-c12d8100b33a</t>
  </si>
  <si>
    <r>
      <t xml:space="preserve">Renta correspondiente al mes de </t>
    </r>
    <r>
      <rPr>
        <b/>
        <sz val="11"/>
        <rFont val="Tahoma"/>
        <family val="2"/>
      </rPr>
      <t>octubre</t>
    </r>
    <r>
      <rPr>
        <sz val="11"/>
        <rFont val="Tahoma"/>
        <family val="2"/>
      </rPr>
      <t xml:space="preserve"> de 2024 de los Locales 301 302 y 303
de Vía 2 No. 104 Tabasco 2000 en Villahermosa Tabasco. $36,503.00
Renta correspondiente al mes de </t>
    </r>
    <r>
      <rPr>
        <b/>
        <sz val="11"/>
        <rFont val="Tahoma"/>
        <family val="2"/>
      </rPr>
      <t>octubre</t>
    </r>
    <r>
      <rPr>
        <sz val="11"/>
        <rFont val="Tahoma"/>
        <family val="2"/>
      </rPr>
      <t xml:space="preserve"> de 2024 de los Locales 101 102 y 103
de Vía 2 No. 104 Tabasco 2000 en Villahermosa Tabasco. $44,414.70</t>
    </r>
  </si>
  <si>
    <t>5900-5906 Y 5923</t>
  </si>
  <si>
    <t xml:space="preserve"> Arrendamiento de camper habitacional (5900-5906) y arrendamiento de 7 vehículos correspondiente al mes de septiembre 2024 (5923)</t>
  </si>
  <si>
    <t>Suministro de 2000 lts de agua potable y succión de 20000 lts de
aguas negras, camper habitacional cia andrews, pozo bakte 3</t>
  </si>
  <si>
    <t>Polizas de vida para personal de ATM 2024-2025. Poliza vigencia 02/10/2024-02/10/2025</t>
  </si>
  <si>
    <t>Endoso de ajuste a poliza 2023-2024 de empleados ATM (Empleados 2024 No. 28 al No. 72)</t>
  </si>
  <si>
    <t xml:space="preserve">Servicio de renta de genie JLG servicio para rig up los días 09-13 de octubre </t>
  </si>
  <si>
    <t>70 memorias usb para servicio de adiestramiento de modernización (Factura 159775)</t>
  </si>
  <si>
    <t xml:space="preserve"> (Factura 159775)</t>
  </si>
  <si>
    <t>Renta de Montacargas por 2 semanas del 1 de Octubre al 14 de octubre 2024</t>
  </si>
  <si>
    <t>pronto pago</t>
  </si>
  <si>
    <t>Contratos No. 641003608, 641003609, 643023809</t>
  </si>
  <si>
    <t xml:space="preserve">•	Lentes oscuros, claros y guantes para mecánico $11,519.96 FAC 1770
•	Respiradores solicitados por almacén y botas para el ing. Mario Alba $6,728.52 FAC 1769
•	Cascos ala ancha, tapones auditivos y guantes punto de pvc $2,736.44 FAC 1768
</t>
  </si>
  <si>
    <t>1770, 1769 Y 1768</t>
  </si>
  <si>
    <t>Mantenimiento preventivo a catwalk hidráulico marca NOV. CDN-187. Factura 255</t>
  </si>
  <si>
    <t>Arnés de seguridad SSPA-076 B $5,489.88. MODER-005/07/2024 HERRAMIENTA PARA PROYECTO MODERNIZACION (ESCALERA DE FIBRA DE VIDRIO) $26,449.94</t>
  </si>
  <si>
    <t>4650803  Y 4637479</t>
  </si>
  <si>
    <t xml:space="preserve">Contratos No. 641003608 Y 641003609 </t>
  </si>
  <si>
    <t>Herramienta para trabajos en en equipo 2000 HP</t>
  </si>
  <si>
    <t>Material de limpieza requerido para tener de stock en área de almacén</t>
  </si>
  <si>
    <t>Arrendamiento de casa en la col. Florida para empleados correspondiente a octubre 2024</t>
  </si>
  <si>
    <t>Servicio del 13 de septiembre al 16 de octubre 2024. Taller TBC</t>
  </si>
  <si>
    <r>
      <t xml:space="preserve">PAGO SERVICIO TELEFONICO/INTERNET CORRESPONDIENTE AL MES DE </t>
    </r>
    <r>
      <rPr>
        <b/>
        <sz val="11"/>
        <rFont val="Tahoma"/>
        <family val="2"/>
      </rPr>
      <t>OCTUBRE</t>
    </r>
    <r>
      <rPr>
        <sz val="11"/>
        <rFont val="Tahoma"/>
        <family val="2"/>
      </rPr>
      <t xml:space="preserve">-2024 DEL NUMERO </t>
    </r>
    <r>
      <rPr>
        <b/>
        <sz val="11"/>
        <rFont val="Tahoma"/>
        <family val="2"/>
      </rPr>
      <t>9933168439</t>
    </r>
    <r>
      <rPr>
        <sz val="11"/>
        <rFont val="Tahoma"/>
        <family val="2"/>
      </rPr>
      <t xml:space="preserve"> POR $649.00. DEL MES DE </t>
    </r>
    <r>
      <rPr>
        <b/>
        <sz val="11"/>
        <rFont val="Tahoma"/>
        <family val="2"/>
      </rPr>
      <t>OCTUBRE</t>
    </r>
    <r>
      <rPr>
        <sz val="11"/>
        <rFont val="Tahoma"/>
        <family val="2"/>
      </rPr>
      <t xml:space="preserve"> 2024 DEL NUMERO </t>
    </r>
    <r>
      <rPr>
        <b/>
        <sz val="11"/>
        <rFont val="Tahoma"/>
        <family val="2"/>
      </rPr>
      <t>9933168858</t>
    </r>
    <r>
      <rPr>
        <sz val="11"/>
        <rFont val="Tahoma"/>
        <family val="2"/>
      </rPr>
      <t xml:space="preserve">  POR $649.00. DEL MES DE </t>
    </r>
    <r>
      <rPr>
        <b/>
        <sz val="11"/>
        <rFont val="Tahoma"/>
        <family val="2"/>
      </rPr>
      <t>SEPTIEMBRE</t>
    </r>
    <r>
      <rPr>
        <sz val="11"/>
        <rFont val="Tahoma"/>
        <family val="2"/>
      </rPr>
      <t xml:space="preserve"> 2024 DEL NUMERO 5552500694 $240.00</t>
    </r>
  </si>
  <si>
    <t>2 equipos de aire acondicionados para campers de contrato modernizacion (Factura 161301 $35,033.86)</t>
  </si>
  <si>
    <t>PRODUCTOS DE CARGA DEL SURESTE SA DE CV</t>
  </si>
  <si>
    <t>PCS0410264R8</t>
  </si>
  <si>
    <t>01 21 8000 1738 008142</t>
  </si>
  <si>
    <t>mcu@procarga.com.mx</t>
  </si>
  <si>
    <t>CORPORATIVO CABLES DEL GOLFO E INSUMOS INDUSTRIALES</t>
  </si>
  <si>
    <t>CCG220218NK2</t>
  </si>
  <si>
    <t>012790001187704254</t>
  </si>
  <si>
    <t>RAQUEL.PALMA@CABLESDELGOLFO.COM</t>
  </si>
  <si>
    <t xml:space="preserve">Refaccionamiento izadora marca nov n.s. sap-35047204 para mantenimiento </t>
  </si>
  <si>
    <t xml:space="preserve">Cable de acero izadora marca nov n.s. sap-35047204 para mantenimiento </t>
  </si>
  <si>
    <t>072790012402157311</t>
  </si>
  <si>
    <t>banorte</t>
  </si>
  <si>
    <t xml:space="preserve">Mangueras para mantenimiento izadora serie PC400071, canrig, equipo PM1503 </t>
  </si>
  <si>
    <t>JOSE CONCEPCION LEON ASCENCIO</t>
  </si>
  <si>
    <t>LEAC8412089C3</t>
  </si>
  <si>
    <t>4189 1431 5410 7901</t>
  </si>
  <si>
    <t>Reembolso de gastos por curso de adiestramiento de modernización 23 al 25 de octubre 2024</t>
  </si>
  <si>
    <t>Anexas</t>
  </si>
  <si>
    <t>jleon@andrewstech.net</t>
  </si>
  <si>
    <t>REEMBOLSO</t>
  </si>
  <si>
    <t>SINDICATO RACEMOSA DEL 20 AL 26 DE OCTUBRE DEL 2024</t>
  </si>
  <si>
    <t>Reembolso de gastos por curso de adiestramiento de modernización 23 al 28 de octubre 2024 y consumibles taller</t>
  </si>
  <si>
    <t>Gasto para 27 garrafones de agua para taller TBC</t>
  </si>
  <si>
    <t>Renta de taller TBC Cúnduacan mes de octubre 2024</t>
  </si>
  <si>
    <t xml:space="preserve">I - 7411018 </t>
  </si>
  <si>
    <t>Fianza de daños de Andrews Technologies de México 2024-2025</t>
  </si>
  <si>
    <t>ASEGURADORA ASERTA</t>
  </si>
  <si>
    <t>AAS9207314T7</t>
  </si>
  <si>
    <t>0123020649</t>
  </si>
  <si>
    <t xml:space="preserve">RA - 2909043 </t>
  </si>
  <si>
    <t>irma.avalos@nrgibroker.com</t>
  </si>
  <si>
    <t>Daniela Itzel Jimenez Hernández</t>
  </si>
  <si>
    <t>012790004862851128</t>
  </si>
  <si>
    <t>NET BRAINS DE MEXICO</t>
  </si>
  <si>
    <t>NBM010709K50</t>
  </si>
  <si>
    <t>021180040198133104</t>
  </si>
  <si>
    <t>lnolasco@net-brains.com</t>
  </si>
  <si>
    <t>NBM - 580</t>
  </si>
  <si>
    <t>Captura de información y resguardo correspondiente al mes de octubre 2024</t>
  </si>
  <si>
    <t>JIHD030515IA2</t>
  </si>
  <si>
    <t>Arreglos cena fin de año 2024 de ATM. Anticipo</t>
  </si>
  <si>
    <t>ELYON INDUSTRY &amp; ENERGY</t>
  </si>
  <si>
    <t>0127 9000 1196 8921 44</t>
  </si>
  <si>
    <t>01 1968 9214</t>
  </si>
  <si>
    <t>EIA22080955A</t>
  </si>
  <si>
    <t>Renta de equipo de pintado con compresor de 50 litros para el día 11 de octubre 2024 (izadora, nov, pc4000 pm1381)</t>
  </si>
  <si>
    <t>elyon.contabilidad@outlook.com</t>
  </si>
  <si>
    <t>hilarambiente@gmail.com</t>
  </si>
  <si>
    <t>Servicio de consumo de agua mes de septiembre 2024, de taller TBC</t>
  </si>
  <si>
    <t>FA00002431</t>
  </si>
  <si>
    <t xml:space="preserve">Sueros hidratantes, termometro y pilas. Para uso de área operativa en taller TBC. </t>
  </si>
  <si>
    <t>1767</t>
  </si>
  <si>
    <t>Renta de Montacargas por 2 semanas del 15 de Octubre al 30 de octubre 2024 para uso de contratos modernizacion/canrig</t>
  </si>
  <si>
    <t>Solvente dieléctrico para stock en almacén</t>
  </si>
  <si>
    <t>CARLOS ALFONSO VALDES CARRILLO</t>
  </si>
  <si>
    <t>VACC701104M94</t>
  </si>
  <si>
    <t>0720 5200 3546 0909 84</t>
  </si>
  <si>
    <t>ventas@swipeenlinea.com</t>
  </si>
  <si>
    <t>25 Conectores de carga a granel para proyecto modernización</t>
  </si>
  <si>
    <t>Contrato No. 641003608</t>
  </si>
  <si>
    <t>Servicio de vigilancia en taller TBC mes de octubre 2024</t>
  </si>
  <si>
    <t>2704</t>
  </si>
  <si>
    <t xml:space="preserve">Servicio de limpieza mensual de septiembre y octubre 2024 en taller ATM TBC Cunduacán </t>
  </si>
  <si>
    <t>3078 y 3129</t>
  </si>
  <si>
    <t>50541-22, 47086-47 y 41516-23</t>
  </si>
  <si>
    <t>Servicio de internet starlink de sitios: Pozo Sini 8 PM-331, Pozo Racemosa 4 PM-342, Pozo Chinchorro 28 PM-306 y Pozo Quesqui 8 PM-329. Reembolso para el Ing. Jorge Rosario. Mes de octubre 2024. 
Refacciones para izadora del equipo PM-2404 marca Canrig Factura B-23447</t>
  </si>
  <si>
    <t>4152 3139 5125 7224</t>
  </si>
  <si>
    <t xml:space="preserve">Fact 534-537 Renta de trailers habitación equipos PM 329, PM 306, PM 342, Bakte PM 2005 mes de octubre 2024
Fact 534 Renta de equipo de medición octubre 2024 </t>
  </si>
  <si>
    <t>534-538</t>
  </si>
  <si>
    <t>SINDICATO RACEMOSA DEL 03 AL 09 DE NOVIEMBRE DEL 2024</t>
  </si>
  <si>
    <t xml:space="preserve">Recibo de telefono e internet mes de octubre, Taller TBC </t>
  </si>
  <si>
    <t>Decoración para evento de fin de año. (Se requiere anticipo de $5,800.00)</t>
  </si>
  <si>
    <t>ANGEL DE JESUS CASTELLANOS CORDOVA</t>
  </si>
  <si>
    <t>CACX910417F74</t>
  </si>
  <si>
    <r>
      <t xml:space="preserve">Renta correspondiente al mes de </t>
    </r>
    <r>
      <rPr>
        <b/>
        <sz val="11"/>
        <rFont val="Tahoma"/>
        <family val="2"/>
      </rPr>
      <t>noviembre</t>
    </r>
    <r>
      <rPr>
        <sz val="11"/>
        <rFont val="Tahoma"/>
        <family val="2"/>
      </rPr>
      <t xml:space="preserve"> de 2024 de los Locales 301 302 y 303
de Vía 2 No. 104 Tabasco 2000 en Villahermosa Tabasco. $36,503.00
Renta correspondiente al mes de </t>
    </r>
    <r>
      <rPr>
        <b/>
        <sz val="11"/>
        <rFont val="Tahoma"/>
        <family val="2"/>
      </rPr>
      <t>noviembre</t>
    </r>
    <r>
      <rPr>
        <sz val="11"/>
        <rFont val="Tahoma"/>
        <family val="2"/>
      </rPr>
      <t xml:space="preserve"> de 2024 de los Locales 101 102 y 103
de Vía 2 No. 104 Tabasco 2000 en Villahermosa Tabasco. $44,414.70</t>
    </r>
  </si>
  <si>
    <t>MULTISERVICIOS SKEER</t>
  </si>
  <si>
    <t>MSK200128346</t>
  </si>
  <si>
    <t>Servicios de consultoria para proyecto modernización. Mes de noviembre 2024. F 2816.</t>
  </si>
  <si>
    <t>058580248388600168</t>
  </si>
  <si>
    <t>BANREGIO</t>
  </si>
  <si>
    <t>Refaccionamiento para top drive canrig 1417, PM-342, Pozo Racemosa 4</t>
  </si>
  <si>
    <t>04E2F6AD-D33A-4D16-A1E7-84EB231B6F30</t>
  </si>
  <si>
    <t>Consultoría en mantenimiento de equipo de perforación, octubre 2024</t>
  </si>
  <si>
    <t>POSM7771018 Papelería capacitación Pemex camper de TBC y capacitación Auditores $10,421.60
POSM7771280 Starlink Internet satelital y materiales capacitación de Pemex $7,992.00
ICACM1079721 Capacitación Pemex camper TBC $2,034.25</t>
  </si>
  <si>
    <t>Reembolso</t>
  </si>
  <si>
    <t>Motor baldor requerido para la izadora pc40000 ns: 483 pozo chinchorro 28.</t>
  </si>
  <si>
    <t>Reembolso de gastos por 12 garrafones de agua crystal</t>
  </si>
  <si>
    <t>JAIME ROBERTO PEREZ RAMIREZ</t>
  </si>
  <si>
    <t>PERJ781228HW0</t>
  </si>
  <si>
    <t>002790082080733047</t>
  </si>
  <si>
    <t>serviciosprospera@gmail.com</t>
  </si>
  <si>
    <t>Servicio de pipa de agua para oficinas Villahermosa. Día 12 de noviembre 2024.</t>
  </si>
  <si>
    <t>Pediente</t>
  </si>
  <si>
    <t>…</t>
  </si>
  <si>
    <t>124180650785224580</t>
  </si>
  <si>
    <t xml:space="preserve">Refaccionamiento pruebas de presión de taller </t>
  </si>
  <si>
    <t>a 242</t>
  </si>
  <si>
    <t>Contratos No. 641003608, 641003609, 64302380</t>
  </si>
  <si>
    <t xml:space="preserve">TECH-POWER </t>
  </si>
  <si>
    <t>TPO940705EU5</t>
  </si>
  <si>
    <t>0213 2004 0394 7102 46</t>
  </si>
  <si>
    <t>Material para cometida eléctrica de control de sólidos en PCR para equipos PM206</t>
  </si>
  <si>
    <t>Refaccionamiento requerido mantenimiento preventivo y/o correctivo de izadora n.s. pc 400071. (50% anticipo)</t>
  </si>
  <si>
    <t>Reembolso de gastos por 10 garrafones de agua crystal</t>
  </si>
  <si>
    <t xml:space="preserve">GRUPO ELECTROMECANICO BEDEL </t>
  </si>
  <si>
    <t>GEB8708044I0</t>
  </si>
  <si>
    <t>012 180 004 438498729</t>
  </si>
  <si>
    <t>0443849872</t>
  </si>
  <si>
    <t>cuentas_cobrar@bedel.com.mx</t>
  </si>
  <si>
    <t>Material para cableado de izadora NS:4071</t>
  </si>
  <si>
    <t>321.03 USD</t>
  </si>
  <si>
    <t>Material fabricación de mampara de acceso a taller $2,320.00
Material limpieza de equipos y componentes $16,878.00</t>
  </si>
  <si>
    <t>Reembolso trámite de visa $11,090.17, pago mensual de starlink $1,100.00 y gastos varios $11,687.98</t>
  </si>
  <si>
    <t>Facturas vencidas</t>
  </si>
  <si>
    <t>Material para cobertizo del compresor de aire de 20 hp</t>
  </si>
  <si>
    <t>Bateria para hidrolavadora</t>
  </si>
  <si>
    <t>Material requerido para trabajos en taller con Motor Eléctrico W22 para el Equipo 329</t>
  </si>
  <si>
    <t>SUMINISTRO DE ARTICULOS DE LIMPIEZA DEL PERIODO AGOSTO/SEPTIEMBRE</t>
  </si>
  <si>
    <t xml:space="preserve">
2522 Material para cobertizo del compresor de aire de 20 hp $3,015.00. 
2589 Bateria para hidrolavadora $7,450.00. 
2590 Material trabajos en taller con Motor Eléctrico W22 para el Equipo 329 $2,150.00 
2608 Suministro de artículos de limpieza del periodo agosto/septiembre $13,865.03</t>
  </si>
  <si>
    <t>2522, 2589, 2590 y 2608</t>
  </si>
  <si>
    <t>7DE9F267 Papelería tercer piso Vhsa $4,925.32
ED71AAB9 Papelería para primer piso de oficinas Vhsa $5,578.15 
6B3D7676 Sillas para Oficinas Operacionales en  TBC $20,044.80
8D7B2770 Armado de sillas $3,588.00</t>
  </si>
  <si>
    <t xml:space="preserve">7DE9F267 
ED71AAB9 
6B3D7676 
8D7B2770 </t>
  </si>
  <si>
    <t>SINDICATO RACEMOSA DEL 10 AL 16 DE NOVIEMBRE DEL 2024</t>
  </si>
  <si>
    <t>Servicios de recolección de solidos urbanos (30/08/2024) $2,227.20
Servicios de recolección de aguas oleosas (13,28,20 y 11 de septiembre 2024) $8,369.40</t>
  </si>
  <si>
    <t>VARIOS</t>
  </si>
  <si>
    <t xml:space="preserve">Impermeables y botas de hule para responsable de SSPA </t>
  </si>
  <si>
    <t>41F7D372-2910-4914-A35A-B6466F5398E2</t>
  </si>
  <si>
    <t>Pedidos de protección personal de los meses de septiembre y octubre 2024.
0C4F55BD-8CF3-4E47-AAD4-6B4CB97CD479  $15,211.32
85BA00E5-7AF3-4B3A-A236-6E578B0A2A95 $3,510.16
D834485C-9638-4745-9D69-C1125C033AFB  $2,489.59
0160774B-D0EA-4448-8E37-67C4D226FB4C $1,651.84
39C40658-3DA0-4938-A287-A6BB322EBFC9 $3,834.27
F8A26F25-913A-428F-9D10-4B8682481341 $1,301.67
656EFE9F-5BC5-49D8-9A94-DFEE756A3787 $2,237.64
9BA5526F-F7FB-4264-AA1E-59F5EF774DDF $431.52
13F8FBE5-6B3A-4B8F-AB3A-DC0FEDAF2878 $809.10
A4038457-57FC-49DA-8423-01BEC7A2AE45 $4,687.21</t>
  </si>
  <si>
    <t>OCTOPUS INVESTING SA DE CV</t>
  </si>
  <si>
    <t>OIN210413H98</t>
  </si>
  <si>
    <t>012790001182895223</t>
  </si>
  <si>
    <t>0118289522</t>
  </si>
  <si>
    <t>OI-1928, 1934 y 2116</t>
  </si>
  <si>
    <t xml:space="preserve">Reparaciones y acondicionamiento de oficinas Villahermosa. </t>
  </si>
  <si>
    <t>558E2498-8F80-4800-BB03-275B276C4EF2 y F7BDE0AF-2E1C-4305-A22A-9E336A7240CF</t>
  </si>
  <si>
    <t>Tanques de oxigeno industrial y cargas de acetileno para stock en almacén $7,331.20.
Material stock en el área de almacén y uso en el área de soldadura $6,844.00</t>
  </si>
  <si>
    <t>Arrendamiento de casa en la col. Florida para empleados correspondiente a noviembre 2024</t>
  </si>
  <si>
    <t>Reembolso Lic Dalia. Atención a personal de PEMEX, Boleto redondo CDMX-Houston y gastos de Ing. Guichard</t>
  </si>
  <si>
    <t>SINDICATO RACEMOSA DEL 17 AL 23 DE NOVIEMBRE DEL 2024</t>
  </si>
  <si>
    <r>
      <t xml:space="preserve">PAGO SERVICIO TELEFONICO/INTERNET CORRESPONDIENTE AL MES DE NOVIEMBRE-2024 DEL NUMERO </t>
    </r>
    <r>
      <rPr>
        <b/>
        <sz val="11"/>
        <rFont val="Tahoma"/>
        <family val="2"/>
      </rPr>
      <t>9933168439</t>
    </r>
    <r>
      <rPr>
        <sz val="11"/>
        <rFont val="Tahoma"/>
        <family val="2"/>
      </rPr>
      <t xml:space="preserve"> POR $649.00. DEL MES DE </t>
    </r>
    <r>
      <rPr>
        <b/>
        <sz val="11"/>
        <rFont val="Tahoma"/>
        <family val="2"/>
      </rPr>
      <t>NOVIEMBRE</t>
    </r>
    <r>
      <rPr>
        <sz val="11"/>
        <rFont val="Tahoma"/>
        <family val="2"/>
      </rPr>
      <t xml:space="preserve"> 2024 DEL NUMERO </t>
    </r>
    <r>
      <rPr>
        <b/>
        <sz val="11"/>
        <rFont val="Tahoma"/>
        <family val="2"/>
      </rPr>
      <t>9933168858</t>
    </r>
    <r>
      <rPr>
        <sz val="11"/>
        <rFont val="Tahoma"/>
        <family val="2"/>
      </rPr>
      <t xml:space="preserve">  POR $649.00. DEL MES DE </t>
    </r>
    <r>
      <rPr>
        <b/>
        <sz val="11"/>
        <rFont val="Tahoma"/>
        <family val="2"/>
      </rPr>
      <t>OCTUBRE</t>
    </r>
    <r>
      <rPr>
        <sz val="11"/>
        <rFont val="Tahoma"/>
        <family val="2"/>
      </rPr>
      <t xml:space="preserve"> 2024 DEL NUMERO 5552500694 $236.00</t>
    </r>
  </si>
  <si>
    <t>Servicio de electricidad de oficinas Villahermosa del 12 SEP AL 15 NOV 2024
No. Servicio: 726 020 911 434, Oficina #103, $5376. No. Servicio: 726 970 225 782, Oficina #101, $4776. No. Servicio: 749 230 951 161, Oficina #301, $2748. No. Servicio: 749 230 951 188, Oficina #302, $2678. No. Servicio: 749 230 951 200, Oficina #303, $3170. No. Servicio: 749 240 552 826, Oficina #104, $2603</t>
  </si>
  <si>
    <t>VARIAS</t>
  </si>
  <si>
    <t>Servicio del 16 de octubre 2024 al 14 de noviembre 2024. Taller TBC</t>
  </si>
  <si>
    <t>Material requerido para energización y
pruebas de Izadora PC400071</t>
  </si>
  <si>
    <t>0155386845</t>
  </si>
  <si>
    <t>40 litros de solvente dielectrico para tener de stock en almacén</t>
  </si>
  <si>
    <t>Factura vencida</t>
  </si>
  <si>
    <t>VHSA-02853</t>
  </si>
  <si>
    <t>Dalia del Pilar Palomino Pérez</t>
  </si>
  <si>
    <t>Santander</t>
  </si>
  <si>
    <t>0147 9065 5048 3902 90</t>
  </si>
  <si>
    <t>PAPD680626QL3</t>
  </si>
  <si>
    <t>Cena navideña para personal operativo</t>
  </si>
  <si>
    <t>Cuota de mantenimiento taller TBC mayo a agosto 2024</t>
  </si>
  <si>
    <t>PARQUE INDUSTRIAL TABASCO BUSINESS CENTER SA DE CV</t>
  </si>
  <si>
    <t>PIT091009HX4</t>
  </si>
  <si>
    <t>044680035040635381</t>
  </si>
  <si>
    <t>Mantenimiento Preventivo y Correctivo de Izadora N. S. PC400071</t>
  </si>
  <si>
    <t>ROL CCF SB 0X5 MARCA MCGILL</t>
  </si>
  <si>
    <t>A 3611, 3614, 3616, 3617, 3630 y 3643</t>
  </si>
  <si>
    <t>Uniformes para Ing. Andrews, Lic. Dalia, Emilio y Héctor.</t>
  </si>
  <si>
    <t>64A6CE68-6C72-435A-BBB6-496D820D222B</t>
  </si>
  <si>
    <t>Servicio de vigilancia en taller TBC mes de noviembre 2024</t>
  </si>
  <si>
    <t>Equipo de protección personal para Ing. Jesús Alonso</t>
  </si>
  <si>
    <t>9 y 11</t>
  </si>
  <si>
    <t xml:space="preserve">Servicio de limpieza mes de octubre 2024. Día festivo 01 de octubre. Servicios extras del día domingo 20 y 27 de octubre, horas extras 17 al 30 de octubre </t>
  </si>
  <si>
    <t>7C6BE694-5824-43DD-BB55-E9C4319D17F6</t>
  </si>
  <si>
    <t>Hospedaje Ing. Robert e Ing. Emilio. Estancias del 29 sept al 03 oct 2024 $24,850.54
Hospedaje Ing. Robert e Ing. Emilio. Llegada 21 OCT  al 24 OCT 2024 $16,165.29</t>
  </si>
  <si>
    <t>24875, 24883, 25344 y 25343</t>
  </si>
  <si>
    <t xml:space="preserve">Aceite Izadora Canrig N.S. PC400071 para mantenimiento </t>
  </si>
  <si>
    <t>Contratos No. 641003809</t>
  </si>
  <si>
    <t>Logistica top drive varco nov, tds-11 el día 12/sep/2024 $37,700.00
Grúa 75/80 05 septiembre a 01 de octubre 2024 $729,350.00</t>
  </si>
  <si>
    <t>3633 y 3625</t>
  </si>
  <si>
    <t>Contratos No. 641003608 y 643023809</t>
  </si>
  <si>
    <t>Servicio de Grúa 75 Ton. 02 octubre al 10 de octubre 2024</t>
  </si>
  <si>
    <t>Servicio de consumo de agua mes de octubre 2024, de taller TBC</t>
  </si>
  <si>
    <t>FA00002451</t>
  </si>
  <si>
    <t xml:space="preserve"> 641003608 y 641003609</t>
  </si>
  <si>
    <t>Renta de Montacargas por 2 semanas del 31 de Octubre al 14 de Noviembre 2024</t>
  </si>
  <si>
    <t>Renta de Montacargas por 2 semanas del 15 de Noviembre al 30 de Noviembre 2024</t>
  </si>
  <si>
    <t>643023809, 641003608 y 641003609</t>
  </si>
  <si>
    <t>Renta de taller TBC Cúnduacan mes de noviembre 2024</t>
  </si>
  <si>
    <t>I 7411020</t>
  </si>
  <si>
    <t>Captura de información y resguardo correspondiente al mes de noviembre 2024</t>
  </si>
  <si>
    <t>NBM - 581</t>
  </si>
  <si>
    <t>METAL MECANICA PGB</t>
  </si>
  <si>
    <t>MMP140616US3</t>
  </si>
  <si>
    <t>012790001963622495</t>
  </si>
  <si>
    <t>0196362249</t>
  </si>
  <si>
    <t>SERVICIO REQUERIDO PARA TOP DRIVE N.S. 1431 PM-206</t>
  </si>
  <si>
    <t>segundo pago posada navideña 2024</t>
  </si>
  <si>
    <t>Arreglos cena fin de año 2024 de ATM. Segundo pago</t>
  </si>
  <si>
    <t>Decoración para evento de fin de año. (Segundo pago)</t>
  </si>
  <si>
    <t>NATURALEXPRESS</t>
  </si>
  <si>
    <t>NAT130124S52</t>
  </si>
  <si>
    <t>012100001197067555</t>
  </si>
  <si>
    <t>0119706755</t>
  </si>
  <si>
    <t xml:space="preserve">Arreglos para posada 2024 personal ATM </t>
  </si>
  <si>
    <t xml:space="preserve">6 Mica transparente careta soldador </t>
  </si>
  <si>
    <t>V-6986</t>
  </si>
  <si>
    <t>Contratos No. 641003609</t>
  </si>
  <si>
    <t xml:space="preserve">Desmalezadora a gasolina $7,708.55 161302
Tinta para impresoras $15,950.00 161335
Mesas y sillas para comedor y dormitorios $48,263.89 161607
Cartucho Brother $12,010.59 162871
2 unidades de estados solidos $6,038.73 </t>
  </si>
  <si>
    <t>Tapete antiestático caseta TSDU en pozo bakte 3, equipo PM-2005</t>
  </si>
  <si>
    <t xml:space="preserve"> Arrendamiento de camper habitacional (5969) y arrendamiento de 7 vehículos correspondiente al mes de Octubre 2024 (5962-5968)</t>
  </si>
  <si>
    <t>5962-5969</t>
  </si>
  <si>
    <t>Reembolso servicio de starlink mes de noviembre 2024. 4 Servicios en Pozo Sini 8 PM-331, Pozo Racemosa 4 PM-342, Pozo Chinchorro 28 PM-306 y Pozo Quesqui 8 PM-329. $6,846.00
Reembolso de papelería POSM8264336 $1,045.00</t>
  </si>
  <si>
    <t>31,26,44,61 y  POSM8264336</t>
  </si>
  <si>
    <t xml:space="preserve"> Starlink internet satelital mes de octubre, noviembre y diciembre 2024</t>
  </si>
  <si>
    <t>Reembolso starlink internet satelital mes de noviembre 2024</t>
  </si>
  <si>
    <t xml:space="preserve">Cambio de botas industriales varios números. </t>
  </si>
  <si>
    <t xml:space="preserve">CAMBIO DE KIT DE JUEGO DE SELLOS Y EMPAQUES PARA
CILINDROS HIDRAULICOS </t>
  </si>
  <si>
    <t>SINDICATO RACEMOSA DEL 01 AL 07 DE DICIEMBRE DEL 2024</t>
  </si>
  <si>
    <t xml:space="preserve">Insumos de limpieza para taller TBC </t>
  </si>
  <si>
    <t>MAPE - 2538</t>
  </si>
  <si>
    <r>
      <t xml:space="preserve">Renta correspondiente al mes de </t>
    </r>
    <r>
      <rPr>
        <b/>
        <sz val="11"/>
        <rFont val="Tahoma"/>
        <family val="2"/>
      </rPr>
      <t>diciembre</t>
    </r>
    <r>
      <rPr>
        <sz val="11"/>
        <rFont val="Tahoma"/>
        <family val="2"/>
      </rPr>
      <t xml:space="preserve"> de 2024 de los Locales 301 302 y 303
de Vía 2 No. 104 Tabasco 2000 en Villahermosa Tabasco. $36,503.00
Renta correspondiente al mes de </t>
    </r>
    <r>
      <rPr>
        <b/>
        <sz val="11"/>
        <rFont val="Tahoma"/>
        <family val="2"/>
      </rPr>
      <t>diciembre</t>
    </r>
    <r>
      <rPr>
        <sz val="11"/>
        <rFont val="Tahoma"/>
        <family val="2"/>
      </rPr>
      <t xml:space="preserve"> de 2024 de los Locales 101 102 y 103
de Vía 2 No. 104 Tabasco 2000 en Villahermosa Tabasco. $44,414.70</t>
    </r>
  </si>
  <si>
    <t xml:space="preserve">Recibo de telefono e internet mes de noviembre, Taller TBC </t>
  </si>
  <si>
    <t>Fact 557-560 Renta de trailers habitación equipos PM 329, PM 306, PM 342, Bakte PM 2005 mes de noviembre 2024 $389,760.00
Fact 556 Renta de equipo de medición noviembre 2024 $40,600.00</t>
  </si>
  <si>
    <t>556-560</t>
  </si>
  <si>
    <t>MIGUEL OSVALDO CONTRERAS VELOZ</t>
  </si>
  <si>
    <t>044794104062010675</t>
  </si>
  <si>
    <t>Servicio de corte de maleza y recolección de lo residual en el patio de maniobras TBC</t>
  </si>
  <si>
    <t>Fecha pendiente por confirmar</t>
  </si>
  <si>
    <t>Segundo pago por reconstrucción de tercer camper de oficina en TBC (Ya se realizó un anticipo de $100,000.00)</t>
  </si>
  <si>
    <t>Hospedaje Ing. Robert estancia del 11 al 14 de septiembre 2024</t>
  </si>
  <si>
    <t>C33 - 24546</t>
  </si>
  <si>
    <t>GUSTAVO ESTRADA AGUILAR</t>
  </si>
  <si>
    <t>EAAG601224K9A</t>
  </si>
  <si>
    <t>B 641</t>
  </si>
  <si>
    <t>Material para stock  tdsu de top drives</t>
  </si>
  <si>
    <t>0027 9006 4023 7221 27</t>
  </si>
  <si>
    <t>CIMCOG</t>
  </si>
  <si>
    <t>CIM-091202-134</t>
  </si>
  <si>
    <t>072-790-01214156581-1</t>
  </si>
  <si>
    <t>Material fabricación y reparación de charolas antiderrame del taller</t>
  </si>
  <si>
    <t>Servicio de GPS: Renta del mes de noviembre y diciembre 2024, Unidades ATM (Corolla, Transit, Virtus, Robust Compras y Modernización).</t>
  </si>
  <si>
    <t>A1510 y A1527</t>
  </si>
  <si>
    <t>Servicio de maquinado a campanas guias 9" top drive 1362</t>
  </si>
  <si>
    <t>ELIGIO HERNANDEZ GOMEZ</t>
  </si>
  <si>
    <t>HEGE711215DL1</t>
  </si>
  <si>
    <t xml:space="preserve">Fabricación de pernos para base de estabilizador </t>
  </si>
  <si>
    <t>B4330</t>
  </si>
  <si>
    <t>014790605188150719</t>
  </si>
  <si>
    <t>tornoysoldadura_periferico@outlook.com</t>
  </si>
  <si>
    <t>60-51881507-1</t>
  </si>
  <si>
    <t>710</t>
  </si>
  <si>
    <t>641003608 y 641003609</t>
  </si>
  <si>
    <t>Servicio de prueba de inspección para agujero de raton Izadora equipo PM-206 pozo Cbix 2</t>
  </si>
  <si>
    <t>SINDICATO RACEMOSA DEL 08 AL 14 DE DICIEMBRE DEL 2024</t>
  </si>
  <si>
    <t>Contratos No.  641003609</t>
  </si>
  <si>
    <t xml:space="preserve">Servicio de renta de genie JLG para rig up de equipo 3000HP </t>
  </si>
  <si>
    <t>Servicio de prueba de inspección END y MPI a orejas de carga rampa Izadora equipo PC4000</t>
  </si>
  <si>
    <t>A205</t>
  </si>
  <si>
    <t>Refaccionamiento Izadora Canrig PC 400071 Mantenimiento</t>
  </si>
  <si>
    <t>574C2276-A34D-4379-A72F-42619CFABDF0</t>
  </si>
  <si>
    <t>PRONTO PAGO</t>
  </si>
  <si>
    <t>Carga de oxigeno para stock en el almacén y área de soldadura</t>
  </si>
  <si>
    <t>612.48 USD</t>
  </si>
  <si>
    <t>Mantenimiento de top drive NS 1417, equipo PM-342</t>
  </si>
  <si>
    <t xml:space="preserve">Grúa maniobras TBC para equipo 3000HP </t>
  </si>
  <si>
    <t xml:space="preserve">30 overoles para área operativa </t>
  </si>
  <si>
    <t>568C9BA3-D4B1-444A-9709-BE57880841A2</t>
  </si>
  <si>
    <t>A85320,85345,85321,85346,85398,85015</t>
  </si>
  <si>
    <t>Cena navideña para personal operativo. Segundo pago</t>
  </si>
  <si>
    <t>Totems para almacenar diésel para equipo PM-306</t>
  </si>
  <si>
    <t>Renta de montacargas por 2 semanas del 01 de diciembre al 14 de diciembre del 2024</t>
  </si>
  <si>
    <t>Servicio de limpieza mes de noviembre 2024 taller TBC</t>
  </si>
  <si>
    <t>554FD2F6-1BC7-45D2-BFFD-EA3B3252CF84</t>
  </si>
  <si>
    <t>Servicio taller para pozo bricol 41, equipo PM-335</t>
  </si>
  <si>
    <t xml:space="preserve">Mesa para camper en patio de maniobras para contrato modernización </t>
  </si>
  <si>
    <t>JQ 161367</t>
  </si>
  <si>
    <t>Constancias DC3 sistemas de permiso para trabajos de riesgo. Para Ricardo Palma y Omar Pimienta. (Documentación de agosto)</t>
  </si>
  <si>
    <t>JOSE CARLOS MAGAÑA BOTELLO</t>
  </si>
  <si>
    <t>MABC9008177L8</t>
  </si>
  <si>
    <t>072790012161431103</t>
  </si>
  <si>
    <t>plenus.smi@gmail.com</t>
  </si>
  <si>
    <t>Servicio de análisis clínicos a personal desde el 03 de julio al 12 de agosto 2024 (Carlos Ortiz, Cristian Rodriguez, Marco Guichard, José Falcon, José Calix, Beatriz Valdez, Mario Alba y Perla Jimenez)</t>
  </si>
  <si>
    <t>Arrendamiento de casa en la col. Florida para empleados diciembre 2024</t>
  </si>
  <si>
    <t xml:space="preserve">Recolección de solidos urbanos (1,200 LT)(01,16,05 y 28 de nov 2024) $6,382.32
Recolección de solidos urbanos (KG) (19,30,22 y 10 oct 2024) $7,064.40
</t>
  </si>
  <si>
    <t>Papeleria para taller TBC pedido octubre 2024</t>
  </si>
  <si>
    <t>Mantenimiento a extintores PQS oficinas administrativas Vhsa y taller TBC</t>
  </si>
  <si>
    <t>V-6996</t>
  </si>
  <si>
    <t>ATR 14614</t>
  </si>
  <si>
    <t>Reembolso de gastos por evento de fin de año y auditoria externa diciembre 2024</t>
  </si>
  <si>
    <t>A 3624 Tabla de pino para nivelar subestructura de equipo 3000 $2,812.54
A 3637 Mantenimiento preventivo izadora PIPE-CAT-5 pozo copano 12, PM-1381 $24,808.22</t>
  </si>
  <si>
    <t>A3624 Y A3637</t>
  </si>
  <si>
    <t>LUIS ALEJANDRO CARRILLO MALIACHI</t>
  </si>
  <si>
    <t>CAML870609RJ6</t>
  </si>
  <si>
    <t>002794701152113487</t>
  </si>
  <si>
    <t>Canrig 643023809 / Moder.
641003608 y 641003609</t>
  </si>
  <si>
    <t>Reubicación de 2 cámaras de vigilancia en malla periferica de patio de maniobras e instalación de una nueva en zona de campers</t>
  </si>
  <si>
    <t>Rehabilitación de sistema de alarma de incendios en nave de Base ATM TBC</t>
  </si>
  <si>
    <t>Instalación eléctrica para proyector de sala de juntas de oficinas en TBC e instalación de energía, instalación de punto de acceso internet WiFi y antena en camper-comedor de patio de maniobras. Servicio finalizado.</t>
  </si>
  <si>
    <t>SINDICATO RACEMOSA DEL 15 AL 21 DE DICIEMBRE DEL 2024</t>
  </si>
  <si>
    <t>Servicio de vigilancia en taller TBC mes de diciembre 2024</t>
  </si>
  <si>
    <t>Cuota de mtto taller tbc septiembre y octubre 2024 $ 56,305.45 (1941)
Cuota de mtto taller tbc noviembre 2024 $ 28,710.15 (1942)
Cuota de mtto taller tbc diciembre 2024 $ 29,116.21 (1932)</t>
  </si>
  <si>
    <t>1941, 1942 y 1932</t>
  </si>
  <si>
    <t>Servicio de consumo de agua mes de noviembre 2024, de taller TBC</t>
  </si>
  <si>
    <t>FA00002469</t>
  </si>
  <si>
    <t>A85532 Insumos de limpieza para oficinas Villahermosa noviembre $1,485.83
A85604 Material para fabricación de Grass Hoper $109,476.26</t>
  </si>
  <si>
    <t>A85532 y A85604</t>
  </si>
  <si>
    <t>Hospedaje Ing. Emilio estancia del 12 al 15 nov 2024
Hospedaje Ing. Robert estancia del 13 al 16 nov 2024</t>
  </si>
  <si>
    <t>C33-25685 Y C33-25699</t>
  </si>
  <si>
    <t>Papeleria para oficinas administrativas en Villahermosa, pedido 22 nov</t>
  </si>
  <si>
    <t>CREA 12268739</t>
  </si>
  <si>
    <t>Renta de taller TBC Cúnduacan mes de diciembre 2024</t>
  </si>
  <si>
    <t>I 7411022</t>
  </si>
  <si>
    <t>ALAN JESUS HERNANDEZ REYES</t>
  </si>
  <si>
    <t>HERA9703237H5</t>
  </si>
  <si>
    <t>Refaccionamiento mantenimiento preventivo izadora canrig PC400071</t>
  </si>
  <si>
    <t>012 790 004843680619</t>
  </si>
  <si>
    <t>048 436 8061</t>
  </si>
  <si>
    <t>mangueras_periferico@outlook.com</t>
  </si>
  <si>
    <t>Renta de montacargas por 2 semanas del 15 de diciembre al 30 de diciembre del 2024</t>
  </si>
  <si>
    <t xml:space="preserve">1A27F1A7-90EB-43F1-9A84-264648EF4B77
</t>
  </si>
  <si>
    <t>Servicio del al 14 noviembre al 17 diciembre 2024. Taller TBC</t>
  </si>
  <si>
    <r>
      <t xml:space="preserve">PAGO SERVICIO TELEFONICO/INTERNET CORRESPONDIENTE AL MES DE </t>
    </r>
    <r>
      <rPr>
        <b/>
        <sz val="11"/>
        <rFont val="Tahoma"/>
        <family val="2"/>
      </rPr>
      <t>DICIEMBRE</t>
    </r>
    <r>
      <rPr>
        <sz val="11"/>
        <rFont val="Tahoma"/>
        <family val="2"/>
      </rPr>
      <t xml:space="preserve">-2024 DEL NUMERO </t>
    </r>
    <r>
      <rPr>
        <b/>
        <sz val="11"/>
        <rFont val="Tahoma"/>
        <family val="2"/>
      </rPr>
      <t>9933168439</t>
    </r>
    <r>
      <rPr>
        <sz val="11"/>
        <rFont val="Tahoma"/>
        <family val="2"/>
      </rPr>
      <t xml:space="preserve"> POR $649.00. DEL MES DE </t>
    </r>
    <r>
      <rPr>
        <b/>
        <sz val="11"/>
        <rFont val="Tahoma"/>
        <family val="2"/>
      </rPr>
      <t>DICIEMBRE</t>
    </r>
    <r>
      <rPr>
        <sz val="11"/>
        <rFont val="Tahoma"/>
        <family val="2"/>
      </rPr>
      <t xml:space="preserve"> 2024 DEL NUMERO </t>
    </r>
    <r>
      <rPr>
        <b/>
        <sz val="11"/>
        <rFont val="Tahoma"/>
        <family val="2"/>
      </rPr>
      <t>9933168858</t>
    </r>
    <r>
      <rPr>
        <sz val="11"/>
        <rFont val="Tahoma"/>
        <family val="2"/>
      </rPr>
      <t xml:space="preserve">  POR $649.00. DEL MES DE </t>
    </r>
    <r>
      <rPr>
        <b/>
        <sz val="11"/>
        <rFont val="Tahoma"/>
        <family val="2"/>
      </rPr>
      <t>NOVIEMBRE</t>
    </r>
    <r>
      <rPr>
        <sz val="11"/>
        <rFont val="Tahoma"/>
        <family val="2"/>
      </rPr>
      <t xml:space="preserve"> 2024 DEL NUMERO 5552500694 $237.00</t>
    </r>
  </si>
  <si>
    <t>6037-6044</t>
  </si>
  <si>
    <t xml:space="preserve"> Arrendamiento de camper habitacional (6044) y arrendamiento de 7 vehículos correspondiente al mes de noviembre 2024 (6037-6043)</t>
  </si>
  <si>
    <t xml:space="preserve">Reembolso servicio de starlink mes de diciembre 2024. Servicio en Pozo Sini 8 PM-331 $1,705.00, Pozo Racemosa 4 PM-342 $1,705.00, Pozo Chinchorro 28 PM-306 $1,705.00 y Pozo Quesqui 8 PM-329 $1,705.00.
</t>
  </si>
  <si>
    <t>25, 43, 44 y 41</t>
  </si>
  <si>
    <t>Reembolso starlink internet satelital mes de diciembre 2024. Taller ATM Canrig. Asignado a Héctor Solis Gallardo.</t>
  </si>
  <si>
    <t xml:space="preserve"> Starlink internet satelital mes de diciembre 2024. Sitio en patio de maniobras en TBC Cunduacán, asignado a Héctor Solis Gallardo.</t>
  </si>
  <si>
    <t>Grúa taller TBC del 13 al 30 de noviembre 2024. Para rig up de equipo 3000 HP.</t>
  </si>
  <si>
    <t>3738 y 3739</t>
  </si>
  <si>
    <t>641003609 y 643023809</t>
  </si>
  <si>
    <t>Fact 3738 $11,600.00 Instalación de top drive en equipo PM-305
Fact 3739 $11,600.00 Servicio para transporte descarga de componente de Riser a TBC</t>
  </si>
  <si>
    <t>JQ 164576</t>
  </si>
  <si>
    <t>Papeleria para trabajos en pozo racemosa 05; Top-Drive 1250 AC-6.81, NS: 1417, PM-342.</t>
  </si>
  <si>
    <t>Papeleria para oficinas administrativas. Pedido 22 noviembre 2024.</t>
  </si>
  <si>
    <t>CREA/12268450</t>
  </si>
  <si>
    <t>FACTURA 12304384</t>
  </si>
  <si>
    <t>Papeleria para oficinas administrativas, tercer piso. Pedido 13 dic 2024.</t>
  </si>
  <si>
    <t>C33-26080 Y C33-26086</t>
  </si>
  <si>
    <t>Hospedaje Ing. Robert estancia del 02 al 05 dic 2024 
Hospedaje Ing. Emilio estancia del 03 al 05 dic 2024</t>
  </si>
  <si>
    <t xml:space="preserve">Refaccionamiento para sistema de anticolisión TAC II Plus Top Drive serie 1357, pozo Bakte 3, Equipo PMX-2005. </t>
  </si>
  <si>
    <t>Canrig 643023809</t>
  </si>
  <si>
    <t>HTS 343</t>
  </si>
  <si>
    <t>Guantes, lentes, tapones auditivos y barbiquejo para operativos de campo, taller y de almacén (mes de noviembre 2024) Canrig.</t>
  </si>
  <si>
    <t>CRAF--8</t>
  </si>
  <si>
    <t>42D91DB9-3794-414B-A517-770F95EA94AB</t>
  </si>
  <si>
    <t>Bordado de overoles para personal de campo y taller. Personal Canrig.</t>
  </si>
  <si>
    <t>Overoles y bordados para personal de nuevo ingreso (Jesús Alonso y Manuel Zapata)
Overoles y bordados para personal de nuevo ingreso (Rigoberto Castillo)</t>
  </si>
  <si>
    <t xml:space="preserve">
'6A0A0FBD-3E1E-4925-8060-F4B88717CE0A
'C55FE2D6-5206-403B-9E5A-509639D3E957</t>
  </si>
  <si>
    <t>Mantenimiento preventivo 5 minisplit de oficinas tercer piso.</t>
  </si>
  <si>
    <t>A85855 Eslinga de cable para equipo PM-335, Bricol 41. Top Drive No. Serie 1362. $133,714.36 
A85854 Adecuación barandales cambio de escalera a presa de lodos $5,923.86
A85853 Material stock almacén $11,761.92</t>
  </si>
  <si>
    <t>A85855, A85854 y A85853</t>
  </si>
  <si>
    <t>A85923 Grasa desengrasante para trabajos de instalación de top drive, PM-305 $19,035.95
A85929 Herramienta especializada para soldador de taller $3,771.45</t>
  </si>
  <si>
    <t>A85923 y A85929</t>
  </si>
  <si>
    <t>MAPE-2792 Herramientas para soldador en taller $15,800.00
MAPE-2793 Materiales para trabajos en equipo taller $1,660.00</t>
  </si>
  <si>
    <t>2792 y 2793</t>
  </si>
  <si>
    <t>SINDICATO RACEMOSA DEL 22 AL 28 DE DICIEMBRE DEL 2024</t>
  </si>
  <si>
    <t>IMAGO PAMINA OTERO QUEZADA</t>
  </si>
  <si>
    <t>OEQI890711JK3</t>
  </si>
  <si>
    <t>072580011973339808</t>
  </si>
  <si>
    <t>alhelivhsa@gmail.com</t>
  </si>
  <si>
    <t>Credencial ATM (SSPA-026) y (SSPA-024). Personal nuevo ingreso.</t>
  </si>
  <si>
    <t>Servicio de renta de genie JLG para rig up de equipo 3000HP. Servicio sábado 14 al viernes 20 de diciembre 2024</t>
  </si>
  <si>
    <t>Servicio de genie para rig up de equipo 3000HP. Renta del 30 de diciembre 2024 al 06 de enero del 2025.</t>
  </si>
  <si>
    <t xml:space="preserve">Reembolso por boletos de avión Houston, TX mes de diciembre 2024
</t>
  </si>
  <si>
    <t>F-1392152075178</t>
  </si>
  <si>
    <r>
      <t xml:space="preserve">Renta correspondiente al mes de </t>
    </r>
    <r>
      <rPr>
        <b/>
        <sz val="11"/>
        <rFont val="Tahoma"/>
        <family val="2"/>
      </rPr>
      <t>enero</t>
    </r>
    <r>
      <rPr>
        <sz val="11"/>
        <rFont val="Tahoma"/>
        <family val="2"/>
      </rPr>
      <t xml:space="preserve"> de 2025 de los Locales 301 302 y 303
de Vía 2 No. 104 Tabasco 2000 en Villahermosa Tabasco. $36,503.00
Renta correspondiente al mes de </t>
    </r>
    <r>
      <rPr>
        <b/>
        <sz val="11"/>
        <rFont val="Tahoma"/>
        <family val="2"/>
      </rPr>
      <t xml:space="preserve">enero </t>
    </r>
    <r>
      <rPr>
        <sz val="11"/>
        <rFont val="Tahoma"/>
        <family val="2"/>
      </rPr>
      <t>de 2025 de los Locales 101 102 y 103
de Vía 2 No. 104 Tabasco 2000 en Villahermosa Tabasco. $44,414.70</t>
    </r>
  </si>
  <si>
    <t>Fact 582,584, 586 y 587 Renta de trailers habitación equipos PM 329, PM 306, PM 342, Bakte PM 2005 mes de diciembre 2024 $389,760.00
Fact 583 Renta de equipo de medición diciembre 2024 $40,600.00</t>
  </si>
  <si>
    <t>582, 583, 584, 586 y 587</t>
  </si>
  <si>
    <t xml:space="preserve">Recibo de telefono e internet mes de diciembre 2024, Taller TBC </t>
  </si>
  <si>
    <t xml:space="preserve">MAPE-2792 Material de limpieza taller tbc diciembre 2024 $14,371.50
</t>
  </si>
  <si>
    <t xml:space="preserve">
Fact 3748 $587,250.00 Grúa rig up equipo 3000 HP. Trabajos del 02 al 18 de diciembre del 2024</t>
  </si>
  <si>
    <t>CC DISTRIBUCIONES FERRETERA PENINSULAR SA DE CV</t>
  </si>
  <si>
    <t>CDF1902252W9</t>
  </si>
  <si>
    <t>072 910 01226365582 9</t>
  </si>
  <si>
    <t>1226365582</t>
  </si>
  <si>
    <t>admon.ccmid@gmail.com</t>
  </si>
  <si>
    <t>Consumibles para stock en almacén. Suministro a pozo y taller.</t>
  </si>
  <si>
    <t>Duplicado de llaves de equipos PM-206 (PCR, cabina y gabinetes)</t>
  </si>
  <si>
    <t xml:space="preserve">Filtros para Top Drive N.S. 1357, equipo PM-2005. </t>
  </si>
  <si>
    <t>Servicio de pruebas no destructivas (pnd) a sección de anclaje e izadora CANRIG en piso de perforación, equipo PM-305.</t>
  </si>
  <si>
    <t>PROVEEDOR INDUSTRIAL QUALITY</t>
  </si>
  <si>
    <t>PIQ1106171P6</t>
  </si>
  <si>
    <t>014790655044640041</t>
  </si>
  <si>
    <t>65504464004</t>
  </si>
  <si>
    <t>a.cliente@proviqsa.com.mx</t>
  </si>
  <si>
    <t>Refaccionamiento mantenimiento izadora N.S. PC 400071</t>
  </si>
  <si>
    <t>Dotación Semestral de Botas Petroleras para Personal de Modernización</t>
  </si>
  <si>
    <t>GRUPO COMERCIAL ACOMEE SA DE CV</t>
  </si>
  <si>
    <t>GCA900118AX6</t>
  </si>
  <si>
    <t>012700001346128179</t>
  </si>
  <si>
    <t>0134612817</t>
  </si>
  <si>
    <t>Omron material para equipo PM-306, pozo chinchorro 28 A, Izadora Canrig, modelo PC -4000, no. Serie 400083. OPE-005.</t>
  </si>
  <si>
    <t>A 250</t>
  </si>
  <si>
    <t>Bolsas hielo para taller TBC, mes de diciembre 2024. (COM-008)</t>
  </si>
  <si>
    <t>Arrendamiento de casa en la col. Florida para empleados enero 2025</t>
  </si>
  <si>
    <t xml:space="preserve">
A85989 Cubetas de aceite para stock almacén ALM-196 $11,669.14
A85991 Material para stock en almacén (Discos, lubricantes, thinner y aire comprimido) ALM-222A $17,485.68</t>
  </si>
  <si>
    <t>A85989 y A85991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</si>
</sst>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Red]\-&quot;$&quot;#,##0.00"/>
    <numFmt numFmtId="44" formatCode="_-&quot;$&quot;* #,##0.00_-;\-&quot;$&quot;* #,##0.00_-;_-&quot;$&quot;* &quot;-&quot;??_-;_-@_-"/>
    <numFmt numFmtId="164" formatCode="&quot;$&quot;#,##0.00"/>
  </numFmts>
  <fonts count="35" x14ac:knownFonts="1">
    <font>
      <sz val="11"/>
      <color theme="1"/>
      <name val="Aptos Narrow"/>
      <family val="2"/>
      <scheme val="minor"/>
    </font>
    <font>
      <sz val="10"/>
      <name val="Arial"/>
      <family val="2"/>
    </font>
    <font>
      <sz val="11"/>
      <name val="Tahoma"/>
      <family val="2"/>
    </font>
    <font>
      <sz val="18"/>
      <name val="Tahoma"/>
      <family val="2"/>
    </font>
    <font>
      <sz val="10"/>
      <name val="Tahoma"/>
      <family val="2"/>
    </font>
    <font>
      <b/>
      <sz val="11"/>
      <color rgb="FFC00000"/>
      <name val="Tahoma"/>
      <family val="2"/>
    </font>
    <font>
      <b/>
      <sz val="14"/>
      <name val="Tahoma"/>
      <family val="2"/>
    </font>
    <font>
      <b/>
      <sz val="11"/>
      <name val="Tahoma"/>
      <family val="2"/>
    </font>
    <font>
      <b/>
      <sz val="12"/>
      <name val="Tahoma"/>
      <family val="2"/>
    </font>
    <font>
      <b/>
      <sz val="9"/>
      <name val="Tahoma"/>
      <family val="2"/>
    </font>
    <font>
      <sz val="9"/>
      <name val="Arial"/>
      <family val="2"/>
    </font>
    <font>
      <u/>
      <sz val="10"/>
      <color indexed="12"/>
      <name val="Arial"/>
      <family val="2"/>
    </font>
    <font>
      <sz val="11"/>
      <name val="Arial"/>
      <family val="2"/>
    </font>
    <font>
      <b/>
      <i/>
      <sz val="11"/>
      <name val="Tahoma"/>
      <family val="2"/>
    </font>
    <font>
      <b/>
      <sz val="10"/>
      <name val="Arial"/>
      <family val="2"/>
    </font>
    <font>
      <b/>
      <sz val="12"/>
      <name val="Arial"/>
      <family val="2"/>
    </font>
    <font>
      <u/>
      <sz val="10"/>
      <name val="Arial"/>
      <family val="2"/>
    </font>
    <font>
      <sz val="12"/>
      <name val="Arial"/>
      <family val="2"/>
    </font>
    <font>
      <b/>
      <sz val="9"/>
      <color indexed="81"/>
      <name val="Tahoma"/>
      <family val="2"/>
    </font>
    <font>
      <sz val="9"/>
      <color indexed="81"/>
      <name val="Tahoma"/>
      <family val="2"/>
    </font>
    <font>
      <b/>
      <sz val="10"/>
      <name val="Tahoma"/>
      <family val="2"/>
    </font>
    <font>
      <b/>
      <sz val="8"/>
      <name val="Tahoma"/>
      <family val="2"/>
    </font>
    <font>
      <b/>
      <sz val="8"/>
      <name val="Arial"/>
      <family val="2"/>
    </font>
    <font>
      <sz val="9"/>
      <name val="Tahoma"/>
      <family val="2"/>
    </font>
    <font>
      <u/>
      <sz val="8"/>
      <color indexed="12"/>
      <name val="Arial"/>
      <family val="2"/>
    </font>
    <font>
      <sz val="8"/>
      <name val="Arial"/>
      <family val="2"/>
    </font>
    <font>
      <sz val="8"/>
      <name val="Tahoma"/>
      <family val="2"/>
    </font>
    <font>
      <u/>
      <sz val="8"/>
      <name val="Arial"/>
      <family val="2"/>
    </font>
    <font>
      <u/>
      <sz val="10"/>
      <name val="Tahoma"/>
      <family val="2"/>
    </font>
    <font>
      <sz val="11"/>
      <color theme="1"/>
      <name val="Aptos Narrow"/>
      <family val="2"/>
      <scheme val="minor"/>
    </font>
    <font>
      <u/>
      <sz val="9"/>
      <color indexed="12"/>
      <name val="Arial"/>
      <family val="2"/>
    </font>
    <font>
      <sz val="11"/>
      <color rgb="FFFF0000"/>
      <name val="Tahoma"/>
      <family val="2"/>
    </font>
    <font>
      <sz val="11"/>
      <color rgb="FF000000"/>
      <name val="Aptos"/>
      <family val="2"/>
    </font>
    <font>
      <sz val="11"/>
      <color rgb="FF000000"/>
      <name val="Aptos Narrow"/>
      <family val="2"/>
    </font>
    <font>
      <b/>
      <sz val="11"/>
      <name val="Arial"/>
      <family val="2"/>
    </font>
  </fonts>
  <fills count="8">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34998626667073579"/>
        <bgColor indexed="64"/>
      </patternFill>
    </fill>
    <fill>
      <patternFill patternType="solid">
        <fgColor rgb="FFFFFF00"/>
        <bgColor indexed="64"/>
      </patternFill>
    </fill>
    <fill>
      <patternFill patternType="solid">
        <fgColor rgb="FFFFFFFF"/>
        <bgColor indexed="64"/>
      </patternFill>
    </fill>
    <fill>
      <patternFill patternType="solid">
        <fgColor theme="8" tint="0.79998168889431442"/>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0" fontId="11" fillId="0" borderId="0" applyNumberFormat="0" applyFill="0" applyBorder="0" applyAlignment="0" applyProtection="0">
      <alignment vertical="top"/>
      <protection locked="0"/>
    </xf>
    <xf numFmtId="44" fontId="29" fillId="0" borderId="0" applyFont="0" applyFill="0" applyBorder="0" applyAlignment="0" applyProtection="0"/>
  </cellStyleXfs>
  <cellXfs count="185">
    <xf numFmtId="0" fontId="0" fillId="0" borderId="0" xfId="0"/>
    <xf numFmtId="0" fontId="4" fillId="2" borderId="4" xfId="1" applyFont="1" applyFill="1" applyBorder="1" applyAlignment="1">
      <alignment horizontal="center"/>
    </xf>
    <xf numFmtId="0" fontId="2" fillId="2" borderId="0" xfId="1" applyFont="1" applyFill="1"/>
    <xf numFmtId="0" fontId="2" fillId="2" borderId="0" xfId="1" applyFont="1" applyFill="1" applyAlignment="1">
      <alignment horizontal="center"/>
    </xf>
    <xf numFmtId="0" fontId="5" fillId="0" borderId="4" xfId="1" applyFont="1" applyBorder="1" applyAlignment="1">
      <alignment horizontal="center" vertical="center"/>
    </xf>
    <xf numFmtId="0" fontId="6" fillId="2" borderId="0" xfId="1" applyFont="1" applyFill="1"/>
    <xf numFmtId="0" fontId="7" fillId="2" borderId="0" xfId="1" applyFont="1" applyFill="1" applyAlignment="1">
      <alignment horizontal="center"/>
    </xf>
    <xf numFmtId="0" fontId="7" fillId="2" borderId="5" xfId="1" applyFont="1" applyFill="1" applyBorder="1" applyAlignment="1">
      <alignment horizontal="center"/>
    </xf>
    <xf numFmtId="0" fontId="7" fillId="2" borderId="0" xfId="1" applyFont="1" applyFill="1"/>
    <xf numFmtId="0" fontId="9" fillId="2" borderId="0" xfId="1" applyFont="1" applyFill="1" applyAlignment="1">
      <alignment horizontal="center"/>
    </xf>
    <xf numFmtId="0" fontId="10" fillId="0" borderId="0" xfId="1" applyFont="1"/>
    <xf numFmtId="0" fontId="1" fillId="0" borderId="0" xfId="1"/>
    <xf numFmtId="0" fontId="1" fillId="0" borderId="0" xfId="1" applyAlignment="1">
      <alignment horizontal="left"/>
    </xf>
    <xf numFmtId="0" fontId="13" fillId="2" borderId="0" xfId="1" applyFont="1" applyFill="1" applyAlignment="1">
      <alignment horizontal="center"/>
    </xf>
    <xf numFmtId="0" fontId="15" fillId="0" borderId="0" xfId="1" applyFont="1" applyAlignment="1">
      <alignment horizontal="justify"/>
    </xf>
    <xf numFmtId="0" fontId="2" fillId="3" borderId="0" xfId="1" applyFont="1" applyFill="1"/>
    <xf numFmtId="0" fontId="15" fillId="3" borderId="0" xfId="1" applyFont="1" applyFill="1" applyAlignment="1">
      <alignment horizontal="justify"/>
    </xf>
    <xf numFmtId="0" fontId="17" fillId="3" borderId="0" xfId="1" applyFont="1" applyFill="1"/>
    <xf numFmtId="0" fontId="14" fillId="2" borderId="0" xfId="2" applyFont="1" applyFill="1" applyBorder="1" applyAlignment="1" applyProtection="1">
      <alignment horizontal="center" vertical="center" wrapText="1"/>
    </xf>
    <xf numFmtId="0" fontId="14" fillId="0" borderId="0" xfId="1" applyFont="1" applyAlignment="1">
      <alignment horizontal="center" vertical="center" wrapText="1"/>
    </xf>
    <xf numFmtId="16" fontId="2" fillId="2" borderId="0" xfId="1" applyNumberFormat="1" applyFont="1" applyFill="1"/>
    <xf numFmtId="0" fontId="7" fillId="3" borderId="0" xfId="1" applyFont="1" applyFill="1" applyAlignment="1">
      <alignment horizontal="center"/>
    </xf>
    <xf numFmtId="0" fontId="17" fillId="0" borderId="0" xfId="1" applyFont="1"/>
    <xf numFmtId="0" fontId="1" fillId="3" borderId="0" xfId="1" applyFill="1"/>
    <xf numFmtId="0" fontId="2" fillId="2" borderId="0" xfId="1" applyFont="1" applyFill="1" applyAlignment="1">
      <alignment horizontal="right"/>
    </xf>
    <xf numFmtId="0" fontId="7" fillId="3" borderId="0" xfId="1" applyFont="1" applyFill="1"/>
    <xf numFmtId="0" fontId="13" fillId="3" borderId="0" xfId="1" applyFont="1" applyFill="1" applyAlignment="1">
      <alignment horizontal="center"/>
    </xf>
    <xf numFmtId="0" fontId="10" fillId="4" borderId="4" xfId="1" applyFont="1" applyFill="1" applyBorder="1" applyAlignment="1">
      <alignment horizontal="center"/>
    </xf>
    <xf numFmtId="0" fontId="10" fillId="4" borderId="4" xfId="1" quotePrefix="1" applyFont="1" applyFill="1" applyBorder="1" applyAlignment="1">
      <alignment horizontal="center"/>
    </xf>
    <xf numFmtId="4" fontId="2" fillId="2" borderId="0" xfId="1" applyNumberFormat="1" applyFont="1" applyFill="1"/>
    <xf numFmtId="0" fontId="1" fillId="3" borderId="0" xfId="1" applyFill="1" applyAlignment="1">
      <alignment horizontal="left"/>
    </xf>
    <xf numFmtId="0" fontId="26" fillId="2" borderId="0" xfId="1" applyFont="1" applyFill="1"/>
    <xf numFmtId="0" fontId="7" fillId="0" borderId="0" xfId="1" applyFont="1" applyAlignment="1">
      <alignment horizontal="center"/>
    </xf>
    <xf numFmtId="44" fontId="23" fillId="2" borderId="0" xfId="3" applyFont="1" applyFill="1"/>
    <xf numFmtId="4" fontId="23" fillId="2" borderId="0" xfId="1" applyNumberFormat="1" applyFont="1" applyFill="1"/>
    <xf numFmtId="0" fontId="2" fillId="5" borderId="0" xfId="1" applyFont="1" applyFill="1"/>
    <xf numFmtId="44" fontId="2" fillId="2" borderId="0" xfId="3" applyFont="1" applyFill="1"/>
    <xf numFmtId="44" fontId="21" fillId="2" borderId="0" xfId="3" applyFont="1" applyFill="1"/>
    <xf numFmtId="44" fontId="2" fillId="2" borderId="0" xfId="1" applyNumberFormat="1" applyFont="1" applyFill="1"/>
    <xf numFmtId="0" fontId="31" fillId="5" borderId="0" xfId="1" applyFont="1" applyFill="1"/>
    <xf numFmtId="0" fontId="32" fillId="0" borderId="0" xfId="0" applyFont="1" applyAlignment="1">
      <alignment vertical="center" wrapText="1"/>
    </xf>
    <xf numFmtId="8" fontId="33" fillId="6" borderId="0" xfId="0" applyNumberFormat="1" applyFont="1" applyFill="1" applyAlignment="1">
      <alignment vertical="center"/>
    </xf>
    <xf numFmtId="0" fontId="33" fillId="6" borderId="0" xfId="0" applyFont="1" applyFill="1" applyAlignment="1">
      <alignment vertical="center"/>
    </xf>
    <xf numFmtId="0" fontId="14" fillId="3" borderId="0" xfId="2" applyFont="1" applyFill="1" applyBorder="1" applyAlignment="1" applyProtection="1">
      <alignment horizontal="center" vertical="center" wrapText="1"/>
    </xf>
    <xf numFmtId="0" fontId="14" fillId="3" borderId="0" xfId="1" applyFont="1" applyFill="1" applyAlignment="1">
      <alignment horizontal="center" vertical="center" wrapText="1"/>
    </xf>
    <xf numFmtId="164" fontId="2" fillId="2" borderId="0" xfId="1" applyNumberFormat="1" applyFont="1" applyFill="1"/>
    <xf numFmtId="0" fontId="2" fillId="7" borderId="0" xfId="1" applyFont="1" applyFill="1"/>
    <xf numFmtId="4" fontId="23" fillId="7" borderId="0" xfId="1" applyNumberFormat="1" applyFont="1" applyFill="1"/>
    <xf numFmtId="0" fontId="9" fillId="2" borderId="0" xfId="1" applyFont="1" applyFill="1" applyAlignment="1">
      <alignment horizontal="center"/>
    </xf>
    <xf numFmtId="0" fontId="2" fillId="2" borderId="0" xfId="1" applyFont="1" applyFill="1" applyAlignment="1">
      <alignment horizontal="center"/>
    </xf>
    <xf numFmtId="0" fontId="9" fillId="2" borderId="4" xfId="1" applyFont="1" applyFill="1" applyBorder="1" applyAlignment="1">
      <alignment horizontal="center" vertical="center" wrapText="1"/>
    </xf>
    <xf numFmtId="0" fontId="16" fillId="2" borderId="4" xfId="2" applyFont="1" applyFill="1" applyBorder="1" applyAlignment="1" applyProtection="1">
      <alignment horizontal="center" vertical="center" wrapText="1"/>
    </xf>
    <xf numFmtId="0" fontId="14" fillId="0" borderId="4" xfId="1" applyFont="1" applyBorder="1" applyAlignment="1">
      <alignment horizontal="center" vertical="center" wrapText="1"/>
    </xf>
    <xf numFmtId="0" fontId="7" fillId="2" borderId="0" xfId="1" applyFont="1" applyFill="1" applyAlignment="1">
      <alignment horizontal="center"/>
    </xf>
    <xf numFmtId="0" fontId="7" fillId="2" borderId="4" xfId="1" applyFont="1" applyFill="1" applyBorder="1" applyAlignment="1">
      <alignment horizontal="center"/>
    </xf>
    <xf numFmtId="0" fontId="12" fillId="0" borderId="4" xfId="1" applyFont="1" applyBorder="1"/>
    <xf numFmtId="0" fontId="15" fillId="0" borderId="0" xfId="1" applyFont="1" applyAlignment="1">
      <alignment horizontal="justify"/>
    </xf>
    <xf numFmtId="0" fontId="1" fillId="0" borderId="0" xfId="1"/>
    <xf numFmtId="0" fontId="2" fillId="2" borderId="4" xfId="1" applyFont="1" applyFill="1" applyBorder="1" applyAlignment="1">
      <alignment horizontal="center" vertical="center" wrapText="1"/>
    </xf>
    <xf numFmtId="0" fontId="1" fillId="0" borderId="0" xfId="1" applyAlignment="1">
      <alignment horizontal="center"/>
    </xf>
    <xf numFmtId="0" fontId="7" fillId="2" borderId="0" xfId="1" applyFont="1" applyFill="1" applyAlignment="1">
      <alignment horizontal="center" vertical="center"/>
    </xf>
    <xf numFmtId="0" fontId="1" fillId="0" borderId="0" xfId="1" applyAlignment="1">
      <alignment horizontal="center" vertical="center"/>
    </xf>
    <xf numFmtId="16" fontId="7" fillId="2" borderId="4" xfId="1" applyNumberFormat="1" applyFont="1" applyFill="1" applyBorder="1" applyAlignment="1">
      <alignment horizontal="center" vertical="center"/>
    </xf>
    <xf numFmtId="0" fontId="7" fillId="2" borderId="4" xfId="1" applyFont="1" applyFill="1" applyBorder="1" applyAlignment="1">
      <alignment horizontal="center" vertical="center"/>
    </xf>
    <xf numFmtId="0" fontId="1" fillId="0" borderId="4" xfId="1" applyBorder="1" applyAlignment="1">
      <alignment vertical="center"/>
    </xf>
    <xf numFmtId="0" fontId="7" fillId="2" borderId="4" xfId="1" quotePrefix="1" applyFont="1" applyFill="1" applyBorder="1" applyAlignment="1">
      <alignment horizontal="center" vertical="center"/>
    </xf>
    <xf numFmtId="0" fontId="14" fillId="0" borderId="4" xfId="1" applyFont="1" applyBorder="1" applyAlignment="1">
      <alignment horizontal="center" vertical="center"/>
    </xf>
    <xf numFmtId="0" fontId="13" fillId="2" borderId="4" xfId="1" quotePrefix="1" applyFont="1" applyFill="1" applyBorder="1" applyAlignment="1">
      <alignment horizontal="center" vertical="center"/>
    </xf>
    <xf numFmtId="0" fontId="1" fillId="0" borderId="4" xfId="1" applyBorder="1" applyAlignment="1">
      <alignment horizontal="center" vertical="center"/>
    </xf>
    <xf numFmtId="0" fontId="7" fillId="2" borderId="0" xfId="1" applyFont="1" applyFill="1" applyAlignment="1">
      <alignment horizontal="center" wrapText="1"/>
    </xf>
    <xf numFmtId="0" fontId="1" fillId="0" borderId="0" xfId="1" applyAlignment="1">
      <alignment horizontal="center" wrapText="1"/>
    </xf>
    <xf numFmtId="0" fontId="1" fillId="0" borderId="0" xfId="1" applyAlignment="1">
      <alignment wrapText="1"/>
    </xf>
    <xf numFmtId="0" fontId="9" fillId="2" borderId="4" xfId="1" applyFont="1" applyFill="1" applyBorder="1" applyAlignment="1">
      <alignment horizontal="center" vertical="center"/>
    </xf>
    <xf numFmtId="0" fontId="10" fillId="0" borderId="4" xfId="1" applyFont="1" applyBorder="1" applyAlignment="1">
      <alignment vertical="center"/>
    </xf>
    <xf numFmtId="0" fontId="7" fillId="2" borderId="4" xfId="1" applyFont="1" applyFill="1" applyBorder="1" applyAlignment="1">
      <alignment horizontal="center" vertical="center" wrapText="1"/>
    </xf>
    <xf numFmtId="0" fontId="1" fillId="0" borderId="4" xfId="1" applyBorder="1" applyAlignment="1">
      <alignment vertical="center" wrapText="1"/>
    </xf>
    <xf numFmtId="49" fontId="7" fillId="2" borderId="4" xfId="1" quotePrefix="1" applyNumberFormat="1" applyFont="1" applyFill="1" applyBorder="1" applyAlignment="1">
      <alignment horizontal="center" vertical="center"/>
    </xf>
    <xf numFmtId="49" fontId="1" fillId="0" borderId="4" xfId="1" applyNumberFormat="1" applyBorder="1" applyAlignment="1">
      <alignment vertical="center"/>
    </xf>
    <xf numFmtId="49" fontId="11" fillId="0" borderId="4" xfId="2" quotePrefix="1" applyNumberFormat="1" applyFill="1" applyBorder="1" applyAlignment="1" applyProtection="1">
      <alignment horizontal="center" vertical="center"/>
    </xf>
    <xf numFmtId="0" fontId="7" fillId="2" borderId="0" xfId="1" applyFont="1" applyFill="1" applyAlignment="1">
      <alignment horizontal="center" vertical="center" wrapText="1"/>
    </xf>
    <xf numFmtId="0" fontId="12" fillId="0" borderId="0" xfId="1" applyFont="1" applyAlignment="1">
      <alignment horizontal="center" vertical="center" wrapText="1"/>
    </xf>
    <xf numFmtId="0" fontId="2" fillId="2" borderId="1" xfId="1" applyFont="1" applyFill="1" applyBorder="1" applyAlignment="1">
      <alignment horizontal="center"/>
    </xf>
    <xf numFmtId="0" fontId="2" fillId="2" borderId="2" xfId="1" applyFont="1" applyFill="1" applyBorder="1" applyAlignment="1">
      <alignment horizontal="center"/>
    </xf>
    <xf numFmtId="0" fontId="2" fillId="2" borderId="3" xfId="1" applyFont="1" applyFill="1" applyBorder="1" applyAlignment="1">
      <alignment horizontal="center"/>
    </xf>
    <xf numFmtId="0" fontId="2" fillId="2" borderId="5" xfId="1" applyFont="1" applyFill="1" applyBorder="1" applyAlignment="1">
      <alignment horizontal="center"/>
    </xf>
    <xf numFmtId="0" fontId="2" fillId="2" borderId="6" xfId="1" applyFont="1" applyFill="1" applyBorder="1" applyAlignment="1">
      <alignment horizontal="center"/>
    </xf>
    <xf numFmtId="0" fontId="2" fillId="2" borderId="7" xfId="1" applyFont="1" applyFill="1" applyBorder="1" applyAlignment="1">
      <alignment horizontal="center"/>
    </xf>
    <xf numFmtId="0" fontId="2" fillId="2" borderId="8" xfId="1" applyFont="1" applyFill="1" applyBorder="1" applyAlignment="1">
      <alignment horizontal="center"/>
    </xf>
    <xf numFmtId="0" fontId="2" fillId="2" borderId="9" xfId="1" applyFont="1" applyFill="1" applyBorder="1" applyAlignment="1">
      <alignment horizontal="center"/>
    </xf>
    <xf numFmtId="0" fontId="3" fillId="2" borderId="1" xfId="1" applyFont="1" applyFill="1" applyBorder="1" applyAlignment="1">
      <alignment horizontal="center" vertical="center"/>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3" fillId="2" borderId="5" xfId="1" applyFont="1" applyFill="1" applyBorder="1" applyAlignment="1">
      <alignment horizontal="center" vertical="center"/>
    </xf>
    <xf numFmtId="0" fontId="3" fillId="2" borderId="0" xfId="1" applyFont="1" applyFill="1" applyAlignment="1">
      <alignment horizontal="center" vertical="center"/>
    </xf>
    <xf numFmtId="0" fontId="3" fillId="2" borderId="6" xfId="1" applyFont="1" applyFill="1" applyBorder="1" applyAlignment="1">
      <alignment horizontal="center" vertical="center"/>
    </xf>
    <xf numFmtId="0" fontId="10" fillId="4" borderId="4" xfId="1" applyFont="1" applyFill="1" applyBorder="1" applyAlignment="1">
      <alignment horizontal="center"/>
    </xf>
    <xf numFmtId="17" fontId="10" fillId="4" borderId="4" xfId="1" applyNumberFormat="1" applyFont="1" applyFill="1" applyBorder="1" applyAlignment="1">
      <alignment horizontal="center"/>
    </xf>
    <xf numFmtId="0" fontId="10" fillId="4" borderId="10" xfId="1" applyFont="1" applyFill="1" applyBorder="1" applyAlignment="1">
      <alignment horizontal="center"/>
    </xf>
    <xf numFmtId="0" fontId="10" fillId="4" borderId="12" xfId="1" applyFont="1" applyFill="1" applyBorder="1" applyAlignment="1">
      <alignment horizontal="center"/>
    </xf>
    <xf numFmtId="1" fontId="5" fillId="2" borderId="4" xfId="1" quotePrefix="1" applyNumberFormat="1" applyFont="1" applyFill="1" applyBorder="1" applyAlignment="1">
      <alignment horizontal="center" vertical="center"/>
    </xf>
    <xf numFmtId="1" fontId="5" fillId="2" borderId="4" xfId="1" applyNumberFormat="1" applyFont="1" applyFill="1" applyBorder="1" applyAlignment="1">
      <alignment horizontal="center" vertical="center"/>
    </xf>
    <xf numFmtId="14" fontId="7" fillId="2" borderId="4" xfId="1" applyNumberFormat="1" applyFont="1" applyFill="1" applyBorder="1" applyAlignment="1">
      <alignment horizontal="center" vertical="center"/>
    </xf>
    <xf numFmtId="164" fontId="8" fillId="2" borderId="4" xfId="1" applyNumberFormat="1" applyFont="1" applyFill="1" applyBorder="1" applyAlignment="1">
      <alignment horizontal="center" vertical="center"/>
    </xf>
    <xf numFmtId="0" fontId="13" fillId="2" borderId="4" xfId="1" applyFont="1" applyFill="1" applyBorder="1" applyAlignment="1">
      <alignment horizontal="center"/>
    </xf>
    <xf numFmtId="0" fontId="1" fillId="0" borderId="4" xfId="1" applyBorder="1" applyAlignment="1">
      <alignment horizontal="center"/>
    </xf>
    <xf numFmtId="0" fontId="7" fillId="3" borderId="0" xfId="1" applyFont="1" applyFill="1" applyAlignment="1">
      <alignment horizontal="center" wrapText="1"/>
    </xf>
    <xf numFmtId="0" fontId="1" fillId="3" borderId="0" xfId="1" applyFill="1" applyAlignment="1">
      <alignment wrapText="1"/>
    </xf>
    <xf numFmtId="0" fontId="16" fillId="2" borderId="4" xfId="2" quotePrefix="1" applyFont="1" applyFill="1" applyBorder="1" applyAlignment="1" applyProtection="1">
      <alignment horizontal="center" vertical="center" wrapText="1"/>
    </xf>
    <xf numFmtId="0" fontId="4" fillId="2" borderId="4" xfId="1" applyFont="1" applyFill="1" applyBorder="1" applyAlignment="1">
      <alignment horizontal="center" vertical="center" wrapText="1"/>
    </xf>
    <xf numFmtId="0" fontId="7" fillId="2" borderId="1" xfId="1" applyFont="1" applyFill="1" applyBorder="1" applyAlignment="1">
      <alignment horizontal="center"/>
    </xf>
    <xf numFmtId="0" fontId="7" fillId="2" borderId="2" xfId="1" applyFont="1" applyFill="1" applyBorder="1" applyAlignment="1">
      <alignment horizontal="center"/>
    </xf>
    <xf numFmtId="0" fontId="7" fillId="2" borderId="3" xfId="1" applyFont="1" applyFill="1" applyBorder="1" applyAlignment="1">
      <alignment horizontal="center"/>
    </xf>
    <xf numFmtId="0" fontId="7" fillId="2" borderId="7" xfId="1" applyFont="1" applyFill="1" applyBorder="1" applyAlignment="1">
      <alignment horizontal="center"/>
    </xf>
    <xf numFmtId="0" fontId="7" fillId="2" borderId="8" xfId="1" applyFont="1" applyFill="1" applyBorder="1" applyAlignment="1">
      <alignment horizontal="center"/>
    </xf>
    <xf numFmtId="0" fontId="7" fillId="2" borderId="9" xfId="1" applyFont="1" applyFill="1" applyBorder="1" applyAlignment="1">
      <alignment horizontal="center"/>
    </xf>
    <xf numFmtId="0" fontId="3" fillId="2" borderId="4" xfId="1" applyFont="1" applyFill="1" applyBorder="1" applyAlignment="1">
      <alignment horizontal="center" vertical="center"/>
    </xf>
    <xf numFmtId="0" fontId="2" fillId="2" borderId="4" xfId="1" applyFont="1" applyFill="1" applyBorder="1" applyAlignment="1">
      <alignment horizontal="center"/>
    </xf>
    <xf numFmtId="0" fontId="2" fillId="2" borderId="10" xfId="1" applyFont="1" applyFill="1" applyBorder="1" applyAlignment="1">
      <alignment horizontal="center"/>
    </xf>
    <xf numFmtId="0" fontId="2" fillId="2" borderId="11" xfId="1" applyFont="1" applyFill="1" applyBorder="1" applyAlignment="1">
      <alignment horizontal="center"/>
    </xf>
    <xf numFmtId="0" fontId="2" fillId="2" borderId="12" xfId="1" applyFont="1" applyFill="1" applyBorder="1" applyAlignment="1">
      <alignment horizontal="center"/>
    </xf>
    <xf numFmtId="0" fontId="21" fillId="2" borderId="4" xfId="1" applyFont="1" applyFill="1" applyBorder="1" applyAlignment="1">
      <alignment horizontal="center" vertical="center" wrapText="1"/>
    </xf>
    <xf numFmtId="0" fontId="22" fillId="0" borderId="4" xfId="1" applyFont="1" applyBorder="1" applyAlignment="1">
      <alignment horizontal="center" vertical="center" wrapText="1"/>
    </xf>
    <xf numFmtId="0" fontId="27" fillId="2" borderId="4" xfId="2" applyFont="1" applyFill="1" applyBorder="1" applyAlignment="1" applyProtection="1">
      <alignment horizontal="center" vertical="center" wrapText="1"/>
    </xf>
    <xf numFmtId="0" fontId="7" fillId="0" borderId="4" xfId="1" quotePrefix="1" applyFont="1" applyBorder="1" applyAlignment="1">
      <alignment horizontal="center" vertical="center"/>
    </xf>
    <xf numFmtId="0" fontId="7" fillId="0" borderId="4" xfId="1" applyFont="1" applyBorder="1" applyAlignment="1">
      <alignment horizontal="center" vertical="center"/>
    </xf>
    <xf numFmtId="49" fontId="7" fillId="0" borderId="4" xfId="1" quotePrefix="1" applyNumberFormat="1" applyFont="1" applyBorder="1" applyAlignment="1">
      <alignment horizontal="center" vertical="center"/>
    </xf>
    <xf numFmtId="0" fontId="26" fillId="2" borderId="4" xfId="1" applyFont="1" applyFill="1" applyBorder="1" applyAlignment="1">
      <alignment horizontal="center" vertical="center" wrapText="1"/>
    </xf>
    <xf numFmtId="0" fontId="27" fillId="2" borderId="10" xfId="2" quotePrefix="1" applyFont="1" applyFill="1" applyBorder="1" applyAlignment="1" applyProtection="1">
      <alignment horizontal="center" vertical="center"/>
    </xf>
    <xf numFmtId="0" fontId="27" fillId="2" borderId="11" xfId="2" applyFont="1" applyFill="1" applyBorder="1" applyAlignment="1" applyProtection="1">
      <alignment horizontal="center" vertical="center"/>
    </xf>
    <xf numFmtId="0" fontId="27" fillId="2" borderId="12" xfId="2" applyFont="1" applyFill="1" applyBorder="1" applyAlignment="1" applyProtection="1">
      <alignment horizontal="center" vertical="center"/>
    </xf>
    <xf numFmtId="0" fontId="27" fillId="2" borderId="10" xfId="2" quotePrefix="1" applyFont="1" applyFill="1" applyBorder="1" applyAlignment="1" applyProtection="1">
      <alignment horizontal="center" wrapText="1"/>
    </xf>
    <xf numFmtId="0" fontId="27" fillId="2" borderId="11" xfId="2" applyFont="1" applyFill="1" applyBorder="1" applyAlignment="1" applyProtection="1">
      <alignment horizontal="center"/>
    </xf>
    <xf numFmtId="0" fontId="27" fillId="2" borderId="12" xfId="2" applyFont="1" applyFill="1" applyBorder="1" applyAlignment="1" applyProtection="1">
      <alignment horizontal="center"/>
    </xf>
    <xf numFmtId="0" fontId="23" fillId="2" borderId="4" xfId="1" applyFont="1" applyFill="1" applyBorder="1" applyAlignment="1">
      <alignment horizontal="center" vertical="center" wrapText="1"/>
    </xf>
    <xf numFmtId="3" fontId="16" fillId="2" borderId="4" xfId="2" quotePrefix="1" applyNumberFormat="1" applyFont="1" applyFill="1" applyBorder="1" applyAlignment="1" applyProtection="1">
      <alignment horizontal="center" vertical="center" wrapText="1"/>
    </xf>
    <xf numFmtId="0" fontId="7" fillId="3" borderId="0" xfId="1" applyFont="1" applyFill="1" applyAlignment="1">
      <alignment horizontal="center" vertical="center"/>
    </xf>
    <xf numFmtId="0" fontId="1" fillId="3" borderId="0" xfId="1" applyFill="1" applyAlignment="1">
      <alignment horizontal="center" vertical="center"/>
    </xf>
    <xf numFmtId="0" fontId="16" fillId="3" borderId="4" xfId="2" applyFont="1" applyFill="1" applyBorder="1" applyAlignment="1" applyProtection="1">
      <alignment horizontal="center" vertical="center" wrapText="1"/>
    </xf>
    <xf numFmtId="0" fontId="14" fillId="3" borderId="4" xfId="1" applyFont="1" applyFill="1" applyBorder="1" applyAlignment="1">
      <alignment horizontal="center" vertical="center" wrapText="1"/>
    </xf>
    <xf numFmtId="0" fontId="7" fillId="3" borderId="0" xfId="1" applyFont="1" applyFill="1" applyAlignment="1">
      <alignment horizontal="center"/>
    </xf>
    <xf numFmtId="11" fontId="16" fillId="2" borderId="4" xfId="2" quotePrefix="1" applyNumberFormat="1" applyFont="1" applyFill="1" applyBorder="1" applyAlignment="1" applyProtection="1">
      <alignment horizontal="center" vertical="center" wrapText="1"/>
    </xf>
    <xf numFmtId="0" fontId="12" fillId="2" borderId="4" xfId="2" applyFont="1" applyFill="1" applyBorder="1" applyAlignment="1" applyProtection="1">
      <alignment horizontal="center" vertical="center"/>
    </xf>
    <xf numFmtId="0" fontId="34" fillId="0" borderId="4" xfId="1" applyFont="1" applyBorder="1" applyAlignment="1">
      <alignment horizontal="center" vertical="center"/>
    </xf>
    <xf numFmtId="0" fontId="1" fillId="3" borderId="0" xfId="1" applyFill="1" applyAlignment="1">
      <alignment horizontal="center"/>
    </xf>
    <xf numFmtId="0" fontId="7" fillId="3" borderId="0" xfId="1" applyFont="1" applyFill="1" applyAlignment="1">
      <alignment horizontal="center" vertical="center" wrapText="1"/>
    </xf>
    <xf numFmtId="0" fontId="12" fillId="3" borderId="0" xfId="1" applyFont="1" applyFill="1" applyAlignment="1">
      <alignment horizontal="center" vertical="center" wrapText="1"/>
    </xf>
    <xf numFmtId="49" fontId="30" fillId="0" borderId="4" xfId="2" quotePrefix="1" applyNumberFormat="1" applyFont="1" applyFill="1" applyBorder="1" applyAlignment="1" applyProtection="1">
      <alignment horizontal="center" vertical="center"/>
    </xf>
    <xf numFmtId="49" fontId="10" fillId="0" borderId="4" xfId="1" applyNumberFormat="1" applyFont="1" applyBorder="1" applyAlignment="1">
      <alignment vertical="center"/>
    </xf>
    <xf numFmtId="0" fontId="27" fillId="2" borderId="10" xfId="2" applyFont="1" applyFill="1" applyBorder="1" applyAlignment="1" applyProtection="1">
      <alignment horizontal="center" vertical="center" wrapText="1"/>
    </xf>
    <xf numFmtId="0" fontId="27" fillId="2" borderId="11" xfId="2" applyFont="1" applyFill="1" applyBorder="1" applyAlignment="1" applyProtection="1">
      <alignment horizontal="center" vertical="center" wrapText="1"/>
    </xf>
    <xf numFmtId="0" fontId="27" fillId="2" borderId="12" xfId="2" applyFont="1" applyFill="1" applyBorder="1" applyAlignment="1" applyProtection="1">
      <alignment horizontal="center" vertical="center" wrapText="1"/>
    </xf>
    <xf numFmtId="0" fontId="4" fillId="2" borderId="1" xfId="1" applyFont="1" applyFill="1" applyBorder="1" applyAlignment="1">
      <alignment horizontal="center" vertical="center" wrapText="1"/>
    </xf>
    <xf numFmtId="0" fontId="4" fillId="2" borderId="2" xfId="1" applyFont="1" applyFill="1" applyBorder="1" applyAlignment="1">
      <alignment horizontal="center" vertical="center" wrapText="1"/>
    </xf>
    <xf numFmtId="0" fontId="4" fillId="2" borderId="3" xfId="1" applyFont="1" applyFill="1" applyBorder="1" applyAlignment="1">
      <alignment horizontal="center" vertical="center" wrapText="1"/>
    </xf>
    <xf numFmtId="0" fontId="4" fillId="2" borderId="7" xfId="1" applyFont="1" applyFill="1" applyBorder="1" applyAlignment="1">
      <alignment horizontal="center" vertical="center" wrapText="1"/>
    </xf>
    <xf numFmtId="0" fontId="4" fillId="2" borderId="8" xfId="1" applyFont="1" applyFill="1" applyBorder="1" applyAlignment="1">
      <alignment horizontal="center" vertical="center" wrapText="1"/>
    </xf>
    <xf numFmtId="0" fontId="4" fillId="2" borderId="9" xfId="1" applyFont="1" applyFill="1" applyBorder="1" applyAlignment="1">
      <alignment horizontal="center" vertical="center" wrapText="1"/>
    </xf>
    <xf numFmtId="11" fontId="16" fillId="2" borderId="4" xfId="2" applyNumberFormat="1" applyFont="1" applyFill="1" applyBorder="1" applyAlignment="1" applyProtection="1">
      <alignment horizontal="center" vertical="center" wrapText="1"/>
    </xf>
    <xf numFmtId="0" fontId="27" fillId="2" borderId="10" xfId="2" applyFont="1" applyFill="1" applyBorder="1" applyAlignment="1" applyProtection="1">
      <alignment horizontal="center" vertical="center"/>
    </xf>
    <xf numFmtId="0" fontId="25" fillId="2" borderId="4" xfId="2" applyFont="1" applyFill="1" applyBorder="1" applyAlignment="1" applyProtection="1">
      <alignment horizontal="center" vertical="center"/>
    </xf>
    <xf numFmtId="0" fontId="22" fillId="0" borderId="4" xfId="1" applyFont="1" applyBorder="1" applyAlignment="1">
      <alignment horizontal="center" vertical="center"/>
    </xf>
    <xf numFmtId="0" fontId="23" fillId="2" borderId="4" xfId="1" applyFont="1" applyFill="1" applyBorder="1" applyAlignment="1">
      <alignment horizontal="center" vertical="top" wrapText="1"/>
    </xf>
    <xf numFmtId="3" fontId="16" fillId="2" borderId="4" xfId="2" applyNumberFormat="1" applyFont="1" applyFill="1" applyBorder="1" applyAlignment="1" applyProtection="1">
      <alignment horizontal="center" vertical="center" wrapText="1"/>
    </xf>
    <xf numFmtId="0" fontId="7" fillId="2" borderId="10" xfId="1" applyFont="1" applyFill="1" applyBorder="1" applyAlignment="1">
      <alignment horizontal="center" vertical="center"/>
    </xf>
    <xf numFmtId="0" fontId="7" fillId="2" borderId="11" xfId="1" applyFont="1" applyFill="1" applyBorder="1" applyAlignment="1">
      <alignment horizontal="center" vertical="center"/>
    </xf>
    <xf numFmtId="0" fontId="7" fillId="2" borderId="12" xfId="1" applyFont="1" applyFill="1" applyBorder="1" applyAlignment="1">
      <alignment horizontal="center" vertical="center"/>
    </xf>
    <xf numFmtId="0" fontId="13" fillId="2" borderId="4" xfId="1" quotePrefix="1" applyFont="1" applyFill="1" applyBorder="1" applyAlignment="1">
      <alignment horizontal="center"/>
    </xf>
    <xf numFmtId="0" fontId="7" fillId="2" borderId="4" xfId="1" quotePrefix="1" applyFont="1" applyFill="1" applyBorder="1" applyAlignment="1">
      <alignment horizontal="center" vertical="center" wrapText="1"/>
    </xf>
    <xf numFmtId="0" fontId="27" fillId="2" borderId="10" xfId="2" applyFont="1" applyFill="1" applyBorder="1" applyAlignment="1" applyProtection="1">
      <alignment horizontal="center" wrapText="1"/>
    </xf>
    <xf numFmtId="0" fontId="27" fillId="2" borderId="11" xfId="2" applyFont="1" applyFill="1" applyBorder="1" applyAlignment="1" applyProtection="1">
      <alignment horizontal="center" wrapText="1"/>
    </xf>
    <xf numFmtId="0" fontId="27" fillId="2" borderId="12" xfId="2" applyFont="1" applyFill="1" applyBorder="1" applyAlignment="1" applyProtection="1">
      <alignment horizontal="center" wrapText="1"/>
    </xf>
    <xf numFmtId="49" fontId="24" fillId="0" borderId="4" xfId="2" quotePrefix="1" applyNumberFormat="1" applyFont="1" applyFill="1" applyBorder="1" applyAlignment="1" applyProtection="1">
      <alignment horizontal="center" vertical="center"/>
    </xf>
    <xf numFmtId="49" fontId="25" fillId="0" borderId="4" xfId="1" applyNumberFormat="1" applyFont="1" applyBorder="1" applyAlignment="1">
      <alignment vertical="center"/>
    </xf>
    <xf numFmtId="49" fontId="11" fillId="2" borderId="4" xfId="2" quotePrefix="1" applyNumberFormat="1" applyFill="1" applyBorder="1" applyAlignment="1" applyProtection="1">
      <alignment horizontal="center" vertical="center"/>
    </xf>
    <xf numFmtId="0" fontId="15" fillId="3" borderId="0" xfId="1" applyFont="1" applyFill="1" applyAlignment="1">
      <alignment horizontal="justify"/>
    </xf>
    <xf numFmtId="0" fontId="1" fillId="3" borderId="0" xfId="1" applyFill="1"/>
    <xf numFmtId="16" fontId="7" fillId="2" borderId="4" xfId="1" quotePrefix="1" applyNumberFormat="1" applyFont="1" applyFill="1" applyBorder="1" applyAlignment="1">
      <alignment horizontal="center" vertical="center"/>
    </xf>
    <xf numFmtId="0" fontId="7" fillId="3" borderId="4" xfId="1" applyFont="1" applyFill="1" applyBorder="1" applyAlignment="1">
      <alignment horizontal="center" vertical="center"/>
    </xf>
    <xf numFmtId="0" fontId="14" fillId="3" borderId="4" xfId="1" applyFont="1" applyFill="1" applyBorder="1" applyAlignment="1">
      <alignment horizontal="center" vertical="center"/>
    </xf>
    <xf numFmtId="0" fontId="13" fillId="3" borderId="4" xfId="1" applyFont="1" applyFill="1" applyBorder="1" applyAlignment="1">
      <alignment horizontal="center"/>
    </xf>
    <xf numFmtId="0" fontId="1" fillId="3" borderId="4" xfId="1" applyFill="1" applyBorder="1" applyAlignment="1">
      <alignment horizontal="center"/>
    </xf>
    <xf numFmtId="49" fontId="11" fillId="3" borderId="4" xfId="2" quotePrefix="1" applyNumberFormat="1" applyFill="1" applyBorder="1" applyAlignment="1" applyProtection="1">
      <alignment horizontal="center" vertical="center"/>
    </xf>
    <xf numFmtId="49" fontId="1" fillId="3" borderId="4" xfId="1" applyNumberFormat="1" applyFill="1" applyBorder="1" applyAlignment="1">
      <alignment vertical="center"/>
    </xf>
    <xf numFmtId="0" fontId="7" fillId="0" borderId="4" xfId="1" applyFont="1" applyBorder="1" applyAlignment="1">
      <alignment horizontal="center" vertical="center" wrapText="1"/>
    </xf>
    <xf numFmtId="0" fontId="20" fillId="2" borderId="4" xfId="1" applyFont="1" applyFill="1" applyBorder="1" applyAlignment="1">
      <alignment horizontal="center" vertical="center"/>
    </xf>
  </cellXfs>
  <cellStyles count="4">
    <cellStyle name="Hipervínculo" xfId="2" builtinId="8"/>
    <cellStyle name="Moneda" xfId="3" builtinId="4"/>
    <cellStyle name="Normal" xfId="0" builtinId="0"/>
    <cellStyle name="Normal 2" xfId="1" xr:uid="{7B5A39DB-E49A-45CB-BD18-BD5C8954937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theme" Target="theme/theme1.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sharedStrings" Target="sharedStrings.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calcChain" Target="calcChain.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styles" Target="styles.xml"/><Relationship Id="rId173" Type="http://schemas.openxmlformats.org/officeDocument/2006/relationships/worksheet" Target="worksheets/sheet173.xml"/><Relationship Id="rId229" Type="http://schemas.openxmlformats.org/officeDocument/2006/relationships/worksheet" Target="worksheets/sheet229.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220" Type="http://schemas.openxmlformats.org/officeDocument/2006/relationships/worksheet" Target="worksheets/sheet22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1.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1.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4.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1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1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2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27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279.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2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2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4.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3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3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3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0.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3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184D4FF-4D48-472B-A6ED-3112CA2AEF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006821E-05CB-407A-8E00-6B6DE0C6D6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2344"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77BA827-6933-41D9-906E-85715D241B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120650</xdr:colOff>
      <xdr:row>36</xdr:row>
      <xdr:rowOff>88900</xdr:rowOff>
    </xdr:from>
    <xdr:ext cx="1026627" cy="520700"/>
    <xdr:pic>
      <xdr:nvPicPr>
        <xdr:cNvPr id="3" name="Imagen 2">
          <a:extLst>
            <a:ext uri="{FF2B5EF4-FFF2-40B4-BE49-F238E27FC236}">
              <a16:creationId xmlns:a16="http://schemas.microsoft.com/office/drawing/2014/main" id="{1FF5AE79-6B0C-48C1-A757-9750E3BEA033}"/>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143000" y="8013700"/>
          <a:ext cx="1026627" cy="520700"/>
        </a:xfrm>
        <a:prstGeom prst="rect">
          <a:avLst/>
        </a:prstGeom>
        <a:noFill/>
        <a:ln>
          <a:noFill/>
        </a:ln>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8FD86C2-79D0-4D7F-938C-010E205AD8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5C16B74-5E6A-47E1-BE11-C647788553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F97C9DA-0FF7-4579-AF13-73A1DB14E4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6CAEB3C-E2CD-4883-92B4-E6C2A71A2C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093F71A-2614-451D-A6F6-A8FFBC0106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32171E90-3E2E-480C-83D7-30A3458F81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313602D-116A-4CBD-A3D2-C93574CA5B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E1C773B-28AC-4BE6-B118-2876EF6B38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A2CF88E-D96E-4392-AD72-DA2D46285F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A5B5976-4860-4EC0-B854-071632469C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3498B26-4355-4C17-ACB3-472885B908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1AE1AFE-BA85-42E3-B269-49340C0A59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6FC1142-1E16-44E9-9E9A-4C82EEFDB96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5FEE6B0-60C2-46D4-BD54-1EDFD88D3F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E9C2CBF-82F4-4493-BE23-A6F3E1434A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C7A0B51-DE3E-4F59-98A7-322B3241E2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6DE2F91-34C8-4D26-B021-97A1C4A89B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C0C9046-3896-43D2-AFDE-954275D0B3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DF58A07-51B4-464B-B6EA-1C77FFB613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EED44C7-2B88-4C3E-8AA3-3CA22BDBDC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70BCDB0-8C55-40DF-B517-2096CB316E1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E145D7D-F203-45CE-8C48-39DED01811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4D9A667-15E2-4A5F-A329-EA3B9F91B4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9EAD6BB-79AC-422C-B50C-04A7F4255A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FF38A43-6C71-4467-A8E5-29B83662F4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DABD38F-3908-468E-BEC9-C065DAA627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4B84B16-F2D7-4D1A-89CB-5A157DCAD71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C973074-142D-4BE0-8041-3161C086A8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451061B-4BC8-4477-9A6D-DE73E2D439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C2BEBCA-8784-4997-8115-891E58E90E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357EE36-32BF-4EAF-9BC7-FC74F5AF4E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CE5EA17-749B-441E-916E-409D66BDED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19C8E7C-36ED-4265-8D37-706C46F93A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E4D5DA8-27D2-4F21-8E3E-BCA0A6A69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00482F2-EA6E-48C6-B688-04CCA93B42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6C025A9-10C3-4B2B-921E-6C0054DFEE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323850</xdr:colOff>
      <xdr:row>36</xdr:row>
      <xdr:rowOff>101600</xdr:rowOff>
    </xdr:from>
    <xdr:ext cx="1026627" cy="520700"/>
    <xdr:pic>
      <xdr:nvPicPr>
        <xdr:cNvPr id="3" name="Imagen 2">
          <a:extLst>
            <a:ext uri="{FF2B5EF4-FFF2-40B4-BE49-F238E27FC236}">
              <a16:creationId xmlns:a16="http://schemas.microsoft.com/office/drawing/2014/main" id="{07841F10-666C-4B2D-8557-EEF02E86AA38}"/>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346200" y="8026400"/>
          <a:ext cx="1026627" cy="520700"/>
        </a:xfrm>
        <a:prstGeom prst="rect">
          <a:avLst/>
        </a:prstGeom>
        <a:noFill/>
        <a:ln>
          <a:noFill/>
        </a:ln>
      </xdr:spPr>
    </xdr:pic>
    <xdr:clientData/>
  </xdr:oneCellAnchor>
</xdr:wsDr>
</file>

<file path=xl/drawings/drawing4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7492B0D-39C8-40F7-9720-14E64A5BB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BF55970-7E62-4EA1-B3B4-63E7E3BEC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04E180B-66FA-4D15-AEF7-BE80495885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AABAE15-D4A7-4A21-AB11-E49C281B46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AB04410-829E-4DE2-8FCF-3B31B75410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18EAFDE-93C5-40C3-9183-400B6A04CF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73484C4-8DEC-4654-9A9B-DC0B3DB7DD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72442C8-9796-4C67-B45D-C67A761257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34A4E78-52AB-468E-8D4A-F4B32689CB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8EE6141-03A4-4ED4-A228-F3B3A0A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AF36F4D-93D5-4E59-935C-4239D94B42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3E2BAB3-33CD-46C1-A822-6DC21C31EF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44739BF-3E76-4004-BD92-2B40B5F6DB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ECED9CA-7C39-4F2F-8F1B-72BAFF8B65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986ED91-B156-4D94-888B-0D54A75C8A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BCDD9F8-54A6-41B5-9742-EA51DE536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C7C1940-1A43-4313-9410-BB548A600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AD700AD-C52D-4BCD-AF43-9213375B7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104775</xdr:colOff>
      <xdr:row>24</xdr:row>
      <xdr:rowOff>444500</xdr:rowOff>
    </xdr:from>
    <xdr:to>
      <xdr:col>6</xdr:col>
      <xdr:colOff>254000</xdr:colOff>
      <xdr:row>24</xdr:row>
      <xdr:rowOff>492125</xdr:rowOff>
    </xdr:to>
    <xdr:sp macro="" textlink="">
      <xdr:nvSpPr>
        <xdr:cNvPr id="4" name="Rectángulo 3">
          <a:extLst>
            <a:ext uri="{FF2B5EF4-FFF2-40B4-BE49-F238E27FC236}">
              <a16:creationId xmlns:a16="http://schemas.microsoft.com/office/drawing/2014/main" id="{77959F52-396E-4FDC-A567-E20669C11B81}"/>
            </a:ext>
          </a:extLst>
        </xdr:cNvPr>
        <xdr:cNvSpPr/>
      </xdr:nvSpPr>
      <xdr:spPr>
        <a:xfrm>
          <a:off x="3159125" y="5613400"/>
          <a:ext cx="149225" cy="4762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kern="1200"/>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C8A59B8-16AA-49B0-B3E0-1EFAC94B7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6EAFDAC-4D6B-4602-8161-ED2A80E921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4F897F6-F918-4443-AF6B-26B1154183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59A0557-A859-4C5E-8435-AB658E3955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87F7857-CDBD-4ABC-A8D5-34A64CA23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431612B-9514-4405-811B-233B0706B9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5792217-C0AE-4F56-A93B-54A5589219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8FD63E3B-4C0E-4406-958B-4D83903EE1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F020D10-AB24-408B-B663-08E0DC3B03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0372FCA-A332-499A-81A1-68E402C863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53BD3DC-9C37-441A-B891-08BE270760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E786C72-0612-443E-8747-C850D69FDF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C17B9FB-0EC4-442E-9861-9DBEA2D47C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9716DD2-3429-4F53-96D8-748CBFE2FD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287468C-9FD9-4500-A126-893AD7A815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254000</xdr:colOff>
      <xdr:row>24</xdr:row>
      <xdr:rowOff>7471</xdr:rowOff>
    </xdr:from>
    <xdr:to>
      <xdr:col>11</xdr:col>
      <xdr:colOff>808541</xdr:colOff>
      <xdr:row>26</xdr:row>
      <xdr:rowOff>30331</xdr:rowOff>
    </xdr:to>
    <xdr:pic>
      <xdr:nvPicPr>
        <xdr:cNvPr id="5" name="Imagen 4">
          <a:extLst>
            <a:ext uri="{FF2B5EF4-FFF2-40B4-BE49-F238E27FC236}">
              <a16:creationId xmlns:a16="http://schemas.microsoft.com/office/drawing/2014/main" id="{C14787D9-7430-CDAA-0017-08C748CEF0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5235" y="5177118"/>
          <a:ext cx="5612130" cy="911860"/>
        </a:xfrm>
        <a:prstGeom prst="rect">
          <a:avLst/>
        </a:prstGeom>
        <a:noFill/>
        <a:ln>
          <a:noFill/>
        </a:ln>
      </xdr:spPr>
    </xdr:pic>
    <xdr:clientData/>
  </xdr:twoCellAnchor>
</xdr:wsDr>
</file>

<file path=xl/drawings/drawing7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D657907-B2E6-4D4B-9569-C9A8C49F0F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4AF8FE5-E845-4C01-ABA9-D68E0F4FED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573F979-E758-42B3-B2D8-E8D0518806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3008F9E-C504-4288-866D-CD854E07C4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E398D7F-9322-472E-89BB-13D9404687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BEFDC5DB-45F1-4ACE-AB64-EC67A92FEC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C30506A-708A-4746-99B6-8EE05805F7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16C684D-1CA6-49FB-9BDC-E422C6D39E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3D6DAA86-F7EF-43A5-A562-C729D1B36C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6D9A64A-88DB-4760-A910-B128F76D33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9A95299-9CEF-43E6-81A4-06A8B87AB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3F7A55A-FD44-4171-B74B-E2B694AB4C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DC4F0E3-F56B-4EB3-93CF-78859E08D6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9BC09C3-67B2-4465-8517-A8C3C1A090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3B91DAD-0620-4C45-A7AA-79D268A2C9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7D9C684-DB13-4B86-8CD1-0422344066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C85255D-9DF8-4A79-8597-48C45B370A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82DEA53-6982-4103-9565-4024AAE32E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C94077E-532E-4CB5-8AF8-6A4C0C518C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F9F79E0-33B7-4EF0-9F1C-29DCB6CFEB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F14B73C-6559-46AF-8C5C-A154A110A6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459CB40-61C1-4562-8629-D505C98D4D0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2A8E506-CBB4-4968-8826-0FF285042C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465EE58-12B5-4092-866B-F3392EADC6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5F465D7-CCEF-4631-977B-6F5B6F60CE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45582CB-174C-4150-931F-A403F9F061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5BE36A1-4728-4BBE-BF35-515B57074D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85B5DEF-B572-4BC9-99F5-00D02B0013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6D5B2C8-8026-4579-9644-43DE92F737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76EBCFC-F14B-49A5-804A-F110C846D4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1AADED7-D237-4FE4-973F-467787EC0A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839F37C-6EC8-4794-B1AF-94475EBAE1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8BA1534-BADE-4D29-89F5-D2EB5C8D81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42672E9-DE1C-4D46-9E3C-B85BC3772B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9D95658-5CE0-4B7F-AB7D-DB0F0832A2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F61B79F-B618-46D5-895B-F6463F246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3E5040E-F4D4-40A4-A6C3-8F2011AA699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4CFF33B-71E8-47A5-B4A5-2E080EE04F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6AE7273-2A3D-47A0-921F-367FF19B87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CA60946-B341-4614-B795-A66C47DDB3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E9C10F1-D557-43FF-ADC8-B7DCFBB064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2B8CB7A-2655-441B-9ADA-FBE8CF262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B8A02AC-7EBF-4822-89DF-0E8412E88A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76E5064-F4D7-4409-A3E3-46AA482F9B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0CC676E-7EB4-46A8-AAF5-89D2A54AFA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038F210-7D0E-4A3C-986F-FAD896768B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F9F26C1-E9F9-48CF-AA18-000C209D58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152400</xdr:colOff>
      <xdr:row>24</xdr:row>
      <xdr:rowOff>44450</xdr:rowOff>
    </xdr:from>
    <xdr:to>
      <xdr:col>11</xdr:col>
      <xdr:colOff>716280</xdr:colOff>
      <xdr:row>25</xdr:row>
      <xdr:rowOff>195580</xdr:rowOff>
    </xdr:to>
    <xdr:pic>
      <xdr:nvPicPr>
        <xdr:cNvPr id="5" name="Imagen 4">
          <a:extLst>
            <a:ext uri="{FF2B5EF4-FFF2-40B4-BE49-F238E27FC236}">
              <a16:creationId xmlns:a16="http://schemas.microsoft.com/office/drawing/2014/main" id="{46A3CD51-45C8-848C-0B14-7AB45FC47A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5213350"/>
          <a:ext cx="5612130" cy="786130"/>
        </a:xfrm>
        <a:prstGeom prst="rect">
          <a:avLst/>
        </a:prstGeom>
        <a:noFill/>
        <a:ln>
          <a:noFill/>
        </a:ln>
      </xdr:spPr>
    </xdr:pic>
    <xdr:clientData/>
  </xdr:twoCellAnchor>
</xdr:wsDr>
</file>

<file path=xl/drawings/drawing12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70B1235-52F3-44BB-AFEE-1CE59DF78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330201</xdr:colOff>
      <xdr:row>24</xdr:row>
      <xdr:rowOff>127001</xdr:rowOff>
    </xdr:from>
    <xdr:to>
      <xdr:col>11</xdr:col>
      <xdr:colOff>742951</xdr:colOff>
      <xdr:row>25</xdr:row>
      <xdr:rowOff>150167</xdr:rowOff>
    </xdr:to>
    <xdr:pic>
      <xdr:nvPicPr>
        <xdr:cNvPr id="3" name="Imagen 2">
          <a:extLst>
            <a:ext uri="{FF2B5EF4-FFF2-40B4-BE49-F238E27FC236}">
              <a16:creationId xmlns:a16="http://schemas.microsoft.com/office/drawing/2014/main" id="{BBB33066-E710-5E98-BADF-1EA85AC88582}"/>
            </a:ext>
          </a:extLst>
        </xdr:cNvPr>
        <xdr:cNvPicPr>
          <a:picLocks noChangeAspect="1"/>
        </xdr:cNvPicPr>
      </xdr:nvPicPr>
      <xdr:blipFill>
        <a:blip xmlns:r="http://schemas.openxmlformats.org/officeDocument/2006/relationships" r:embed="rId2"/>
        <a:stretch>
          <a:fillRect/>
        </a:stretch>
      </xdr:blipFill>
      <xdr:spPr>
        <a:xfrm>
          <a:off x="654051" y="5295901"/>
          <a:ext cx="5461000" cy="658166"/>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85D3D72-7BDF-4DE3-97E9-3CF9E7B111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0A478DA-B240-41BE-A890-B1987EABA7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10AC46B-F18E-4DB4-9794-0A06D6308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5080D33-6CD1-4749-B4B3-FE3C8290C8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24</xdr:row>
      <xdr:rowOff>9525</xdr:rowOff>
    </xdr:from>
    <xdr:to>
      <xdr:col>11</xdr:col>
      <xdr:colOff>703580</xdr:colOff>
      <xdr:row>26</xdr:row>
      <xdr:rowOff>1270</xdr:rowOff>
    </xdr:to>
    <xdr:pic>
      <xdr:nvPicPr>
        <xdr:cNvPr id="5" name="Imagen 4">
          <a:extLst>
            <a:ext uri="{FF2B5EF4-FFF2-40B4-BE49-F238E27FC236}">
              <a16:creationId xmlns:a16="http://schemas.microsoft.com/office/drawing/2014/main" id="{B17D1C81-B943-C08C-FBA5-68A43B9149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5238750"/>
          <a:ext cx="5608955" cy="883920"/>
        </a:xfrm>
        <a:prstGeom prst="rect">
          <a:avLst/>
        </a:prstGeom>
        <a:noFill/>
        <a:ln>
          <a:noFill/>
        </a:ln>
      </xdr:spPr>
    </xdr:pic>
    <xdr:clientData/>
  </xdr:twoCellAnchor>
  <xdr:twoCellAnchor>
    <xdr:from>
      <xdr:col>6</xdr:col>
      <xdr:colOff>104775</xdr:colOff>
      <xdr:row>24</xdr:row>
      <xdr:rowOff>444500</xdr:rowOff>
    </xdr:from>
    <xdr:to>
      <xdr:col>6</xdr:col>
      <xdr:colOff>254000</xdr:colOff>
      <xdr:row>24</xdr:row>
      <xdr:rowOff>492125</xdr:rowOff>
    </xdr:to>
    <xdr:sp macro="" textlink="">
      <xdr:nvSpPr>
        <xdr:cNvPr id="6" name="Rectángulo 5">
          <a:extLst>
            <a:ext uri="{FF2B5EF4-FFF2-40B4-BE49-F238E27FC236}">
              <a16:creationId xmlns:a16="http://schemas.microsoft.com/office/drawing/2014/main" id="{9D166717-8AB9-0AD6-4108-FF49893E7C10}"/>
            </a:ext>
          </a:extLst>
        </xdr:cNvPr>
        <xdr:cNvSpPr/>
      </xdr:nvSpPr>
      <xdr:spPr>
        <a:xfrm>
          <a:off x="3162300" y="5673725"/>
          <a:ext cx="149225" cy="47625"/>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kern="1200"/>
        </a:p>
      </xdr:txBody>
    </xdr:sp>
    <xdr:clientData/>
  </xdr:twoCellAnchor>
</xdr:wsDr>
</file>

<file path=xl/drawings/drawing12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6ECB7F1-B4B6-4FFE-AB44-29398C64A2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ADEE42C-693E-48EC-98F5-613186D042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5BDD2E4-7B01-48AF-8158-4FD311600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190500</xdr:colOff>
      <xdr:row>36</xdr:row>
      <xdr:rowOff>82550</xdr:rowOff>
    </xdr:from>
    <xdr:ext cx="1026627" cy="520700"/>
    <xdr:pic>
      <xdr:nvPicPr>
        <xdr:cNvPr id="3" name="Imagen 2">
          <a:extLst>
            <a:ext uri="{FF2B5EF4-FFF2-40B4-BE49-F238E27FC236}">
              <a16:creationId xmlns:a16="http://schemas.microsoft.com/office/drawing/2014/main" id="{25D6BED2-FB22-4C98-9938-4258C9CC66DA}"/>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212850" y="8007350"/>
          <a:ext cx="1026627" cy="520700"/>
        </a:xfrm>
        <a:prstGeom prst="rect">
          <a:avLst/>
        </a:prstGeom>
        <a:noFill/>
        <a:ln>
          <a:noFill/>
        </a:ln>
      </xdr:spPr>
    </xdr:pic>
    <xdr:clientData/>
  </xdr:oneCellAnchor>
</xdr:wsDr>
</file>

<file path=xl/drawings/drawing12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CFAC894-E361-4ABA-BBCE-B8FE31E71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10E0AFD-03B8-46E6-9423-A47D9B7E1B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F6EF816-D81B-404E-982E-40894FFAC3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6AF8DA3-165C-430B-86CE-7B9B502664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A392560-00B5-4C92-8EF5-11C306C01F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4E0D4D6-55B7-4E04-8F2D-A85641DB0D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818BFB4-D329-41FA-9EC2-7C793F40DD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F6F5C79-0BB6-4A46-8CF1-FFB80EC89F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FCFD1E7-5004-4E4C-B684-8741D47068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89DB817-2CEC-422E-965C-FC7351E8B6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AA9BD90-F67A-44EA-A62E-2817644179B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F1E59B3-A902-4BF8-8F0B-976DD8229B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644AEE1-DB1C-4D9D-B5C3-FBB324C7AE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74D7ECC-518F-48E0-89F6-D497A3B828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6B24143-7880-4483-A07B-8C58D469E2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6E703C8-9CCA-4EA3-BCD0-5F1EFB004B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B48CB51-F1DF-4ABE-87F9-698114B440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CD36E29-C63E-4BB7-8C6B-522DF1ED7A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2B05A21-072A-4C00-8749-55BF249605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012492C-3D11-4D3E-ABA9-6C3781190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D7C0605-197E-40BE-BA8E-916CD0CE0D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C703F8D-34B5-4CED-AE16-E9BA617878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D6C2B88-DF2B-4069-B26E-77DFDFE186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1A7DAE2-808C-497C-8A58-B5F00E694A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A7322EC-8446-4711-8C38-35B08DB48C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21E6C9E-4A8F-4400-981E-7E8B65F913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D412A94-8BD1-43F2-830E-0410F8E202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2BD94FB-CAED-4FE5-9F85-21C6332493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60E47B2-34BF-47C6-AFD9-D22A00C149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7D15A35-9420-4BEC-BFE8-50D8FF2389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DD43392-E880-4129-B445-2645B1CE168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DB16FC1-8801-40E5-8CA3-DCF68C2A22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C092E93-9C94-4786-B9F6-7D64199F1F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ED40453-79CE-4520-85D5-FB26EB459A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FF3156E-94F9-47FD-9A0C-F872B44813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350E50D-CDF5-418B-AB21-18A47E4C67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7C423A7-2FBC-44A7-A864-4652042881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136C9E4-99B6-41CA-8FB6-BB52DFCF66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D2CB55B-6D0A-4F88-9D55-673B272DEF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0E08588-1A30-4A77-9311-180CD5BB6A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9043484-CA6E-4BA2-BB6A-62B0A7CEAB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8B5374C-D8E7-482C-8388-32DF839006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40952C7-B9A4-41B9-9884-0BAD4FF3B8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EA7C83F-DE68-443F-8E62-AE24520389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858A3C0-A90E-45A7-ACFB-0F0301D0A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FC89CD5-5168-4F83-8BA1-3A6D14A20E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88B4DC9-5CAD-447B-B473-1158A020CC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1CAFB74-2729-4E3F-A8CB-8873DBE41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0E98E70-A8A1-4DB1-B0A7-E092C60E35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F76218A-5ACD-4171-A489-F9498839FC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5E67482-E429-45AB-A692-C79051231C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6971415-DFC4-452A-BCF4-9F55D9AC05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12E04BB-6439-4D22-86E0-07934AB1F4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200FA47-4BB0-4935-AFE5-888CEA276AD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11BED22-9C77-477F-8864-3FCFFB6058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6681116-73AE-487A-A57D-469EA7FFBF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6A557EA-26D2-4627-B496-4BF37CF12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152400</xdr:colOff>
      <xdr:row>36</xdr:row>
      <xdr:rowOff>133350</xdr:rowOff>
    </xdr:from>
    <xdr:ext cx="1026627" cy="520700"/>
    <xdr:pic>
      <xdr:nvPicPr>
        <xdr:cNvPr id="3" name="Imagen 2">
          <a:extLst>
            <a:ext uri="{FF2B5EF4-FFF2-40B4-BE49-F238E27FC236}">
              <a16:creationId xmlns:a16="http://schemas.microsoft.com/office/drawing/2014/main" id="{DAC4331B-BE11-4DCF-BE5E-58E5740348C2}"/>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171575" y="8143875"/>
          <a:ext cx="1026627" cy="520700"/>
        </a:xfrm>
        <a:prstGeom prst="rect">
          <a:avLst/>
        </a:prstGeom>
        <a:noFill/>
        <a:ln>
          <a:noFill/>
        </a:ln>
      </xdr:spPr>
    </xdr:pic>
    <xdr:clientData/>
  </xdr:oneCellAnchor>
</xdr:wsDr>
</file>

<file path=xl/drawings/drawing18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D40B786-A670-4424-AEB7-E442265FB0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98FAD30-74FC-4D12-B7AD-26B63A11C9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7ECF0AE-F18E-47A5-A395-6A781C3EDE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9F4C45B-B3A5-42E9-892F-2D0ECD47388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B602EC8-438A-4CBA-8DFF-BA52E9E9A1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A8EE3FA-7FEC-4296-A51C-F7DA0E3777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5E785A8-E28D-4FD3-9430-DBDEEA310B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A380F06-7DA2-41BA-AC67-EBF395064A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2ADAFC0-5E64-4CD2-BE74-9B46B5121D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CFCC9DD-1B6E-4933-87B7-6EF2FFBE39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0FA4F8B-69F4-4485-81C3-30DF09B112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A860924-AE5E-45C9-906A-0031AEE1F7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B0A2804-2CD7-4F2C-AD48-A2A58FF32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192A43F-1330-4CA6-8D61-7EDA29EE38C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114300</xdr:colOff>
      <xdr:row>36</xdr:row>
      <xdr:rowOff>133350</xdr:rowOff>
    </xdr:from>
    <xdr:ext cx="1026627" cy="520700"/>
    <xdr:pic>
      <xdr:nvPicPr>
        <xdr:cNvPr id="3" name="Imagen 2">
          <a:extLst>
            <a:ext uri="{FF2B5EF4-FFF2-40B4-BE49-F238E27FC236}">
              <a16:creationId xmlns:a16="http://schemas.microsoft.com/office/drawing/2014/main" id="{CB41E711-8209-4845-8719-CB6EA4A03CE9}"/>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133475" y="8143875"/>
          <a:ext cx="1026627" cy="520700"/>
        </a:xfrm>
        <a:prstGeom prst="rect">
          <a:avLst/>
        </a:prstGeom>
        <a:noFill/>
        <a:ln>
          <a:noFill/>
        </a:ln>
      </xdr:spPr>
    </xdr:pic>
    <xdr:clientData/>
  </xdr:oneCellAnchor>
</xdr:wsDr>
</file>

<file path=xl/drawings/drawing19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2599EBA-0818-4034-AA68-B4F3555B89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BE78F3A-E1FA-4FE0-854C-A57A8747BE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C8A4EB1-ED6A-41E6-AAAE-CB1F191074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53BA38F-CBE2-4BB8-882D-B3CCA5594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D093549-439D-4651-A26A-9591D492F5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82995E2-0D33-46D3-BCF3-7EF34E226B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BF713CD-8143-4750-83EE-169C209EAC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904A5A8-EF4C-4E59-8E05-98FC900A40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65F00AF-817E-4F4A-B872-B37CC2E439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8.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294BE1CB-EEDF-4F79-A8D6-CEABA4CEB5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F210CC6-FBB2-47C3-A777-24E1231381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62A6E92-E9E6-46F1-B684-118A3F64EC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0A8A2E1-33FA-4E5C-B7EB-CEFE3D9FC2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AC631A4-5C7B-47C2-911F-E717669634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BE82B7D-13D6-4E1C-B241-2611A0D7D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9E74BBD-EF1E-431C-8376-6266EBD20F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8F1A003-02E7-46C9-8209-087965AA1E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83A7183-F3FF-471E-973D-CC557CFC16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DF9E992-A1AB-4D89-96D3-613861C976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FB885CD-7BD0-4D95-922F-453A41E2D4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65612C3-5DA0-4E65-A69C-656C0C8DE1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ADDAFF3-B441-464E-A4CF-C94090BC5B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CDDD474-D623-4C34-A949-749DC01729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BA57361-D328-4324-8A85-FE2F4BCC2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91BB37F-BFFC-495C-A0FB-4137C305E4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9CDC069-3DB8-4C15-A82E-A5718BFFCD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3C99E88-AC75-4C94-878D-0BCEA7E5EB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02EBDF6-1BDC-4C5D-AD9D-9AE221B097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257175</xdr:colOff>
      <xdr:row>36</xdr:row>
      <xdr:rowOff>85725</xdr:rowOff>
    </xdr:from>
    <xdr:ext cx="1026627" cy="520700"/>
    <xdr:pic>
      <xdr:nvPicPr>
        <xdr:cNvPr id="4" name="Imagen 3">
          <a:extLst>
            <a:ext uri="{FF2B5EF4-FFF2-40B4-BE49-F238E27FC236}">
              <a16:creationId xmlns:a16="http://schemas.microsoft.com/office/drawing/2014/main" id="{7D2AAD7F-9AB0-47DD-A567-8FF781006EE3}"/>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276350" y="8096250"/>
          <a:ext cx="1026627" cy="520700"/>
        </a:xfrm>
        <a:prstGeom prst="rect">
          <a:avLst/>
        </a:prstGeom>
        <a:noFill/>
        <a:ln>
          <a:noFill/>
        </a:ln>
      </xdr:spPr>
    </xdr:pic>
    <xdr:clientData/>
  </xdr:oneCellAnchor>
</xdr:wsDr>
</file>

<file path=xl/drawings/drawing22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F02E435-766E-44B6-BC04-57C2F12222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D8A7F5D-CB7A-4AA2-8D5C-C2681D8EC5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4F17942-016F-4E14-B365-EC76B1C9EA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6082B59-A9E2-4D11-B7EC-7A26092B41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79B174A-D58C-46D3-A7EC-763797D050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0E1DFF6-C155-4B49-AFBD-63545498A5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47288FE-6F27-4E2D-9E67-8395B2837F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04F2F59-F263-46E2-BC71-6473A6808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63A112F-6080-4128-BE1F-CF835B3E0E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EF8956E-29F1-467D-9035-47D38B64B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3A78CAB-BD3A-4819-9CCA-BC1F25ECC9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5FC35A5-DB98-4545-A98C-23C90C30C5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B013434-DE8E-46F2-AEBB-3C941BE5413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5371308-5672-48B6-93D9-342472EB03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89E48DA-47AF-4D5B-A67A-B8CFF0852F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DEFDB71-1CD8-4C78-967E-3F377A3ED2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D513EB4-5FDD-4559-A2FE-CFCA2A41C5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69614D3-729B-4E54-AA9E-8A3BF4DBC7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5F2ADB8-D248-46B3-B700-E204A217EE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27E6CA8-8E98-4DA1-B190-489AC3F6EB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3153DC2-3739-4E3A-B8CB-AD66F3FEE6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6EA380F-18A8-4E05-9EBA-290759B6FF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5B928E9-8847-4664-A1B3-A16A49FEE3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9674588-A960-4E05-9EF3-32F932AF54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B77ED9F-2E37-49F5-AD11-9BBEDCCEF0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6B4319B-34E6-434A-B7C7-6D739D5461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4694A52-055B-45B9-A4E9-5BE14F4E64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89B24ED-2189-4A14-BBEA-A8DE841581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23C7E2E-66EC-43D5-8389-1A99CC3B8C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39D5282-DD08-4E0B-BC28-6AC1C232D51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ACAE4D8-9B09-4316-8668-182270D48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6679529-0CAF-4E4B-8A4B-8F48EABE46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8AB05B5-A4F9-4BA0-AF43-FA0E6CEEFE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968210A-AEF0-4B93-B7A5-52B160D4D1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1F9902F-A26D-4953-BF4C-73F0E6F26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CAB37EF-0859-4670-8577-E81EC01FC7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6608BC5-AE1A-442C-8D1E-2C48FCF4F8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A9C0BC3-3FC2-419D-A101-B1E243398F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2B8E8BE-B04A-4EEF-BA7E-18700196C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DB35412-B9B8-4D04-879F-F928004E1C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2FCD836-632D-4D15-9A54-0B8BFD8796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D22B888-BB52-4841-B5E6-6137285CC9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0E52C01-67FA-476C-9124-4684118769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030737C-7799-436C-979C-6D1D2416BA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7B9DB8C-E5F6-4C20-BC2F-EB8BBEC763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9C4E44B-CB56-41DB-AD9C-5B8A0F42F7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8814DF0-B323-470F-BD1E-B66D86CCDD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85C6668-9050-4852-9A8B-3BC326E31D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893F11C-717C-4B52-9A6C-7CCF531BC9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8882B57-833A-4185-A736-9A0CBC1EB9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3ABC4BD-84D4-40F1-A6F3-E7EA0B0D86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333375</xdr:colOff>
      <xdr:row>36</xdr:row>
      <xdr:rowOff>180975</xdr:rowOff>
    </xdr:from>
    <xdr:ext cx="1026627" cy="520700"/>
    <xdr:pic>
      <xdr:nvPicPr>
        <xdr:cNvPr id="3" name="Imagen 2">
          <a:extLst>
            <a:ext uri="{FF2B5EF4-FFF2-40B4-BE49-F238E27FC236}">
              <a16:creationId xmlns:a16="http://schemas.microsoft.com/office/drawing/2014/main" id="{660743C7-717D-4BB0-AC4F-8103821C7865}"/>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349375" y="8188325"/>
          <a:ext cx="1026627" cy="520700"/>
        </a:xfrm>
        <a:prstGeom prst="rect">
          <a:avLst/>
        </a:prstGeom>
        <a:noFill/>
        <a:ln>
          <a:noFill/>
        </a:ln>
      </xdr:spPr>
    </xdr:pic>
    <xdr:clientData/>
  </xdr:oneCellAnchor>
</xdr:wsDr>
</file>

<file path=xl/drawings/drawing27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99D1A9C-5CF0-44AB-83B6-82914F4458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333375</xdr:colOff>
      <xdr:row>36</xdr:row>
      <xdr:rowOff>180975</xdr:rowOff>
    </xdr:from>
    <xdr:ext cx="1026627" cy="520700"/>
    <xdr:pic>
      <xdr:nvPicPr>
        <xdr:cNvPr id="3" name="Imagen 2">
          <a:extLst>
            <a:ext uri="{FF2B5EF4-FFF2-40B4-BE49-F238E27FC236}">
              <a16:creationId xmlns:a16="http://schemas.microsoft.com/office/drawing/2014/main" id="{7C63346F-0D2F-45CF-9FB2-3D6DE9F745C7}"/>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349375" y="8188325"/>
          <a:ext cx="1026627" cy="520700"/>
        </a:xfrm>
        <a:prstGeom prst="rect">
          <a:avLst/>
        </a:prstGeom>
        <a:noFill/>
        <a:ln>
          <a:noFill/>
        </a:ln>
      </xdr:spPr>
    </xdr:pic>
    <xdr:clientData/>
  </xdr:oneCellAnchor>
</xdr:wsDr>
</file>

<file path=xl/drawings/drawing27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4D525E9-F2AA-4CFD-965E-E859B4D12E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333375</xdr:colOff>
      <xdr:row>36</xdr:row>
      <xdr:rowOff>180975</xdr:rowOff>
    </xdr:from>
    <xdr:ext cx="1026627" cy="520700"/>
    <xdr:pic>
      <xdr:nvPicPr>
        <xdr:cNvPr id="3" name="Imagen 2">
          <a:extLst>
            <a:ext uri="{FF2B5EF4-FFF2-40B4-BE49-F238E27FC236}">
              <a16:creationId xmlns:a16="http://schemas.microsoft.com/office/drawing/2014/main" id="{862D26CE-9D58-43E9-A9C0-FE4BC0DF1906}"/>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349375" y="8188325"/>
          <a:ext cx="1026627" cy="520700"/>
        </a:xfrm>
        <a:prstGeom prst="rect">
          <a:avLst/>
        </a:prstGeom>
        <a:noFill/>
        <a:ln>
          <a:noFill/>
        </a:ln>
      </xdr:spPr>
    </xdr:pic>
    <xdr:clientData/>
  </xdr:oneCellAnchor>
</xdr:wsDr>
</file>

<file path=xl/drawings/drawing28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27BAAAA-4E9E-4E20-87CC-40245E26F6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F24028E-F5EE-4D22-B373-7D343E93D9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B78782A-7276-43D2-A5C9-8CD6C309E4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B607103-4BB5-4DDB-A99F-8DA28C7578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2C7347F-2CCF-4D63-B118-083CBD45D1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F1F7B1F5-9F9F-44BC-B027-A0260687E9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51BB93D-2754-48B0-9DCE-97F4D892663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41D778E-3B2F-4C98-A070-BB4BE1EC35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67711E8-A202-4737-82EF-EAACEB87E0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FF9AC95-5D2E-4943-8137-270AEC278E8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105934E-5F10-4B8C-974F-38EEB2D9E5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E7CD376-AD31-47B6-B3A9-8542342BFA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700FBCD-854E-4EBA-87E1-A59D0D9E78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B03AAF4-E06A-48F8-943D-71B810A4DC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92960D7-21E3-4CCE-AB98-898B2E47FD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C35F069-52A2-4676-A86B-2B59EB9F5D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8F46CD3-FA8B-4B86-8BD5-F747C4F4F9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238125</xdr:colOff>
      <xdr:row>36</xdr:row>
      <xdr:rowOff>133350</xdr:rowOff>
    </xdr:from>
    <xdr:ext cx="1026627" cy="520700"/>
    <xdr:pic>
      <xdr:nvPicPr>
        <xdr:cNvPr id="3" name="Imagen 2">
          <a:extLst>
            <a:ext uri="{FF2B5EF4-FFF2-40B4-BE49-F238E27FC236}">
              <a16:creationId xmlns:a16="http://schemas.microsoft.com/office/drawing/2014/main" id="{E2802906-4CBD-47BB-9C13-24951C912562}"/>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352550" y="8143875"/>
          <a:ext cx="1026627" cy="520700"/>
        </a:xfrm>
        <a:prstGeom prst="rect">
          <a:avLst/>
        </a:prstGeom>
        <a:noFill/>
        <a:ln>
          <a:noFill/>
        </a:ln>
      </xdr:spPr>
    </xdr:pic>
    <xdr:clientData/>
  </xdr:oneCellAnchor>
</xdr:wsDr>
</file>

<file path=xl/drawings/drawing29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4796A9A-5DB1-41B1-8D12-4C5414669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27B38B9-4A84-4025-9746-50BFBA630E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056422C-D49A-4F67-BD31-534C61A0BC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ADF92B7-6AA8-40A0-BDA6-119DD9ED6F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69" y="1"/>
          <a:ext cx="66300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25A7C42-3E91-443F-859C-F165BECDE8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C9E13BE-C519-47B1-B5E6-908EC87323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CFDD198-C3EC-48C6-82DA-50F06FEFF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64F1EC3-57AB-42FD-A220-5E216AD1B2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114300</xdr:colOff>
      <xdr:row>36</xdr:row>
      <xdr:rowOff>85725</xdr:rowOff>
    </xdr:from>
    <xdr:ext cx="1026627" cy="520700"/>
    <xdr:pic>
      <xdr:nvPicPr>
        <xdr:cNvPr id="3" name="Imagen 2">
          <a:extLst>
            <a:ext uri="{FF2B5EF4-FFF2-40B4-BE49-F238E27FC236}">
              <a16:creationId xmlns:a16="http://schemas.microsoft.com/office/drawing/2014/main" id="{7DE2E28D-0598-45E7-887E-BBE7BF46706F}"/>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133475" y="8096250"/>
          <a:ext cx="1026627" cy="520700"/>
        </a:xfrm>
        <a:prstGeom prst="rect">
          <a:avLst/>
        </a:prstGeom>
        <a:noFill/>
        <a:ln>
          <a:noFill/>
        </a:ln>
      </xdr:spPr>
    </xdr:pic>
    <xdr:clientData/>
  </xdr:oneCellAnchor>
</xdr:wsDr>
</file>

<file path=xl/drawings/drawing30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4418EBA-D497-4082-89D7-F546FD37EA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B294971-A4D1-4741-8BEA-F202CABB4B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959A5CD-203F-4BE2-86B7-ED762465C53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ACB9C57-B116-4BD7-9DD6-1073B6747A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5996390-2DA9-4A1A-BFFB-BEA47A3E77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37645A0-854B-455B-9421-3DCDCE7F8E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128B354-F2D0-4DB7-88BC-0FA6068334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CA9413A-54DF-4578-A090-F0A35A263F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FB25343-5534-4B57-9EF6-5F750B33B0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4.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15C24DEB-2827-4460-8714-E0D2DFEE14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179" y="1"/>
          <a:ext cx="636971" cy="68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8EC0D46-A66A-4C82-ACD9-5170B5373D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B69E728-4F6B-452F-824C-37C91E18066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C758BE8-0746-4233-9A04-C3899BE16F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1E0FE89-2727-4AC9-A049-F5E4D311E5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ABFE015-A0D1-4695-A496-AA7CA64CA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D055E8FA-A98F-4307-8AAD-7379AC2163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1100D54D-2233-46CA-B88A-EB0A1A2A96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F62303A-A9B5-409F-B88C-F4BFC1D5C1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AF06FE1-B98D-43F3-8760-12B5D23E31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BC1B902-D262-466F-9EB5-4555DA44FD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6DDCC2D-1093-458E-9DCE-9134C5618B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806856F-7489-4710-9AD1-1460ED32A4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5AA9261-C777-4FB6-A506-D5C805D1AA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0918983-0B4E-4ECD-B8A6-2C96463DC3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0C674F7-96AC-4273-8120-FDA964D7CC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F5F879F-8163-4751-A1D4-D6E630CDAD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AFE9188-3FE2-4C7B-9000-998F8B4FAB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56E2145-1AAF-4F45-9740-112AE149B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2C82545-0885-4E3C-A996-3B7A83787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FBF0C63-5D13-4DF7-86FF-8C2B20E3A0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3BE676E-407E-46D5-B393-1AF26A2525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71D5C5C-D70B-44B7-905F-AD8812C0BB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8893F91A-0E9A-4623-BB0E-396B3AE46F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E5F2C62-AADF-47B3-A36A-FC9CA4CE4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5D5104AE-F81A-41EB-8D48-196DD63E46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ED2B7C2C-8783-46C4-9E33-12244D1581D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A19FAA9-0E64-433E-A50B-944A13C893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2EEAC4A5-9504-4FB0-B2FE-4AA9654978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EC24650-A853-4329-B608-7BCE49ECE3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152400</xdr:colOff>
      <xdr:row>36</xdr:row>
      <xdr:rowOff>76200</xdr:rowOff>
    </xdr:from>
    <xdr:ext cx="1026627" cy="520700"/>
    <xdr:pic>
      <xdr:nvPicPr>
        <xdr:cNvPr id="4" name="Imagen 3">
          <a:extLst>
            <a:ext uri="{FF2B5EF4-FFF2-40B4-BE49-F238E27FC236}">
              <a16:creationId xmlns:a16="http://schemas.microsoft.com/office/drawing/2014/main" id="{292E5C79-9C39-46B1-B884-5CF34A371A5E}"/>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174750" y="8001000"/>
          <a:ext cx="1026627" cy="520700"/>
        </a:xfrm>
        <a:prstGeom prst="rect">
          <a:avLst/>
        </a:prstGeom>
        <a:noFill/>
        <a:ln>
          <a:noFill/>
        </a:ln>
      </xdr:spPr>
    </xdr:pic>
    <xdr:clientData/>
  </xdr:oneCellAnchor>
</xdr:wsDr>
</file>

<file path=xl/drawings/drawing34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BDCED67D-4D9B-48AA-BBD0-80A988FD9F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5.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41979B7F-DA96-4FF0-9D2B-DEFB6230A3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6.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0C60112E-DFC4-4B1C-9D23-D7A194BFA6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228600</xdr:colOff>
      <xdr:row>36</xdr:row>
      <xdr:rowOff>146050</xdr:rowOff>
    </xdr:from>
    <xdr:ext cx="1026627" cy="520700"/>
    <xdr:pic>
      <xdr:nvPicPr>
        <xdr:cNvPr id="3" name="Imagen 2">
          <a:extLst>
            <a:ext uri="{FF2B5EF4-FFF2-40B4-BE49-F238E27FC236}">
              <a16:creationId xmlns:a16="http://schemas.microsoft.com/office/drawing/2014/main" id="{2EEBB8EA-4E79-4F9A-8488-969B099FAF79}"/>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250950" y="8070850"/>
          <a:ext cx="1026627" cy="520700"/>
        </a:xfrm>
        <a:prstGeom prst="rect">
          <a:avLst/>
        </a:prstGeom>
        <a:noFill/>
        <a:ln>
          <a:noFill/>
        </a:ln>
      </xdr:spPr>
    </xdr:pic>
    <xdr:clientData/>
  </xdr:oneCellAnchor>
</xdr:wsDr>
</file>

<file path=xl/drawings/drawing347.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7D58675-06DD-4F65-A628-36B48F6AF4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8.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7D732C65-265A-494D-9724-11EEC57066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9.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9125B31D-28EC-429F-B59D-EA9E7DD765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0.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D79C3FA-E2B8-4BAC-AB11-80C6FEF8E6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1.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A151EF2A-3D2B-46C2-9B94-592904F937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2.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CFF07058-6E9A-4C48-8B4B-1C539442D1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3.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6CC34D37-C630-4305-9B65-0908869FA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644" y="1"/>
          <a:ext cx="643956" cy="658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4.xml><?xml version="1.0" encoding="utf-8"?>
<xdr:wsDr xmlns:xdr="http://schemas.openxmlformats.org/drawingml/2006/spreadsheetDrawing" xmlns:a="http://schemas.openxmlformats.org/drawingml/2006/main">
  <xdr:twoCellAnchor>
    <xdr:from>
      <xdr:col>1</xdr:col>
      <xdr:colOff>108519</xdr:colOff>
      <xdr:row>0</xdr:row>
      <xdr:rowOff>1</xdr:rowOff>
    </xdr:from>
    <xdr:to>
      <xdr:col>2</xdr:col>
      <xdr:colOff>542925</xdr:colOff>
      <xdr:row>3</xdr:row>
      <xdr:rowOff>140971</xdr:rowOff>
    </xdr:to>
    <xdr:pic>
      <xdr:nvPicPr>
        <xdr:cNvPr id="2" name="Picture 3">
          <a:extLst>
            <a:ext uri="{FF2B5EF4-FFF2-40B4-BE49-F238E27FC236}">
              <a16:creationId xmlns:a16="http://schemas.microsoft.com/office/drawing/2014/main" id="{398048C2-3DA8-4BA3-B760-A933387AD7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819" y="1"/>
          <a:ext cx="643956"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5.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AAD10913-5D3A-4835-8A09-EE3364C327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179" y="1"/>
          <a:ext cx="636971" cy="68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6.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4DBE0364-EB48-4C44-971A-26A4EB72E5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179" y="1"/>
          <a:ext cx="636971" cy="68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7.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0A67E335-3185-4871-ABD4-0AB7A31D4C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179" y="1"/>
          <a:ext cx="636971" cy="68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8.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A9102BB7-15BE-4AA9-BA80-02274E93B4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9.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4DF5391F-5F16-481A-8950-6DB42A26A88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0.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E669DC4C-9BEF-43D0-94D2-E13A0BB50C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317500</xdr:colOff>
      <xdr:row>36</xdr:row>
      <xdr:rowOff>114300</xdr:rowOff>
    </xdr:from>
    <xdr:ext cx="1026627" cy="520700"/>
    <xdr:pic>
      <xdr:nvPicPr>
        <xdr:cNvPr id="4" name="Imagen 3">
          <a:extLst>
            <a:ext uri="{FF2B5EF4-FFF2-40B4-BE49-F238E27FC236}">
              <a16:creationId xmlns:a16="http://schemas.microsoft.com/office/drawing/2014/main" id="{8329DAB4-4E4A-4154-BD20-F1C217A81F69}"/>
            </a:ext>
          </a:extLst>
        </xdr:cNvPr>
        <xdr:cNvPicPr>
          <a:picLocks noChangeAspect="1"/>
        </xdr:cNvPicPr>
      </xdr:nvPicPr>
      <xdr:blipFill rotWithShape="1">
        <a:blip xmlns:r="http://schemas.openxmlformats.org/officeDocument/2006/relationships" r:embed="rId2" cstate="print">
          <a:biLevel thresh="50000"/>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4776" t="12199" r="11874" b="30467"/>
        <a:stretch/>
      </xdr:blipFill>
      <xdr:spPr bwMode="auto">
        <a:xfrm>
          <a:off x="1339850" y="8058150"/>
          <a:ext cx="1026627" cy="520700"/>
        </a:xfrm>
        <a:prstGeom prst="rect">
          <a:avLst/>
        </a:prstGeom>
        <a:noFill/>
        <a:ln>
          <a:noFill/>
        </a:ln>
      </xdr:spPr>
    </xdr:pic>
    <xdr:clientData/>
  </xdr:oneCellAnchor>
</xdr:wsDr>
</file>

<file path=xl/drawings/drawing361.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7E1C1A0B-48A4-4BD5-AC70-3767EDE07A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2.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020DAAE9-5765-4163-AD7B-ED74AC859D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3.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6B35379C-8284-4EB8-A917-94495FCCE9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4.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AC9C15A9-47DB-4E0A-986C-1F537B4456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5.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D6C1252F-70C8-49B4-BCD1-A7C5BFD1DA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6.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73E7A9F1-09EC-4821-AD10-62A8473A19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7.xml><?xml version="1.0" encoding="utf-8"?>
<xdr:wsDr xmlns:xdr="http://schemas.openxmlformats.org/drawingml/2006/spreadsheetDrawing" xmlns:a="http://schemas.openxmlformats.org/drawingml/2006/main">
  <xdr:twoCellAnchor>
    <xdr:from>
      <xdr:col>1</xdr:col>
      <xdr:colOff>64704</xdr:colOff>
      <xdr:row>0</xdr:row>
      <xdr:rowOff>1</xdr:rowOff>
    </xdr:from>
    <xdr:to>
      <xdr:col>2</xdr:col>
      <xdr:colOff>495300</xdr:colOff>
      <xdr:row>3</xdr:row>
      <xdr:rowOff>142876</xdr:rowOff>
    </xdr:to>
    <xdr:pic>
      <xdr:nvPicPr>
        <xdr:cNvPr id="2" name="Picture 3">
          <a:extLst>
            <a:ext uri="{FF2B5EF4-FFF2-40B4-BE49-F238E27FC236}">
              <a16:creationId xmlns:a16="http://schemas.microsoft.com/office/drawing/2014/main" id="{6C6D4014-60C0-4507-AAAF-7A86DA3828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004" y="1"/>
          <a:ext cx="640146"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mailto:a.cliente@proviqsa.com.mx"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mailto:sandraluz@tubsco.com.m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mailto:facturacion.hboleohidraulica@gmail.com"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mailto:admon.ccmid@gmail.com"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mailto:ventasmontur@gmail.com"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mailto:jrosario@andrewstech.net" TargetMode="External"/><Relationship Id="rId5" Type="http://schemas.openxmlformats.org/officeDocument/2006/relationships/comments" Target="../comments18.xml"/><Relationship Id="rId4"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mailto:Beris8656@gmail.com"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mailto:Beris8656@gmail.com" TargetMode="External"/><Relationship Id="rId5" Type="http://schemas.openxmlformats.org/officeDocument/2006/relationships/comments" Target="../comments20.xml"/><Relationship Id="rId4"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mailto:reyesizquierdocesar@gmail.com" TargetMode="External"/><Relationship Id="rId5" Type="http://schemas.openxmlformats.org/officeDocument/2006/relationships/comments" Target="../comments25.xml"/><Relationship Id="rId4"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mailto:reyesizquierdocesar@gmail.com" TargetMode="External"/><Relationship Id="rId5" Type="http://schemas.openxmlformats.org/officeDocument/2006/relationships/comments" Target="../comments26.xml"/><Relationship Id="rId4"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6.xml"/><Relationship Id="rId1" Type="http://schemas.openxmlformats.org/officeDocument/2006/relationships/printerSettings" Target="../printerSettings/printerSettings36.bin"/><Relationship Id="rId4" Type="http://schemas.openxmlformats.org/officeDocument/2006/relationships/comments" Target="../comments36.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7.bin"/><Relationship Id="rId1" Type="http://schemas.openxmlformats.org/officeDocument/2006/relationships/hyperlink" Target="mailto:jrosario@andrewstech.net" TargetMode="External"/><Relationship Id="rId5" Type="http://schemas.openxmlformats.org/officeDocument/2006/relationships/comments" Target="../comments37.xml"/><Relationship Id="rId4" Type="http://schemas.openxmlformats.org/officeDocument/2006/relationships/vmlDrawing" Target="../drawings/vmlDrawing37.v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38.xml"/><Relationship Id="rId1" Type="http://schemas.openxmlformats.org/officeDocument/2006/relationships/printerSettings" Target="../printerSettings/printerSettings38.bin"/><Relationship Id="rId4" Type="http://schemas.openxmlformats.org/officeDocument/2006/relationships/comments" Target="../comments38.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9.bin"/><Relationship Id="rId1" Type="http://schemas.openxmlformats.org/officeDocument/2006/relationships/hyperlink" Target="mailto:alhelivhsa@gmail.com" TargetMode="External"/><Relationship Id="rId5" Type="http://schemas.openxmlformats.org/officeDocument/2006/relationships/comments" Target="../comments39.xml"/><Relationship Id="rId4" Type="http://schemas.openxmlformats.org/officeDocument/2006/relationships/vmlDrawing" Target="../drawings/vmlDrawing39.v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40.xml"/><Relationship Id="rId1" Type="http://schemas.openxmlformats.org/officeDocument/2006/relationships/printerSettings" Target="../printerSettings/printerSettings40.bin"/><Relationship Id="rId4" Type="http://schemas.openxmlformats.org/officeDocument/2006/relationships/comments" Target="../comments40.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41.xml"/><Relationship Id="rId1" Type="http://schemas.openxmlformats.org/officeDocument/2006/relationships/printerSettings" Target="../printerSettings/printerSettings41.bin"/><Relationship Id="rId4" Type="http://schemas.openxmlformats.org/officeDocument/2006/relationships/comments" Target="../comments41.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42.xml"/><Relationship Id="rId1" Type="http://schemas.openxmlformats.org/officeDocument/2006/relationships/printerSettings" Target="../printerSettings/printerSettings42.bin"/><Relationship Id="rId4" Type="http://schemas.openxmlformats.org/officeDocument/2006/relationships/comments" Target="../comments42.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43.xml"/><Relationship Id="rId1" Type="http://schemas.openxmlformats.org/officeDocument/2006/relationships/printerSettings" Target="../printerSettings/printerSettings43.bin"/><Relationship Id="rId4" Type="http://schemas.openxmlformats.org/officeDocument/2006/relationships/comments" Target="../comments43.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44.xml"/><Relationship Id="rId1" Type="http://schemas.openxmlformats.org/officeDocument/2006/relationships/printerSettings" Target="../printerSettings/printerSettings44.bin"/><Relationship Id="rId4" Type="http://schemas.openxmlformats.org/officeDocument/2006/relationships/comments" Target="../comments44.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45.bin"/><Relationship Id="rId1" Type="http://schemas.openxmlformats.org/officeDocument/2006/relationships/hyperlink" Target="mailto:mangueras_periferico@outlook.com" TargetMode="External"/><Relationship Id="rId5" Type="http://schemas.openxmlformats.org/officeDocument/2006/relationships/comments" Target="../comments45.xml"/><Relationship Id="rId4"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46.xml"/><Relationship Id="rId1" Type="http://schemas.openxmlformats.org/officeDocument/2006/relationships/printerSettings" Target="../printerSettings/printerSettings46.bin"/><Relationship Id="rId4" Type="http://schemas.openxmlformats.org/officeDocument/2006/relationships/comments" Target="../comments46.x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drawing" Target="../drawings/drawing47.xml"/><Relationship Id="rId1" Type="http://schemas.openxmlformats.org/officeDocument/2006/relationships/printerSettings" Target="../printerSettings/printerSettings47.bin"/><Relationship Id="rId4" Type="http://schemas.openxmlformats.org/officeDocument/2006/relationships/comments" Target="../comments47.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48.vml"/><Relationship Id="rId2" Type="http://schemas.openxmlformats.org/officeDocument/2006/relationships/drawing" Target="../drawings/drawing48.xml"/><Relationship Id="rId1" Type="http://schemas.openxmlformats.org/officeDocument/2006/relationships/printerSettings" Target="../printerSettings/printerSettings48.bin"/><Relationship Id="rId4" Type="http://schemas.openxmlformats.org/officeDocument/2006/relationships/comments" Target="../comments48.x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drawing" Target="../drawings/drawing49.xml"/><Relationship Id="rId1" Type="http://schemas.openxmlformats.org/officeDocument/2006/relationships/printerSettings" Target="../printerSettings/printerSettings49.bin"/><Relationship Id="rId4" Type="http://schemas.openxmlformats.org/officeDocument/2006/relationships/comments" Target="../comments49.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drawing" Target="../drawings/drawing50.xml"/><Relationship Id="rId1" Type="http://schemas.openxmlformats.org/officeDocument/2006/relationships/printerSettings" Target="../printerSettings/printerSettings50.bin"/><Relationship Id="rId4" Type="http://schemas.openxmlformats.org/officeDocument/2006/relationships/comments" Target="../comments50.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51.vml"/><Relationship Id="rId2" Type="http://schemas.openxmlformats.org/officeDocument/2006/relationships/drawing" Target="../drawings/drawing51.xml"/><Relationship Id="rId1" Type="http://schemas.openxmlformats.org/officeDocument/2006/relationships/printerSettings" Target="../printerSettings/printerSettings51.bin"/><Relationship Id="rId4" Type="http://schemas.openxmlformats.org/officeDocument/2006/relationships/comments" Target="../comments51.xml"/></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52.vml"/><Relationship Id="rId2" Type="http://schemas.openxmlformats.org/officeDocument/2006/relationships/drawing" Target="../drawings/drawing52.xml"/><Relationship Id="rId1" Type="http://schemas.openxmlformats.org/officeDocument/2006/relationships/printerSettings" Target="../printerSettings/printerSettings52.bin"/><Relationship Id="rId4" Type="http://schemas.openxmlformats.org/officeDocument/2006/relationships/comments" Target="../comments52.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53.xml"/><Relationship Id="rId1" Type="http://schemas.openxmlformats.org/officeDocument/2006/relationships/printerSettings" Target="../printerSettings/printerSettings53.bin"/><Relationship Id="rId4" Type="http://schemas.openxmlformats.org/officeDocument/2006/relationships/comments" Target="../comments53.x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54.xml"/><Relationship Id="rId1" Type="http://schemas.openxmlformats.org/officeDocument/2006/relationships/printerSettings" Target="../printerSettings/printerSettings54.bin"/><Relationship Id="rId4" Type="http://schemas.openxmlformats.org/officeDocument/2006/relationships/comments" Target="../comments54.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55.xml"/><Relationship Id="rId1" Type="http://schemas.openxmlformats.org/officeDocument/2006/relationships/printerSettings" Target="../printerSettings/printerSettings55.bin"/><Relationship Id="rId4" Type="http://schemas.openxmlformats.org/officeDocument/2006/relationships/comments" Target="../comments55.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56.vml"/><Relationship Id="rId2" Type="http://schemas.openxmlformats.org/officeDocument/2006/relationships/drawing" Target="../drawings/drawing56.xml"/><Relationship Id="rId1" Type="http://schemas.openxmlformats.org/officeDocument/2006/relationships/printerSettings" Target="../printerSettings/printerSettings56.bin"/><Relationship Id="rId4" Type="http://schemas.openxmlformats.org/officeDocument/2006/relationships/comments" Target="../comments56.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57.xml"/><Relationship Id="rId1" Type="http://schemas.openxmlformats.org/officeDocument/2006/relationships/printerSettings" Target="../printerSettings/printerSettings57.bin"/><Relationship Id="rId4" Type="http://schemas.openxmlformats.org/officeDocument/2006/relationships/comments" Target="../comments57.xml"/></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58.vml"/><Relationship Id="rId2" Type="http://schemas.openxmlformats.org/officeDocument/2006/relationships/drawing" Target="../drawings/drawing58.xml"/><Relationship Id="rId1" Type="http://schemas.openxmlformats.org/officeDocument/2006/relationships/printerSettings" Target="../printerSettings/printerSettings58.bin"/><Relationship Id="rId4" Type="http://schemas.openxmlformats.org/officeDocument/2006/relationships/comments" Target="../comments58.xml"/></Relationships>
</file>

<file path=xl/worksheets/_rels/sheet59.xml.rels><?xml version="1.0" encoding="UTF-8" standalone="yes"?>
<Relationships xmlns="http://schemas.openxmlformats.org/package/2006/relationships"><Relationship Id="rId3" Type="http://schemas.openxmlformats.org/officeDocument/2006/relationships/vmlDrawing" Target="../drawings/vmlDrawing59.vml"/><Relationship Id="rId2" Type="http://schemas.openxmlformats.org/officeDocument/2006/relationships/drawing" Target="../drawings/drawing59.xml"/><Relationship Id="rId1" Type="http://schemas.openxmlformats.org/officeDocument/2006/relationships/printerSettings" Target="../printerSettings/printerSettings59.bin"/><Relationship Id="rId4" Type="http://schemas.openxmlformats.org/officeDocument/2006/relationships/comments" Target="../comments59.xml"/></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60.vml"/><Relationship Id="rId2" Type="http://schemas.openxmlformats.org/officeDocument/2006/relationships/drawing" Target="../drawings/drawing60.xml"/><Relationship Id="rId1" Type="http://schemas.openxmlformats.org/officeDocument/2006/relationships/printerSettings" Target="../printerSettings/printerSettings60.bin"/><Relationship Id="rId4" Type="http://schemas.openxmlformats.org/officeDocument/2006/relationships/comments" Target="../comments60.xml"/></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61.vml"/><Relationship Id="rId2" Type="http://schemas.openxmlformats.org/officeDocument/2006/relationships/drawing" Target="../drawings/drawing61.xml"/><Relationship Id="rId1" Type="http://schemas.openxmlformats.org/officeDocument/2006/relationships/printerSettings" Target="../printerSettings/printerSettings61.bin"/><Relationship Id="rId4" Type="http://schemas.openxmlformats.org/officeDocument/2006/relationships/comments" Target="../comments61.xm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62.bin"/><Relationship Id="rId1" Type="http://schemas.openxmlformats.org/officeDocument/2006/relationships/hyperlink" Target="mailto:recepcion@satab.mx" TargetMode="External"/><Relationship Id="rId5" Type="http://schemas.openxmlformats.org/officeDocument/2006/relationships/comments" Target="../comments62.xml"/><Relationship Id="rId4"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63.vml"/><Relationship Id="rId2" Type="http://schemas.openxmlformats.org/officeDocument/2006/relationships/drawing" Target="../drawings/drawing63.xml"/><Relationship Id="rId1" Type="http://schemas.openxmlformats.org/officeDocument/2006/relationships/printerSettings" Target="../printerSettings/printerSettings63.bin"/><Relationship Id="rId4" Type="http://schemas.openxmlformats.org/officeDocument/2006/relationships/comments" Target="../comments63.xm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64.bin"/><Relationship Id="rId1" Type="http://schemas.openxmlformats.org/officeDocument/2006/relationships/hyperlink" Target="mailto:plenus.smi@gmail.com" TargetMode="External"/><Relationship Id="rId5" Type="http://schemas.openxmlformats.org/officeDocument/2006/relationships/comments" Target="../comments64.xml"/><Relationship Id="rId4"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65.xml"/><Relationship Id="rId1" Type="http://schemas.openxmlformats.org/officeDocument/2006/relationships/printerSettings" Target="../printerSettings/printerSettings65.bin"/><Relationship Id="rId4" Type="http://schemas.openxmlformats.org/officeDocument/2006/relationships/comments" Target="../comments65.xml"/></Relationships>
</file>

<file path=xl/worksheets/_rels/sheet66.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66.xml"/><Relationship Id="rId1" Type="http://schemas.openxmlformats.org/officeDocument/2006/relationships/printerSettings" Target="../printerSettings/printerSettings66.bin"/><Relationship Id="rId4" Type="http://schemas.openxmlformats.org/officeDocument/2006/relationships/comments" Target="../comments66.xml"/></Relationships>
</file>

<file path=xl/worksheets/_rels/sheet67.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67.xml"/><Relationship Id="rId1" Type="http://schemas.openxmlformats.org/officeDocument/2006/relationships/printerSettings" Target="../printerSettings/printerSettings67.bin"/><Relationship Id="rId4" Type="http://schemas.openxmlformats.org/officeDocument/2006/relationships/comments" Target="../comments67.xml"/></Relationships>
</file>

<file path=xl/worksheets/_rels/sheet68.xml.rels><?xml version="1.0" encoding="UTF-8" standalone="yes"?>
<Relationships xmlns="http://schemas.openxmlformats.org/package/2006/relationships"><Relationship Id="rId3" Type="http://schemas.openxmlformats.org/officeDocument/2006/relationships/drawing" Target="../drawings/drawing68.xml"/><Relationship Id="rId2" Type="http://schemas.openxmlformats.org/officeDocument/2006/relationships/printerSettings" Target="../printerSettings/printerSettings68.bin"/><Relationship Id="rId1" Type="http://schemas.openxmlformats.org/officeDocument/2006/relationships/hyperlink" Target="mailto:admon.tabasco@quickshine.com.mx" TargetMode="External"/><Relationship Id="rId5" Type="http://schemas.openxmlformats.org/officeDocument/2006/relationships/comments" Target="../comments68.xml"/><Relationship Id="rId4"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69.xml"/><Relationship Id="rId1" Type="http://schemas.openxmlformats.org/officeDocument/2006/relationships/printerSettings" Target="../printerSettings/printerSettings69.bin"/><Relationship Id="rId4" Type="http://schemas.openxmlformats.org/officeDocument/2006/relationships/comments" Target="../comments69.xm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70.bin"/><Relationship Id="rId1" Type="http://schemas.openxmlformats.org/officeDocument/2006/relationships/hyperlink" Target="mailto:hilarambiente@gmail.com" TargetMode="External"/><Relationship Id="rId5" Type="http://schemas.openxmlformats.org/officeDocument/2006/relationships/comments" Target="../comments70.xml"/><Relationship Id="rId4"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drawing" Target="../drawings/drawing71.xml"/><Relationship Id="rId1" Type="http://schemas.openxmlformats.org/officeDocument/2006/relationships/printerSettings" Target="../printerSettings/printerSettings71.bin"/><Relationship Id="rId4" Type="http://schemas.openxmlformats.org/officeDocument/2006/relationships/comments" Target="../comments71.xml"/></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72.vml"/><Relationship Id="rId2" Type="http://schemas.openxmlformats.org/officeDocument/2006/relationships/drawing" Target="../drawings/drawing72.xml"/><Relationship Id="rId1" Type="http://schemas.openxmlformats.org/officeDocument/2006/relationships/printerSettings" Target="../printerSettings/printerSettings72.bin"/><Relationship Id="rId4" Type="http://schemas.openxmlformats.org/officeDocument/2006/relationships/comments" Target="../comments72.xml"/></Relationships>
</file>

<file path=xl/worksheets/_rels/sheet73.xml.rels><?xml version="1.0" encoding="UTF-8" standalone="yes"?>
<Relationships xmlns="http://schemas.openxmlformats.org/package/2006/relationships"><Relationship Id="rId3" Type="http://schemas.openxmlformats.org/officeDocument/2006/relationships/drawing" Target="../drawings/drawing73.xml"/><Relationship Id="rId2" Type="http://schemas.openxmlformats.org/officeDocument/2006/relationships/printerSettings" Target="../printerSettings/printerSettings73.bin"/><Relationship Id="rId1" Type="http://schemas.openxmlformats.org/officeDocument/2006/relationships/hyperlink" Target="mailto:reyesizquierdocesar@gmail.com" TargetMode="External"/><Relationship Id="rId5" Type="http://schemas.openxmlformats.org/officeDocument/2006/relationships/comments" Target="../comments73.xml"/><Relationship Id="rId4" Type="http://schemas.openxmlformats.org/officeDocument/2006/relationships/vmlDrawing" Target="../drawings/vmlDrawing73.vml"/></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74.vml"/><Relationship Id="rId2" Type="http://schemas.openxmlformats.org/officeDocument/2006/relationships/drawing" Target="../drawings/drawing74.xml"/><Relationship Id="rId1" Type="http://schemas.openxmlformats.org/officeDocument/2006/relationships/printerSettings" Target="../printerSettings/printerSettings74.bin"/><Relationship Id="rId4" Type="http://schemas.openxmlformats.org/officeDocument/2006/relationships/comments" Target="../comments74.xml"/></Relationships>
</file>

<file path=xl/worksheets/_rels/sheet75.xml.rels><?xml version="1.0" encoding="UTF-8" standalone="yes"?>
<Relationships xmlns="http://schemas.openxmlformats.org/package/2006/relationships"><Relationship Id="rId3" Type="http://schemas.openxmlformats.org/officeDocument/2006/relationships/drawing" Target="../drawings/drawing75.xml"/><Relationship Id="rId2" Type="http://schemas.openxmlformats.org/officeDocument/2006/relationships/printerSettings" Target="../printerSettings/printerSettings75.bin"/><Relationship Id="rId1" Type="http://schemas.openxmlformats.org/officeDocument/2006/relationships/hyperlink" Target="mailto:cuentas_cobrar@bedel.com.mx" TargetMode="External"/><Relationship Id="rId5" Type="http://schemas.openxmlformats.org/officeDocument/2006/relationships/comments" Target="../comments75.xml"/><Relationship Id="rId4"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76.vml"/><Relationship Id="rId2" Type="http://schemas.openxmlformats.org/officeDocument/2006/relationships/drawing" Target="../drawings/drawing76.xml"/><Relationship Id="rId1" Type="http://schemas.openxmlformats.org/officeDocument/2006/relationships/printerSettings" Target="../printerSettings/printerSettings76.bin"/><Relationship Id="rId4" Type="http://schemas.openxmlformats.org/officeDocument/2006/relationships/comments" Target="../comments76.xml"/></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77.vml"/><Relationship Id="rId2" Type="http://schemas.openxmlformats.org/officeDocument/2006/relationships/drawing" Target="../drawings/drawing77.xml"/><Relationship Id="rId1" Type="http://schemas.openxmlformats.org/officeDocument/2006/relationships/printerSettings" Target="../printerSettings/printerSettings77.bin"/><Relationship Id="rId4" Type="http://schemas.openxmlformats.org/officeDocument/2006/relationships/comments" Target="../comments77.xm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printerSettings" Target="../printerSettings/printerSettings78.bin"/><Relationship Id="rId1" Type="http://schemas.openxmlformats.org/officeDocument/2006/relationships/hyperlink" Target="mailto:sandraluz@tubsco.com.mx" TargetMode="External"/><Relationship Id="rId5" Type="http://schemas.openxmlformats.org/officeDocument/2006/relationships/comments" Target="../comments78.xml"/><Relationship Id="rId4" Type="http://schemas.openxmlformats.org/officeDocument/2006/relationships/vmlDrawing" Target="../drawings/vmlDrawing78.vm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79.bin"/><Relationship Id="rId1" Type="http://schemas.openxmlformats.org/officeDocument/2006/relationships/hyperlink" Target="mailto:Beris8656@gmail.com" TargetMode="External"/><Relationship Id="rId5" Type="http://schemas.openxmlformats.org/officeDocument/2006/relationships/comments" Target="../comments79.xml"/><Relationship Id="rId4"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80.vml"/><Relationship Id="rId2" Type="http://schemas.openxmlformats.org/officeDocument/2006/relationships/drawing" Target="../drawings/drawing80.xml"/><Relationship Id="rId1" Type="http://schemas.openxmlformats.org/officeDocument/2006/relationships/printerSettings" Target="../printerSettings/printerSettings80.bin"/><Relationship Id="rId4" Type="http://schemas.openxmlformats.org/officeDocument/2006/relationships/comments" Target="../comments80.xml"/></Relationships>
</file>

<file path=xl/worksheets/_rels/sheet81.xml.rels><?xml version="1.0" encoding="UTF-8" standalone="yes"?>
<Relationships xmlns="http://schemas.openxmlformats.org/package/2006/relationships"><Relationship Id="rId3" Type="http://schemas.openxmlformats.org/officeDocument/2006/relationships/drawing" Target="../drawings/drawing81.xml"/><Relationship Id="rId2" Type="http://schemas.openxmlformats.org/officeDocument/2006/relationships/printerSettings" Target="../printerSettings/printerSettings81.bin"/><Relationship Id="rId1" Type="http://schemas.openxmlformats.org/officeDocument/2006/relationships/hyperlink" Target="mailto:sandraluz@tubsco.com.mx" TargetMode="External"/><Relationship Id="rId5" Type="http://schemas.openxmlformats.org/officeDocument/2006/relationships/comments" Target="../comments81.xml"/><Relationship Id="rId4" Type="http://schemas.openxmlformats.org/officeDocument/2006/relationships/vmlDrawing" Target="../drawings/vmlDrawing81.vml"/></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82.xml"/><Relationship Id="rId2" Type="http://schemas.openxmlformats.org/officeDocument/2006/relationships/printerSettings" Target="../printerSettings/printerSettings82.bin"/><Relationship Id="rId1" Type="http://schemas.openxmlformats.org/officeDocument/2006/relationships/hyperlink" Target="mailto:tornoysoldadura_periferico@outlook.com" TargetMode="External"/><Relationship Id="rId5" Type="http://schemas.openxmlformats.org/officeDocument/2006/relationships/comments" Target="../comments82.xml"/><Relationship Id="rId4" Type="http://schemas.openxmlformats.org/officeDocument/2006/relationships/vmlDrawing" Target="../drawings/vmlDrawing82.vml"/></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83.vml"/><Relationship Id="rId2" Type="http://schemas.openxmlformats.org/officeDocument/2006/relationships/drawing" Target="../drawings/drawing83.xml"/><Relationship Id="rId1" Type="http://schemas.openxmlformats.org/officeDocument/2006/relationships/printerSettings" Target="../printerSettings/printerSettings83.bin"/><Relationship Id="rId4" Type="http://schemas.openxmlformats.org/officeDocument/2006/relationships/comments" Target="../comments83.xml"/></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84.vml"/><Relationship Id="rId2" Type="http://schemas.openxmlformats.org/officeDocument/2006/relationships/drawing" Target="../drawings/drawing84.xml"/><Relationship Id="rId1" Type="http://schemas.openxmlformats.org/officeDocument/2006/relationships/printerSettings" Target="../printerSettings/printerSettings84.bin"/><Relationship Id="rId4" Type="http://schemas.openxmlformats.org/officeDocument/2006/relationships/comments" Target="../comments84.xml"/></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85.vml"/><Relationship Id="rId2" Type="http://schemas.openxmlformats.org/officeDocument/2006/relationships/drawing" Target="../drawings/drawing85.xml"/><Relationship Id="rId1" Type="http://schemas.openxmlformats.org/officeDocument/2006/relationships/printerSettings" Target="../printerSettings/printerSettings85.bin"/><Relationship Id="rId4" Type="http://schemas.openxmlformats.org/officeDocument/2006/relationships/comments" Target="../comments85.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86.vml"/><Relationship Id="rId2" Type="http://schemas.openxmlformats.org/officeDocument/2006/relationships/drawing" Target="../drawings/drawing86.xml"/><Relationship Id="rId1" Type="http://schemas.openxmlformats.org/officeDocument/2006/relationships/printerSettings" Target="../printerSettings/printerSettings86.bin"/><Relationship Id="rId4" Type="http://schemas.openxmlformats.org/officeDocument/2006/relationships/comments" Target="../comments86.xml"/></Relationships>
</file>

<file path=xl/worksheets/_rels/sheet87.xml.rels><?xml version="1.0" encoding="UTF-8" standalone="yes"?>
<Relationships xmlns="http://schemas.openxmlformats.org/package/2006/relationships"><Relationship Id="rId3" Type="http://schemas.openxmlformats.org/officeDocument/2006/relationships/vmlDrawing" Target="../drawings/vmlDrawing87.vml"/><Relationship Id="rId2" Type="http://schemas.openxmlformats.org/officeDocument/2006/relationships/drawing" Target="../drawings/drawing87.xml"/><Relationship Id="rId1" Type="http://schemas.openxmlformats.org/officeDocument/2006/relationships/printerSettings" Target="../printerSettings/printerSettings87.bin"/><Relationship Id="rId4" Type="http://schemas.openxmlformats.org/officeDocument/2006/relationships/comments" Target="../comments87.xml"/></Relationships>
</file>

<file path=xl/worksheets/_rels/sheet88.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88.bin"/><Relationship Id="rId1" Type="http://schemas.openxmlformats.org/officeDocument/2006/relationships/hyperlink" Target="mailto:pedroantoniovillena1@gmail.com" TargetMode="External"/><Relationship Id="rId5" Type="http://schemas.openxmlformats.org/officeDocument/2006/relationships/comments" Target="../comments88.xml"/><Relationship Id="rId4"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89.vml"/><Relationship Id="rId2" Type="http://schemas.openxmlformats.org/officeDocument/2006/relationships/drawing" Target="../drawings/drawing89.xml"/><Relationship Id="rId1" Type="http://schemas.openxmlformats.org/officeDocument/2006/relationships/printerSettings" Target="../printerSettings/printerSettings89.bin"/><Relationship Id="rId4" Type="http://schemas.openxmlformats.org/officeDocument/2006/relationships/comments" Target="../comments89.xml"/></Relationships>
</file>

<file path=xl/worksheets/_rels/sheet90.xml.rels><?xml version="1.0" encoding="UTF-8" standalone="yes"?>
<Relationships xmlns="http://schemas.openxmlformats.org/package/2006/relationships"><Relationship Id="rId3" Type="http://schemas.openxmlformats.org/officeDocument/2006/relationships/drawing" Target="../drawings/drawing90.xml"/><Relationship Id="rId2" Type="http://schemas.openxmlformats.org/officeDocument/2006/relationships/printerSettings" Target="../printerSettings/printerSettings90.bin"/><Relationship Id="rId1" Type="http://schemas.openxmlformats.org/officeDocument/2006/relationships/hyperlink" Target="mailto:ventasmontur@gmail.com" TargetMode="External"/><Relationship Id="rId5" Type="http://schemas.openxmlformats.org/officeDocument/2006/relationships/comments" Target="../comments90.xml"/><Relationship Id="rId4"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vmlDrawing" Target="../drawings/vmlDrawing91.vml"/><Relationship Id="rId2" Type="http://schemas.openxmlformats.org/officeDocument/2006/relationships/drawing" Target="../drawings/drawing91.xml"/><Relationship Id="rId1" Type="http://schemas.openxmlformats.org/officeDocument/2006/relationships/printerSettings" Target="../printerSettings/printerSettings91.bin"/><Relationship Id="rId4" Type="http://schemas.openxmlformats.org/officeDocument/2006/relationships/comments" Target="../comments91.xml"/></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92.vml"/><Relationship Id="rId2" Type="http://schemas.openxmlformats.org/officeDocument/2006/relationships/drawing" Target="../drawings/drawing92.xml"/><Relationship Id="rId1" Type="http://schemas.openxmlformats.org/officeDocument/2006/relationships/printerSettings" Target="../printerSettings/printerSettings92.bin"/><Relationship Id="rId4" Type="http://schemas.openxmlformats.org/officeDocument/2006/relationships/comments" Target="../comments92.xml"/></Relationships>
</file>

<file path=xl/worksheets/_rels/sheet93.xml.rels><?xml version="1.0" encoding="UTF-8" standalone="yes"?>
<Relationships xmlns="http://schemas.openxmlformats.org/package/2006/relationships"><Relationship Id="rId3" Type="http://schemas.openxmlformats.org/officeDocument/2006/relationships/vmlDrawing" Target="../drawings/vmlDrawing93.vml"/><Relationship Id="rId2" Type="http://schemas.openxmlformats.org/officeDocument/2006/relationships/drawing" Target="../drawings/drawing93.xml"/><Relationship Id="rId1" Type="http://schemas.openxmlformats.org/officeDocument/2006/relationships/printerSettings" Target="../printerSettings/printerSettings93.bin"/><Relationship Id="rId4" Type="http://schemas.openxmlformats.org/officeDocument/2006/relationships/comments" Target="../comments93.xml"/></Relationships>
</file>

<file path=xl/worksheets/_rels/sheet94.xml.rels><?xml version="1.0" encoding="UTF-8" standalone="yes"?>
<Relationships xmlns="http://schemas.openxmlformats.org/package/2006/relationships"><Relationship Id="rId3" Type="http://schemas.openxmlformats.org/officeDocument/2006/relationships/vmlDrawing" Target="../drawings/vmlDrawing94.vml"/><Relationship Id="rId2" Type="http://schemas.openxmlformats.org/officeDocument/2006/relationships/drawing" Target="../drawings/drawing94.xml"/><Relationship Id="rId1" Type="http://schemas.openxmlformats.org/officeDocument/2006/relationships/printerSettings" Target="../printerSettings/printerSettings94.bin"/><Relationship Id="rId4" Type="http://schemas.openxmlformats.org/officeDocument/2006/relationships/comments" Target="../comments94.xml"/></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95.vml"/><Relationship Id="rId2" Type="http://schemas.openxmlformats.org/officeDocument/2006/relationships/drawing" Target="../drawings/drawing95.xml"/><Relationship Id="rId1" Type="http://schemas.openxmlformats.org/officeDocument/2006/relationships/printerSettings" Target="../printerSettings/printerSettings95.bin"/><Relationship Id="rId4" Type="http://schemas.openxmlformats.org/officeDocument/2006/relationships/comments" Target="../comments95.xml"/></Relationships>
</file>

<file path=xl/worksheets/_rels/sheet96.xml.rels><?xml version="1.0" encoding="UTF-8" standalone="yes"?>
<Relationships xmlns="http://schemas.openxmlformats.org/package/2006/relationships"><Relationship Id="rId3" Type="http://schemas.openxmlformats.org/officeDocument/2006/relationships/vmlDrawing" Target="../drawings/vmlDrawing96.vml"/><Relationship Id="rId2" Type="http://schemas.openxmlformats.org/officeDocument/2006/relationships/drawing" Target="../drawings/drawing96.xml"/><Relationship Id="rId1" Type="http://schemas.openxmlformats.org/officeDocument/2006/relationships/printerSettings" Target="../printerSettings/printerSettings96.bin"/><Relationship Id="rId4" Type="http://schemas.openxmlformats.org/officeDocument/2006/relationships/comments" Target="../comments96.xml"/></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97.vml"/><Relationship Id="rId2" Type="http://schemas.openxmlformats.org/officeDocument/2006/relationships/drawing" Target="../drawings/drawing97.xml"/><Relationship Id="rId1" Type="http://schemas.openxmlformats.org/officeDocument/2006/relationships/printerSettings" Target="../printerSettings/printerSettings97.bin"/><Relationship Id="rId4" Type="http://schemas.openxmlformats.org/officeDocument/2006/relationships/comments" Target="../comments97.xml"/></Relationships>
</file>

<file path=xl/worksheets/_rels/sheet98.xml.rels><?xml version="1.0" encoding="UTF-8" standalone="yes"?>
<Relationships xmlns="http://schemas.openxmlformats.org/package/2006/relationships"><Relationship Id="rId3" Type="http://schemas.openxmlformats.org/officeDocument/2006/relationships/vmlDrawing" Target="../drawings/vmlDrawing98.vml"/><Relationship Id="rId2" Type="http://schemas.openxmlformats.org/officeDocument/2006/relationships/drawing" Target="../drawings/drawing98.xml"/><Relationship Id="rId1" Type="http://schemas.openxmlformats.org/officeDocument/2006/relationships/printerSettings" Target="../printerSettings/printerSettings98.bin"/><Relationship Id="rId4" Type="http://schemas.openxmlformats.org/officeDocument/2006/relationships/comments" Target="../comments98.xml"/></Relationships>
</file>

<file path=xl/worksheets/_rels/sheet99.xml.rels><?xml version="1.0" encoding="UTF-8" standalone="yes"?>
<Relationships xmlns="http://schemas.openxmlformats.org/package/2006/relationships"><Relationship Id="rId3" Type="http://schemas.openxmlformats.org/officeDocument/2006/relationships/drawing" Target="../drawings/drawing99.xml"/><Relationship Id="rId2" Type="http://schemas.openxmlformats.org/officeDocument/2006/relationships/printerSettings" Target="../printerSettings/printerSettings99.bin"/><Relationship Id="rId1" Type="http://schemas.openxmlformats.org/officeDocument/2006/relationships/hyperlink" Target="mailto:jrosario@andrewstech.net" TargetMode="External"/><Relationship Id="rId5" Type="http://schemas.openxmlformats.org/officeDocument/2006/relationships/comments" Target="../comments99.xml"/><Relationship Id="rId4"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vmlDrawing" Target="../drawings/vmlDrawing100.vml"/><Relationship Id="rId2" Type="http://schemas.openxmlformats.org/officeDocument/2006/relationships/drawing" Target="../drawings/drawing100.xml"/><Relationship Id="rId1" Type="http://schemas.openxmlformats.org/officeDocument/2006/relationships/printerSettings" Target="../printerSettings/printerSettings100.bin"/><Relationship Id="rId4" Type="http://schemas.openxmlformats.org/officeDocument/2006/relationships/comments" Target="../comments100.xml"/></Relationships>
</file>

<file path=xl/worksheets/_rels/sheet101.xml.rels><?xml version="1.0" encoding="UTF-8" standalone="yes"?>
<Relationships xmlns="http://schemas.openxmlformats.org/package/2006/relationships"><Relationship Id="rId3" Type="http://schemas.openxmlformats.org/officeDocument/2006/relationships/vmlDrawing" Target="../drawings/vmlDrawing101.vml"/><Relationship Id="rId2" Type="http://schemas.openxmlformats.org/officeDocument/2006/relationships/drawing" Target="../drawings/drawing101.xml"/><Relationship Id="rId1" Type="http://schemas.openxmlformats.org/officeDocument/2006/relationships/printerSettings" Target="../printerSettings/printerSettings101.bin"/><Relationship Id="rId4" Type="http://schemas.openxmlformats.org/officeDocument/2006/relationships/comments" Target="../comments101.xml"/></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102.vml"/><Relationship Id="rId2" Type="http://schemas.openxmlformats.org/officeDocument/2006/relationships/drawing" Target="../drawings/drawing102.xml"/><Relationship Id="rId1" Type="http://schemas.openxmlformats.org/officeDocument/2006/relationships/printerSettings" Target="../printerSettings/printerSettings102.bin"/><Relationship Id="rId4" Type="http://schemas.openxmlformats.org/officeDocument/2006/relationships/comments" Target="../comments102.xml"/></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103.vml"/><Relationship Id="rId2" Type="http://schemas.openxmlformats.org/officeDocument/2006/relationships/drawing" Target="../drawings/drawing103.xml"/><Relationship Id="rId1" Type="http://schemas.openxmlformats.org/officeDocument/2006/relationships/printerSettings" Target="../printerSettings/printerSettings103.bin"/><Relationship Id="rId4" Type="http://schemas.openxmlformats.org/officeDocument/2006/relationships/comments" Target="../comments103.xml"/></Relationships>
</file>

<file path=xl/worksheets/_rels/sheet104.xml.rels><?xml version="1.0" encoding="UTF-8" standalone="yes"?>
<Relationships xmlns="http://schemas.openxmlformats.org/package/2006/relationships"><Relationship Id="rId3" Type="http://schemas.openxmlformats.org/officeDocument/2006/relationships/vmlDrawing" Target="../drawings/vmlDrawing104.vml"/><Relationship Id="rId2" Type="http://schemas.openxmlformats.org/officeDocument/2006/relationships/drawing" Target="../drawings/drawing104.xml"/><Relationship Id="rId1" Type="http://schemas.openxmlformats.org/officeDocument/2006/relationships/printerSettings" Target="../printerSettings/printerSettings104.bin"/><Relationship Id="rId4" Type="http://schemas.openxmlformats.org/officeDocument/2006/relationships/comments" Target="../comments104.xml"/></Relationships>
</file>

<file path=xl/worksheets/_rels/sheet105.xml.rels><?xml version="1.0" encoding="UTF-8" standalone="yes"?>
<Relationships xmlns="http://schemas.openxmlformats.org/package/2006/relationships"><Relationship Id="rId3" Type="http://schemas.openxmlformats.org/officeDocument/2006/relationships/vmlDrawing" Target="../drawings/vmlDrawing105.vml"/><Relationship Id="rId2" Type="http://schemas.openxmlformats.org/officeDocument/2006/relationships/drawing" Target="../drawings/drawing105.xml"/><Relationship Id="rId1" Type="http://schemas.openxmlformats.org/officeDocument/2006/relationships/printerSettings" Target="../printerSettings/printerSettings105.bin"/><Relationship Id="rId4" Type="http://schemas.openxmlformats.org/officeDocument/2006/relationships/comments" Target="../comments105.xml"/></Relationships>
</file>

<file path=xl/worksheets/_rels/sheet106.xml.rels><?xml version="1.0" encoding="UTF-8" standalone="yes"?>
<Relationships xmlns="http://schemas.openxmlformats.org/package/2006/relationships"><Relationship Id="rId3" Type="http://schemas.openxmlformats.org/officeDocument/2006/relationships/vmlDrawing" Target="../drawings/vmlDrawing106.vml"/><Relationship Id="rId2" Type="http://schemas.openxmlformats.org/officeDocument/2006/relationships/drawing" Target="../drawings/drawing106.xml"/><Relationship Id="rId1" Type="http://schemas.openxmlformats.org/officeDocument/2006/relationships/printerSettings" Target="../printerSettings/printerSettings106.bin"/><Relationship Id="rId4" Type="http://schemas.openxmlformats.org/officeDocument/2006/relationships/comments" Target="../comments106.xml"/></Relationships>
</file>

<file path=xl/worksheets/_rels/sheet107.xml.rels><?xml version="1.0" encoding="UTF-8" standalone="yes"?>
<Relationships xmlns="http://schemas.openxmlformats.org/package/2006/relationships"><Relationship Id="rId3" Type="http://schemas.openxmlformats.org/officeDocument/2006/relationships/vmlDrawing" Target="../drawings/vmlDrawing107.vml"/><Relationship Id="rId2" Type="http://schemas.openxmlformats.org/officeDocument/2006/relationships/drawing" Target="../drawings/drawing107.xml"/><Relationship Id="rId1" Type="http://schemas.openxmlformats.org/officeDocument/2006/relationships/printerSettings" Target="../printerSettings/printerSettings107.bin"/><Relationship Id="rId4" Type="http://schemas.openxmlformats.org/officeDocument/2006/relationships/comments" Target="../comments107.xml"/></Relationships>
</file>

<file path=xl/worksheets/_rels/sheet108.xml.rels><?xml version="1.0" encoding="UTF-8" standalone="yes"?>
<Relationships xmlns="http://schemas.openxmlformats.org/package/2006/relationships"><Relationship Id="rId3" Type="http://schemas.openxmlformats.org/officeDocument/2006/relationships/vmlDrawing" Target="../drawings/vmlDrawing108.vml"/><Relationship Id="rId2" Type="http://schemas.openxmlformats.org/officeDocument/2006/relationships/drawing" Target="../drawings/drawing108.xml"/><Relationship Id="rId1" Type="http://schemas.openxmlformats.org/officeDocument/2006/relationships/printerSettings" Target="../printerSettings/printerSettings108.bin"/><Relationship Id="rId4" Type="http://schemas.openxmlformats.org/officeDocument/2006/relationships/comments" Target="../comments108.xml"/></Relationships>
</file>

<file path=xl/worksheets/_rels/sheet109.xml.rels><?xml version="1.0" encoding="UTF-8" standalone="yes"?>
<Relationships xmlns="http://schemas.openxmlformats.org/package/2006/relationships"><Relationship Id="rId3" Type="http://schemas.openxmlformats.org/officeDocument/2006/relationships/vmlDrawing" Target="../drawings/vmlDrawing109.vml"/><Relationship Id="rId2" Type="http://schemas.openxmlformats.org/officeDocument/2006/relationships/drawing" Target="../drawings/drawing109.xml"/><Relationship Id="rId1" Type="http://schemas.openxmlformats.org/officeDocument/2006/relationships/printerSettings" Target="../printerSettings/printerSettings109.bin"/><Relationship Id="rId4" Type="http://schemas.openxmlformats.org/officeDocument/2006/relationships/comments" Target="../comments109.xml"/></Relationships>
</file>

<file path=xl/worksheets/_rels/sheet110.xml.rels><?xml version="1.0" encoding="UTF-8" standalone="yes"?>
<Relationships xmlns="http://schemas.openxmlformats.org/package/2006/relationships"><Relationship Id="rId3" Type="http://schemas.openxmlformats.org/officeDocument/2006/relationships/vmlDrawing" Target="../drawings/vmlDrawing110.vml"/><Relationship Id="rId2" Type="http://schemas.openxmlformats.org/officeDocument/2006/relationships/drawing" Target="../drawings/drawing110.xml"/><Relationship Id="rId1" Type="http://schemas.openxmlformats.org/officeDocument/2006/relationships/printerSettings" Target="../printerSettings/printerSettings110.bin"/><Relationship Id="rId4" Type="http://schemas.openxmlformats.org/officeDocument/2006/relationships/comments" Target="../comments110.xml"/></Relationships>
</file>

<file path=xl/worksheets/_rels/sheet111.xml.rels><?xml version="1.0" encoding="UTF-8" standalone="yes"?>
<Relationships xmlns="http://schemas.openxmlformats.org/package/2006/relationships"><Relationship Id="rId3" Type="http://schemas.openxmlformats.org/officeDocument/2006/relationships/vmlDrawing" Target="../drawings/vmlDrawing111.vml"/><Relationship Id="rId2" Type="http://schemas.openxmlformats.org/officeDocument/2006/relationships/drawing" Target="../drawings/drawing111.xml"/><Relationship Id="rId1" Type="http://schemas.openxmlformats.org/officeDocument/2006/relationships/printerSettings" Target="../printerSettings/printerSettings111.bin"/><Relationship Id="rId4" Type="http://schemas.openxmlformats.org/officeDocument/2006/relationships/comments" Target="../comments111.xml"/></Relationships>
</file>

<file path=xl/worksheets/_rels/sheet112.xml.rels><?xml version="1.0" encoding="UTF-8" standalone="yes"?>
<Relationships xmlns="http://schemas.openxmlformats.org/package/2006/relationships"><Relationship Id="rId3" Type="http://schemas.openxmlformats.org/officeDocument/2006/relationships/vmlDrawing" Target="../drawings/vmlDrawing112.vml"/><Relationship Id="rId2" Type="http://schemas.openxmlformats.org/officeDocument/2006/relationships/drawing" Target="../drawings/drawing112.xml"/><Relationship Id="rId1" Type="http://schemas.openxmlformats.org/officeDocument/2006/relationships/printerSettings" Target="../printerSettings/printerSettings112.bin"/><Relationship Id="rId4" Type="http://schemas.openxmlformats.org/officeDocument/2006/relationships/comments" Target="../comments112.xml"/></Relationships>
</file>

<file path=xl/worksheets/_rels/sheet113.xml.rels><?xml version="1.0" encoding="UTF-8" standalone="yes"?>
<Relationships xmlns="http://schemas.openxmlformats.org/package/2006/relationships"><Relationship Id="rId3" Type="http://schemas.openxmlformats.org/officeDocument/2006/relationships/vmlDrawing" Target="../drawings/vmlDrawing113.vml"/><Relationship Id="rId2" Type="http://schemas.openxmlformats.org/officeDocument/2006/relationships/drawing" Target="../drawings/drawing113.xml"/><Relationship Id="rId1" Type="http://schemas.openxmlformats.org/officeDocument/2006/relationships/printerSettings" Target="../printerSettings/printerSettings113.bin"/><Relationship Id="rId4" Type="http://schemas.openxmlformats.org/officeDocument/2006/relationships/comments" Target="../comments113.xml"/></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114.vml"/><Relationship Id="rId2" Type="http://schemas.openxmlformats.org/officeDocument/2006/relationships/drawing" Target="../drawings/drawing114.xml"/><Relationship Id="rId1" Type="http://schemas.openxmlformats.org/officeDocument/2006/relationships/printerSettings" Target="../printerSettings/printerSettings114.bin"/><Relationship Id="rId4" Type="http://schemas.openxmlformats.org/officeDocument/2006/relationships/comments" Target="../comments114.xml"/></Relationships>
</file>

<file path=xl/worksheets/_rels/sheet115.xml.rels><?xml version="1.0" encoding="UTF-8" standalone="yes"?>
<Relationships xmlns="http://schemas.openxmlformats.org/package/2006/relationships"><Relationship Id="rId3" Type="http://schemas.openxmlformats.org/officeDocument/2006/relationships/vmlDrawing" Target="../drawings/vmlDrawing115.vml"/><Relationship Id="rId2" Type="http://schemas.openxmlformats.org/officeDocument/2006/relationships/drawing" Target="../drawings/drawing115.xml"/><Relationship Id="rId1" Type="http://schemas.openxmlformats.org/officeDocument/2006/relationships/printerSettings" Target="../printerSettings/printerSettings115.bin"/><Relationship Id="rId4" Type="http://schemas.openxmlformats.org/officeDocument/2006/relationships/comments" Target="../comments115.xml"/></Relationships>
</file>

<file path=xl/worksheets/_rels/sheet116.xml.rels><?xml version="1.0" encoding="UTF-8" standalone="yes"?>
<Relationships xmlns="http://schemas.openxmlformats.org/package/2006/relationships"><Relationship Id="rId3" Type="http://schemas.openxmlformats.org/officeDocument/2006/relationships/vmlDrawing" Target="../drawings/vmlDrawing116.vml"/><Relationship Id="rId2" Type="http://schemas.openxmlformats.org/officeDocument/2006/relationships/drawing" Target="../drawings/drawing116.xml"/><Relationship Id="rId1" Type="http://schemas.openxmlformats.org/officeDocument/2006/relationships/printerSettings" Target="../printerSettings/printerSettings116.bin"/><Relationship Id="rId4" Type="http://schemas.openxmlformats.org/officeDocument/2006/relationships/comments" Target="../comments116.xml"/></Relationships>
</file>

<file path=xl/worksheets/_rels/sheet117.xml.rels><?xml version="1.0" encoding="UTF-8" standalone="yes"?>
<Relationships xmlns="http://schemas.openxmlformats.org/package/2006/relationships"><Relationship Id="rId3" Type="http://schemas.openxmlformats.org/officeDocument/2006/relationships/vmlDrawing" Target="../drawings/vmlDrawing117.vml"/><Relationship Id="rId2" Type="http://schemas.openxmlformats.org/officeDocument/2006/relationships/drawing" Target="../drawings/drawing117.xml"/><Relationship Id="rId1" Type="http://schemas.openxmlformats.org/officeDocument/2006/relationships/printerSettings" Target="../printerSettings/printerSettings117.bin"/><Relationship Id="rId4" Type="http://schemas.openxmlformats.org/officeDocument/2006/relationships/comments" Target="../comments117.xml"/></Relationships>
</file>

<file path=xl/worksheets/_rels/sheet118.xml.rels><?xml version="1.0" encoding="UTF-8" standalone="yes"?>
<Relationships xmlns="http://schemas.openxmlformats.org/package/2006/relationships"><Relationship Id="rId3" Type="http://schemas.openxmlformats.org/officeDocument/2006/relationships/drawing" Target="../drawings/drawing118.xml"/><Relationship Id="rId2" Type="http://schemas.openxmlformats.org/officeDocument/2006/relationships/printerSettings" Target="../printerSettings/printerSettings118.bin"/><Relationship Id="rId1" Type="http://schemas.openxmlformats.org/officeDocument/2006/relationships/hyperlink" Target="mailto:admon.tabasco@quickshine.com.mx" TargetMode="External"/><Relationship Id="rId5" Type="http://schemas.openxmlformats.org/officeDocument/2006/relationships/comments" Target="../comments118.xml"/><Relationship Id="rId4"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3" Type="http://schemas.openxmlformats.org/officeDocument/2006/relationships/vmlDrawing" Target="../drawings/vmlDrawing119.vml"/><Relationship Id="rId2" Type="http://schemas.openxmlformats.org/officeDocument/2006/relationships/drawing" Target="../drawings/drawing119.xml"/><Relationship Id="rId1" Type="http://schemas.openxmlformats.org/officeDocument/2006/relationships/printerSettings" Target="../printerSettings/printerSettings119.bin"/><Relationship Id="rId4" Type="http://schemas.openxmlformats.org/officeDocument/2006/relationships/comments" Target="../comments119.xml"/></Relationships>
</file>

<file path=xl/worksheets/_rels/sheet120.xml.rels><?xml version="1.0" encoding="UTF-8" standalone="yes"?>
<Relationships xmlns="http://schemas.openxmlformats.org/package/2006/relationships"><Relationship Id="rId3" Type="http://schemas.openxmlformats.org/officeDocument/2006/relationships/vmlDrawing" Target="../drawings/vmlDrawing120.vml"/><Relationship Id="rId2" Type="http://schemas.openxmlformats.org/officeDocument/2006/relationships/drawing" Target="../drawings/drawing120.xml"/><Relationship Id="rId1" Type="http://schemas.openxmlformats.org/officeDocument/2006/relationships/printerSettings" Target="../printerSettings/printerSettings120.bin"/><Relationship Id="rId4" Type="http://schemas.openxmlformats.org/officeDocument/2006/relationships/comments" Target="../comments120.xml"/></Relationships>
</file>

<file path=xl/worksheets/_rels/sheet121.xml.rels><?xml version="1.0" encoding="UTF-8" standalone="yes"?>
<Relationships xmlns="http://schemas.openxmlformats.org/package/2006/relationships"><Relationship Id="rId3" Type="http://schemas.openxmlformats.org/officeDocument/2006/relationships/vmlDrawing" Target="../drawings/vmlDrawing121.vml"/><Relationship Id="rId2" Type="http://schemas.openxmlformats.org/officeDocument/2006/relationships/drawing" Target="../drawings/drawing121.xml"/><Relationship Id="rId1" Type="http://schemas.openxmlformats.org/officeDocument/2006/relationships/printerSettings" Target="../printerSettings/printerSettings121.bin"/><Relationship Id="rId4" Type="http://schemas.openxmlformats.org/officeDocument/2006/relationships/comments" Target="../comments121.xml"/></Relationships>
</file>

<file path=xl/worksheets/_rels/sheet122.xml.rels><?xml version="1.0" encoding="UTF-8" standalone="yes"?>
<Relationships xmlns="http://schemas.openxmlformats.org/package/2006/relationships"><Relationship Id="rId3" Type="http://schemas.openxmlformats.org/officeDocument/2006/relationships/vmlDrawing" Target="../drawings/vmlDrawing122.vml"/><Relationship Id="rId2" Type="http://schemas.openxmlformats.org/officeDocument/2006/relationships/drawing" Target="../drawings/drawing122.xml"/><Relationship Id="rId1" Type="http://schemas.openxmlformats.org/officeDocument/2006/relationships/printerSettings" Target="../printerSettings/printerSettings122.bin"/><Relationship Id="rId4" Type="http://schemas.openxmlformats.org/officeDocument/2006/relationships/comments" Target="../comments122.xml"/></Relationships>
</file>

<file path=xl/worksheets/_rels/sheet123.xml.rels><?xml version="1.0" encoding="UTF-8" standalone="yes"?>
<Relationships xmlns="http://schemas.openxmlformats.org/package/2006/relationships"><Relationship Id="rId3" Type="http://schemas.openxmlformats.org/officeDocument/2006/relationships/drawing" Target="../drawings/drawing123.xml"/><Relationship Id="rId2" Type="http://schemas.openxmlformats.org/officeDocument/2006/relationships/printerSettings" Target="../printerSettings/printerSettings123.bin"/><Relationship Id="rId1" Type="http://schemas.openxmlformats.org/officeDocument/2006/relationships/hyperlink" Target="mailto:reyesizquierdocesar@gmail.com" TargetMode="External"/><Relationship Id="rId5" Type="http://schemas.openxmlformats.org/officeDocument/2006/relationships/comments" Target="../comments123.xml"/><Relationship Id="rId4" Type="http://schemas.openxmlformats.org/officeDocument/2006/relationships/vmlDrawing" Target="../drawings/vmlDrawing123.vml"/></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124.vml"/><Relationship Id="rId2" Type="http://schemas.openxmlformats.org/officeDocument/2006/relationships/drawing" Target="../drawings/drawing124.xml"/><Relationship Id="rId1" Type="http://schemas.openxmlformats.org/officeDocument/2006/relationships/printerSettings" Target="../printerSettings/printerSettings124.bin"/><Relationship Id="rId4" Type="http://schemas.openxmlformats.org/officeDocument/2006/relationships/comments" Target="../comments124.xml"/></Relationships>
</file>

<file path=xl/worksheets/_rels/sheet125.xml.rels><?xml version="1.0" encoding="UTF-8" standalone="yes"?>
<Relationships xmlns="http://schemas.openxmlformats.org/package/2006/relationships"><Relationship Id="rId3" Type="http://schemas.openxmlformats.org/officeDocument/2006/relationships/drawing" Target="../drawings/drawing125.xml"/><Relationship Id="rId2" Type="http://schemas.openxmlformats.org/officeDocument/2006/relationships/printerSettings" Target="../printerSettings/printerSettings125.bin"/><Relationship Id="rId1" Type="http://schemas.openxmlformats.org/officeDocument/2006/relationships/hyperlink" Target="mailto:elyon.contabilidad@outlook.com" TargetMode="External"/><Relationship Id="rId5" Type="http://schemas.openxmlformats.org/officeDocument/2006/relationships/comments" Target="../comments125.xml"/><Relationship Id="rId4"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vmlDrawing" Target="../drawings/vmlDrawing126.vml"/><Relationship Id="rId2" Type="http://schemas.openxmlformats.org/officeDocument/2006/relationships/drawing" Target="../drawings/drawing126.xml"/><Relationship Id="rId1" Type="http://schemas.openxmlformats.org/officeDocument/2006/relationships/printerSettings" Target="../printerSettings/printerSettings126.bin"/><Relationship Id="rId4" Type="http://schemas.openxmlformats.org/officeDocument/2006/relationships/comments" Target="../comments126.xml"/></Relationships>
</file>

<file path=xl/worksheets/_rels/sheet127.xml.rels><?xml version="1.0" encoding="UTF-8" standalone="yes"?>
<Relationships xmlns="http://schemas.openxmlformats.org/package/2006/relationships"><Relationship Id="rId3" Type="http://schemas.openxmlformats.org/officeDocument/2006/relationships/vmlDrawing" Target="../drawings/vmlDrawing127.vml"/><Relationship Id="rId2" Type="http://schemas.openxmlformats.org/officeDocument/2006/relationships/drawing" Target="../drawings/drawing127.xml"/><Relationship Id="rId1" Type="http://schemas.openxmlformats.org/officeDocument/2006/relationships/printerSettings" Target="../printerSettings/printerSettings127.bin"/><Relationship Id="rId4" Type="http://schemas.openxmlformats.org/officeDocument/2006/relationships/comments" Target="../comments127.xml"/></Relationships>
</file>

<file path=xl/worksheets/_rels/sheet128.xml.rels><?xml version="1.0" encoding="UTF-8" standalone="yes"?>
<Relationships xmlns="http://schemas.openxmlformats.org/package/2006/relationships"><Relationship Id="rId3" Type="http://schemas.openxmlformats.org/officeDocument/2006/relationships/vmlDrawing" Target="../drawings/vmlDrawing128.vml"/><Relationship Id="rId2" Type="http://schemas.openxmlformats.org/officeDocument/2006/relationships/drawing" Target="../drawings/drawing128.xml"/><Relationship Id="rId1" Type="http://schemas.openxmlformats.org/officeDocument/2006/relationships/printerSettings" Target="../printerSettings/printerSettings128.bin"/><Relationship Id="rId4" Type="http://schemas.openxmlformats.org/officeDocument/2006/relationships/comments" Target="../comments128.xml"/></Relationships>
</file>

<file path=xl/worksheets/_rels/sheet129.xml.rels><?xml version="1.0" encoding="UTF-8" standalone="yes"?>
<Relationships xmlns="http://schemas.openxmlformats.org/package/2006/relationships"><Relationship Id="rId3" Type="http://schemas.openxmlformats.org/officeDocument/2006/relationships/drawing" Target="../drawings/drawing129.xml"/><Relationship Id="rId2" Type="http://schemas.openxmlformats.org/officeDocument/2006/relationships/printerSettings" Target="../printerSettings/printerSettings129.bin"/><Relationship Id="rId1" Type="http://schemas.openxmlformats.org/officeDocument/2006/relationships/hyperlink" Target="mailto:ventas@swipeenlinea.com" TargetMode="External"/><Relationship Id="rId5" Type="http://schemas.openxmlformats.org/officeDocument/2006/relationships/comments" Target="../comments129.xml"/><Relationship Id="rId4"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130.bin"/><Relationship Id="rId1" Type="http://schemas.openxmlformats.org/officeDocument/2006/relationships/hyperlink" Target="mailto:luis@coeltabasco.com" TargetMode="External"/><Relationship Id="rId5" Type="http://schemas.openxmlformats.org/officeDocument/2006/relationships/comments" Target="../comments130.xml"/><Relationship Id="rId4"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31.xml"/><Relationship Id="rId1" Type="http://schemas.openxmlformats.org/officeDocument/2006/relationships/printerSettings" Target="../printerSettings/printerSettings131.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vmlDrawing" Target="../drawings/vmlDrawing132.vml"/><Relationship Id="rId2" Type="http://schemas.openxmlformats.org/officeDocument/2006/relationships/drawing" Target="../drawings/drawing132.xml"/><Relationship Id="rId1" Type="http://schemas.openxmlformats.org/officeDocument/2006/relationships/printerSettings" Target="../printerSettings/printerSettings132.bin"/><Relationship Id="rId4" Type="http://schemas.openxmlformats.org/officeDocument/2006/relationships/comments" Target="../comments132.xml"/></Relationships>
</file>

<file path=xl/worksheets/_rels/sheet133.xml.rels><?xml version="1.0" encoding="UTF-8" standalone="yes"?>
<Relationships xmlns="http://schemas.openxmlformats.org/package/2006/relationships"><Relationship Id="rId3" Type="http://schemas.openxmlformats.org/officeDocument/2006/relationships/vmlDrawing" Target="../drawings/vmlDrawing133.vml"/><Relationship Id="rId2" Type="http://schemas.openxmlformats.org/officeDocument/2006/relationships/drawing" Target="../drawings/drawing133.xml"/><Relationship Id="rId1" Type="http://schemas.openxmlformats.org/officeDocument/2006/relationships/printerSettings" Target="../printerSettings/printerSettings133.bin"/><Relationship Id="rId4" Type="http://schemas.openxmlformats.org/officeDocument/2006/relationships/comments" Target="../comments133.xml"/></Relationships>
</file>

<file path=xl/worksheets/_rels/sheet134.xml.rels><?xml version="1.0" encoding="UTF-8" standalone="yes"?>
<Relationships xmlns="http://schemas.openxmlformats.org/package/2006/relationships"><Relationship Id="rId3" Type="http://schemas.openxmlformats.org/officeDocument/2006/relationships/vmlDrawing" Target="../drawings/vmlDrawing134.vml"/><Relationship Id="rId2" Type="http://schemas.openxmlformats.org/officeDocument/2006/relationships/drawing" Target="../drawings/drawing134.xml"/><Relationship Id="rId1" Type="http://schemas.openxmlformats.org/officeDocument/2006/relationships/printerSettings" Target="../printerSettings/printerSettings134.bin"/><Relationship Id="rId4" Type="http://schemas.openxmlformats.org/officeDocument/2006/relationships/comments" Target="../comments134.xml"/></Relationships>
</file>

<file path=xl/worksheets/_rels/sheet135.xml.rels><?xml version="1.0" encoding="UTF-8" standalone="yes"?>
<Relationships xmlns="http://schemas.openxmlformats.org/package/2006/relationships"><Relationship Id="rId3" Type="http://schemas.openxmlformats.org/officeDocument/2006/relationships/vmlDrawing" Target="../drawings/vmlDrawing135.vml"/><Relationship Id="rId2" Type="http://schemas.openxmlformats.org/officeDocument/2006/relationships/drawing" Target="../drawings/drawing135.xml"/><Relationship Id="rId1" Type="http://schemas.openxmlformats.org/officeDocument/2006/relationships/printerSettings" Target="../printerSettings/printerSettings135.bin"/><Relationship Id="rId4" Type="http://schemas.openxmlformats.org/officeDocument/2006/relationships/comments" Target="../comments135.xml"/></Relationships>
</file>

<file path=xl/worksheets/_rels/sheet136.xml.rels><?xml version="1.0" encoding="UTF-8" standalone="yes"?>
<Relationships xmlns="http://schemas.openxmlformats.org/package/2006/relationships"><Relationship Id="rId3" Type="http://schemas.openxmlformats.org/officeDocument/2006/relationships/vmlDrawing" Target="../drawings/vmlDrawing136.vml"/><Relationship Id="rId2" Type="http://schemas.openxmlformats.org/officeDocument/2006/relationships/drawing" Target="../drawings/drawing136.xml"/><Relationship Id="rId1" Type="http://schemas.openxmlformats.org/officeDocument/2006/relationships/printerSettings" Target="../printerSettings/printerSettings136.bin"/><Relationship Id="rId4" Type="http://schemas.openxmlformats.org/officeDocument/2006/relationships/comments" Target="../comments136.xml"/></Relationships>
</file>

<file path=xl/worksheets/_rels/sheet137.xml.rels><?xml version="1.0" encoding="UTF-8" standalone="yes"?>
<Relationships xmlns="http://schemas.openxmlformats.org/package/2006/relationships"><Relationship Id="rId3" Type="http://schemas.openxmlformats.org/officeDocument/2006/relationships/vmlDrawing" Target="../drawings/vmlDrawing137.vml"/><Relationship Id="rId2" Type="http://schemas.openxmlformats.org/officeDocument/2006/relationships/drawing" Target="../drawings/drawing137.xml"/><Relationship Id="rId1" Type="http://schemas.openxmlformats.org/officeDocument/2006/relationships/printerSettings" Target="../printerSettings/printerSettings137.bin"/><Relationship Id="rId4" Type="http://schemas.openxmlformats.org/officeDocument/2006/relationships/comments" Target="../comments137.xml"/></Relationships>
</file>

<file path=xl/worksheets/_rels/sheet138.xml.rels><?xml version="1.0" encoding="UTF-8" standalone="yes"?>
<Relationships xmlns="http://schemas.openxmlformats.org/package/2006/relationships"><Relationship Id="rId3" Type="http://schemas.openxmlformats.org/officeDocument/2006/relationships/vmlDrawing" Target="../drawings/vmlDrawing138.vml"/><Relationship Id="rId2" Type="http://schemas.openxmlformats.org/officeDocument/2006/relationships/drawing" Target="../drawings/drawing138.xml"/><Relationship Id="rId1" Type="http://schemas.openxmlformats.org/officeDocument/2006/relationships/printerSettings" Target="../printerSettings/printerSettings138.bin"/><Relationship Id="rId4" Type="http://schemas.openxmlformats.org/officeDocument/2006/relationships/comments" Target="../comments138.xml"/></Relationships>
</file>

<file path=xl/worksheets/_rels/sheet139.xml.rels><?xml version="1.0" encoding="UTF-8" standalone="yes"?>
<Relationships xmlns="http://schemas.openxmlformats.org/package/2006/relationships"><Relationship Id="rId3" Type="http://schemas.openxmlformats.org/officeDocument/2006/relationships/vmlDrawing" Target="../drawings/vmlDrawing139.vml"/><Relationship Id="rId2" Type="http://schemas.openxmlformats.org/officeDocument/2006/relationships/drawing" Target="../drawings/drawing139.xml"/><Relationship Id="rId1" Type="http://schemas.openxmlformats.org/officeDocument/2006/relationships/printerSettings" Target="../printerSettings/printerSettings139.bin"/><Relationship Id="rId4" Type="http://schemas.openxmlformats.org/officeDocument/2006/relationships/comments" Target="../comments139.xml"/></Relationships>
</file>

<file path=xl/worksheets/_rels/sheet140.xml.rels><?xml version="1.0" encoding="UTF-8" standalone="yes"?>
<Relationships xmlns="http://schemas.openxmlformats.org/package/2006/relationships"><Relationship Id="rId3" Type="http://schemas.openxmlformats.org/officeDocument/2006/relationships/drawing" Target="../drawings/drawing140.xml"/><Relationship Id="rId2" Type="http://schemas.openxmlformats.org/officeDocument/2006/relationships/printerSettings" Target="../printerSettings/printerSettings140.bin"/><Relationship Id="rId1" Type="http://schemas.openxmlformats.org/officeDocument/2006/relationships/hyperlink" Target="mailto:reyesizquierdocesar@gmail.com" TargetMode="External"/><Relationship Id="rId5" Type="http://schemas.openxmlformats.org/officeDocument/2006/relationships/comments" Target="../comments140.xml"/><Relationship Id="rId4" Type="http://schemas.openxmlformats.org/officeDocument/2006/relationships/vmlDrawing" Target="../drawings/vmlDrawing140.vml"/></Relationships>
</file>

<file path=xl/worksheets/_rels/sheet141.xml.rels><?xml version="1.0" encoding="UTF-8" standalone="yes"?>
<Relationships xmlns="http://schemas.openxmlformats.org/package/2006/relationships"><Relationship Id="rId3" Type="http://schemas.openxmlformats.org/officeDocument/2006/relationships/drawing" Target="../drawings/drawing141.xml"/><Relationship Id="rId2" Type="http://schemas.openxmlformats.org/officeDocument/2006/relationships/printerSettings" Target="../printerSettings/printerSettings141.bin"/><Relationship Id="rId1" Type="http://schemas.openxmlformats.org/officeDocument/2006/relationships/hyperlink" Target="mailto:recepcion@satab.mx" TargetMode="External"/><Relationship Id="rId5" Type="http://schemas.openxmlformats.org/officeDocument/2006/relationships/comments" Target="../comments141.xml"/><Relationship Id="rId4" Type="http://schemas.openxmlformats.org/officeDocument/2006/relationships/vmlDrawing" Target="../drawings/vmlDrawing141.vml"/></Relationships>
</file>

<file path=xl/worksheets/_rels/sheet142.xml.rels><?xml version="1.0" encoding="UTF-8" standalone="yes"?>
<Relationships xmlns="http://schemas.openxmlformats.org/package/2006/relationships"><Relationship Id="rId3" Type="http://schemas.openxmlformats.org/officeDocument/2006/relationships/vmlDrawing" Target="../drawings/vmlDrawing142.vml"/><Relationship Id="rId2" Type="http://schemas.openxmlformats.org/officeDocument/2006/relationships/drawing" Target="../drawings/drawing142.xml"/><Relationship Id="rId1" Type="http://schemas.openxmlformats.org/officeDocument/2006/relationships/printerSettings" Target="../printerSettings/printerSettings142.bin"/><Relationship Id="rId4" Type="http://schemas.openxmlformats.org/officeDocument/2006/relationships/comments" Target="../comments142.xml"/></Relationships>
</file>

<file path=xl/worksheets/_rels/sheet143.xml.rels><?xml version="1.0" encoding="UTF-8" standalone="yes"?>
<Relationships xmlns="http://schemas.openxmlformats.org/package/2006/relationships"><Relationship Id="rId3" Type="http://schemas.openxmlformats.org/officeDocument/2006/relationships/vmlDrawing" Target="../drawings/vmlDrawing143.vml"/><Relationship Id="rId2" Type="http://schemas.openxmlformats.org/officeDocument/2006/relationships/drawing" Target="../drawings/drawing143.xml"/><Relationship Id="rId1" Type="http://schemas.openxmlformats.org/officeDocument/2006/relationships/printerSettings" Target="../printerSettings/printerSettings143.bin"/><Relationship Id="rId4" Type="http://schemas.openxmlformats.org/officeDocument/2006/relationships/comments" Target="../comments143.xml"/></Relationships>
</file>

<file path=xl/worksheets/_rels/sheet144.xml.rels><?xml version="1.0" encoding="UTF-8" standalone="yes"?>
<Relationships xmlns="http://schemas.openxmlformats.org/package/2006/relationships"><Relationship Id="rId3" Type="http://schemas.openxmlformats.org/officeDocument/2006/relationships/vmlDrawing" Target="../drawings/vmlDrawing144.vml"/><Relationship Id="rId2" Type="http://schemas.openxmlformats.org/officeDocument/2006/relationships/drawing" Target="../drawings/drawing144.xml"/><Relationship Id="rId1" Type="http://schemas.openxmlformats.org/officeDocument/2006/relationships/printerSettings" Target="../printerSettings/printerSettings144.bin"/><Relationship Id="rId4" Type="http://schemas.openxmlformats.org/officeDocument/2006/relationships/comments" Target="../comments144.xml"/></Relationships>
</file>

<file path=xl/worksheets/_rels/sheet145.xml.rels><?xml version="1.0" encoding="UTF-8" standalone="yes"?>
<Relationships xmlns="http://schemas.openxmlformats.org/package/2006/relationships"><Relationship Id="rId3" Type="http://schemas.openxmlformats.org/officeDocument/2006/relationships/vmlDrawing" Target="../drawings/vmlDrawing145.vml"/><Relationship Id="rId2" Type="http://schemas.openxmlformats.org/officeDocument/2006/relationships/drawing" Target="../drawings/drawing145.xml"/><Relationship Id="rId1" Type="http://schemas.openxmlformats.org/officeDocument/2006/relationships/printerSettings" Target="../printerSettings/printerSettings145.bin"/><Relationship Id="rId4" Type="http://schemas.openxmlformats.org/officeDocument/2006/relationships/comments" Target="../comments145.xml"/></Relationships>
</file>

<file path=xl/worksheets/_rels/sheet146.xml.rels><?xml version="1.0" encoding="UTF-8" standalone="yes"?>
<Relationships xmlns="http://schemas.openxmlformats.org/package/2006/relationships"><Relationship Id="rId3" Type="http://schemas.openxmlformats.org/officeDocument/2006/relationships/vmlDrawing" Target="../drawings/vmlDrawing146.vml"/><Relationship Id="rId2" Type="http://schemas.openxmlformats.org/officeDocument/2006/relationships/drawing" Target="../drawings/drawing146.xml"/><Relationship Id="rId1" Type="http://schemas.openxmlformats.org/officeDocument/2006/relationships/printerSettings" Target="../printerSettings/printerSettings146.bin"/><Relationship Id="rId4" Type="http://schemas.openxmlformats.org/officeDocument/2006/relationships/comments" Target="../comments146.xml"/></Relationships>
</file>

<file path=xl/worksheets/_rels/sheet147.xml.rels><?xml version="1.0" encoding="UTF-8" standalone="yes"?>
<Relationships xmlns="http://schemas.openxmlformats.org/package/2006/relationships"><Relationship Id="rId3" Type="http://schemas.openxmlformats.org/officeDocument/2006/relationships/drawing" Target="../drawings/drawing147.xml"/><Relationship Id="rId2" Type="http://schemas.openxmlformats.org/officeDocument/2006/relationships/printerSettings" Target="../printerSettings/printerSettings147.bin"/><Relationship Id="rId1" Type="http://schemas.openxmlformats.org/officeDocument/2006/relationships/hyperlink" Target="mailto:hilarambiente@gmail.com" TargetMode="External"/><Relationship Id="rId5" Type="http://schemas.openxmlformats.org/officeDocument/2006/relationships/comments" Target="../comments147.xml"/><Relationship Id="rId4" Type="http://schemas.openxmlformats.org/officeDocument/2006/relationships/vmlDrawing" Target="../drawings/vmlDrawing147.vml"/></Relationships>
</file>

<file path=xl/worksheets/_rels/sheet148.xml.rels><?xml version="1.0" encoding="UTF-8" standalone="yes"?>
<Relationships xmlns="http://schemas.openxmlformats.org/package/2006/relationships"><Relationship Id="rId3" Type="http://schemas.openxmlformats.org/officeDocument/2006/relationships/drawing" Target="../drawings/drawing148.xml"/><Relationship Id="rId2" Type="http://schemas.openxmlformats.org/officeDocument/2006/relationships/printerSettings" Target="../printerSettings/printerSettings148.bin"/><Relationship Id="rId1" Type="http://schemas.openxmlformats.org/officeDocument/2006/relationships/hyperlink" Target="mailto:cuentas_cobrar@bedel.com.mx" TargetMode="External"/><Relationship Id="rId5" Type="http://schemas.openxmlformats.org/officeDocument/2006/relationships/comments" Target="../comments148.xml"/><Relationship Id="rId4" Type="http://schemas.openxmlformats.org/officeDocument/2006/relationships/vmlDrawing" Target="../drawings/vmlDrawing148.vml"/></Relationships>
</file>

<file path=xl/worksheets/_rels/sheet149.xml.rels><?xml version="1.0" encoding="UTF-8" standalone="yes"?>
<Relationships xmlns="http://schemas.openxmlformats.org/package/2006/relationships"><Relationship Id="rId3" Type="http://schemas.openxmlformats.org/officeDocument/2006/relationships/drawing" Target="../drawings/drawing149.xml"/><Relationship Id="rId2" Type="http://schemas.openxmlformats.org/officeDocument/2006/relationships/printerSettings" Target="../printerSettings/printerSettings149.bin"/><Relationship Id="rId1" Type="http://schemas.openxmlformats.org/officeDocument/2006/relationships/hyperlink" Target="mailto:jleon@andrewstech.net" TargetMode="External"/><Relationship Id="rId5" Type="http://schemas.openxmlformats.org/officeDocument/2006/relationships/comments" Target="../comments149.xml"/><Relationship Id="rId4" Type="http://schemas.openxmlformats.org/officeDocument/2006/relationships/vmlDrawing" Target="../drawings/vmlDrawing149.vml"/></Relationships>
</file>

<file path=xl/worksheets/_rels/sheet150.xml.rels><?xml version="1.0" encoding="UTF-8" standalone="yes"?>
<Relationships xmlns="http://schemas.openxmlformats.org/package/2006/relationships"><Relationship Id="rId3" Type="http://schemas.openxmlformats.org/officeDocument/2006/relationships/vmlDrawing" Target="../drawings/vmlDrawing150.vml"/><Relationship Id="rId2" Type="http://schemas.openxmlformats.org/officeDocument/2006/relationships/drawing" Target="../drawings/drawing150.xml"/><Relationship Id="rId1" Type="http://schemas.openxmlformats.org/officeDocument/2006/relationships/printerSettings" Target="../printerSettings/printerSettings150.bin"/><Relationship Id="rId4" Type="http://schemas.openxmlformats.org/officeDocument/2006/relationships/comments" Target="../comments150.xml"/></Relationships>
</file>

<file path=xl/worksheets/_rels/sheet151.xml.rels><?xml version="1.0" encoding="UTF-8" standalone="yes"?>
<Relationships xmlns="http://schemas.openxmlformats.org/package/2006/relationships"><Relationship Id="rId3" Type="http://schemas.openxmlformats.org/officeDocument/2006/relationships/vmlDrawing" Target="../drawings/vmlDrawing151.vml"/><Relationship Id="rId2" Type="http://schemas.openxmlformats.org/officeDocument/2006/relationships/drawing" Target="../drawings/drawing151.xml"/><Relationship Id="rId1" Type="http://schemas.openxmlformats.org/officeDocument/2006/relationships/printerSettings" Target="../printerSettings/printerSettings151.bin"/><Relationship Id="rId4" Type="http://schemas.openxmlformats.org/officeDocument/2006/relationships/comments" Target="../comments151.xml"/></Relationships>
</file>

<file path=xl/worksheets/_rels/sheet152.xml.rels><?xml version="1.0" encoding="UTF-8" standalone="yes"?>
<Relationships xmlns="http://schemas.openxmlformats.org/package/2006/relationships"><Relationship Id="rId3" Type="http://schemas.openxmlformats.org/officeDocument/2006/relationships/vmlDrawing" Target="../drawings/vmlDrawing152.vml"/><Relationship Id="rId2" Type="http://schemas.openxmlformats.org/officeDocument/2006/relationships/drawing" Target="../drawings/drawing152.xml"/><Relationship Id="rId1" Type="http://schemas.openxmlformats.org/officeDocument/2006/relationships/printerSettings" Target="../printerSettings/printerSettings152.bin"/><Relationship Id="rId4" Type="http://schemas.openxmlformats.org/officeDocument/2006/relationships/comments" Target="../comments152.xml"/></Relationships>
</file>

<file path=xl/worksheets/_rels/sheet153.xml.rels><?xml version="1.0" encoding="UTF-8" standalone="yes"?>
<Relationships xmlns="http://schemas.openxmlformats.org/package/2006/relationships"><Relationship Id="rId3" Type="http://schemas.openxmlformats.org/officeDocument/2006/relationships/drawing" Target="../drawings/drawing153.xml"/><Relationship Id="rId2" Type="http://schemas.openxmlformats.org/officeDocument/2006/relationships/printerSettings" Target="../printerSettings/printerSettings153.bin"/><Relationship Id="rId1" Type="http://schemas.openxmlformats.org/officeDocument/2006/relationships/hyperlink" Target="mailto:facturacion.hboleohidraulica@gmail.com" TargetMode="External"/><Relationship Id="rId5" Type="http://schemas.openxmlformats.org/officeDocument/2006/relationships/comments" Target="../comments153.xml"/><Relationship Id="rId4" Type="http://schemas.openxmlformats.org/officeDocument/2006/relationships/vmlDrawing" Target="../drawings/vmlDrawing153.vml"/></Relationships>
</file>

<file path=xl/worksheets/_rels/sheet154.xml.rels><?xml version="1.0" encoding="UTF-8" standalone="yes"?>
<Relationships xmlns="http://schemas.openxmlformats.org/package/2006/relationships"><Relationship Id="rId3" Type="http://schemas.openxmlformats.org/officeDocument/2006/relationships/drawing" Target="../drawings/drawing154.xml"/><Relationship Id="rId2" Type="http://schemas.openxmlformats.org/officeDocument/2006/relationships/printerSettings" Target="../printerSettings/printerSettings154.bin"/><Relationship Id="rId1" Type="http://schemas.openxmlformats.org/officeDocument/2006/relationships/hyperlink" Target="mailto:serviciosprospera@gmail.com" TargetMode="External"/><Relationship Id="rId5" Type="http://schemas.openxmlformats.org/officeDocument/2006/relationships/comments" Target="../comments154.xml"/><Relationship Id="rId4" Type="http://schemas.openxmlformats.org/officeDocument/2006/relationships/vmlDrawing" Target="../drawings/vmlDrawing154.vml"/></Relationships>
</file>

<file path=xl/worksheets/_rels/sheet155.xml.rels><?xml version="1.0" encoding="UTF-8" standalone="yes"?>
<Relationships xmlns="http://schemas.openxmlformats.org/package/2006/relationships"><Relationship Id="rId3" Type="http://schemas.openxmlformats.org/officeDocument/2006/relationships/vmlDrawing" Target="../drawings/vmlDrawing155.vml"/><Relationship Id="rId2" Type="http://schemas.openxmlformats.org/officeDocument/2006/relationships/drawing" Target="../drawings/drawing155.xml"/><Relationship Id="rId1" Type="http://schemas.openxmlformats.org/officeDocument/2006/relationships/printerSettings" Target="../printerSettings/printerSettings155.bin"/><Relationship Id="rId4" Type="http://schemas.openxmlformats.org/officeDocument/2006/relationships/comments" Target="../comments155.xml"/></Relationships>
</file>

<file path=xl/worksheets/_rels/sheet156.xml.rels><?xml version="1.0" encoding="UTF-8" standalone="yes"?>
<Relationships xmlns="http://schemas.openxmlformats.org/package/2006/relationships"><Relationship Id="rId3" Type="http://schemas.openxmlformats.org/officeDocument/2006/relationships/drawing" Target="../drawings/drawing156.xml"/><Relationship Id="rId2" Type="http://schemas.openxmlformats.org/officeDocument/2006/relationships/printerSettings" Target="../printerSettings/printerSettings156.bin"/><Relationship Id="rId1" Type="http://schemas.openxmlformats.org/officeDocument/2006/relationships/hyperlink" Target="mailto:jleon@andrewstech.net" TargetMode="External"/><Relationship Id="rId5" Type="http://schemas.openxmlformats.org/officeDocument/2006/relationships/comments" Target="../comments156.xml"/><Relationship Id="rId4" Type="http://schemas.openxmlformats.org/officeDocument/2006/relationships/vmlDrawing" Target="../drawings/vmlDrawing156.vml"/></Relationships>
</file>

<file path=xl/worksheets/_rels/sheet157.xml.rels><?xml version="1.0" encoding="UTF-8" standalone="yes"?>
<Relationships xmlns="http://schemas.openxmlformats.org/package/2006/relationships"><Relationship Id="rId3" Type="http://schemas.openxmlformats.org/officeDocument/2006/relationships/vmlDrawing" Target="../drawings/vmlDrawing157.vml"/><Relationship Id="rId2" Type="http://schemas.openxmlformats.org/officeDocument/2006/relationships/drawing" Target="../drawings/drawing157.xml"/><Relationship Id="rId1" Type="http://schemas.openxmlformats.org/officeDocument/2006/relationships/printerSettings" Target="../printerSettings/printerSettings157.bin"/><Relationship Id="rId4" Type="http://schemas.openxmlformats.org/officeDocument/2006/relationships/comments" Target="../comments157.xml"/></Relationships>
</file>

<file path=xl/worksheets/_rels/sheet158.xml.rels><?xml version="1.0" encoding="UTF-8" standalone="yes"?>
<Relationships xmlns="http://schemas.openxmlformats.org/package/2006/relationships"><Relationship Id="rId3" Type="http://schemas.openxmlformats.org/officeDocument/2006/relationships/vmlDrawing" Target="../drawings/vmlDrawing158.vml"/><Relationship Id="rId2" Type="http://schemas.openxmlformats.org/officeDocument/2006/relationships/drawing" Target="../drawings/drawing158.xml"/><Relationship Id="rId1" Type="http://schemas.openxmlformats.org/officeDocument/2006/relationships/printerSettings" Target="../printerSettings/printerSettings158.bin"/><Relationship Id="rId4" Type="http://schemas.openxmlformats.org/officeDocument/2006/relationships/comments" Target="../comments158.xml"/></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159.vml"/><Relationship Id="rId2" Type="http://schemas.openxmlformats.org/officeDocument/2006/relationships/drawing" Target="../drawings/drawing159.xml"/><Relationship Id="rId1" Type="http://schemas.openxmlformats.org/officeDocument/2006/relationships/printerSettings" Target="../printerSettings/printerSettings159.bin"/><Relationship Id="rId4" Type="http://schemas.openxmlformats.org/officeDocument/2006/relationships/comments" Target="../comments159.xml"/></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160.vml"/><Relationship Id="rId2" Type="http://schemas.openxmlformats.org/officeDocument/2006/relationships/drawing" Target="../drawings/drawing160.xml"/><Relationship Id="rId1" Type="http://schemas.openxmlformats.org/officeDocument/2006/relationships/printerSettings" Target="../printerSettings/printerSettings160.bin"/><Relationship Id="rId4" Type="http://schemas.openxmlformats.org/officeDocument/2006/relationships/comments" Target="../comments160.xml"/></Relationships>
</file>

<file path=xl/worksheets/_rels/sheet161.xml.rels><?xml version="1.0" encoding="UTF-8" standalone="yes"?>
<Relationships xmlns="http://schemas.openxmlformats.org/package/2006/relationships"><Relationship Id="rId3" Type="http://schemas.openxmlformats.org/officeDocument/2006/relationships/vmlDrawing" Target="../drawings/vmlDrawing161.vml"/><Relationship Id="rId2" Type="http://schemas.openxmlformats.org/officeDocument/2006/relationships/drawing" Target="../drawings/drawing161.xml"/><Relationship Id="rId1" Type="http://schemas.openxmlformats.org/officeDocument/2006/relationships/printerSettings" Target="../printerSettings/printerSettings161.bin"/><Relationship Id="rId4" Type="http://schemas.openxmlformats.org/officeDocument/2006/relationships/comments" Target="../comments161.xml"/></Relationships>
</file>

<file path=xl/worksheets/_rels/sheet162.xml.rels><?xml version="1.0" encoding="UTF-8" standalone="yes"?>
<Relationships xmlns="http://schemas.openxmlformats.org/package/2006/relationships"><Relationship Id="rId3" Type="http://schemas.openxmlformats.org/officeDocument/2006/relationships/vmlDrawing" Target="../drawings/vmlDrawing162.vml"/><Relationship Id="rId2" Type="http://schemas.openxmlformats.org/officeDocument/2006/relationships/drawing" Target="../drawings/drawing162.xml"/><Relationship Id="rId1" Type="http://schemas.openxmlformats.org/officeDocument/2006/relationships/printerSettings" Target="../printerSettings/printerSettings162.bin"/><Relationship Id="rId4" Type="http://schemas.openxmlformats.org/officeDocument/2006/relationships/comments" Target="../comments162.xml"/></Relationships>
</file>

<file path=xl/worksheets/_rels/sheet163.xml.rels><?xml version="1.0" encoding="UTF-8" standalone="yes"?>
<Relationships xmlns="http://schemas.openxmlformats.org/package/2006/relationships"><Relationship Id="rId3" Type="http://schemas.openxmlformats.org/officeDocument/2006/relationships/vmlDrawing" Target="../drawings/vmlDrawing163.vml"/><Relationship Id="rId2" Type="http://schemas.openxmlformats.org/officeDocument/2006/relationships/drawing" Target="../drawings/drawing163.xml"/><Relationship Id="rId1" Type="http://schemas.openxmlformats.org/officeDocument/2006/relationships/printerSettings" Target="../printerSettings/printerSettings163.bin"/><Relationship Id="rId4" Type="http://schemas.openxmlformats.org/officeDocument/2006/relationships/comments" Target="../comments163.xml"/></Relationships>
</file>

<file path=xl/worksheets/_rels/sheet164.xml.rels><?xml version="1.0" encoding="UTF-8" standalone="yes"?>
<Relationships xmlns="http://schemas.openxmlformats.org/package/2006/relationships"><Relationship Id="rId3" Type="http://schemas.openxmlformats.org/officeDocument/2006/relationships/vmlDrawing" Target="../drawings/vmlDrawing164.vml"/><Relationship Id="rId2" Type="http://schemas.openxmlformats.org/officeDocument/2006/relationships/drawing" Target="../drawings/drawing164.xml"/><Relationship Id="rId1" Type="http://schemas.openxmlformats.org/officeDocument/2006/relationships/printerSettings" Target="../printerSettings/printerSettings164.bin"/><Relationship Id="rId4" Type="http://schemas.openxmlformats.org/officeDocument/2006/relationships/comments" Target="../comments164.xml"/></Relationships>
</file>

<file path=xl/worksheets/_rels/sheet165.xml.rels><?xml version="1.0" encoding="UTF-8" standalone="yes"?>
<Relationships xmlns="http://schemas.openxmlformats.org/package/2006/relationships"><Relationship Id="rId3" Type="http://schemas.openxmlformats.org/officeDocument/2006/relationships/drawing" Target="../drawings/drawing165.xml"/><Relationship Id="rId2" Type="http://schemas.openxmlformats.org/officeDocument/2006/relationships/printerSettings" Target="../printerSettings/printerSettings165.bin"/><Relationship Id="rId1" Type="http://schemas.openxmlformats.org/officeDocument/2006/relationships/hyperlink" Target="mailto:ventasmontur@gmail.com" TargetMode="External"/><Relationship Id="rId5" Type="http://schemas.openxmlformats.org/officeDocument/2006/relationships/comments" Target="../comments165.xml"/><Relationship Id="rId4" Type="http://schemas.openxmlformats.org/officeDocument/2006/relationships/vmlDrawing" Target="../drawings/vmlDrawing165.vml"/></Relationships>
</file>

<file path=xl/worksheets/_rels/sheet166.xml.rels><?xml version="1.0" encoding="UTF-8" standalone="yes"?>
<Relationships xmlns="http://schemas.openxmlformats.org/package/2006/relationships"><Relationship Id="rId3" Type="http://schemas.openxmlformats.org/officeDocument/2006/relationships/vmlDrawing" Target="../drawings/vmlDrawing166.vml"/><Relationship Id="rId2" Type="http://schemas.openxmlformats.org/officeDocument/2006/relationships/drawing" Target="../drawings/drawing166.xml"/><Relationship Id="rId1" Type="http://schemas.openxmlformats.org/officeDocument/2006/relationships/printerSettings" Target="../printerSettings/printerSettings166.bin"/><Relationship Id="rId4" Type="http://schemas.openxmlformats.org/officeDocument/2006/relationships/comments" Target="../comments166.xml"/></Relationships>
</file>

<file path=xl/worksheets/_rels/sheet167.xml.rels><?xml version="1.0" encoding="UTF-8" standalone="yes"?>
<Relationships xmlns="http://schemas.openxmlformats.org/package/2006/relationships"><Relationship Id="rId3" Type="http://schemas.openxmlformats.org/officeDocument/2006/relationships/drawing" Target="../drawings/drawing167.xml"/><Relationship Id="rId2" Type="http://schemas.openxmlformats.org/officeDocument/2006/relationships/printerSettings" Target="../printerSettings/printerSettings167.bin"/><Relationship Id="rId1" Type="http://schemas.openxmlformats.org/officeDocument/2006/relationships/hyperlink" Target="mailto:jrosario@andrewstech.net" TargetMode="External"/><Relationship Id="rId5" Type="http://schemas.openxmlformats.org/officeDocument/2006/relationships/comments" Target="../comments167.xml"/><Relationship Id="rId4" Type="http://schemas.openxmlformats.org/officeDocument/2006/relationships/vmlDrawing" Target="../drawings/vmlDrawing167.vml"/></Relationships>
</file>

<file path=xl/worksheets/_rels/sheet168.xml.rels><?xml version="1.0" encoding="UTF-8" standalone="yes"?>
<Relationships xmlns="http://schemas.openxmlformats.org/package/2006/relationships"><Relationship Id="rId3" Type="http://schemas.openxmlformats.org/officeDocument/2006/relationships/drawing" Target="../drawings/drawing168.xml"/><Relationship Id="rId2" Type="http://schemas.openxmlformats.org/officeDocument/2006/relationships/printerSettings" Target="../printerSettings/printerSettings168.bin"/><Relationship Id="rId1" Type="http://schemas.openxmlformats.org/officeDocument/2006/relationships/hyperlink" Target="mailto:admon.tabasco@quickshine.com.mx" TargetMode="External"/><Relationship Id="rId5" Type="http://schemas.openxmlformats.org/officeDocument/2006/relationships/comments" Target="../comments168.xml"/><Relationship Id="rId4" Type="http://schemas.openxmlformats.org/officeDocument/2006/relationships/vmlDrawing" Target="../drawings/vmlDrawing168.vml"/></Relationships>
</file>

<file path=xl/worksheets/_rels/sheet169.xml.rels><?xml version="1.0" encoding="UTF-8" standalone="yes"?>
<Relationships xmlns="http://schemas.openxmlformats.org/package/2006/relationships"><Relationship Id="rId3" Type="http://schemas.openxmlformats.org/officeDocument/2006/relationships/vmlDrawing" Target="../drawings/vmlDrawing169.vml"/><Relationship Id="rId2" Type="http://schemas.openxmlformats.org/officeDocument/2006/relationships/drawing" Target="../drawings/drawing169.xml"/><Relationship Id="rId1" Type="http://schemas.openxmlformats.org/officeDocument/2006/relationships/printerSettings" Target="../printerSettings/printerSettings169.bin"/><Relationship Id="rId4" Type="http://schemas.openxmlformats.org/officeDocument/2006/relationships/comments" Target="../comments169.xml"/></Relationships>
</file>

<file path=xl/worksheets/_rels/sheet170.xml.rels><?xml version="1.0" encoding="UTF-8" standalone="yes"?>
<Relationships xmlns="http://schemas.openxmlformats.org/package/2006/relationships"><Relationship Id="rId3" Type="http://schemas.openxmlformats.org/officeDocument/2006/relationships/vmlDrawing" Target="../drawings/vmlDrawing170.vml"/><Relationship Id="rId2" Type="http://schemas.openxmlformats.org/officeDocument/2006/relationships/drawing" Target="../drawings/drawing170.xml"/><Relationship Id="rId1" Type="http://schemas.openxmlformats.org/officeDocument/2006/relationships/printerSettings" Target="../printerSettings/printerSettings170.bin"/><Relationship Id="rId4" Type="http://schemas.openxmlformats.org/officeDocument/2006/relationships/comments" Target="../comments170.xml"/></Relationships>
</file>

<file path=xl/worksheets/_rels/sheet171.xml.rels><?xml version="1.0" encoding="UTF-8" standalone="yes"?>
<Relationships xmlns="http://schemas.openxmlformats.org/package/2006/relationships"><Relationship Id="rId3" Type="http://schemas.openxmlformats.org/officeDocument/2006/relationships/drawing" Target="../drawings/drawing171.xml"/><Relationship Id="rId2" Type="http://schemas.openxmlformats.org/officeDocument/2006/relationships/printerSettings" Target="../printerSettings/printerSettings171.bin"/><Relationship Id="rId1" Type="http://schemas.openxmlformats.org/officeDocument/2006/relationships/hyperlink" Target="mailto:ventas@swipeenlinea.com" TargetMode="External"/><Relationship Id="rId5" Type="http://schemas.openxmlformats.org/officeDocument/2006/relationships/comments" Target="../comments171.xml"/><Relationship Id="rId4" Type="http://schemas.openxmlformats.org/officeDocument/2006/relationships/vmlDrawing" Target="../drawings/vmlDrawing171.vml"/></Relationships>
</file>

<file path=xl/worksheets/_rels/sheet172.xml.rels><?xml version="1.0" encoding="UTF-8" standalone="yes"?>
<Relationships xmlns="http://schemas.openxmlformats.org/package/2006/relationships"><Relationship Id="rId3" Type="http://schemas.openxmlformats.org/officeDocument/2006/relationships/vmlDrawing" Target="../drawings/vmlDrawing172.vml"/><Relationship Id="rId2" Type="http://schemas.openxmlformats.org/officeDocument/2006/relationships/drawing" Target="../drawings/drawing172.xml"/><Relationship Id="rId1" Type="http://schemas.openxmlformats.org/officeDocument/2006/relationships/printerSettings" Target="../printerSettings/printerSettings172.bin"/><Relationship Id="rId4" Type="http://schemas.openxmlformats.org/officeDocument/2006/relationships/comments" Target="../comments172.xml"/></Relationships>
</file>

<file path=xl/worksheets/_rels/sheet173.xml.rels><?xml version="1.0" encoding="UTF-8" standalone="yes"?>
<Relationships xmlns="http://schemas.openxmlformats.org/package/2006/relationships"><Relationship Id="rId3" Type="http://schemas.openxmlformats.org/officeDocument/2006/relationships/vmlDrawing" Target="../drawings/vmlDrawing173.vml"/><Relationship Id="rId2" Type="http://schemas.openxmlformats.org/officeDocument/2006/relationships/drawing" Target="../drawings/drawing173.xml"/><Relationship Id="rId1" Type="http://schemas.openxmlformats.org/officeDocument/2006/relationships/printerSettings" Target="../printerSettings/printerSettings173.bin"/><Relationship Id="rId4" Type="http://schemas.openxmlformats.org/officeDocument/2006/relationships/comments" Target="../comments173.xml"/></Relationships>
</file>

<file path=xl/worksheets/_rels/sheet174.xml.rels><?xml version="1.0" encoding="UTF-8" standalone="yes"?>
<Relationships xmlns="http://schemas.openxmlformats.org/package/2006/relationships"><Relationship Id="rId3" Type="http://schemas.openxmlformats.org/officeDocument/2006/relationships/vmlDrawing" Target="../drawings/vmlDrawing174.vml"/><Relationship Id="rId2" Type="http://schemas.openxmlformats.org/officeDocument/2006/relationships/drawing" Target="../drawings/drawing174.xml"/><Relationship Id="rId1" Type="http://schemas.openxmlformats.org/officeDocument/2006/relationships/printerSettings" Target="../printerSettings/printerSettings174.bin"/><Relationship Id="rId4" Type="http://schemas.openxmlformats.org/officeDocument/2006/relationships/comments" Target="../comments174.xml"/></Relationships>
</file>

<file path=xl/worksheets/_rels/sheet175.xml.rels><?xml version="1.0" encoding="UTF-8" standalone="yes"?>
<Relationships xmlns="http://schemas.openxmlformats.org/package/2006/relationships"><Relationship Id="rId3" Type="http://schemas.openxmlformats.org/officeDocument/2006/relationships/drawing" Target="../drawings/drawing175.xml"/><Relationship Id="rId2" Type="http://schemas.openxmlformats.org/officeDocument/2006/relationships/printerSettings" Target="../printerSettings/printerSettings175.bin"/><Relationship Id="rId1" Type="http://schemas.openxmlformats.org/officeDocument/2006/relationships/hyperlink" Target="mailto:elyon.contabilidad@outlook.com" TargetMode="External"/><Relationship Id="rId5" Type="http://schemas.openxmlformats.org/officeDocument/2006/relationships/comments" Target="../comments175.xml"/><Relationship Id="rId4" Type="http://schemas.openxmlformats.org/officeDocument/2006/relationships/vmlDrawing" Target="../drawings/vmlDrawing175.vml"/></Relationships>
</file>

<file path=xl/worksheets/_rels/sheet176.xml.rels><?xml version="1.0" encoding="UTF-8" standalone="yes"?>
<Relationships xmlns="http://schemas.openxmlformats.org/package/2006/relationships"><Relationship Id="rId3" Type="http://schemas.openxmlformats.org/officeDocument/2006/relationships/vmlDrawing" Target="../drawings/vmlDrawing176.vml"/><Relationship Id="rId2" Type="http://schemas.openxmlformats.org/officeDocument/2006/relationships/drawing" Target="../drawings/drawing176.xml"/><Relationship Id="rId1" Type="http://schemas.openxmlformats.org/officeDocument/2006/relationships/printerSettings" Target="../printerSettings/printerSettings176.bin"/><Relationship Id="rId4" Type="http://schemas.openxmlformats.org/officeDocument/2006/relationships/comments" Target="../comments176.xml"/></Relationships>
</file>

<file path=xl/worksheets/_rels/sheet177.xml.rels><?xml version="1.0" encoding="UTF-8" standalone="yes"?>
<Relationships xmlns="http://schemas.openxmlformats.org/package/2006/relationships"><Relationship Id="rId3" Type="http://schemas.openxmlformats.org/officeDocument/2006/relationships/vmlDrawing" Target="../drawings/vmlDrawing177.vml"/><Relationship Id="rId2" Type="http://schemas.openxmlformats.org/officeDocument/2006/relationships/drawing" Target="../drawings/drawing177.xml"/><Relationship Id="rId1" Type="http://schemas.openxmlformats.org/officeDocument/2006/relationships/printerSettings" Target="../printerSettings/printerSettings177.bin"/><Relationship Id="rId4" Type="http://schemas.openxmlformats.org/officeDocument/2006/relationships/comments" Target="../comments177.xml"/></Relationships>
</file>

<file path=xl/worksheets/_rels/sheet178.xml.rels><?xml version="1.0" encoding="UTF-8" standalone="yes"?>
<Relationships xmlns="http://schemas.openxmlformats.org/package/2006/relationships"><Relationship Id="rId3" Type="http://schemas.openxmlformats.org/officeDocument/2006/relationships/vmlDrawing" Target="../drawings/vmlDrawing178.vml"/><Relationship Id="rId2" Type="http://schemas.openxmlformats.org/officeDocument/2006/relationships/drawing" Target="../drawings/drawing178.xml"/><Relationship Id="rId1" Type="http://schemas.openxmlformats.org/officeDocument/2006/relationships/printerSettings" Target="../printerSettings/printerSettings178.bin"/><Relationship Id="rId4" Type="http://schemas.openxmlformats.org/officeDocument/2006/relationships/comments" Target="../comments178.xml"/></Relationships>
</file>

<file path=xl/worksheets/_rels/sheet179.xml.rels><?xml version="1.0" encoding="UTF-8" standalone="yes"?>
<Relationships xmlns="http://schemas.openxmlformats.org/package/2006/relationships"><Relationship Id="rId3" Type="http://schemas.openxmlformats.org/officeDocument/2006/relationships/drawing" Target="../drawings/drawing179.xml"/><Relationship Id="rId2" Type="http://schemas.openxmlformats.org/officeDocument/2006/relationships/printerSettings" Target="../printerSettings/printerSettings179.bin"/><Relationship Id="rId1" Type="http://schemas.openxmlformats.org/officeDocument/2006/relationships/hyperlink" Target="mailto:irma.avalos@nrgibroker.com" TargetMode="External"/><Relationship Id="rId5" Type="http://schemas.openxmlformats.org/officeDocument/2006/relationships/comments" Target="../comments179.xml"/><Relationship Id="rId4" Type="http://schemas.openxmlformats.org/officeDocument/2006/relationships/vmlDrawing" Target="../drawings/vmlDrawing179.vml"/></Relationships>
</file>

<file path=xl/worksheets/_rels/sheet180.xml.rels><?xml version="1.0" encoding="UTF-8" standalone="yes"?>
<Relationships xmlns="http://schemas.openxmlformats.org/package/2006/relationships"><Relationship Id="rId3" Type="http://schemas.openxmlformats.org/officeDocument/2006/relationships/vmlDrawing" Target="../drawings/vmlDrawing180.vml"/><Relationship Id="rId2" Type="http://schemas.openxmlformats.org/officeDocument/2006/relationships/drawing" Target="../drawings/drawing180.xml"/><Relationship Id="rId1" Type="http://schemas.openxmlformats.org/officeDocument/2006/relationships/printerSettings" Target="../printerSettings/printerSettings180.bin"/><Relationship Id="rId4" Type="http://schemas.openxmlformats.org/officeDocument/2006/relationships/comments" Target="../comments180.xml"/></Relationships>
</file>

<file path=xl/worksheets/_rels/sheet181.xml.rels><?xml version="1.0" encoding="UTF-8" standalone="yes"?>
<Relationships xmlns="http://schemas.openxmlformats.org/package/2006/relationships"><Relationship Id="rId3" Type="http://schemas.openxmlformats.org/officeDocument/2006/relationships/vmlDrawing" Target="../drawings/vmlDrawing181.vml"/><Relationship Id="rId2" Type="http://schemas.openxmlformats.org/officeDocument/2006/relationships/drawing" Target="../drawings/drawing181.xml"/><Relationship Id="rId1" Type="http://schemas.openxmlformats.org/officeDocument/2006/relationships/printerSettings" Target="../printerSettings/printerSettings181.bin"/><Relationship Id="rId4" Type="http://schemas.openxmlformats.org/officeDocument/2006/relationships/comments" Target="../comments181.xml"/></Relationships>
</file>

<file path=xl/worksheets/_rels/sheet182.xml.rels><?xml version="1.0" encoding="UTF-8" standalone="yes"?>
<Relationships xmlns="http://schemas.openxmlformats.org/package/2006/relationships"><Relationship Id="rId3" Type="http://schemas.openxmlformats.org/officeDocument/2006/relationships/vmlDrawing" Target="../drawings/vmlDrawing182.vml"/><Relationship Id="rId2" Type="http://schemas.openxmlformats.org/officeDocument/2006/relationships/drawing" Target="../drawings/drawing182.xml"/><Relationship Id="rId1" Type="http://schemas.openxmlformats.org/officeDocument/2006/relationships/printerSettings" Target="../printerSettings/printerSettings182.bin"/><Relationship Id="rId4" Type="http://schemas.openxmlformats.org/officeDocument/2006/relationships/comments" Target="../comments182.xml"/></Relationships>
</file>

<file path=xl/worksheets/_rels/sheet183.xml.rels><?xml version="1.0" encoding="UTF-8" standalone="yes"?>
<Relationships xmlns="http://schemas.openxmlformats.org/package/2006/relationships"><Relationship Id="rId3" Type="http://schemas.openxmlformats.org/officeDocument/2006/relationships/drawing" Target="../drawings/drawing183.xml"/><Relationship Id="rId2" Type="http://schemas.openxmlformats.org/officeDocument/2006/relationships/printerSettings" Target="../printerSettings/printerSettings183.bin"/><Relationship Id="rId1" Type="http://schemas.openxmlformats.org/officeDocument/2006/relationships/hyperlink" Target="mailto:jleon@andrewstech.net" TargetMode="External"/><Relationship Id="rId5" Type="http://schemas.openxmlformats.org/officeDocument/2006/relationships/comments" Target="../comments183.xml"/><Relationship Id="rId4" Type="http://schemas.openxmlformats.org/officeDocument/2006/relationships/vmlDrawing" Target="../drawings/vmlDrawing183.vml"/></Relationships>
</file>

<file path=xl/worksheets/_rels/sheet184.xml.rels><?xml version="1.0" encoding="UTF-8" standalone="yes"?>
<Relationships xmlns="http://schemas.openxmlformats.org/package/2006/relationships"><Relationship Id="rId3" Type="http://schemas.openxmlformats.org/officeDocument/2006/relationships/vmlDrawing" Target="../drawings/vmlDrawing184.vml"/><Relationship Id="rId2" Type="http://schemas.openxmlformats.org/officeDocument/2006/relationships/drawing" Target="../drawings/drawing184.xml"/><Relationship Id="rId1" Type="http://schemas.openxmlformats.org/officeDocument/2006/relationships/printerSettings" Target="../printerSettings/printerSettings184.bin"/><Relationship Id="rId4" Type="http://schemas.openxmlformats.org/officeDocument/2006/relationships/comments" Target="../comments184.xml"/></Relationships>
</file>

<file path=xl/worksheets/_rels/sheet185.xml.rels><?xml version="1.0" encoding="UTF-8" standalone="yes"?>
<Relationships xmlns="http://schemas.openxmlformats.org/package/2006/relationships"><Relationship Id="rId3" Type="http://schemas.openxmlformats.org/officeDocument/2006/relationships/vmlDrawing" Target="../drawings/vmlDrawing185.vml"/><Relationship Id="rId2" Type="http://schemas.openxmlformats.org/officeDocument/2006/relationships/drawing" Target="../drawings/drawing185.xml"/><Relationship Id="rId1" Type="http://schemas.openxmlformats.org/officeDocument/2006/relationships/printerSettings" Target="../printerSettings/printerSettings185.bin"/><Relationship Id="rId4" Type="http://schemas.openxmlformats.org/officeDocument/2006/relationships/comments" Target="../comments185.xml"/></Relationships>
</file>

<file path=xl/worksheets/_rels/sheet186.xml.rels><?xml version="1.0" encoding="UTF-8" standalone="yes"?>
<Relationships xmlns="http://schemas.openxmlformats.org/package/2006/relationships"><Relationship Id="rId3" Type="http://schemas.openxmlformats.org/officeDocument/2006/relationships/vmlDrawing" Target="../drawings/vmlDrawing186.vml"/><Relationship Id="rId2" Type="http://schemas.openxmlformats.org/officeDocument/2006/relationships/drawing" Target="../drawings/drawing186.xml"/><Relationship Id="rId1" Type="http://schemas.openxmlformats.org/officeDocument/2006/relationships/printerSettings" Target="../printerSettings/printerSettings186.bin"/><Relationship Id="rId4" Type="http://schemas.openxmlformats.org/officeDocument/2006/relationships/comments" Target="../comments186.xml"/></Relationships>
</file>

<file path=xl/worksheets/_rels/sheet187.xml.rels><?xml version="1.0" encoding="UTF-8" standalone="yes"?>
<Relationships xmlns="http://schemas.openxmlformats.org/package/2006/relationships"><Relationship Id="rId3" Type="http://schemas.openxmlformats.org/officeDocument/2006/relationships/vmlDrawing" Target="../drawings/vmlDrawing187.vml"/><Relationship Id="rId2" Type="http://schemas.openxmlformats.org/officeDocument/2006/relationships/drawing" Target="../drawings/drawing187.xml"/><Relationship Id="rId1" Type="http://schemas.openxmlformats.org/officeDocument/2006/relationships/printerSettings" Target="../printerSettings/printerSettings187.bin"/><Relationship Id="rId4" Type="http://schemas.openxmlformats.org/officeDocument/2006/relationships/comments" Target="../comments187.xml"/></Relationships>
</file>

<file path=xl/worksheets/_rels/sheet188.xml.rels><?xml version="1.0" encoding="UTF-8" standalone="yes"?>
<Relationships xmlns="http://schemas.openxmlformats.org/package/2006/relationships"><Relationship Id="rId3" Type="http://schemas.openxmlformats.org/officeDocument/2006/relationships/vmlDrawing" Target="../drawings/vmlDrawing188.vml"/><Relationship Id="rId2" Type="http://schemas.openxmlformats.org/officeDocument/2006/relationships/drawing" Target="../drawings/drawing188.xml"/><Relationship Id="rId1" Type="http://schemas.openxmlformats.org/officeDocument/2006/relationships/printerSettings" Target="../printerSettings/printerSettings188.bin"/><Relationship Id="rId4" Type="http://schemas.openxmlformats.org/officeDocument/2006/relationships/comments" Target="../comments188.xml"/></Relationships>
</file>

<file path=xl/worksheets/_rels/sheet189.xml.rels><?xml version="1.0" encoding="UTF-8" standalone="yes"?>
<Relationships xmlns="http://schemas.openxmlformats.org/package/2006/relationships"><Relationship Id="rId3" Type="http://schemas.openxmlformats.org/officeDocument/2006/relationships/vmlDrawing" Target="../drawings/vmlDrawing189.vml"/><Relationship Id="rId2" Type="http://schemas.openxmlformats.org/officeDocument/2006/relationships/drawing" Target="../drawings/drawing189.xml"/><Relationship Id="rId1" Type="http://schemas.openxmlformats.org/officeDocument/2006/relationships/printerSettings" Target="../printerSettings/printerSettings189.bin"/><Relationship Id="rId4" Type="http://schemas.openxmlformats.org/officeDocument/2006/relationships/comments" Target="../comments189.xml"/></Relationships>
</file>

<file path=xl/worksheets/_rels/sheet190.xml.rels><?xml version="1.0" encoding="UTF-8" standalone="yes"?>
<Relationships xmlns="http://schemas.openxmlformats.org/package/2006/relationships"><Relationship Id="rId3" Type="http://schemas.openxmlformats.org/officeDocument/2006/relationships/vmlDrawing" Target="../drawings/vmlDrawing190.vml"/><Relationship Id="rId2" Type="http://schemas.openxmlformats.org/officeDocument/2006/relationships/drawing" Target="../drawings/drawing190.xml"/><Relationship Id="rId1" Type="http://schemas.openxmlformats.org/officeDocument/2006/relationships/printerSettings" Target="../printerSettings/printerSettings190.bin"/><Relationship Id="rId4" Type="http://schemas.openxmlformats.org/officeDocument/2006/relationships/comments" Target="../comments190.xml"/></Relationships>
</file>

<file path=xl/worksheets/_rels/sheet191.xml.rels><?xml version="1.0" encoding="UTF-8" standalone="yes"?>
<Relationships xmlns="http://schemas.openxmlformats.org/package/2006/relationships"><Relationship Id="rId3" Type="http://schemas.openxmlformats.org/officeDocument/2006/relationships/vmlDrawing" Target="../drawings/vmlDrawing191.vml"/><Relationship Id="rId2" Type="http://schemas.openxmlformats.org/officeDocument/2006/relationships/drawing" Target="../drawings/drawing191.xml"/><Relationship Id="rId1" Type="http://schemas.openxmlformats.org/officeDocument/2006/relationships/printerSettings" Target="../printerSettings/printerSettings191.bin"/><Relationship Id="rId4" Type="http://schemas.openxmlformats.org/officeDocument/2006/relationships/comments" Target="../comments191.xml"/></Relationships>
</file>

<file path=xl/worksheets/_rels/sheet192.xml.rels><?xml version="1.0" encoding="UTF-8" standalone="yes"?>
<Relationships xmlns="http://schemas.openxmlformats.org/package/2006/relationships"><Relationship Id="rId3" Type="http://schemas.openxmlformats.org/officeDocument/2006/relationships/vmlDrawing" Target="../drawings/vmlDrawing192.vml"/><Relationship Id="rId2" Type="http://schemas.openxmlformats.org/officeDocument/2006/relationships/drawing" Target="../drawings/drawing192.xml"/><Relationship Id="rId1" Type="http://schemas.openxmlformats.org/officeDocument/2006/relationships/printerSettings" Target="../printerSettings/printerSettings192.bin"/><Relationship Id="rId4" Type="http://schemas.openxmlformats.org/officeDocument/2006/relationships/comments" Target="../comments192.xml"/></Relationships>
</file>

<file path=xl/worksheets/_rels/sheet193.xml.rels><?xml version="1.0" encoding="UTF-8" standalone="yes"?>
<Relationships xmlns="http://schemas.openxmlformats.org/package/2006/relationships"><Relationship Id="rId3" Type="http://schemas.openxmlformats.org/officeDocument/2006/relationships/vmlDrawing" Target="../drawings/vmlDrawing193.vml"/><Relationship Id="rId2" Type="http://schemas.openxmlformats.org/officeDocument/2006/relationships/drawing" Target="../drawings/drawing193.xml"/><Relationship Id="rId1" Type="http://schemas.openxmlformats.org/officeDocument/2006/relationships/printerSettings" Target="../printerSettings/printerSettings193.bin"/><Relationship Id="rId4" Type="http://schemas.openxmlformats.org/officeDocument/2006/relationships/comments" Target="../comments193.xml"/></Relationships>
</file>

<file path=xl/worksheets/_rels/sheet194.xml.rels><?xml version="1.0" encoding="UTF-8" standalone="yes"?>
<Relationships xmlns="http://schemas.openxmlformats.org/package/2006/relationships"><Relationship Id="rId3" Type="http://schemas.openxmlformats.org/officeDocument/2006/relationships/vmlDrawing" Target="../drawings/vmlDrawing194.vml"/><Relationship Id="rId2" Type="http://schemas.openxmlformats.org/officeDocument/2006/relationships/drawing" Target="../drawings/drawing194.xml"/><Relationship Id="rId1" Type="http://schemas.openxmlformats.org/officeDocument/2006/relationships/printerSettings" Target="../printerSettings/printerSettings194.bin"/><Relationship Id="rId4" Type="http://schemas.openxmlformats.org/officeDocument/2006/relationships/comments" Target="../comments194.xml"/></Relationships>
</file>

<file path=xl/worksheets/_rels/sheet195.xml.rels><?xml version="1.0" encoding="UTF-8" standalone="yes"?>
<Relationships xmlns="http://schemas.openxmlformats.org/package/2006/relationships"><Relationship Id="rId3" Type="http://schemas.openxmlformats.org/officeDocument/2006/relationships/vmlDrawing" Target="../drawings/vmlDrawing195.vml"/><Relationship Id="rId2" Type="http://schemas.openxmlformats.org/officeDocument/2006/relationships/drawing" Target="../drawings/drawing195.xml"/><Relationship Id="rId1" Type="http://schemas.openxmlformats.org/officeDocument/2006/relationships/printerSettings" Target="../printerSettings/printerSettings195.bin"/><Relationship Id="rId4" Type="http://schemas.openxmlformats.org/officeDocument/2006/relationships/comments" Target="../comments195.xml"/></Relationships>
</file>

<file path=xl/worksheets/_rels/sheet196.xml.rels><?xml version="1.0" encoding="UTF-8" standalone="yes"?>
<Relationships xmlns="http://schemas.openxmlformats.org/package/2006/relationships"><Relationship Id="rId3" Type="http://schemas.openxmlformats.org/officeDocument/2006/relationships/vmlDrawing" Target="../drawings/vmlDrawing196.vml"/><Relationship Id="rId2" Type="http://schemas.openxmlformats.org/officeDocument/2006/relationships/drawing" Target="../drawings/drawing196.xml"/><Relationship Id="rId1" Type="http://schemas.openxmlformats.org/officeDocument/2006/relationships/printerSettings" Target="../printerSettings/printerSettings196.bin"/><Relationship Id="rId4" Type="http://schemas.openxmlformats.org/officeDocument/2006/relationships/comments" Target="../comments196.xml"/></Relationships>
</file>

<file path=xl/worksheets/_rels/sheet197.xml.rels><?xml version="1.0" encoding="UTF-8" standalone="yes"?>
<Relationships xmlns="http://schemas.openxmlformats.org/package/2006/relationships"><Relationship Id="rId3" Type="http://schemas.openxmlformats.org/officeDocument/2006/relationships/vmlDrawing" Target="../drawings/vmlDrawing197.vml"/><Relationship Id="rId2" Type="http://schemas.openxmlformats.org/officeDocument/2006/relationships/drawing" Target="../drawings/drawing197.xml"/><Relationship Id="rId1" Type="http://schemas.openxmlformats.org/officeDocument/2006/relationships/printerSettings" Target="../printerSettings/printerSettings197.bin"/><Relationship Id="rId4" Type="http://schemas.openxmlformats.org/officeDocument/2006/relationships/comments" Target="../comments197.xml"/></Relationships>
</file>

<file path=xl/worksheets/_rels/sheet198.xml.rels><?xml version="1.0" encoding="UTF-8" standalone="yes"?>
<Relationships xmlns="http://schemas.openxmlformats.org/package/2006/relationships"><Relationship Id="rId3" Type="http://schemas.openxmlformats.org/officeDocument/2006/relationships/drawing" Target="../drawings/drawing198.xml"/><Relationship Id="rId2" Type="http://schemas.openxmlformats.org/officeDocument/2006/relationships/printerSettings" Target="../printerSettings/printerSettings198.bin"/><Relationship Id="rId1" Type="http://schemas.openxmlformats.org/officeDocument/2006/relationships/hyperlink" Target="mailto:Beris8656@gmail.com" TargetMode="External"/><Relationship Id="rId5" Type="http://schemas.openxmlformats.org/officeDocument/2006/relationships/comments" Target="../comments198.xml"/><Relationship Id="rId4" Type="http://schemas.openxmlformats.org/officeDocument/2006/relationships/vmlDrawing" Target="../drawings/vmlDrawing198.vml"/></Relationships>
</file>

<file path=xl/worksheets/_rels/sheet199.xml.rels><?xml version="1.0" encoding="UTF-8" standalone="yes"?>
<Relationships xmlns="http://schemas.openxmlformats.org/package/2006/relationships"><Relationship Id="rId3" Type="http://schemas.openxmlformats.org/officeDocument/2006/relationships/vmlDrawing" Target="../drawings/vmlDrawing199.vml"/><Relationship Id="rId2" Type="http://schemas.openxmlformats.org/officeDocument/2006/relationships/drawing" Target="../drawings/drawing199.xml"/><Relationship Id="rId1" Type="http://schemas.openxmlformats.org/officeDocument/2006/relationships/printerSettings" Target="../printerSettings/printerSettings199.bin"/><Relationship Id="rId4" Type="http://schemas.openxmlformats.org/officeDocument/2006/relationships/comments" Target="../comments199.xml"/></Relationships>
</file>

<file path=xl/worksheets/_rels/sheet200.xml.rels><?xml version="1.0" encoding="UTF-8" standalone="yes"?>
<Relationships xmlns="http://schemas.openxmlformats.org/package/2006/relationships"><Relationship Id="rId3" Type="http://schemas.openxmlformats.org/officeDocument/2006/relationships/vmlDrawing" Target="../drawings/vmlDrawing200.vml"/><Relationship Id="rId2" Type="http://schemas.openxmlformats.org/officeDocument/2006/relationships/drawing" Target="../drawings/drawing200.xml"/><Relationship Id="rId1" Type="http://schemas.openxmlformats.org/officeDocument/2006/relationships/printerSettings" Target="../printerSettings/printerSettings200.bin"/><Relationship Id="rId4" Type="http://schemas.openxmlformats.org/officeDocument/2006/relationships/comments" Target="../comments200.xml"/></Relationships>
</file>

<file path=xl/worksheets/_rels/sheet201.xml.rels><?xml version="1.0" encoding="UTF-8" standalone="yes"?>
<Relationships xmlns="http://schemas.openxmlformats.org/package/2006/relationships"><Relationship Id="rId3" Type="http://schemas.openxmlformats.org/officeDocument/2006/relationships/vmlDrawing" Target="../drawings/vmlDrawing201.vml"/><Relationship Id="rId2" Type="http://schemas.openxmlformats.org/officeDocument/2006/relationships/drawing" Target="../drawings/drawing201.xml"/><Relationship Id="rId1" Type="http://schemas.openxmlformats.org/officeDocument/2006/relationships/printerSettings" Target="../printerSettings/printerSettings201.bin"/><Relationship Id="rId4" Type="http://schemas.openxmlformats.org/officeDocument/2006/relationships/comments" Target="../comments201.xml"/></Relationships>
</file>

<file path=xl/worksheets/_rels/sheet202.xml.rels><?xml version="1.0" encoding="UTF-8" standalone="yes"?>
<Relationships xmlns="http://schemas.openxmlformats.org/package/2006/relationships"><Relationship Id="rId3" Type="http://schemas.openxmlformats.org/officeDocument/2006/relationships/vmlDrawing" Target="../drawings/vmlDrawing202.vml"/><Relationship Id="rId2" Type="http://schemas.openxmlformats.org/officeDocument/2006/relationships/drawing" Target="../drawings/drawing202.xml"/><Relationship Id="rId1" Type="http://schemas.openxmlformats.org/officeDocument/2006/relationships/printerSettings" Target="../printerSettings/printerSettings202.bin"/><Relationship Id="rId4" Type="http://schemas.openxmlformats.org/officeDocument/2006/relationships/comments" Target="../comments202.xml"/></Relationships>
</file>

<file path=xl/worksheets/_rels/sheet203.xml.rels><?xml version="1.0" encoding="UTF-8" standalone="yes"?>
<Relationships xmlns="http://schemas.openxmlformats.org/package/2006/relationships"><Relationship Id="rId3" Type="http://schemas.openxmlformats.org/officeDocument/2006/relationships/vmlDrawing" Target="../drawings/vmlDrawing203.vml"/><Relationship Id="rId2" Type="http://schemas.openxmlformats.org/officeDocument/2006/relationships/drawing" Target="../drawings/drawing203.xml"/><Relationship Id="rId1" Type="http://schemas.openxmlformats.org/officeDocument/2006/relationships/printerSettings" Target="../printerSettings/printerSettings203.bin"/><Relationship Id="rId4" Type="http://schemas.openxmlformats.org/officeDocument/2006/relationships/comments" Target="../comments203.xml"/></Relationships>
</file>

<file path=xl/worksheets/_rels/sheet204.xml.rels><?xml version="1.0" encoding="UTF-8" standalone="yes"?>
<Relationships xmlns="http://schemas.openxmlformats.org/package/2006/relationships"><Relationship Id="rId3" Type="http://schemas.openxmlformats.org/officeDocument/2006/relationships/drawing" Target="../drawings/drawing204.xml"/><Relationship Id="rId2" Type="http://schemas.openxmlformats.org/officeDocument/2006/relationships/printerSettings" Target="../printerSettings/printerSettings204.bin"/><Relationship Id="rId1" Type="http://schemas.openxmlformats.org/officeDocument/2006/relationships/hyperlink" Target="mailto:reyesizquierdocesar@gmail.com" TargetMode="External"/><Relationship Id="rId5" Type="http://schemas.openxmlformats.org/officeDocument/2006/relationships/comments" Target="../comments204.xml"/><Relationship Id="rId4" Type="http://schemas.openxmlformats.org/officeDocument/2006/relationships/vmlDrawing" Target="../drawings/vmlDrawing204.vml"/></Relationships>
</file>

<file path=xl/worksheets/_rels/sheet205.xml.rels><?xml version="1.0" encoding="UTF-8" standalone="yes"?>
<Relationships xmlns="http://schemas.openxmlformats.org/package/2006/relationships"><Relationship Id="rId3" Type="http://schemas.openxmlformats.org/officeDocument/2006/relationships/vmlDrawing" Target="../drawings/vmlDrawing205.vml"/><Relationship Id="rId2" Type="http://schemas.openxmlformats.org/officeDocument/2006/relationships/drawing" Target="../drawings/drawing205.xml"/><Relationship Id="rId1" Type="http://schemas.openxmlformats.org/officeDocument/2006/relationships/printerSettings" Target="../printerSettings/printerSettings205.bin"/><Relationship Id="rId4" Type="http://schemas.openxmlformats.org/officeDocument/2006/relationships/comments" Target="../comments205.xml"/></Relationships>
</file>

<file path=xl/worksheets/_rels/sheet206.xml.rels><?xml version="1.0" encoding="UTF-8" standalone="yes"?>
<Relationships xmlns="http://schemas.openxmlformats.org/package/2006/relationships"><Relationship Id="rId3" Type="http://schemas.openxmlformats.org/officeDocument/2006/relationships/vmlDrawing" Target="../drawings/vmlDrawing206.vml"/><Relationship Id="rId2" Type="http://schemas.openxmlformats.org/officeDocument/2006/relationships/drawing" Target="../drawings/drawing206.xml"/><Relationship Id="rId1" Type="http://schemas.openxmlformats.org/officeDocument/2006/relationships/printerSettings" Target="../printerSettings/printerSettings206.bin"/><Relationship Id="rId4" Type="http://schemas.openxmlformats.org/officeDocument/2006/relationships/comments" Target="../comments206.xml"/></Relationships>
</file>

<file path=xl/worksheets/_rels/sheet207.xml.rels><?xml version="1.0" encoding="UTF-8" standalone="yes"?>
<Relationships xmlns="http://schemas.openxmlformats.org/package/2006/relationships"><Relationship Id="rId3" Type="http://schemas.openxmlformats.org/officeDocument/2006/relationships/vmlDrawing" Target="../drawings/vmlDrawing207.vml"/><Relationship Id="rId2" Type="http://schemas.openxmlformats.org/officeDocument/2006/relationships/drawing" Target="../drawings/drawing207.xml"/><Relationship Id="rId1" Type="http://schemas.openxmlformats.org/officeDocument/2006/relationships/printerSettings" Target="../printerSettings/printerSettings207.bin"/><Relationship Id="rId4" Type="http://schemas.openxmlformats.org/officeDocument/2006/relationships/comments" Target="../comments207.xml"/></Relationships>
</file>

<file path=xl/worksheets/_rels/sheet208.xml.rels><?xml version="1.0" encoding="UTF-8" standalone="yes"?>
<Relationships xmlns="http://schemas.openxmlformats.org/package/2006/relationships"><Relationship Id="rId3" Type="http://schemas.openxmlformats.org/officeDocument/2006/relationships/drawing" Target="../drawings/drawing208.xml"/><Relationship Id="rId2" Type="http://schemas.openxmlformats.org/officeDocument/2006/relationships/printerSettings" Target="../printerSettings/printerSettings208.bin"/><Relationship Id="rId1" Type="http://schemas.openxmlformats.org/officeDocument/2006/relationships/hyperlink" Target="mailto:sandraluz@tubsco.com.mx" TargetMode="External"/><Relationship Id="rId5" Type="http://schemas.openxmlformats.org/officeDocument/2006/relationships/comments" Target="../comments208.xml"/><Relationship Id="rId4" Type="http://schemas.openxmlformats.org/officeDocument/2006/relationships/vmlDrawing" Target="../drawings/vmlDrawing208.vml"/></Relationships>
</file>

<file path=xl/worksheets/_rels/sheet209.xml.rels><?xml version="1.0" encoding="UTF-8" standalone="yes"?>
<Relationships xmlns="http://schemas.openxmlformats.org/package/2006/relationships"><Relationship Id="rId3" Type="http://schemas.openxmlformats.org/officeDocument/2006/relationships/vmlDrawing" Target="../drawings/vmlDrawing209.vml"/><Relationship Id="rId2" Type="http://schemas.openxmlformats.org/officeDocument/2006/relationships/drawing" Target="../drawings/drawing209.xml"/><Relationship Id="rId1" Type="http://schemas.openxmlformats.org/officeDocument/2006/relationships/printerSettings" Target="../printerSettings/printerSettings209.bin"/><Relationship Id="rId4" Type="http://schemas.openxmlformats.org/officeDocument/2006/relationships/comments" Target="../comments209.xml"/></Relationships>
</file>

<file path=xl/worksheets/_rels/sheet210.xml.rels><?xml version="1.0" encoding="UTF-8" standalone="yes"?>
<Relationships xmlns="http://schemas.openxmlformats.org/package/2006/relationships"><Relationship Id="rId3" Type="http://schemas.openxmlformats.org/officeDocument/2006/relationships/vmlDrawing" Target="../drawings/vmlDrawing210.vml"/><Relationship Id="rId2" Type="http://schemas.openxmlformats.org/officeDocument/2006/relationships/drawing" Target="../drawings/drawing210.xml"/><Relationship Id="rId1" Type="http://schemas.openxmlformats.org/officeDocument/2006/relationships/printerSettings" Target="../printerSettings/printerSettings210.bin"/><Relationship Id="rId4" Type="http://schemas.openxmlformats.org/officeDocument/2006/relationships/comments" Target="../comments210.xml"/></Relationships>
</file>

<file path=xl/worksheets/_rels/sheet211.xml.rels><?xml version="1.0" encoding="UTF-8" standalone="yes"?>
<Relationships xmlns="http://schemas.openxmlformats.org/package/2006/relationships"><Relationship Id="rId3" Type="http://schemas.openxmlformats.org/officeDocument/2006/relationships/vmlDrawing" Target="../drawings/vmlDrawing211.vml"/><Relationship Id="rId2" Type="http://schemas.openxmlformats.org/officeDocument/2006/relationships/drawing" Target="../drawings/drawing211.xml"/><Relationship Id="rId1" Type="http://schemas.openxmlformats.org/officeDocument/2006/relationships/printerSettings" Target="../printerSettings/printerSettings211.bin"/><Relationship Id="rId4" Type="http://schemas.openxmlformats.org/officeDocument/2006/relationships/comments" Target="../comments211.xml"/></Relationships>
</file>

<file path=xl/worksheets/_rels/sheet212.xml.rels><?xml version="1.0" encoding="UTF-8" standalone="yes"?>
<Relationships xmlns="http://schemas.openxmlformats.org/package/2006/relationships"><Relationship Id="rId3" Type="http://schemas.openxmlformats.org/officeDocument/2006/relationships/drawing" Target="../drawings/drawing212.xml"/><Relationship Id="rId2" Type="http://schemas.openxmlformats.org/officeDocument/2006/relationships/printerSettings" Target="../printerSettings/printerSettings212.bin"/><Relationship Id="rId1" Type="http://schemas.openxmlformats.org/officeDocument/2006/relationships/hyperlink" Target="mailto:pedroantoniovillena1@gmail.com" TargetMode="External"/><Relationship Id="rId5" Type="http://schemas.openxmlformats.org/officeDocument/2006/relationships/comments" Target="../comments212.xml"/><Relationship Id="rId4" Type="http://schemas.openxmlformats.org/officeDocument/2006/relationships/vmlDrawing" Target="../drawings/vmlDrawing212.vml"/></Relationships>
</file>

<file path=xl/worksheets/_rels/sheet213.xml.rels><?xml version="1.0" encoding="UTF-8" standalone="yes"?>
<Relationships xmlns="http://schemas.openxmlformats.org/package/2006/relationships"><Relationship Id="rId3" Type="http://schemas.openxmlformats.org/officeDocument/2006/relationships/vmlDrawing" Target="../drawings/vmlDrawing213.vml"/><Relationship Id="rId2" Type="http://schemas.openxmlformats.org/officeDocument/2006/relationships/drawing" Target="../drawings/drawing213.xml"/><Relationship Id="rId1" Type="http://schemas.openxmlformats.org/officeDocument/2006/relationships/printerSettings" Target="../printerSettings/printerSettings213.bin"/><Relationship Id="rId4" Type="http://schemas.openxmlformats.org/officeDocument/2006/relationships/comments" Target="../comments213.xml"/></Relationships>
</file>

<file path=xl/worksheets/_rels/sheet214.xml.rels><?xml version="1.0" encoding="UTF-8" standalone="yes"?>
<Relationships xmlns="http://schemas.openxmlformats.org/package/2006/relationships"><Relationship Id="rId3" Type="http://schemas.openxmlformats.org/officeDocument/2006/relationships/vmlDrawing" Target="../drawings/vmlDrawing214.vml"/><Relationship Id="rId2" Type="http://schemas.openxmlformats.org/officeDocument/2006/relationships/drawing" Target="../drawings/drawing214.xml"/><Relationship Id="rId1" Type="http://schemas.openxmlformats.org/officeDocument/2006/relationships/printerSettings" Target="../printerSettings/printerSettings214.bin"/><Relationship Id="rId4" Type="http://schemas.openxmlformats.org/officeDocument/2006/relationships/comments" Target="../comments214.xml"/></Relationships>
</file>

<file path=xl/worksheets/_rels/sheet215.xml.rels><?xml version="1.0" encoding="UTF-8" standalone="yes"?>
<Relationships xmlns="http://schemas.openxmlformats.org/package/2006/relationships"><Relationship Id="rId3" Type="http://schemas.openxmlformats.org/officeDocument/2006/relationships/vmlDrawing" Target="../drawings/vmlDrawing215.vml"/><Relationship Id="rId2" Type="http://schemas.openxmlformats.org/officeDocument/2006/relationships/drawing" Target="../drawings/drawing215.xml"/><Relationship Id="rId1" Type="http://schemas.openxmlformats.org/officeDocument/2006/relationships/printerSettings" Target="../printerSettings/printerSettings215.bin"/><Relationship Id="rId4" Type="http://schemas.openxmlformats.org/officeDocument/2006/relationships/comments" Target="../comments215.xml"/></Relationships>
</file>

<file path=xl/worksheets/_rels/sheet216.xml.rels><?xml version="1.0" encoding="UTF-8" standalone="yes"?>
<Relationships xmlns="http://schemas.openxmlformats.org/package/2006/relationships"><Relationship Id="rId3" Type="http://schemas.openxmlformats.org/officeDocument/2006/relationships/vmlDrawing" Target="../drawings/vmlDrawing216.vml"/><Relationship Id="rId2" Type="http://schemas.openxmlformats.org/officeDocument/2006/relationships/drawing" Target="../drawings/drawing216.xml"/><Relationship Id="rId1" Type="http://schemas.openxmlformats.org/officeDocument/2006/relationships/printerSettings" Target="../printerSettings/printerSettings216.bin"/><Relationship Id="rId4" Type="http://schemas.openxmlformats.org/officeDocument/2006/relationships/comments" Target="../comments216.xml"/></Relationships>
</file>

<file path=xl/worksheets/_rels/sheet217.xml.rels><?xml version="1.0" encoding="UTF-8" standalone="yes"?>
<Relationships xmlns="http://schemas.openxmlformats.org/package/2006/relationships"><Relationship Id="rId3" Type="http://schemas.openxmlformats.org/officeDocument/2006/relationships/vmlDrawing" Target="../drawings/vmlDrawing217.vml"/><Relationship Id="rId2" Type="http://schemas.openxmlformats.org/officeDocument/2006/relationships/drawing" Target="../drawings/drawing217.xml"/><Relationship Id="rId1" Type="http://schemas.openxmlformats.org/officeDocument/2006/relationships/printerSettings" Target="../printerSettings/printerSettings217.bin"/><Relationship Id="rId4" Type="http://schemas.openxmlformats.org/officeDocument/2006/relationships/comments" Target="../comments217.xml"/></Relationships>
</file>

<file path=xl/worksheets/_rels/sheet218.xml.rels><?xml version="1.0" encoding="UTF-8" standalone="yes"?>
<Relationships xmlns="http://schemas.openxmlformats.org/package/2006/relationships"><Relationship Id="rId3" Type="http://schemas.openxmlformats.org/officeDocument/2006/relationships/vmlDrawing" Target="../drawings/vmlDrawing218.vml"/><Relationship Id="rId2" Type="http://schemas.openxmlformats.org/officeDocument/2006/relationships/drawing" Target="../drawings/drawing218.xml"/><Relationship Id="rId1" Type="http://schemas.openxmlformats.org/officeDocument/2006/relationships/printerSettings" Target="../printerSettings/printerSettings218.bin"/><Relationship Id="rId4" Type="http://schemas.openxmlformats.org/officeDocument/2006/relationships/comments" Target="../comments218.xml"/></Relationships>
</file>

<file path=xl/worksheets/_rels/sheet219.xml.rels><?xml version="1.0" encoding="UTF-8" standalone="yes"?>
<Relationships xmlns="http://schemas.openxmlformats.org/package/2006/relationships"><Relationship Id="rId3" Type="http://schemas.openxmlformats.org/officeDocument/2006/relationships/vmlDrawing" Target="../drawings/vmlDrawing219.vml"/><Relationship Id="rId2" Type="http://schemas.openxmlformats.org/officeDocument/2006/relationships/drawing" Target="../drawings/drawing219.xml"/><Relationship Id="rId1" Type="http://schemas.openxmlformats.org/officeDocument/2006/relationships/printerSettings" Target="../printerSettings/printerSettings219.bin"/><Relationship Id="rId4" Type="http://schemas.openxmlformats.org/officeDocument/2006/relationships/comments" Target="../comments219.xml"/></Relationships>
</file>

<file path=xl/worksheets/_rels/sheet220.xml.rels><?xml version="1.0" encoding="UTF-8" standalone="yes"?>
<Relationships xmlns="http://schemas.openxmlformats.org/package/2006/relationships"><Relationship Id="rId3" Type="http://schemas.openxmlformats.org/officeDocument/2006/relationships/vmlDrawing" Target="../drawings/vmlDrawing220.vml"/><Relationship Id="rId2" Type="http://schemas.openxmlformats.org/officeDocument/2006/relationships/drawing" Target="../drawings/drawing220.xml"/><Relationship Id="rId1" Type="http://schemas.openxmlformats.org/officeDocument/2006/relationships/printerSettings" Target="../printerSettings/printerSettings220.bin"/><Relationship Id="rId4" Type="http://schemas.openxmlformats.org/officeDocument/2006/relationships/comments" Target="../comments220.xml"/></Relationships>
</file>

<file path=xl/worksheets/_rels/sheet221.xml.rels><?xml version="1.0" encoding="UTF-8" standalone="yes"?>
<Relationships xmlns="http://schemas.openxmlformats.org/package/2006/relationships"><Relationship Id="rId3" Type="http://schemas.openxmlformats.org/officeDocument/2006/relationships/drawing" Target="../drawings/drawing221.xml"/><Relationship Id="rId2" Type="http://schemas.openxmlformats.org/officeDocument/2006/relationships/printerSettings" Target="../printerSettings/printerSettings221.bin"/><Relationship Id="rId1" Type="http://schemas.openxmlformats.org/officeDocument/2006/relationships/hyperlink" Target="mailto:jrosario@andrewstech.net" TargetMode="External"/><Relationship Id="rId5" Type="http://schemas.openxmlformats.org/officeDocument/2006/relationships/comments" Target="../comments221.xml"/><Relationship Id="rId4" Type="http://schemas.openxmlformats.org/officeDocument/2006/relationships/vmlDrawing" Target="../drawings/vmlDrawing221.vml"/></Relationships>
</file>

<file path=xl/worksheets/_rels/sheet222.xml.rels><?xml version="1.0" encoding="UTF-8" standalone="yes"?>
<Relationships xmlns="http://schemas.openxmlformats.org/package/2006/relationships"><Relationship Id="rId3" Type="http://schemas.openxmlformats.org/officeDocument/2006/relationships/vmlDrawing" Target="../drawings/vmlDrawing222.vml"/><Relationship Id="rId2" Type="http://schemas.openxmlformats.org/officeDocument/2006/relationships/drawing" Target="../drawings/drawing222.xml"/><Relationship Id="rId1" Type="http://schemas.openxmlformats.org/officeDocument/2006/relationships/printerSettings" Target="../printerSettings/printerSettings222.bin"/><Relationship Id="rId4" Type="http://schemas.openxmlformats.org/officeDocument/2006/relationships/comments" Target="../comments222.xml"/></Relationships>
</file>

<file path=xl/worksheets/_rels/sheet223.xml.rels><?xml version="1.0" encoding="UTF-8" standalone="yes"?>
<Relationships xmlns="http://schemas.openxmlformats.org/package/2006/relationships"><Relationship Id="rId3" Type="http://schemas.openxmlformats.org/officeDocument/2006/relationships/vmlDrawing" Target="../drawings/vmlDrawing223.vml"/><Relationship Id="rId2" Type="http://schemas.openxmlformats.org/officeDocument/2006/relationships/drawing" Target="../drawings/drawing223.xml"/><Relationship Id="rId1" Type="http://schemas.openxmlformats.org/officeDocument/2006/relationships/printerSettings" Target="../printerSettings/printerSettings223.bin"/><Relationship Id="rId4" Type="http://schemas.openxmlformats.org/officeDocument/2006/relationships/comments" Target="../comments223.xml"/></Relationships>
</file>

<file path=xl/worksheets/_rels/sheet224.xml.rels><?xml version="1.0" encoding="UTF-8" standalone="yes"?>
<Relationships xmlns="http://schemas.openxmlformats.org/package/2006/relationships"><Relationship Id="rId3" Type="http://schemas.openxmlformats.org/officeDocument/2006/relationships/vmlDrawing" Target="../drawings/vmlDrawing224.vml"/><Relationship Id="rId2" Type="http://schemas.openxmlformats.org/officeDocument/2006/relationships/drawing" Target="../drawings/drawing224.xml"/><Relationship Id="rId1" Type="http://schemas.openxmlformats.org/officeDocument/2006/relationships/printerSettings" Target="../printerSettings/printerSettings224.bin"/><Relationship Id="rId4" Type="http://schemas.openxmlformats.org/officeDocument/2006/relationships/comments" Target="../comments224.xml"/></Relationships>
</file>

<file path=xl/worksheets/_rels/sheet225.xml.rels><?xml version="1.0" encoding="UTF-8" standalone="yes"?>
<Relationships xmlns="http://schemas.openxmlformats.org/package/2006/relationships"><Relationship Id="rId3" Type="http://schemas.openxmlformats.org/officeDocument/2006/relationships/vmlDrawing" Target="../drawings/vmlDrawing225.vml"/><Relationship Id="rId2" Type="http://schemas.openxmlformats.org/officeDocument/2006/relationships/drawing" Target="../drawings/drawing225.xml"/><Relationship Id="rId1" Type="http://schemas.openxmlformats.org/officeDocument/2006/relationships/printerSettings" Target="../printerSettings/printerSettings225.bin"/><Relationship Id="rId4" Type="http://schemas.openxmlformats.org/officeDocument/2006/relationships/comments" Target="../comments225.xml"/></Relationships>
</file>

<file path=xl/worksheets/_rels/sheet226.xml.rels><?xml version="1.0" encoding="UTF-8" standalone="yes"?>
<Relationships xmlns="http://schemas.openxmlformats.org/package/2006/relationships"><Relationship Id="rId3" Type="http://schemas.openxmlformats.org/officeDocument/2006/relationships/vmlDrawing" Target="../drawings/vmlDrawing226.vml"/><Relationship Id="rId2" Type="http://schemas.openxmlformats.org/officeDocument/2006/relationships/drawing" Target="../drawings/drawing226.xml"/><Relationship Id="rId1" Type="http://schemas.openxmlformats.org/officeDocument/2006/relationships/printerSettings" Target="../printerSettings/printerSettings226.bin"/><Relationship Id="rId4" Type="http://schemas.openxmlformats.org/officeDocument/2006/relationships/comments" Target="../comments226.xml"/></Relationships>
</file>

<file path=xl/worksheets/_rels/sheet227.xml.rels><?xml version="1.0" encoding="UTF-8" standalone="yes"?>
<Relationships xmlns="http://schemas.openxmlformats.org/package/2006/relationships"><Relationship Id="rId3" Type="http://schemas.openxmlformats.org/officeDocument/2006/relationships/drawing" Target="../drawings/drawing227.xml"/><Relationship Id="rId2" Type="http://schemas.openxmlformats.org/officeDocument/2006/relationships/printerSettings" Target="../printerSettings/printerSettings227.bin"/><Relationship Id="rId1" Type="http://schemas.openxmlformats.org/officeDocument/2006/relationships/hyperlink" Target="mailto:hilarambiente@gmail.com" TargetMode="External"/><Relationship Id="rId5" Type="http://schemas.openxmlformats.org/officeDocument/2006/relationships/comments" Target="../comments227.xml"/><Relationship Id="rId4" Type="http://schemas.openxmlformats.org/officeDocument/2006/relationships/vmlDrawing" Target="../drawings/vmlDrawing227.vml"/></Relationships>
</file>

<file path=xl/worksheets/_rels/sheet228.xml.rels><?xml version="1.0" encoding="UTF-8" standalone="yes"?>
<Relationships xmlns="http://schemas.openxmlformats.org/package/2006/relationships"><Relationship Id="rId3" Type="http://schemas.openxmlformats.org/officeDocument/2006/relationships/drawing" Target="../drawings/drawing228.xml"/><Relationship Id="rId2" Type="http://schemas.openxmlformats.org/officeDocument/2006/relationships/printerSettings" Target="../printerSettings/printerSettings228.bin"/><Relationship Id="rId1" Type="http://schemas.openxmlformats.org/officeDocument/2006/relationships/hyperlink" Target="mailto:ventasdelsureste@hidromecanica.com.mx" TargetMode="External"/><Relationship Id="rId5" Type="http://schemas.openxmlformats.org/officeDocument/2006/relationships/comments" Target="../comments228.xml"/><Relationship Id="rId4" Type="http://schemas.openxmlformats.org/officeDocument/2006/relationships/vmlDrawing" Target="../drawings/vmlDrawing228.vml"/></Relationships>
</file>

<file path=xl/worksheets/_rels/sheet229.xml.rels><?xml version="1.0" encoding="UTF-8" standalone="yes"?>
<Relationships xmlns="http://schemas.openxmlformats.org/package/2006/relationships"><Relationship Id="rId3" Type="http://schemas.openxmlformats.org/officeDocument/2006/relationships/vmlDrawing" Target="../drawings/vmlDrawing229.vml"/><Relationship Id="rId2" Type="http://schemas.openxmlformats.org/officeDocument/2006/relationships/drawing" Target="../drawings/drawing229.xml"/><Relationship Id="rId1" Type="http://schemas.openxmlformats.org/officeDocument/2006/relationships/printerSettings" Target="../printerSettings/printerSettings229.bin"/><Relationship Id="rId4" Type="http://schemas.openxmlformats.org/officeDocument/2006/relationships/comments" Target="../comments229.xml"/></Relationships>
</file>

<file path=xl/worksheets/_rels/sheet230.xml.rels><?xml version="1.0" encoding="UTF-8" standalone="yes"?>
<Relationships xmlns="http://schemas.openxmlformats.org/package/2006/relationships"><Relationship Id="rId3" Type="http://schemas.openxmlformats.org/officeDocument/2006/relationships/vmlDrawing" Target="../drawings/vmlDrawing230.vml"/><Relationship Id="rId2" Type="http://schemas.openxmlformats.org/officeDocument/2006/relationships/drawing" Target="../drawings/drawing230.xml"/><Relationship Id="rId1" Type="http://schemas.openxmlformats.org/officeDocument/2006/relationships/printerSettings" Target="../printerSettings/printerSettings230.bin"/><Relationship Id="rId4" Type="http://schemas.openxmlformats.org/officeDocument/2006/relationships/comments" Target="../comments230.xml"/></Relationships>
</file>

<file path=xl/worksheets/_rels/sheet231.xml.rels><?xml version="1.0" encoding="UTF-8" standalone="yes"?>
<Relationships xmlns="http://schemas.openxmlformats.org/package/2006/relationships"><Relationship Id="rId3" Type="http://schemas.openxmlformats.org/officeDocument/2006/relationships/vmlDrawing" Target="../drawings/vmlDrawing231.vml"/><Relationship Id="rId2" Type="http://schemas.openxmlformats.org/officeDocument/2006/relationships/drawing" Target="../drawings/drawing231.xml"/><Relationship Id="rId1" Type="http://schemas.openxmlformats.org/officeDocument/2006/relationships/printerSettings" Target="../printerSettings/printerSettings231.bin"/><Relationship Id="rId4" Type="http://schemas.openxmlformats.org/officeDocument/2006/relationships/comments" Target="../comments231.xml"/></Relationships>
</file>

<file path=xl/worksheets/_rels/sheet232.xml.rels><?xml version="1.0" encoding="UTF-8" standalone="yes"?>
<Relationships xmlns="http://schemas.openxmlformats.org/package/2006/relationships"><Relationship Id="rId3" Type="http://schemas.openxmlformats.org/officeDocument/2006/relationships/vmlDrawing" Target="../drawings/vmlDrawing232.vml"/><Relationship Id="rId2" Type="http://schemas.openxmlformats.org/officeDocument/2006/relationships/drawing" Target="../drawings/drawing232.xml"/><Relationship Id="rId1" Type="http://schemas.openxmlformats.org/officeDocument/2006/relationships/printerSettings" Target="../printerSettings/printerSettings232.bin"/><Relationship Id="rId4" Type="http://schemas.openxmlformats.org/officeDocument/2006/relationships/comments" Target="../comments232.xml"/></Relationships>
</file>

<file path=xl/worksheets/_rels/sheet233.xml.rels><?xml version="1.0" encoding="UTF-8" standalone="yes"?>
<Relationships xmlns="http://schemas.openxmlformats.org/package/2006/relationships"><Relationship Id="rId3" Type="http://schemas.openxmlformats.org/officeDocument/2006/relationships/vmlDrawing" Target="../drawings/vmlDrawing233.vml"/><Relationship Id="rId2" Type="http://schemas.openxmlformats.org/officeDocument/2006/relationships/drawing" Target="../drawings/drawing233.xml"/><Relationship Id="rId1" Type="http://schemas.openxmlformats.org/officeDocument/2006/relationships/printerSettings" Target="../printerSettings/printerSettings233.bin"/><Relationship Id="rId4" Type="http://schemas.openxmlformats.org/officeDocument/2006/relationships/comments" Target="../comments233.xml"/></Relationships>
</file>

<file path=xl/worksheets/_rels/sheet234.xml.rels><?xml version="1.0" encoding="UTF-8" standalone="yes"?>
<Relationships xmlns="http://schemas.openxmlformats.org/package/2006/relationships"><Relationship Id="rId3" Type="http://schemas.openxmlformats.org/officeDocument/2006/relationships/vmlDrawing" Target="../drawings/vmlDrawing234.vml"/><Relationship Id="rId2" Type="http://schemas.openxmlformats.org/officeDocument/2006/relationships/drawing" Target="../drawings/drawing234.xml"/><Relationship Id="rId1" Type="http://schemas.openxmlformats.org/officeDocument/2006/relationships/printerSettings" Target="../printerSettings/printerSettings234.bin"/><Relationship Id="rId4" Type="http://schemas.openxmlformats.org/officeDocument/2006/relationships/comments" Target="../comments234.xml"/></Relationships>
</file>

<file path=xl/worksheets/_rels/sheet235.xml.rels><?xml version="1.0" encoding="UTF-8" standalone="yes"?>
<Relationships xmlns="http://schemas.openxmlformats.org/package/2006/relationships"><Relationship Id="rId3" Type="http://schemas.openxmlformats.org/officeDocument/2006/relationships/vmlDrawing" Target="../drawings/vmlDrawing235.vml"/><Relationship Id="rId2" Type="http://schemas.openxmlformats.org/officeDocument/2006/relationships/drawing" Target="../drawings/drawing235.xml"/><Relationship Id="rId1" Type="http://schemas.openxmlformats.org/officeDocument/2006/relationships/printerSettings" Target="../printerSettings/printerSettings235.bin"/><Relationship Id="rId4" Type="http://schemas.openxmlformats.org/officeDocument/2006/relationships/comments" Target="../comments235.xml"/></Relationships>
</file>

<file path=xl/worksheets/_rels/sheet236.xml.rels><?xml version="1.0" encoding="UTF-8" standalone="yes"?>
<Relationships xmlns="http://schemas.openxmlformats.org/package/2006/relationships"><Relationship Id="rId3" Type="http://schemas.openxmlformats.org/officeDocument/2006/relationships/vmlDrawing" Target="../drawings/vmlDrawing236.vml"/><Relationship Id="rId2" Type="http://schemas.openxmlformats.org/officeDocument/2006/relationships/drawing" Target="../drawings/drawing236.xml"/><Relationship Id="rId1" Type="http://schemas.openxmlformats.org/officeDocument/2006/relationships/printerSettings" Target="../printerSettings/printerSettings236.bin"/><Relationship Id="rId4" Type="http://schemas.openxmlformats.org/officeDocument/2006/relationships/comments" Target="../comments236.xml"/></Relationships>
</file>

<file path=xl/worksheets/_rels/sheet237.xml.rels><?xml version="1.0" encoding="UTF-8" standalone="yes"?>
<Relationships xmlns="http://schemas.openxmlformats.org/package/2006/relationships"><Relationship Id="rId3" Type="http://schemas.openxmlformats.org/officeDocument/2006/relationships/vmlDrawing" Target="../drawings/vmlDrawing237.vml"/><Relationship Id="rId2" Type="http://schemas.openxmlformats.org/officeDocument/2006/relationships/drawing" Target="../drawings/drawing237.xml"/><Relationship Id="rId1" Type="http://schemas.openxmlformats.org/officeDocument/2006/relationships/printerSettings" Target="../printerSettings/printerSettings237.bin"/><Relationship Id="rId4" Type="http://schemas.openxmlformats.org/officeDocument/2006/relationships/comments" Target="../comments237.xml"/></Relationships>
</file>

<file path=xl/worksheets/_rels/sheet238.xml.rels><?xml version="1.0" encoding="UTF-8" standalone="yes"?>
<Relationships xmlns="http://schemas.openxmlformats.org/package/2006/relationships"><Relationship Id="rId3" Type="http://schemas.openxmlformats.org/officeDocument/2006/relationships/vmlDrawing" Target="../drawings/vmlDrawing238.vml"/><Relationship Id="rId2" Type="http://schemas.openxmlformats.org/officeDocument/2006/relationships/drawing" Target="../drawings/drawing238.xml"/><Relationship Id="rId1" Type="http://schemas.openxmlformats.org/officeDocument/2006/relationships/printerSettings" Target="../printerSettings/printerSettings238.bin"/><Relationship Id="rId4" Type="http://schemas.openxmlformats.org/officeDocument/2006/relationships/comments" Target="../comments238.xml"/></Relationships>
</file>

<file path=xl/worksheets/_rels/sheet239.xml.rels><?xml version="1.0" encoding="UTF-8" standalone="yes"?>
<Relationships xmlns="http://schemas.openxmlformats.org/package/2006/relationships"><Relationship Id="rId3" Type="http://schemas.openxmlformats.org/officeDocument/2006/relationships/vmlDrawing" Target="../drawings/vmlDrawing239.vml"/><Relationship Id="rId2" Type="http://schemas.openxmlformats.org/officeDocument/2006/relationships/drawing" Target="../drawings/drawing239.xml"/><Relationship Id="rId1" Type="http://schemas.openxmlformats.org/officeDocument/2006/relationships/printerSettings" Target="../printerSettings/printerSettings239.bin"/><Relationship Id="rId4" Type="http://schemas.openxmlformats.org/officeDocument/2006/relationships/comments" Target="../comments239.xml"/></Relationships>
</file>

<file path=xl/worksheets/_rels/sheet240.xml.rels><?xml version="1.0" encoding="UTF-8" standalone="yes"?>
<Relationships xmlns="http://schemas.openxmlformats.org/package/2006/relationships"><Relationship Id="rId3" Type="http://schemas.openxmlformats.org/officeDocument/2006/relationships/vmlDrawing" Target="../drawings/vmlDrawing240.vml"/><Relationship Id="rId2" Type="http://schemas.openxmlformats.org/officeDocument/2006/relationships/drawing" Target="../drawings/drawing240.xml"/><Relationship Id="rId1" Type="http://schemas.openxmlformats.org/officeDocument/2006/relationships/printerSettings" Target="../printerSettings/printerSettings240.bin"/><Relationship Id="rId4" Type="http://schemas.openxmlformats.org/officeDocument/2006/relationships/comments" Target="../comments240.xml"/></Relationships>
</file>

<file path=xl/worksheets/_rels/sheet241.xml.rels><?xml version="1.0" encoding="UTF-8" standalone="yes"?>
<Relationships xmlns="http://schemas.openxmlformats.org/package/2006/relationships"><Relationship Id="rId3" Type="http://schemas.openxmlformats.org/officeDocument/2006/relationships/drawing" Target="../drawings/drawing241.xml"/><Relationship Id="rId2" Type="http://schemas.openxmlformats.org/officeDocument/2006/relationships/printerSettings" Target="../printerSettings/printerSettings241.bin"/><Relationship Id="rId1" Type="http://schemas.openxmlformats.org/officeDocument/2006/relationships/hyperlink" Target="mailto:christian.marquez@sommer.com.mx" TargetMode="External"/><Relationship Id="rId5" Type="http://schemas.openxmlformats.org/officeDocument/2006/relationships/comments" Target="../comments241.xml"/><Relationship Id="rId4" Type="http://schemas.openxmlformats.org/officeDocument/2006/relationships/vmlDrawing" Target="../drawings/vmlDrawing241.vml"/></Relationships>
</file>

<file path=xl/worksheets/_rels/sheet242.xml.rels><?xml version="1.0" encoding="UTF-8" standalone="yes"?>
<Relationships xmlns="http://schemas.openxmlformats.org/package/2006/relationships"><Relationship Id="rId3" Type="http://schemas.openxmlformats.org/officeDocument/2006/relationships/drawing" Target="../drawings/drawing242.xml"/><Relationship Id="rId2" Type="http://schemas.openxmlformats.org/officeDocument/2006/relationships/printerSettings" Target="../printerSettings/printerSettings242.bin"/><Relationship Id="rId1" Type="http://schemas.openxmlformats.org/officeDocument/2006/relationships/hyperlink" Target="mailto:luis@coeltabasco.com" TargetMode="External"/><Relationship Id="rId5" Type="http://schemas.openxmlformats.org/officeDocument/2006/relationships/comments" Target="../comments242.xml"/><Relationship Id="rId4" Type="http://schemas.openxmlformats.org/officeDocument/2006/relationships/vmlDrawing" Target="../drawings/vmlDrawing242.vml"/></Relationships>
</file>

<file path=xl/worksheets/_rels/sheet243.xml.rels><?xml version="1.0" encoding="UTF-8" standalone="yes"?>
<Relationships xmlns="http://schemas.openxmlformats.org/package/2006/relationships"><Relationship Id="rId3" Type="http://schemas.openxmlformats.org/officeDocument/2006/relationships/vmlDrawing" Target="../drawings/vmlDrawing243.vml"/><Relationship Id="rId2" Type="http://schemas.openxmlformats.org/officeDocument/2006/relationships/drawing" Target="../drawings/drawing243.xml"/><Relationship Id="rId1" Type="http://schemas.openxmlformats.org/officeDocument/2006/relationships/printerSettings" Target="../printerSettings/printerSettings243.bin"/><Relationship Id="rId4" Type="http://schemas.openxmlformats.org/officeDocument/2006/relationships/comments" Target="../comments243.xml"/></Relationships>
</file>

<file path=xl/worksheets/_rels/sheet244.xml.rels><?xml version="1.0" encoding="UTF-8" standalone="yes"?>
<Relationships xmlns="http://schemas.openxmlformats.org/package/2006/relationships"><Relationship Id="rId3" Type="http://schemas.openxmlformats.org/officeDocument/2006/relationships/vmlDrawing" Target="../drawings/vmlDrawing244.vml"/><Relationship Id="rId2" Type="http://schemas.openxmlformats.org/officeDocument/2006/relationships/drawing" Target="../drawings/drawing244.xml"/><Relationship Id="rId1" Type="http://schemas.openxmlformats.org/officeDocument/2006/relationships/printerSettings" Target="../printerSettings/printerSettings244.bin"/><Relationship Id="rId4" Type="http://schemas.openxmlformats.org/officeDocument/2006/relationships/comments" Target="../comments244.xml"/></Relationships>
</file>

<file path=xl/worksheets/_rels/sheet245.xml.rels><?xml version="1.0" encoding="UTF-8" standalone="yes"?>
<Relationships xmlns="http://schemas.openxmlformats.org/package/2006/relationships"><Relationship Id="rId3" Type="http://schemas.openxmlformats.org/officeDocument/2006/relationships/vmlDrawing" Target="../drawings/vmlDrawing245.vml"/><Relationship Id="rId2" Type="http://schemas.openxmlformats.org/officeDocument/2006/relationships/drawing" Target="../drawings/drawing245.xml"/><Relationship Id="rId1" Type="http://schemas.openxmlformats.org/officeDocument/2006/relationships/printerSettings" Target="../printerSettings/printerSettings245.bin"/><Relationship Id="rId4" Type="http://schemas.openxmlformats.org/officeDocument/2006/relationships/comments" Target="../comments245.xml"/></Relationships>
</file>

<file path=xl/worksheets/_rels/sheet246.xml.rels><?xml version="1.0" encoding="UTF-8" standalone="yes"?>
<Relationships xmlns="http://schemas.openxmlformats.org/package/2006/relationships"><Relationship Id="rId3" Type="http://schemas.openxmlformats.org/officeDocument/2006/relationships/drawing" Target="../drawings/drawing246.xml"/><Relationship Id="rId2" Type="http://schemas.openxmlformats.org/officeDocument/2006/relationships/printerSettings" Target="../printerSettings/printerSettings246.bin"/><Relationship Id="rId1" Type="http://schemas.openxmlformats.org/officeDocument/2006/relationships/hyperlink" Target="mailto:reyesizquierdocesar@gmail.com" TargetMode="External"/><Relationship Id="rId5" Type="http://schemas.openxmlformats.org/officeDocument/2006/relationships/comments" Target="../comments246.xml"/><Relationship Id="rId4" Type="http://schemas.openxmlformats.org/officeDocument/2006/relationships/vmlDrawing" Target="../drawings/vmlDrawing246.vml"/></Relationships>
</file>

<file path=xl/worksheets/_rels/sheet247.xml.rels><?xml version="1.0" encoding="UTF-8" standalone="yes"?>
<Relationships xmlns="http://schemas.openxmlformats.org/package/2006/relationships"><Relationship Id="rId3" Type="http://schemas.openxmlformats.org/officeDocument/2006/relationships/vmlDrawing" Target="../drawings/vmlDrawing247.vml"/><Relationship Id="rId2" Type="http://schemas.openxmlformats.org/officeDocument/2006/relationships/drawing" Target="../drawings/drawing247.xml"/><Relationship Id="rId1" Type="http://schemas.openxmlformats.org/officeDocument/2006/relationships/printerSettings" Target="../printerSettings/printerSettings247.bin"/><Relationship Id="rId4" Type="http://schemas.openxmlformats.org/officeDocument/2006/relationships/comments" Target="../comments247.xml"/></Relationships>
</file>

<file path=xl/worksheets/_rels/sheet248.xml.rels><?xml version="1.0" encoding="UTF-8" standalone="yes"?>
<Relationships xmlns="http://schemas.openxmlformats.org/package/2006/relationships"><Relationship Id="rId3" Type="http://schemas.openxmlformats.org/officeDocument/2006/relationships/drawing" Target="../drawings/drawing248.xml"/><Relationship Id="rId2" Type="http://schemas.openxmlformats.org/officeDocument/2006/relationships/printerSettings" Target="../printerSettings/printerSettings248.bin"/><Relationship Id="rId1" Type="http://schemas.openxmlformats.org/officeDocument/2006/relationships/hyperlink" Target="mailto:Beris8656@gmail.com" TargetMode="External"/><Relationship Id="rId5" Type="http://schemas.openxmlformats.org/officeDocument/2006/relationships/comments" Target="../comments248.xml"/><Relationship Id="rId4" Type="http://schemas.openxmlformats.org/officeDocument/2006/relationships/vmlDrawing" Target="../drawings/vmlDrawing248.vml"/></Relationships>
</file>

<file path=xl/worksheets/_rels/sheet249.xml.rels><?xml version="1.0" encoding="UTF-8" standalone="yes"?>
<Relationships xmlns="http://schemas.openxmlformats.org/package/2006/relationships"><Relationship Id="rId3" Type="http://schemas.openxmlformats.org/officeDocument/2006/relationships/drawing" Target="../drawings/drawing249.xml"/><Relationship Id="rId2" Type="http://schemas.openxmlformats.org/officeDocument/2006/relationships/printerSettings" Target="../printerSettings/printerSettings249.bin"/><Relationship Id="rId1" Type="http://schemas.openxmlformats.org/officeDocument/2006/relationships/hyperlink" Target="mailto:facturacion.hboleohidraulica@gmail.com" TargetMode="External"/><Relationship Id="rId5" Type="http://schemas.openxmlformats.org/officeDocument/2006/relationships/comments" Target="../comments249.xml"/><Relationship Id="rId4" Type="http://schemas.openxmlformats.org/officeDocument/2006/relationships/vmlDrawing" Target="../drawings/vmlDrawing249.vml"/></Relationships>
</file>

<file path=xl/worksheets/_rels/sheet250.xml.rels><?xml version="1.0" encoding="UTF-8" standalone="yes"?>
<Relationships xmlns="http://schemas.openxmlformats.org/package/2006/relationships"><Relationship Id="rId3" Type="http://schemas.openxmlformats.org/officeDocument/2006/relationships/vmlDrawing" Target="../drawings/vmlDrawing250.vml"/><Relationship Id="rId2" Type="http://schemas.openxmlformats.org/officeDocument/2006/relationships/drawing" Target="../drawings/drawing250.xml"/><Relationship Id="rId1" Type="http://schemas.openxmlformats.org/officeDocument/2006/relationships/printerSettings" Target="../printerSettings/printerSettings250.bin"/><Relationship Id="rId4" Type="http://schemas.openxmlformats.org/officeDocument/2006/relationships/comments" Target="../comments250.xml"/></Relationships>
</file>

<file path=xl/worksheets/_rels/sheet251.xml.rels><?xml version="1.0" encoding="UTF-8" standalone="yes"?>
<Relationships xmlns="http://schemas.openxmlformats.org/package/2006/relationships"><Relationship Id="rId3" Type="http://schemas.openxmlformats.org/officeDocument/2006/relationships/drawing" Target="../drawings/drawing251.xml"/><Relationship Id="rId2" Type="http://schemas.openxmlformats.org/officeDocument/2006/relationships/printerSettings" Target="../printerSettings/printerSettings251.bin"/><Relationship Id="rId1" Type="http://schemas.openxmlformats.org/officeDocument/2006/relationships/hyperlink" Target="mailto:rogeriocasto213@gmail.com" TargetMode="External"/><Relationship Id="rId5" Type="http://schemas.openxmlformats.org/officeDocument/2006/relationships/comments" Target="../comments251.xml"/><Relationship Id="rId4" Type="http://schemas.openxmlformats.org/officeDocument/2006/relationships/vmlDrawing" Target="../drawings/vmlDrawing251.vml"/></Relationships>
</file>

<file path=xl/worksheets/_rels/sheet252.xml.rels><?xml version="1.0" encoding="UTF-8" standalone="yes"?>
<Relationships xmlns="http://schemas.openxmlformats.org/package/2006/relationships"><Relationship Id="rId3" Type="http://schemas.openxmlformats.org/officeDocument/2006/relationships/drawing" Target="../drawings/drawing252.xml"/><Relationship Id="rId2" Type="http://schemas.openxmlformats.org/officeDocument/2006/relationships/printerSettings" Target="../printerSettings/printerSettings252.bin"/><Relationship Id="rId1" Type="http://schemas.openxmlformats.org/officeDocument/2006/relationships/hyperlink" Target="mailto:luis@coeltabasco.com" TargetMode="External"/><Relationship Id="rId5" Type="http://schemas.openxmlformats.org/officeDocument/2006/relationships/comments" Target="../comments252.xml"/><Relationship Id="rId4" Type="http://schemas.openxmlformats.org/officeDocument/2006/relationships/vmlDrawing" Target="../drawings/vmlDrawing252.vml"/></Relationships>
</file>

<file path=xl/worksheets/_rels/sheet253.xml.rels><?xml version="1.0" encoding="UTF-8" standalone="yes"?>
<Relationships xmlns="http://schemas.openxmlformats.org/package/2006/relationships"><Relationship Id="rId3" Type="http://schemas.openxmlformats.org/officeDocument/2006/relationships/vmlDrawing" Target="../drawings/vmlDrawing253.vml"/><Relationship Id="rId2" Type="http://schemas.openxmlformats.org/officeDocument/2006/relationships/drawing" Target="../drawings/drawing253.xml"/><Relationship Id="rId1" Type="http://schemas.openxmlformats.org/officeDocument/2006/relationships/printerSettings" Target="../printerSettings/printerSettings253.bin"/><Relationship Id="rId4" Type="http://schemas.openxmlformats.org/officeDocument/2006/relationships/comments" Target="../comments253.xml"/></Relationships>
</file>

<file path=xl/worksheets/_rels/sheet254.xml.rels><?xml version="1.0" encoding="UTF-8" standalone="yes"?>
<Relationships xmlns="http://schemas.openxmlformats.org/package/2006/relationships"><Relationship Id="rId3" Type="http://schemas.openxmlformats.org/officeDocument/2006/relationships/drawing" Target="../drawings/drawing254.xml"/><Relationship Id="rId2" Type="http://schemas.openxmlformats.org/officeDocument/2006/relationships/printerSettings" Target="../printerSettings/printerSettings254.bin"/><Relationship Id="rId1" Type="http://schemas.openxmlformats.org/officeDocument/2006/relationships/hyperlink" Target="mailto:ventasmontur@gmail.com" TargetMode="External"/><Relationship Id="rId5" Type="http://schemas.openxmlformats.org/officeDocument/2006/relationships/comments" Target="../comments254.xml"/><Relationship Id="rId4" Type="http://schemas.openxmlformats.org/officeDocument/2006/relationships/vmlDrawing" Target="../drawings/vmlDrawing254.vml"/></Relationships>
</file>

<file path=xl/worksheets/_rels/sheet255.xml.rels><?xml version="1.0" encoding="UTF-8" standalone="yes"?>
<Relationships xmlns="http://schemas.openxmlformats.org/package/2006/relationships"><Relationship Id="rId3" Type="http://schemas.openxmlformats.org/officeDocument/2006/relationships/drawing" Target="../drawings/drawing255.xml"/><Relationship Id="rId2" Type="http://schemas.openxmlformats.org/officeDocument/2006/relationships/printerSettings" Target="../printerSettings/printerSettings255.bin"/><Relationship Id="rId1" Type="http://schemas.openxmlformats.org/officeDocument/2006/relationships/hyperlink" Target="mailto:gestiondeproyectos@grupogibbor.com" TargetMode="External"/><Relationship Id="rId5" Type="http://schemas.openxmlformats.org/officeDocument/2006/relationships/comments" Target="../comments255.xml"/><Relationship Id="rId4" Type="http://schemas.openxmlformats.org/officeDocument/2006/relationships/vmlDrawing" Target="../drawings/vmlDrawing255.vml"/></Relationships>
</file>

<file path=xl/worksheets/_rels/sheet256.xml.rels><?xml version="1.0" encoding="UTF-8" standalone="yes"?>
<Relationships xmlns="http://schemas.openxmlformats.org/package/2006/relationships"><Relationship Id="rId3" Type="http://schemas.openxmlformats.org/officeDocument/2006/relationships/drawing" Target="../drawings/drawing256.xml"/><Relationship Id="rId2" Type="http://schemas.openxmlformats.org/officeDocument/2006/relationships/printerSettings" Target="../printerSettings/printerSettings256.bin"/><Relationship Id="rId1" Type="http://schemas.openxmlformats.org/officeDocument/2006/relationships/hyperlink" Target="mailto:reyesizquierdocesar@gmail.com" TargetMode="External"/><Relationship Id="rId5" Type="http://schemas.openxmlformats.org/officeDocument/2006/relationships/comments" Target="../comments256.xml"/><Relationship Id="rId4" Type="http://schemas.openxmlformats.org/officeDocument/2006/relationships/vmlDrawing" Target="../drawings/vmlDrawing256.vml"/></Relationships>
</file>

<file path=xl/worksheets/_rels/sheet257.xml.rels><?xml version="1.0" encoding="UTF-8" standalone="yes"?>
<Relationships xmlns="http://schemas.openxmlformats.org/package/2006/relationships"><Relationship Id="rId3" Type="http://schemas.openxmlformats.org/officeDocument/2006/relationships/drawing" Target="../drawings/drawing257.xml"/><Relationship Id="rId2" Type="http://schemas.openxmlformats.org/officeDocument/2006/relationships/printerSettings" Target="../printerSettings/printerSettings257.bin"/><Relationship Id="rId1" Type="http://schemas.openxmlformats.org/officeDocument/2006/relationships/hyperlink" Target="mailto:karinajuarez983@gmail.com" TargetMode="External"/><Relationship Id="rId5" Type="http://schemas.openxmlformats.org/officeDocument/2006/relationships/comments" Target="../comments257.xml"/><Relationship Id="rId4" Type="http://schemas.openxmlformats.org/officeDocument/2006/relationships/vmlDrawing" Target="../drawings/vmlDrawing257.vml"/></Relationships>
</file>

<file path=xl/worksheets/_rels/sheet258.xml.rels><?xml version="1.0" encoding="UTF-8" standalone="yes"?>
<Relationships xmlns="http://schemas.openxmlformats.org/package/2006/relationships"><Relationship Id="rId3" Type="http://schemas.openxmlformats.org/officeDocument/2006/relationships/vmlDrawing" Target="../drawings/vmlDrawing258.vml"/><Relationship Id="rId2" Type="http://schemas.openxmlformats.org/officeDocument/2006/relationships/drawing" Target="../drawings/drawing258.xml"/><Relationship Id="rId1" Type="http://schemas.openxmlformats.org/officeDocument/2006/relationships/printerSettings" Target="../printerSettings/printerSettings258.bin"/><Relationship Id="rId4" Type="http://schemas.openxmlformats.org/officeDocument/2006/relationships/comments" Target="../comments258.xml"/></Relationships>
</file>

<file path=xl/worksheets/_rels/sheet259.xml.rels><?xml version="1.0" encoding="UTF-8" standalone="yes"?>
<Relationships xmlns="http://schemas.openxmlformats.org/package/2006/relationships"><Relationship Id="rId3" Type="http://schemas.openxmlformats.org/officeDocument/2006/relationships/vmlDrawing" Target="../drawings/vmlDrawing259.vml"/><Relationship Id="rId2" Type="http://schemas.openxmlformats.org/officeDocument/2006/relationships/drawing" Target="../drawings/drawing259.xml"/><Relationship Id="rId1" Type="http://schemas.openxmlformats.org/officeDocument/2006/relationships/printerSettings" Target="../printerSettings/printerSettings259.bin"/><Relationship Id="rId4" Type="http://schemas.openxmlformats.org/officeDocument/2006/relationships/comments" Target="../comments259.xml"/></Relationships>
</file>

<file path=xl/worksheets/_rels/sheet260.xml.rels><?xml version="1.0" encoding="UTF-8" standalone="yes"?>
<Relationships xmlns="http://schemas.openxmlformats.org/package/2006/relationships"><Relationship Id="rId3" Type="http://schemas.openxmlformats.org/officeDocument/2006/relationships/vmlDrawing" Target="../drawings/vmlDrawing260.vml"/><Relationship Id="rId2" Type="http://schemas.openxmlformats.org/officeDocument/2006/relationships/drawing" Target="../drawings/drawing260.xml"/><Relationship Id="rId1" Type="http://schemas.openxmlformats.org/officeDocument/2006/relationships/printerSettings" Target="../printerSettings/printerSettings260.bin"/><Relationship Id="rId4" Type="http://schemas.openxmlformats.org/officeDocument/2006/relationships/comments" Target="../comments260.xml"/></Relationships>
</file>

<file path=xl/worksheets/_rels/sheet261.xml.rels><?xml version="1.0" encoding="UTF-8" standalone="yes"?>
<Relationships xmlns="http://schemas.openxmlformats.org/package/2006/relationships"><Relationship Id="rId3" Type="http://schemas.openxmlformats.org/officeDocument/2006/relationships/vmlDrawing" Target="../drawings/vmlDrawing261.vml"/><Relationship Id="rId2" Type="http://schemas.openxmlformats.org/officeDocument/2006/relationships/drawing" Target="../drawings/drawing261.xml"/><Relationship Id="rId1" Type="http://schemas.openxmlformats.org/officeDocument/2006/relationships/printerSettings" Target="../printerSettings/printerSettings261.bin"/><Relationship Id="rId4" Type="http://schemas.openxmlformats.org/officeDocument/2006/relationships/comments" Target="../comments261.xml"/></Relationships>
</file>

<file path=xl/worksheets/_rels/sheet262.xml.rels><?xml version="1.0" encoding="UTF-8" standalone="yes"?>
<Relationships xmlns="http://schemas.openxmlformats.org/package/2006/relationships"><Relationship Id="rId3" Type="http://schemas.openxmlformats.org/officeDocument/2006/relationships/vmlDrawing" Target="../drawings/vmlDrawing262.vml"/><Relationship Id="rId2" Type="http://schemas.openxmlformats.org/officeDocument/2006/relationships/drawing" Target="../drawings/drawing262.xml"/><Relationship Id="rId1" Type="http://schemas.openxmlformats.org/officeDocument/2006/relationships/printerSettings" Target="../printerSettings/printerSettings262.bin"/><Relationship Id="rId4" Type="http://schemas.openxmlformats.org/officeDocument/2006/relationships/comments" Target="../comments262.xml"/></Relationships>
</file>

<file path=xl/worksheets/_rels/sheet263.xml.rels><?xml version="1.0" encoding="UTF-8" standalone="yes"?>
<Relationships xmlns="http://schemas.openxmlformats.org/package/2006/relationships"><Relationship Id="rId3" Type="http://schemas.openxmlformats.org/officeDocument/2006/relationships/drawing" Target="../drawings/drawing263.xml"/><Relationship Id="rId2" Type="http://schemas.openxmlformats.org/officeDocument/2006/relationships/printerSettings" Target="../printerSettings/printerSettings263.bin"/><Relationship Id="rId1" Type="http://schemas.openxmlformats.org/officeDocument/2006/relationships/hyperlink" Target="mailto:jrosario@andrewstech.net" TargetMode="External"/><Relationship Id="rId5" Type="http://schemas.openxmlformats.org/officeDocument/2006/relationships/comments" Target="../comments263.xml"/><Relationship Id="rId4" Type="http://schemas.openxmlformats.org/officeDocument/2006/relationships/vmlDrawing" Target="../drawings/vmlDrawing263.vml"/></Relationships>
</file>

<file path=xl/worksheets/_rels/sheet264.xml.rels><?xml version="1.0" encoding="UTF-8" standalone="yes"?>
<Relationships xmlns="http://schemas.openxmlformats.org/package/2006/relationships"><Relationship Id="rId3" Type="http://schemas.openxmlformats.org/officeDocument/2006/relationships/vmlDrawing" Target="../drawings/vmlDrawing264.vml"/><Relationship Id="rId2" Type="http://schemas.openxmlformats.org/officeDocument/2006/relationships/drawing" Target="../drawings/drawing264.xml"/><Relationship Id="rId1" Type="http://schemas.openxmlformats.org/officeDocument/2006/relationships/printerSettings" Target="../printerSettings/printerSettings264.bin"/><Relationship Id="rId4" Type="http://schemas.openxmlformats.org/officeDocument/2006/relationships/comments" Target="../comments264.xml"/></Relationships>
</file>

<file path=xl/worksheets/_rels/sheet265.xml.rels><?xml version="1.0" encoding="UTF-8" standalone="yes"?>
<Relationships xmlns="http://schemas.openxmlformats.org/package/2006/relationships"><Relationship Id="rId3" Type="http://schemas.openxmlformats.org/officeDocument/2006/relationships/vmlDrawing" Target="../drawings/vmlDrawing265.vml"/><Relationship Id="rId2" Type="http://schemas.openxmlformats.org/officeDocument/2006/relationships/drawing" Target="../drawings/drawing265.xml"/><Relationship Id="rId1" Type="http://schemas.openxmlformats.org/officeDocument/2006/relationships/printerSettings" Target="../printerSettings/printerSettings265.bin"/><Relationship Id="rId4" Type="http://schemas.openxmlformats.org/officeDocument/2006/relationships/comments" Target="../comments265.xml"/></Relationships>
</file>

<file path=xl/worksheets/_rels/sheet266.xml.rels><?xml version="1.0" encoding="UTF-8" standalone="yes"?>
<Relationships xmlns="http://schemas.openxmlformats.org/package/2006/relationships"><Relationship Id="rId3" Type="http://schemas.openxmlformats.org/officeDocument/2006/relationships/drawing" Target="../drawings/drawing266.xml"/><Relationship Id="rId2" Type="http://schemas.openxmlformats.org/officeDocument/2006/relationships/printerSettings" Target="../printerSettings/printerSettings266.bin"/><Relationship Id="rId1" Type="http://schemas.openxmlformats.org/officeDocument/2006/relationships/hyperlink" Target="mailto:gestiondeproyectos@grupogibbor.com" TargetMode="External"/><Relationship Id="rId5" Type="http://schemas.openxmlformats.org/officeDocument/2006/relationships/comments" Target="../comments266.xml"/><Relationship Id="rId4" Type="http://schemas.openxmlformats.org/officeDocument/2006/relationships/vmlDrawing" Target="../drawings/vmlDrawing266.vml"/></Relationships>
</file>

<file path=xl/worksheets/_rels/sheet267.xml.rels><?xml version="1.0" encoding="UTF-8" standalone="yes"?>
<Relationships xmlns="http://schemas.openxmlformats.org/package/2006/relationships"><Relationship Id="rId3" Type="http://schemas.openxmlformats.org/officeDocument/2006/relationships/vmlDrawing" Target="../drawings/vmlDrawing267.vml"/><Relationship Id="rId2" Type="http://schemas.openxmlformats.org/officeDocument/2006/relationships/drawing" Target="../drawings/drawing267.xml"/><Relationship Id="rId1" Type="http://schemas.openxmlformats.org/officeDocument/2006/relationships/printerSettings" Target="../printerSettings/printerSettings267.bin"/><Relationship Id="rId4" Type="http://schemas.openxmlformats.org/officeDocument/2006/relationships/comments" Target="../comments267.xml"/></Relationships>
</file>

<file path=xl/worksheets/_rels/sheet268.xml.rels><?xml version="1.0" encoding="UTF-8" standalone="yes"?>
<Relationships xmlns="http://schemas.openxmlformats.org/package/2006/relationships"><Relationship Id="rId3" Type="http://schemas.openxmlformats.org/officeDocument/2006/relationships/vmlDrawing" Target="../drawings/vmlDrawing268.vml"/><Relationship Id="rId2" Type="http://schemas.openxmlformats.org/officeDocument/2006/relationships/drawing" Target="../drawings/drawing268.xml"/><Relationship Id="rId1" Type="http://schemas.openxmlformats.org/officeDocument/2006/relationships/printerSettings" Target="../printerSettings/printerSettings268.bin"/><Relationship Id="rId4" Type="http://schemas.openxmlformats.org/officeDocument/2006/relationships/comments" Target="../comments268.xml"/></Relationships>
</file>

<file path=xl/worksheets/_rels/sheet269.xml.rels><?xml version="1.0" encoding="UTF-8" standalone="yes"?>
<Relationships xmlns="http://schemas.openxmlformats.org/package/2006/relationships"><Relationship Id="rId3" Type="http://schemas.openxmlformats.org/officeDocument/2006/relationships/vmlDrawing" Target="../drawings/vmlDrawing269.vml"/><Relationship Id="rId2" Type="http://schemas.openxmlformats.org/officeDocument/2006/relationships/drawing" Target="../drawings/drawing269.xml"/><Relationship Id="rId1" Type="http://schemas.openxmlformats.org/officeDocument/2006/relationships/printerSettings" Target="../printerSettings/printerSettings269.bin"/><Relationship Id="rId4" Type="http://schemas.openxmlformats.org/officeDocument/2006/relationships/comments" Target="../comments269.xml"/></Relationships>
</file>

<file path=xl/worksheets/_rels/sheet270.xml.rels><?xml version="1.0" encoding="UTF-8" standalone="yes"?>
<Relationships xmlns="http://schemas.openxmlformats.org/package/2006/relationships"><Relationship Id="rId3" Type="http://schemas.openxmlformats.org/officeDocument/2006/relationships/vmlDrawing" Target="../drawings/vmlDrawing270.vml"/><Relationship Id="rId2" Type="http://schemas.openxmlformats.org/officeDocument/2006/relationships/drawing" Target="../drawings/drawing270.xml"/><Relationship Id="rId1" Type="http://schemas.openxmlformats.org/officeDocument/2006/relationships/printerSettings" Target="../printerSettings/printerSettings270.bin"/><Relationship Id="rId4" Type="http://schemas.openxmlformats.org/officeDocument/2006/relationships/comments" Target="../comments270.xml"/></Relationships>
</file>

<file path=xl/worksheets/_rels/sheet271.xml.rels><?xml version="1.0" encoding="UTF-8" standalone="yes"?>
<Relationships xmlns="http://schemas.openxmlformats.org/package/2006/relationships"><Relationship Id="rId3" Type="http://schemas.openxmlformats.org/officeDocument/2006/relationships/vmlDrawing" Target="../drawings/vmlDrawing271.vml"/><Relationship Id="rId2" Type="http://schemas.openxmlformats.org/officeDocument/2006/relationships/drawing" Target="../drawings/drawing271.xml"/><Relationship Id="rId1" Type="http://schemas.openxmlformats.org/officeDocument/2006/relationships/printerSettings" Target="../printerSettings/printerSettings271.bin"/><Relationship Id="rId4" Type="http://schemas.openxmlformats.org/officeDocument/2006/relationships/comments" Target="../comments271.xml"/></Relationships>
</file>

<file path=xl/worksheets/_rels/sheet272.xml.rels><?xml version="1.0" encoding="UTF-8" standalone="yes"?>
<Relationships xmlns="http://schemas.openxmlformats.org/package/2006/relationships"><Relationship Id="rId3" Type="http://schemas.openxmlformats.org/officeDocument/2006/relationships/vmlDrawing" Target="../drawings/vmlDrawing272.vml"/><Relationship Id="rId2" Type="http://schemas.openxmlformats.org/officeDocument/2006/relationships/drawing" Target="../drawings/drawing272.xml"/><Relationship Id="rId1" Type="http://schemas.openxmlformats.org/officeDocument/2006/relationships/printerSettings" Target="../printerSettings/printerSettings272.bin"/><Relationship Id="rId4" Type="http://schemas.openxmlformats.org/officeDocument/2006/relationships/comments" Target="../comments272.xml"/></Relationships>
</file>

<file path=xl/worksheets/_rels/sheet273.xml.rels><?xml version="1.0" encoding="UTF-8" standalone="yes"?>
<Relationships xmlns="http://schemas.openxmlformats.org/package/2006/relationships"><Relationship Id="rId3" Type="http://schemas.openxmlformats.org/officeDocument/2006/relationships/vmlDrawing" Target="../drawings/vmlDrawing273.vml"/><Relationship Id="rId2" Type="http://schemas.openxmlformats.org/officeDocument/2006/relationships/drawing" Target="../drawings/drawing273.xml"/><Relationship Id="rId1" Type="http://schemas.openxmlformats.org/officeDocument/2006/relationships/printerSettings" Target="../printerSettings/printerSettings273.bin"/><Relationship Id="rId4" Type="http://schemas.openxmlformats.org/officeDocument/2006/relationships/comments" Target="../comments273.xml"/></Relationships>
</file>

<file path=xl/worksheets/_rels/sheet274.xml.rels><?xml version="1.0" encoding="UTF-8" standalone="yes"?>
<Relationships xmlns="http://schemas.openxmlformats.org/package/2006/relationships"><Relationship Id="rId3" Type="http://schemas.openxmlformats.org/officeDocument/2006/relationships/vmlDrawing" Target="../drawings/vmlDrawing274.vml"/><Relationship Id="rId2" Type="http://schemas.openxmlformats.org/officeDocument/2006/relationships/drawing" Target="../drawings/drawing274.xml"/><Relationship Id="rId1" Type="http://schemas.openxmlformats.org/officeDocument/2006/relationships/printerSettings" Target="../printerSettings/printerSettings274.bin"/><Relationship Id="rId4" Type="http://schemas.openxmlformats.org/officeDocument/2006/relationships/comments" Target="../comments274.xml"/></Relationships>
</file>

<file path=xl/worksheets/_rels/sheet275.xml.rels><?xml version="1.0" encoding="UTF-8" standalone="yes"?>
<Relationships xmlns="http://schemas.openxmlformats.org/package/2006/relationships"><Relationship Id="rId3" Type="http://schemas.openxmlformats.org/officeDocument/2006/relationships/vmlDrawing" Target="../drawings/vmlDrawing275.vml"/><Relationship Id="rId2" Type="http://schemas.openxmlformats.org/officeDocument/2006/relationships/drawing" Target="../drawings/drawing275.xml"/><Relationship Id="rId1" Type="http://schemas.openxmlformats.org/officeDocument/2006/relationships/printerSettings" Target="../printerSettings/printerSettings275.bin"/><Relationship Id="rId4" Type="http://schemas.openxmlformats.org/officeDocument/2006/relationships/comments" Target="../comments275.xml"/></Relationships>
</file>

<file path=xl/worksheets/_rels/sheet276.xml.rels><?xml version="1.0" encoding="UTF-8" standalone="yes"?>
<Relationships xmlns="http://schemas.openxmlformats.org/package/2006/relationships"><Relationship Id="rId3" Type="http://schemas.openxmlformats.org/officeDocument/2006/relationships/vmlDrawing" Target="../drawings/vmlDrawing276.vml"/><Relationship Id="rId2" Type="http://schemas.openxmlformats.org/officeDocument/2006/relationships/drawing" Target="../drawings/drawing276.xml"/><Relationship Id="rId1" Type="http://schemas.openxmlformats.org/officeDocument/2006/relationships/printerSettings" Target="../printerSettings/printerSettings276.bin"/><Relationship Id="rId4" Type="http://schemas.openxmlformats.org/officeDocument/2006/relationships/comments" Target="../comments276.xml"/></Relationships>
</file>

<file path=xl/worksheets/_rels/sheet277.xml.rels><?xml version="1.0" encoding="UTF-8" standalone="yes"?>
<Relationships xmlns="http://schemas.openxmlformats.org/package/2006/relationships"><Relationship Id="rId3" Type="http://schemas.openxmlformats.org/officeDocument/2006/relationships/vmlDrawing" Target="../drawings/vmlDrawing277.vml"/><Relationship Id="rId2" Type="http://schemas.openxmlformats.org/officeDocument/2006/relationships/drawing" Target="../drawings/drawing277.xml"/><Relationship Id="rId1" Type="http://schemas.openxmlformats.org/officeDocument/2006/relationships/printerSettings" Target="../printerSettings/printerSettings277.bin"/><Relationship Id="rId4" Type="http://schemas.openxmlformats.org/officeDocument/2006/relationships/comments" Target="../comments277.xml"/></Relationships>
</file>

<file path=xl/worksheets/_rels/sheet278.xml.rels><?xml version="1.0" encoding="UTF-8" standalone="yes"?>
<Relationships xmlns="http://schemas.openxmlformats.org/package/2006/relationships"><Relationship Id="rId3" Type="http://schemas.openxmlformats.org/officeDocument/2006/relationships/vmlDrawing" Target="../drawings/vmlDrawing278.vml"/><Relationship Id="rId2" Type="http://schemas.openxmlformats.org/officeDocument/2006/relationships/drawing" Target="../drawings/drawing278.xml"/><Relationship Id="rId1" Type="http://schemas.openxmlformats.org/officeDocument/2006/relationships/printerSettings" Target="../printerSettings/printerSettings278.bin"/><Relationship Id="rId4" Type="http://schemas.openxmlformats.org/officeDocument/2006/relationships/comments" Target="../comments278.xml"/></Relationships>
</file>

<file path=xl/worksheets/_rels/sheet279.xml.rels><?xml version="1.0" encoding="UTF-8" standalone="yes"?>
<Relationships xmlns="http://schemas.openxmlformats.org/package/2006/relationships"><Relationship Id="rId3" Type="http://schemas.openxmlformats.org/officeDocument/2006/relationships/vmlDrawing" Target="../drawings/vmlDrawing279.vml"/><Relationship Id="rId2" Type="http://schemas.openxmlformats.org/officeDocument/2006/relationships/drawing" Target="../drawings/drawing279.xml"/><Relationship Id="rId1" Type="http://schemas.openxmlformats.org/officeDocument/2006/relationships/printerSettings" Target="../printerSettings/printerSettings279.bin"/><Relationship Id="rId4" Type="http://schemas.openxmlformats.org/officeDocument/2006/relationships/comments" Target="../comments279.xml"/></Relationships>
</file>

<file path=xl/worksheets/_rels/sheet280.xml.rels><?xml version="1.0" encoding="UTF-8" standalone="yes"?>
<Relationships xmlns="http://schemas.openxmlformats.org/package/2006/relationships"><Relationship Id="rId3" Type="http://schemas.openxmlformats.org/officeDocument/2006/relationships/vmlDrawing" Target="../drawings/vmlDrawing280.vml"/><Relationship Id="rId2" Type="http://schemas.openxmlformats.org/officeDocument/2006/relationships/drawing" Target="../drawings/drawing280.xml"/><Relationship Id="rId1" Type="http://schemas.openxmlformats.org/officeDocument/2006/relationships/printerSettings" Target="../printerSettings/printerSettings280.bin"/><Relationship Id="rId4" Type="http://schemas.openxmlformats.org/officeDocument/2006/relationships/comments" Target="../comments280.xml"/></Relationships>
</file>

<file path=xl/worksheets/_rels/sheet281.xml.rels><?xml version="1.0" encoding="UTF-8" standalone="yes"?>
<Relationships xmlns="http://schemas.openxmlformats.org/package/2006/relationships"><Relationship Id="rId3" Type="http://schemas.openxmlformats.org/officeDocument/2006/relationships/vmlDrawing" Target="../drawings/vmlDrawing281.vml"/><Relationship Id="rId2" Type="http://schemas.openxmlformats.org/officeDocument/2006/relationships/drawing" Target="../drawings/drawing281.xml"/><Relationship Id="rId1" Type="http://schemas.openxmlformats.org/officeDocument/2006/relationships/printerSettings" Target="../printerSettings/printerSettings281.bin"/><Relationship Id="rId4" Type="http://schemas.openxmlformats.org/officeDocument/2006/relationships/comments" Target="../comments281.xml"/></Relationships>
</file>

<file path=xl/worksheets/_rels/sheet282.xml.rels><?xml version="1.0" encoding="UTF-8" standalone="yes"?>
<Relationships xmlns="http://schemas.openxmlformats.org/package/2006/relationships"><Relationship Id="rId3" Type="http://schemas.openxmlformats.org/officeDocument/2006/relationships/vmlDrawing" Target="../drawings/vmlDrawing282.vml"/><Relationship Id="rId2" Type="http://schemas.openxmlformats.org/officeDocument/2006/relationships/drawing" Target="../drawings/drawing282.xml"/><Relationship Id="rId1" Type="http://schemas.openxmlformats.org/officeDocument/2006/relationships/printerSettings" Target="../printerSettings/printerSettings282.bin"/><Relationship Id="rId4" Type="http://schemas.openxmlformats.org/officeDocument/2006/relationships/comments" Target="../comments282.xml"/></Relationships>
</file>

<file path=xl/worksheets/_rels/sheet283.xml.rels><?xml version="1.0" encoding="UTF-8" standalone="yes"?>
<Relationships xmlns="http://schemas.openxmlformats.org/package/2006/relationships"><Relationship Id="rId3" Type="http://schemas.openxmlformats.org/officeDocument/2006/relationships/drawing" Target="../drawings/drawing283.xml"/><Relationship Id="rId2" Type="http://schemas.openxmlformats.org/officeDocument/2006/relationships/printerSettings" Target="../printerSettings/printerSettings283.bin"/><Relationship Id="rId1" Type="http://schemas.openxmlformats.org/officeDocument/2006/relationships/hyperlink" Target="mailto:gpsystemsconsulting@gmail.com" TargetMode="External"/><Relationship Id="rId5" Type="http://schemas.openxmlformats.org/officeDocument/2006/relationships/comments" Target="../comments283.xml"/><Relationship Id="rId4" Type="http://schemas.openxmlformats.org/officeDocument/2006/relationships/vmlDrawing" Target="../drawings/vmlDrawing283.vml"/></Relationships>
</file>

<file path=xl/worksheets/_rels/sheet284.xml.rels><?xml version="1.0" encoding="UTF-8" standalone="yes"?>
<Relationships xmlns="http://schemas.openxmlformats.org/package/2006/relationships"><Relationship Id="rId3" Type="http://schemas.openxmlformats.org/officeDocument/2006/relationships/vmlDrawing" Target="../drawings/vmlDrawing284.vml"/><Relationship Id="rId2" Type="http://schemas.openxmlformats.org/officeDocument/2006/relationships/drawing" Target="../drawings/drawing284.xml"/><Relationship Id="rId1" Type="http://schemas.openxmlformats.org/officeDocument/2006/relationships/printerSettings" Target="../printerSettings/printerSettings284.bin"/><Relationship Id="rId4" Type="http://schemas.openxmlformats.org/officeDocument/2006/relationships/comments" Target="../comments284.xml"/></Relationships>
</file>

<file path=xl/worksheets/_rels/sheet285.xml.rels><?xml version="1.0" encoding="UTF-8" standalone="yes"?>
<Relationships xmlns="http://schemas.openxmlformats.org/package/2006/relationships"><Relationship Id="rId3" Type="http://schemas.openxmlformats.org/officeDocument/2006/relationships/vmlDrawing" Target="../drawings/vmlDrawing285.vml"/><Relationship Id="rId2" Type="http://schemas.openxmlformats.org/officeDocument/2006/relationships/drawing" Target="../drawings/drawing285.xml"/><Relationship Id="rId1" Type="http://schemas.openxmlformats.org/officeDocument/2006/relationships/printerSettings" Target="../printerSettings/printerSettings285.bin"/><Relationship Id="rId4" Type="http://schemas.openxmlformats.org/officeDocument/2006/relationships/comments" Target="../comments285.xml"/></Relationships>
</file>

<file path=xl/worksheets/_rels/sheet286.xml.rels><?xml version="1.0" encoding="UTF-8" standalone="yes"?>
<Relationships xmlns="http://schemas.openxmlformats.org/package/2006/relationships"><Relationship Id="rId3" Type="http://schemas.openxmlformats.org/officeDocument/2006/relationships/vmlDrawing" Target="../drawings/vmlDrawing286.vml"/><Relationship Id="rId2" Type="http://schemas.openxmlformats.org/officeDocument/2006/relationships/drawing" Target="../drawings/drawing286.xml"/><Relationship Id="rId1" Type="http://schemas.openxmlformats.org/officeDocument/2006/relationships/printerSettings" Target="../printerSettings/printerSettings286.bin"/><Relationship Id="rId4" Type="http://schemas.openxmlformats.org/officeDocument/2006/relationships/comments" Target="../comments286.xml"/></Relationships>
</file>

<file path=xl/worksheets/_rels/sheet287.xml.rels><?xml version="1.0" encoding="UTF-8" standalone="yes"?>
<Relationships xmlns="http://schemas.openxmlformats.org/package/2006/relationships"><Relationship Id="rId3" Type="http://schemas.openxmlformats.org/officeDocument/2006/relationships/vmlDrawing" Target="../drawings/vmlDrawing287.vml"/><Relationship Id="rId2" Type="http://schemas.openxmlformats.org/officeDocument/2006/relationships/drawing" Target="../drawings/drawing287.xml"/><Relationship Id="rId1" Type="http://schemas.openxmlformats.org/officeDocument/2006/relationships/printerSettings" Target="../printerSettings/printerSettings287.bin"/><Relationship Id="rId4" Type="http://schemas.openxmlformats.org/officeDocument/2006/relationships/comments" Target="../comments287.xml"/></Relationships>
</file>

<file path=xl/worksheets/_rels/sheet288.xml.rels><?xml version="1.0" encoding="UTF-8" standalone="yes"?>
<Relationships xmlns="http://schemas.openxmlformats.org/package/2006/relationships"><Relationship Id="rId3" Type="http://schemas.openxmlformats.org/officeDocument/2006/relationships/drawing" Target="../drawings/drawing288.xml"/><Relationship Id="rId2" Type="http://schemas.openxmlformats.org/officeDocument/2006/relationships/printerSettings" Target="../printerSettings/printerSettings288.bin"/><Relationship Id="rId1" Type="http://schemas.openxmlformats.org/officeDocument/2006/relationships/hyperlink" Target="mailto:Beris8656@gmail.com" TargetMode="External"/><Relationship Id="rId5" Type="http://schemas.openxmlformats.org/officeDocument/2006/relationships/comments" Target="../comments288.xml"/><Relationship Id="rId4" Type="http://schemas.openxmlformats.org/officeDocument/2006/relationships/vmlDrawing" Target="../drawings/vmlDrawing288.vml"/></Relationships>
</file>

<file path=xl/worksheets/_rels/sheet289.xml.rels><?xml version="1.0" encoding="UTF-8" standalone="yes"?>
<Relationships xmlns="http://schemas.openxmlformats.org/package/2006/relationships"><Relationship Id="rId3" Type="http://schemas.openxmlformats.org/officeDocument/2006/relationships/vmlDrawing" Target="../drawings/vmlDrawing289.vml"/><Relationship Id="rId2" Type="http://schemas.openxmlformats.org/officeDocument/2006/relationships/drawing" Target="../drawings/drawing289.xml"/><Relationship Id="rId1" Type="http://schemas.openxmlformats.org/officeDocument/2006/relationships/printerSettings" Target="../printerSettings/printerSettings289.bin"/><Relationship Id="rId4" Type="http://schemas.openxmlformats.org/officeDocument/2006/relationships/comments" Target="../comments289.xml"/></Relationships>
</file>

<file path=xl/worksheets/_rels/sheet290.xml.rels><?xml version="1.0" encoding="UTF-8" standalone="yes"?>
<Relationships xmlns="http://schemas.openxmlformats.org/package/2006/relationships"><Relationship Id="rId3" Type="http://schemas.openxmlformats.org/officeDocument/2006/relationships/vmlDrawing" Target="../drawings/vmlDrawing290.vml"/><Relationship Id="rId2" Type="http://schemas.openxmlformats.org/officeDocument/2006/relationships/drawing" Target="../drawings/drawing290.xml"/><Relationship Id="rId1" Type="http://schemas.openxmlformats.org/officeDocument/2006/relationships/printerSettings" Target="../printerSettings/printerSettings290.bin"/><Relationship Id="rId4" Type="http://schemas.openxmlformats.org/officeDocument/2006/relationships/comments" Target="../comments290.xml"/></Relationships>
</file>

<file path=xl/worksheets/_rels/sheet291.xml.rels><?xml version="1.0" encoding="UTF-8" standalone="yes"?>
<Relationships xmlns="http://schemas.openxmlformats.org/package/2006/relationships"><Relationship Id="rId3" Type="http://schemas.openxmlformats.org/officeDocument/2006/relationships/vmlDrawing" Target="../drawings/vmlDrawing291.vml"/><Relationship Id="rId2" Type="http://schemas.openxmlformats.org/officeDocument/2006/relationships/drawing" Target="../drawings/drawing291.xml"/><Relationship Id="rId1" Type="http://schemas.openxmlformats.org/officeDocument/2006/relationships/printerSettings" Target="../printerSettings/printerSettings291.bin"/><Relationship Id="rId4" Type="http://schemas.openxmlformats.org/officeDocument/2006/relationships/comments" Target="../comments291.xml"/></Relationships>
</file>

<file path=xl/worksheets/_rels/sheet292.xml.rels><?xml version="1.0" encoding="UTF-8" standalone="yes"?>
<Relationships xmlns="http://schemas.openxmlformats.org/package/2006/relationships"><Relationship Id="rId3" Type="http://schemas.openxmlformats.org/officeDocument/2006/relationships/drawing" Target="../drawings/drawing292.xml"/><Relationship Id="rId2" Type="http://schemas.openxmlformats.org/officeDocument/2006/relationships/printerSettings" Target="../printerSettings/printerSettings292.bin"/><Relationship Id="rId1" Type="http://schemas.openxmlformats.org/officeDocument/2006/relationships/hyperlink" Target="mailto:jrosario@andrewstech.net" TargetMode="External"/><Relationship Id="rId5" Type="http://schemas.openxmlformats.org/officeDocument/2006/relationships/comments" Target="../comments292.xml"/><Relationship Id="rId4" Type="http://schemas.openxmlformats.org/officeDocument/2006/relationships/vmlDrawing" Target="../drawings/vmlDrawing292.vml"/></Relationships>
</file>

<file path=xl/worksheets/_rels/sheet293.xml.rels><?xml version="1.0" encoding="UTF-8" standalone="yes"?>
<Relationships xmlns="http://schemas.openxmlformats.org/package/2006/relationships"><Relationship Id="rId3" Type="http://schemas.openxmlformats.org/officeDocument/2006/relationships/vmlDrawing" Target="../drawings/vmlDrawing293.vml"/><Relationship Id="rId2" Type="http://schemas.openxmlformats.org/officeDocument/2006/relationships/drawing" Target="../drawings/drawing293.xml"/><Relationship Id="rId1" Type="http://schemas.openxmlformats.org/officeDocument/2006/relationships/printerSettings" Target="../printerSettings/printerSettings293.bin"/><Relationship Id="rId4" Type="http://schemas.openxmlformats.org/officeDocument/2006/relationships/comments" Target="../comments293.xml"/></Relationships>
</file>

<file path=xl/worksheets/_rels/sheet294.xml.rels><?xml version="1.0" encoding="UTF-8" standalone="yes"?>
<Relationships xmlns="http://schemas.openxmlformats.org/package/2006/relationships"><Relationship Id="rId3" Type="http://schemas.openxmlformats.org/officeDocument/2006/relationships/vmlDrawing" Target="../drawings/vmlDrawing294.vml"/><Relationship Id="rId2" Type="http://schemas.openxmlformats.org/officeDocument/2006/relationships/drawing" Target="../drawings/drawing294.xml"/><Relationship Id="rId1" Type="http://schemas.openxmlformats.org/officeDocument/2006/relationships/printerSettings" Target="../printerSettings/printerSettings294.bin"/><Relationship Id="rId4" Type="http://schemas.openxmlformats.org/officeDocument/2006/relationships/comments" Target="../comments294.xml"/></Relationships>
</file>

<file path=xl/worksheets/_rels/sheet295.xml.rels><?xml version="1.0" encoding="UTF-8" standalone="yes"?>
<Relationships xmlns="http://schemas.openxmlformats.org/package/2006/relationships"><Relationship Id="rId3" Type="http://schemas.openxmlformats.org/officeDocument/2006/relationships/vmlDrawing" Target="../drawings/vmlDrawing295.vml"/><Relationship Id="rId2" Type="http://schemas.openxmlformats.org/officeDocument/2006/relationships/drawing" Target="../drawings/drawing295.xml"/><Relationship Id="rId1" Type="http://schemas.openxmlformats.org/officeDocument/2006/relationships/printerSettings" Target="../printerSettings/printerSettings295.bin"/><Relationship Id="rId4" Type="http://schemas.openxmlformats.org/officeDocument/2006/relationships/comments" Target="../comments295.xml"/></Relationships>
</file>

<file path=xl/worksheets/_rels/sheet296.xml.rels><?xml version="1.0" encoding="UTF-8" standalone="yes"?>
<Relationships xmlns="http://schemas.openxmlformats.org/package/2006/relationships"><Relationship Id="rId3" Type="http://schemas.openxmlformats.org/officeDocument/2006/relationships/drawing" Target="../drawings/drawing296.xml"/><Relationship Id="rId2" Type="http://schemas.openxmlformats.org/officeDocument/2006/relationships/printerSettings" Target="../printerSettings/printerSettings296.bin"/><Relationship Id="rId1" Type="http://schemas.openxmlformats.org/officeDocument/2006/relationships/hyperlink" Target="mailto:ventasmontur@gmail.com" TargetMode="External"/><Relationship Id="rId5" Type="http://schemas.openxmlformats.org/officeDocument/2006/relationships/comments" Target="../comments296.xml"/><Relationship Id="rId4" Type="http://schemas.openxmlformats.org/officeDocument/2006/relationships/vmlDrawing" Target="../drawings/vmlDrawing296.vml"/></Relationships>
</file>

<file path=xl/worksheets/_rels/sheet297.xml.rels><?xml version="1.0" encoding="UTF-8" standalone="yes"?>
<Relationships xmlns="http://schemas.openxmlformats.org/package/2006/relationships"><Relationship Id="rId3" Type="http://schemas.openxmlformats.org/officeDocument/2006/relationships/vmlDrawing" Target="../drawings/vmlDrawing297.vml"/><Relationship Id="rId2" Type="http://schemas.openxmlformats.org/officeDocument/2006/relationships/drawing" Target="../drawings/drawing297.xml"/><Relationship Id="rId1" Type="http://schemas.openxmlformats.org/officeDocument/2006/relationships/printerSettings" Target="../printerSettings/printerSettings297.bin"/><Relationship Id="rId4" Type="http://schemas.openxmlformats.org/officeDocument/2006/relationships/comments" Target="../comments297.xml"/></Relationships>
</file>

<file path=xl/worksheets/_rels/sheet298.xml.rels><?xml version="1.0" encoding="UTF-8" standalone="yes"?>
<Relationships xmlns="http://schemas.openxmlformats.org/package/2006/relationships"><Relationship Id="rId3" Type="http://schemas.openxmlformats.org/officeDocument/2006/relationships/drawing" Target="../drawings/drawing298.xml"/><Relationship Id="rId2" Type="http://schemas.openxmlformats.org/officeDocument/2006/relationships/printerSettings" Target="../printerSettings/printerSettings298.bin"/><Relationship Id="rId1" Type="http://schemas.openxmlformats.org/officeDocument/2006/relationships/hyperlink" Target="mailto:facturacion.hboleohidraulica@gmail.com" TargetMode="External"/><Relationship Id="rId5" Type="http://schemas.openxmlformats.org/officeDocument/2006/relationships/comments" Target="../comments298.xml"/><Relationship Id="rId4" Type="http://schemas.openxmlformats.org/officeDocument/2006/relationships/vmlDrawing" Target="../drawings/vmlDrawing298.vml"/></Relationships>
</file>

<file path=xl/worksheets/_rels/sheet299.xml.rels><?xml version="1.0" encoding="UTF-8" standalone="yes"?>
<Relationships xmlns="http://schemas.openxmlformats.org/package/2006/relationships"><Relationship Id="rId3" Type="http://schemas.openxmlformats.org/officeDocument/2006/relationships/vmlDrawing" Target="../drawings/vmlDrawing299.vml"/><Relationship Id="rId2" Type="http://schemas.openxmlformats.org/officeDocument/2006/relationships/drawing" Target="../drawings/drawing299.xml"/><Relationship Id="rId1" Type="http://schemas.openxmlformats.org/officeDocument/2006/relationships/printerSettings" Target="../printerSettings/printerSettings299.bin"/><Relationship Id="rId4" Type="http://schemas.openxmlformats.org/officeDocument/2006/relationships/comments" Target="../comments299.xml"/></Relationships>
</file>

<file path=xl/worksheets/_rels/sheet300.xml.rels><?xml version="1.0" encoding="UTF-8" standalone="yes"?>
<Relationships xmlns="http://schemas.openxmlformats.org/package/2006/relationships"><Relationship Id="rId3" Type="http://schemas.openxmlformats.org/officeDocument/2006/relationships/vmlDrawing" Target="../drawings/vmlDrawing300.vml"/><Relationship Id="rId2" Type="http://schemas.openxmlformats.org/officeDocument/2006/relationships/drawing" Target="../drawings/drawing300.xml"/><Relationship Id="rId1" Type="http://schemas.openxmlformats.org/officeDocument/2006/relationships/printerSettings" Target="../printerSettings/printerSettings300.bin"/><Relationship Id="rId4" Type="http://schemas.openxmlformats.org/officeDocument/2006/relationships/comments" Target="../comments300.xml"/></Relationships>
</file>

<file path=xl/worksheets/_rels/sheet301.xml.rels><?xml version="1.0" encoding="UTF-8" standalone="yes"?>
<Relationships xmlns="http://schemas.openxmlformats.org/package/2006/relationships"><Relationship Id="rId3" Type="http://schemas.openxmlformats.org/officeDocument/2006/relationships/vmlDrawing" Target="../drawings/vmlDrawing301.vml"/><Relationship Id="rId2" Type="http://schemas.openxmlformats.org/officeDocument/2006/relationships/drawing" Target="../drawings/drawing301.xml"/><Relationship Id="rId1" Type="http://schemas.openxmlformats.org/officeDocument/2006/relationships/printerSettings" Target="../printerSettings/printerSettings301.bin"/><Relationship Id="rId4" Type="http://schemas.openxmlformats.org/officeDocument/2006/relationships/comments" Target="../comments301.xml"/></Relationships>
</file>

<file path=xl/worksheets/_rels/sheet302.xml.rels><?xml version="1.0" encoding="UTF-8" standalone="yes"?>
<Relationships xmlns="http://schemas.openxmlformats.org/package/2006/relationships"><Relationship Id="rId3" Type="http://schemas.openxmlformats.org/officeDocument/2006/relationships/vmlDrawing" Target="../drawings/vmlDrawing302.vml"/><Relationship Id="rId2" Type="http://schemas.openxmlformats.org/officeDocument/2006/relationships/drawing" Target="../drawings/drawing302.xml"/><Relationship Id="rId1" Type="http://schemas.openxmlformats.org/officeDocument/2006/relationships/printerSettings" Target="../printerSettings/printerSettings302.bin"/><Relationship Id="rId4" Type="http://schemas.openxmlformats.org/officeDocument/2006/relationships/comments" Target="../comments302.xml"/></Relationships>
</file>

<file path=xl/worksheets/_rels/sheet303.xml.rels><?xml version="1.0" encoding="UTF-8" standalone="yes"?>
<Relationships xmlns="http://schemas.openxmlformats.org/package/2006/relationships"><Relationship Id="rId3" Type="http://schemas.openxmlformats.org/officeDocument/2006/relationships/vmlDrawing" Target="../drawings/vmlDrawing303.vml"/><Relationship Id="rId2" Type="http://schemas.openxmlformats.org/officeDocument/2006/relationships/drawing" Target="../drawings/drawing303.xml"/><Relationship Id="rId1" Type="http://schemas.openxmlformats.org/officeDocument/2006/relationships/printerSettings" Target="../printerSettings/printerSettings303.bin"/><Relationship Id="rId4" Type="http://schemas.openxmlformats.org/officeDocument/2006/relationships/comments" Target="../comments303.xml"/></Relationships>
</file>

<file path=xl/worksheets/_rels/sheet304.xml.rels><?xml version="1.0" encoding="UTF-8" standalone="yes"?>
<Relationships xmlns="http://schemas.openxmlformats.org/package/2006/relationships"><Relationship Id="rId3" Type="http://schemas.openxmlformats.org/officeDocument/2006/relationships/vmlDrawing" Target="../drawings/vmlDrawing304.vml"/><Relationship Id="rId2" Type="http://schemas.openxmlformats.org/officeDocument/2006/relationships/drawing" Target="../drawings/drawing304.xml"/><Relationship Id="rId1" Type="http://schemas.openxmlformats.org/officeDocument/2006/relationships/printerSettings" Target="../printerSettings/printerSettings304.bin"/><Relationship Id="rId4" Type="http://schemas.openxmlformats.org/officeDocument/2006/relationships/comments" Target="../comments304.xml"/></Relationships>
</file>

<file path=xl/worksheets/_rels/sheet305.xml.rels><?xml version="1.0" encoding="UTF-8" standalone="yes"?>
<Relationships xmlns="http://schemas.openxmlformats.org/package/2006/relationships"><Relationship Id="rId3" Type="http://schemas.openxmlformats.org/officeDocument/2006/relationships/vmlDrawing" Target="../drawings/vmlDrawing305.vml"/><Relationship Id="rId2" Type="http://schemas.openxmlformats.org/officeDocument/2006/relationships/drawing" Target="../drawings/drawing305.xml"/><Relationship Id="rId1" Type="http://schemas.openxmlformats.org/officeDocument/2006/relationships/printerSettings" Target="../printerSettings/printerSettings305.bin"/><Relationship Id="rId4" Type="http://schemas.openxmlformats.org/officeDocument/2006/relationships/comments" Target="../comments305.xml"/></Relationships>
</file>

<file path=xl/worksheets/_rels/sheet306.xml.rels><?xml version="1.0" encoding="UTF-8" standalone="yes"?>
<Relationships xmlns="http://schemas.openxmlformats.org/package/2006/relationships"><Relationship Id="rId3" Type="http://schemas.openxmlformats.org/officeDocument/2006/relationships/vmlDrawing" Target="../drawings/vmlDrawing306.vml"/><Relationship Id="rId2" Type="http://schemas.openxmlformats.org/officeDocument/2006/relationships/drawing" Target="../drawings/drawing306.xml"/><Relationship Id="rId1" Type="http://schemas.openxmlformats.org/officeDocument/2006/relationships/printerSettings" Target="../printerSettings/printerSettings306.bin"/><Relationship Id="rId4" Type="http://schemas.openxmlformats.org/officeDocument/2006/relationships/comments" Target="../comments306.xml"/></Relationships>
</file>

<file path=xl/worksheets/_rels/sheet307.xml.rels><?xml version="1.0" encoding="UTF-8" standalone="yes"?>
<Relationships xmlns="http://schemas.openxmlformats.org/package/2006/relationships"><Relationship Id="rId3" Type="http://schemas.openxmlformats.org/officeDocument/2006/relationships/vmlDrawing" Target="../drawings/vmlDrawing307.vml"/><Relationship Id="rId2" Type="http://schemas.openxmlformats.org/officeDocument/2006/relationships/drawing" Target="../drawings/drawing307.xml"/><Relationship Id="rId1" Type="http://schemas.openxmlformats.org/officeDocument/2006/relationships/printerSettings" Target="../printerSettings/printerSettings307.bin"/><Relationship Id="rId4" Type="http://schemas.openxmlformats.org/officeDocument/2006/relationships/comments" Target="../comments307.xml"/></Relationships>
</file>

<file path=xl/worksheets/_rels/sheet308.xml.rels><?xml version="1.0" encoding="UTF-8" standalone="yes"?>
<Relationships xmlns="http://schemas.openxmlformats.org/package/2006/relationships"><Relationship Id="rId3" Type="http://schemas.openxmlformats.org/officeDocument/2006/relationships/vmlDrawing" Target="../drawings/vmlDrawing308.vml"/><Relationship Id="rId2" Type="http://schemas.openxmlformats.org/officeDocument/2006/relationships/drawing" Target="../drawings/drawing308.xml"/><Relationship Id="rId1" Type="http://schemas.openxmlformats.org/officeDocument/2006/relationships/printerSettings" Target="../printerSettings/printerSettings308.bin"/><Relationship Id="rId4" Type="http://schemas.openxmlformats.org/officeDocument/2006/relationships/comments" Target="../comments308.xml"/></Relationships>
</file>

<file path=xl/worksheets/_rels/sheet309.xml.rels><?xml version="1.0" encoding="UTF-8" standalone="yes"?>
<Relationships xmlns="http://schemas.openxmlformats.org/package/2006/relationships"><Relationship Id="rId3" Type="http://schemas.openxmlformats.org/officeDocument/2006/relationships/vmlDrawing" Target="../drawings/vmlDrawing309.vml"/><Relationship Id="rId2" Type="http://schemas.openxmlformats.org/officeDocument/2006/relationships/drawing" Target="../drawings/drawing309.xml"/><Relationship Id="rId1" Type="http://schemas.openxmlformats.org/officeDocument/2006/relationships/printerSettings" Target="../printerSettings/printerSettings309.bin"/><Relationship Id="rId4" Type="http://schemas.openxmlformats.org/officeDocument/2006/relationships/comments" Target="../comments309.xml"/></Relationships>
</file>

<file path=xl/worksheets/_rels/sheet310.xml.rels><?xml version="1.0" encoding="UTF-8" standalone="yes"?>
<Relationships xmlns="http://schemas.openxmlformats.org/package/2006/relationships"><Relationship Id="rId3" Type="http://schemas.openxmlformats.org/officeDocument/2006/relationships/vmlDrawing" Target="../drawings/vmlDrawing310.vml"/><Relationship Id="rId2" Type="http://schemas.openxmlformats.org/officeDocument/2006/relationships/drawing" Target="../drawings/drawing310.xml"/><Relationship Id="rId1" Type="http://schemas.openxmlformats.org/officeDocument/2006/relationships/printerSettings" Target="../printerSettings/printerSettings310.bin"/><Relationship Id="rId4" Type="http://schemas.openxmlformats.org/officeDocument/2006/relationships/comments" Target="../comments310.xml"/></Relationships>
</file>

<file path=xl/worksheets/_rels/sheet311.xml.rels><?xml version="1.0" encoding="UTF-8" standalone="yes"?>
<Relationships xmlns="http://schemas.openxmlformats.org/package/2006/relationships"><Relationship Id="rId3" Type="http://schemas.openxmlformats.org/officeDocument/2006/relationships/vmlDrawing" Target="../drawings/vmlDrawing311.vml"/><Relationship Id="rId2" Type="http://schemas.openxmlformats.org/officeDocument/2006/relationships/drawing" Target="../drawings/drawing311.xml"/><Relationship Id="rId1" Type="http://schemas.openxmlformats.org/officeDocument/2006/relationships/printerSettings" Target="../printerSettings/printerSettings311.bin"/><Relationship Id="rId4" Type="http://schemas.openxmlformats.org/officeDocument/2006/relationships/comments" Target="../comments311.xml"/></Relationships>
</file>

<file path=xl/worksheets/_rels/sheet312.xml.rels><?xml version="1.0" encoding="UTF-8" standalone="yes"?>
<Relationships xmlns="http://schemas.openxmlformats.org/package/2006/relationships"><Relationship Id="rId3" Type="http://schemas.openxmlformats.org/officeDocument/2006/relationships/vmlDrawing" Target="../drawings/vmlDrawing312.vml"/><Relationship Id="rId2" Type="http://schemas.openxmlformats.org/officeDocument/2006/relationships/drawing" Target="../drawings/drawing312.xml"/><Relationship Id="rId1" Type="http://schemas.openxmlformats.org/officeDocument/2006/relationships/printerSettings" Target="../printerSettings/printerSettings312.bin"/><Relationship Id="rId4" Type="http://schemas.openxmlformats.org/officeDocument/2006/relationships/comments" Target="../comments312.xml"/></Relationships>
</file>

<file path=xl/worksheets/_rels/sheet313.xml.rels><?xml version="1.0" encoding="UTF-8" standalone="yes"?>
<Relationships xmlns="http://schemas.openxmlformats.org/package/2006/relationships"><Relationship Id="rId3" Type="http://schemas.openxmlformats.org/officeDocument/2006/relationships/vmlDrawing" Target="../drawings/vmlDrawing313.vml"/><Relationship Id="rId2" Type="http://schemas.openxmlformats.org/officeDocument/2006/relationships/drawing" Target="../drawings/drawing313.xml"/><Relationship Id="rId1" Type="http://schemas.openxmlformats.org/officeDocument/2006/relationships/printerSettings" Target="../printerSettings/printerSettings313.bin"/><Relationship Id="rId4" Type="http://schemas.openxmlformats.org/officeDocument/2006/relationships/comments" Target="../comments313.xml"/></Relationships>
</file>

<file path=xl/worksheets/_rels/sheet314.xml.rels><?xml version="1.0" encoding="UTF-8" standalone="yes"?>
<Relationships xmlns="http://schemas.openxmlformats.org/package/2006/relationships"><Relationship Id="rId3" Type="http://schemas.openxmlformats.org/officeDocument/2006/relationships/drawing" Target="../drawings/drawing314.xml"/><Relationship Id="rId2" Type="http://schemas.openxmlformats.org/officeDocument/2006/relationships/printerSettings" Target="../printerSettings/printerSettings314.bin"/><Relationship Id="rId1" Type="http://schemas.openxmlformats.org/officeDocument/2006/relationships/hyperlink" Target="mailto:cuentasporcobrarvema@gmail.com" TargetMode="External"/><Relationship Id="rId5" Type="http://schemas.openxmlformats.org/officeDocument/2006/relationships/comments" Target="../comments314.xml"/><Relationship Id="rId4" Type="http://schemas.openxmlformats.org/officeDocument/2006/relationships/vmlDrawing" Target="../drawings/vmlDrawing314.vml"/></Relationships>
</file>

<file path=xl/worksheets/_rels/sheet315.xml.rels><?xml version="1.0" encoding="UTF-8" standalone="yes"?>
<Relationships xmlns="http://schemas.openxmlformats.org/package/2006/relationships"><Relationship Id="rId3" Type="http://schemas.openxmlformats.org/officeDocument/2006/relationships/vmlDrawing" Target="../drawings/vmlDrawing315.vml"/><Relationship Id="rId2" Type="http://schemas.openxmlformats.org/officeDocument/2006/relationships/drawing" Target="../drawings/drawing315.xml"/><Relationship Id="rId1" Type="http://schemas.openxmlformats.org/officeDocument/2006/relationships/printerSettings" Target="../printerSettings/printerSettings315.bin"/><Relationship Id="rId4" Type="http://schemas.openxmlformats.org/officeDocument/2006/relationships/comments" Target="../comments315.xml"/></Relationships>
</file>

<file path=xl/worksheets/_rels/sheet316.xml.rels><?xml version="1.0" encoding="UTF-8" standalone="yes"?>
<Relationships xmlns="http://schemas.openxmlformats.org/package/2006/relationships"><Relationship Id="rId3" Type="http://schemas.openxmlformats.org/officeDocument/2006/relationships/vmlDrawing" Target="../drawings/vmlDrawing316.vml"/><Relationship Id="rId2" Type="http://schemas.openxmlformats.org/officeDocument/2006/relationships/drawing" Target="../drawings/drawing316.xml"/><Relationship Id="rId1" Type="http://schemas.openxmlformats.org/officeDocument/2006/relationships/printerSettings" Target="../printerSettings/printerSettings316.bin"/><Relationship Id="rId4" Type="http://schemas.openxmlformats.org/officeDocument/2006/relationships/comments" Target="../comments316.xml"/></Relationships>
</file>

<file path=xl/worksheets/_rels/sheet317.xml.rels><?xml version="1.0" encoding="UTF-8" standalone="yes"?>
<Relationships xmlns="http://schemas.openxmlformats.org/package/2006/relationships"><Relationship Id="rId3" Type="http://schemas.openxmlformats.org/officeDocument/2006/relationships/vmlDrawing" Target="../drawings/vmlDrawing317.vml"/><Relationship Id="rId2" Type="http://schemas.openxmlformats.org/officeDocument/2006/relationships/drawing" Target="../drawings/drawing317.xml"/><Relationship Id="rId1" Type="http://schemas.openxmlformats.org/officeDocument/2006/relationships/printerSettings" Target="../printerSettings/printerSettings317.bin"/><Relationship Id="rId4" Type="http://schemas.openxmlformats.org/officeDocument/2006/relationships/comments" Target="../comments317.xml"/></Relationships>
</file>

<file path=xl/worksheets/_rels/sheet318.xml.rels><?xml version="1.0" encoding="UTF-8" standalone="yes"?>
<Relationships xmlns="http://schemas.openxmlformats.org/package/2006/relationships"><Relationship Id="rId3" Type="http://schemas.openxmlformats.org/officeDocument/2006/relationships/vmlDrawing" Target="../drawings/vmlDrawing318.vml"/><Relationship Id="rId2" Type="http://schemas.openxmlformats.org/officeDocument/2006/relationships/drawing" Target="../drawings/drawing318.xml"/><Relationship Id="rId1" Type="http://schemas.openxmlformats.org/officeDocument/2006/relationships/printerSettings" Target="../printerSettings/printerSettings318.bin"/><Relationship Id="rId4" Type="http://schemas.openxmlformats.org/officeDocument/2006/relationships/comments" Target="../comments318.xml"/></Relationships>
</file>

<file path=xl/worksheets/_rels/sheet319.xml.rels><?xml version="1.0" encoding="UTF-8" standalone="yes"?>
<Relationships xmlns="http://schemas.openxmlformats.org/package/2006/relationships"><Relationship Id="rId3" Type="http://schemas.openxmlformats.org/officeDocument/2006/relationships/vmlDrawing" Target="../drawings/vmlDrawing319.vml"/><Relationship Id="rId2" Type="http://schemas.openxmlformats.org/officeDocument/2006/relationships/drawing" Target="../drawings/drawing319.xml"/><Relationship Id="rId1" Type="http://schemas.openxmlformats.org/officeDocument/2006/relationships/printerSettings" Target="../printerSettings/printerSettings319.bin"/><Relationship Id="rId4" Type="http://schemas.openxmlformats.org/officeDocument/2006/relationships/comments" Target="../comments319.xml"/></Relationships>
</file>

<file path=xl/worksheets/_rels/sheet320.xml.rels><?xml version="1.0" encoding="UTF-8" standalone="yes"?>
<Relationships xmlns="http://schemas.openxmlformats.org/package/2006/relationships"><Relationship Id="rId3" Type="http://schemas.openxmlformats.org/officeDocument/2006/relationships/vmlDrawing" Target="../drawings/vmlDrawing320.vml"/><Relationship Id="rId2" Type="http://schemas.openxmlformats.org/officeDocument/2006/relationships/drawing" Target="../drawings/drawing320.xml"/><Relationship Id="rId1" Type="http://schemas.openxmlformats.org/officeDocument/2006/relationships/printerSettings" Target="../printerSettings/printerSettings320.bin"/><Relationship Id="rId4" Type="http://schemas.openxmlformats.org/officeDocument/2006/relationships/comments" Target="../comments320.xml"/></Relationships>
</file>

<file path=xl/worksheets/_rels/sheet321.xml.rels><?xml version="1.0" encoding="UTF-8" standalone="yes"?>
<Relationships xmlns="http://schemas.openxmlformats.org/package/2006/relationships"><Relationship Id="rId3" Type="http://schemas.openxmlformats.org/officeDocument/2006/relationships/vmlDrawing" Target="../drawings/vmlDrawing321.vml"/><Relationship Id="rId2" Type="http://schemas.openxmlformats.org/officeDocument/2006/relationships/drawing" Target="../drawings/drawing321.xml"/><Relationship Id="rId1" Type="http://schemas.openxmlformats.org/officeDocument/2006/relationships/printerSettings" Target="../printerSettings/printerSettings321.bin"/><Relationship Id="rId4" Type="http://schemas.openxmlformats.org/officeDocument/2006/relationships/comments" Target="../comments321.xml"/></Relationships>
</file>

<file path=xl/worksheets/_rels/sheet322.xml.rels><?xml version="1.0" encoding="UTF-8" standalone="yes"?>
<Relationships xmlns="http://schemas.openxmlformats.org/package/2006/relationships"><Relationship Id="rId3" Type="http://schemas.openxmlformats.org/officeDocument/2006/relationships/vmlDrawing" Target="../drawings/vmlDrawing322.vml"/><Relationship Id="rId2" Type="http://schemas.openxmlformats.org/officeDocument/2006/relationships/drawing" Target="../drawings/drawing322.xml"/><Relationship Id="rId1" Type="http://schemas.openxmlformats.org/officeDocument/2006/relationships/printerSettings" Target="../printerSettings/printerSettings322.bin"/><Relationship Id="rId4" Type="http://schemas.openxmlformats.org/officeDocument/2006/relationships/comments" Target="../comments322.xml"/></Relationships>
</file>

<file path=xl/worksheets/_rels/sheet323.xml.rels><?xml version="1.0" encoding="UTF-8" standalone="yes"?>
<Relationships xmlns="http://schemas.openxmlformats.org/package/2006/relationships"><Relationship Id="rId3" Type="http://schemas.openxmlformats.org/officeDocument/2006/relationships/vmlDrawing" Target="../drawings/vmlDrawing323.vml"/><Relationship Id="rId2" Type="http://schemas.openxmlformats.org/officeDocument/2006/relationships/drawing" Target="../drawings/drawing323.xml"/><Relationship Id="rId1" Type="http://schemas.openxmlformats.org/officeDocument/2006/relationships/printerSettings" Target="../printerSettings/printerSettings323.bin"/><Relationship Id="rId4" Type="http://schemas.openxmlformats.org/officeDocument/2006/relationships/comments" Target="../comments323.xml"/></Relationships>
</file>

<file path=xl/worksheets/_rels/sheet324.xml.rels><?xml version="1.0" encoding="UTF-8" standalone="yes"?>
<Relationships xmlns="http://schemas.openxmlformats.org/package/2006/relationships"><Relationship Id="rId3" Type="http://schemas.openxmlformats.org/officeDocument/2006/relationships/vmlDrawing" Target="../drawings/vmlDrawing324.vml"/><Relationship Id="rId2" Type="http://schemas.openxmlformats.org/officeDocument/2006/relationships/drawing" Target="../drawings/drawing324.xml"/><Relationship Id="rId1" Type="http://schemas.openxmlformats.org/officeDocument/2006/relationships/printerSettings" Target="../printerSettings/printerSettings324.bin"/><Relationship Id="rId4" Type="http://schemas.openxmlformats.org/officeDocument/2006/relationships/comments" Target="../comments324.xml"/></Relationships>
</file>

<file path=xl/worksheets/_rels/sheet325.xml.rels><?xml version="1.0" encoding="UTF-8" standalone="yes"?>
<Relationships xmlns="http://schemas.openxmlformats.org/package/2006/relationships"><Relationship Id="rId3" Type="http://schemas.openxmlformats.org/officeDocument/2006/relationships/drawing" Target="../drawings/drawing325.xml"/><Relationship Id="rId2" Type="http://schemas.openxmlformats.org/officeDocument/2006/relationships/printerSettings" Target="../printerSettings/printerSettings325.bin"/><Relationship Id="rId1" Type="http://schemas.openxmlformats.org/officeDocument/2006/relationships/hyperlink" Target="mailto:recepcion@satab.mx" TargetMode="External"/><Relationship Id="rId5" Type="http://schemas.openxmlformats.org/officeDocument/2006/relationships/comments" Target="../comments325.xml"/><Relationship Id="rId4" Type="http://schemas.openxmlformats.org/officeDocument/2006/relationships/vmlDrawing" Target="../drawings/vmlDrawing325.vml"/></Relationships>
</file>

<file path=xl/worksheets/_rels/sheet326.xml.rels><?xml version="1.0" encoding="UTF-8" standalone="yes"?>
<Relationships xmlns="http://schemas.openxmlformats.org/package/2006/relationships"><Relationship Id="rId3" Type="http://schemas.openxmlformats.org/officeDocument/2006/relationships/vmlDrawing" Target="../drawings/vmlDrawing326.vml"/><Relationship Id="rId2" Type="http://schemas.openxmlformats.org/officeDocument/2006/relationships/drawing" Target="../drawings/drawing326.xml"/><Relationship Id="rId1" Type="http://schemas.openxmlformats.org/officeDocument/2006/relationships/printerSettings" Target="../printerSettings/printerSettings326.bin"/><Relationship Id="rId4" Type="http://schemas.openxmlformats.org/officeDocument/2006/relationships/comments" Target="../comments326.xml"/></Relationships>
</file>

<file path=xl/worksheets/_rels/sheet327.xml.rels><?xml version="1.0" encoding="UTF-8" standalone="yes"?>
<Relationships xmlns="http://schemas.openxmlformats.org/package/2006/relationships"><Relationship Id="rId3" Type="http://schemas.openxmlformats.org/officeDocument/2006/relationships/vmlDrawing" Target="../drawings/vmlDrawing327.vml"/><Relationship Id="rId2" Type="http://schemas.openxmlformats.org/officeDocument/2006/relationships/drawing" Target="../drawings/drawing327.xml"/><Relationship Id="rId1" Type="http://schemas.openxmlformats.org/officeDocument/2006/relationships/printerSettings" Target="../printerSettings/printerSettings327.bin"/><Relationship Id="rId4" Type="http://schemas.openxmlformats.org/officeDocument/2006/relationships/comments" Target="../comments327.xml"/></Relationships>
</file>

<file path=xl/worksheets/_rels/sheet328.xml.rels><?xml version="1.0" encoding="UTF-8" standalone="yes"?>
<Relationships xmlns="http://schemas.openxmlformats.org/package/2006/relationships"><Relationship Id="rId3" Type="http://schemas.openxmlformats.org/officeDocument/2006/relationships/vmlDrawing" Target="../drawings/vmlDrawing328.vml"/><Relationship Id="rId2" Type="http://schemas.openxmlformats.org/officeDocument/2006/relationships/drawing" Target="../drawings/drawing328.xml"/><Relationship Id="rId1" Type="http://schemas.openxmlformats.org/officeDocument/2006/relationships/printerSettings" Target="../printerSettings/printerSettings328.bin"/><Relationship Id="rId4" Type="http://schemas.openxmlformats.org/officeDocument/2006/relationships/comments" Target="../comments328.xml"/></Relationships>
</file>

<file path=xl/worksheets/_rels/sheet329.xml.rels><?xml version="1.0" encoding="UTF-8" standalone="yes"?>
<Relationships xmlns="http://schemas.openxmlformats.org/package/2006/relationships"><Relationship Id="rId3" Type="http://schemas.openxmlformats.org/officeDocument/2006/relationships/drawing" Target="../drawings/drawing329.xml"/><Relationship Id="rId2" Type="http://schemas.openxmlformats.org/officeDocument/2006/relationships/printerSettings" Target="../printerSettings/printerSettings329.bin"/><Relationship Id="rId1" Type="http://schemas.openxmlformats.org/officeDocument/2006/relationships/hyperlink" Target="mailto:administracion@gruposimx.com" TargetMode="External"/><Relationship Id="rId5" Type="http://schemas.openxmlformats.org/officeDocument/2006/relationships/comments" Target="../comments329.xml"/><Relationship Id="rId4" Type="http://schemas.openxmlformats.org/officeDocument/2006/relationships/vmlDrawing" Target="../drawings/vmlDrawing329.vml"/></Relationships>
</file>

<file path=xl/worksheets/_rels/sheet330.xml.rels><?xml version="1.0" encoding="UTF-8" standalone="yes"?>
<Relationships xmlns="http://schemas.openxmlformats.org/package/2006/relationships"><Relationship Id="rId3" Type="http://schemas.openxmlformats.org/officeDocument/2006/relationships/drawing" Target="../drawings/drawing330.xml"/><Relationship Id="rId2" Type="http://schemas.openxmlformats.org/officeDocument/2006/relationships/printerSettings" Target="../printerSettings/printerSettings330.bin"/><Relationship Id="rId1" Type="http://schemas.openxmlformats.org/officeDocument/2006/relationships/hyperlink" Target="mailto:ventas@itcontrol.mx" TargetMode="External"/><Relationship Id="rId5" Type="http://schemas.openxmlformats.org/officeDocument/2006/relationships/comments" Target="../comments330.xml"/><Relationship Id="rId4" Type="http://schemas.openxmlformats.org/officeDocument/2006/relationships/vmlDrawing" Target="../drawings/vmlDrawing330.vml"/></Relationships>
</file>

<file path=xl/worksheets/_rels/sheet331.xml.rels><?xml version="1.0" encoding="UTF-8" standalone="yes"?>
<Relationships xmlns="http://schemas.openxmlformats.org/package/2006/relationships"><Relationship Id="rId3" Type="http://schemas.openxmlformats.org/officeDocument/2006/relationships/drawing" Target="../drawings/drawing331.xml"/><Relationship Id="rId2" Type="http://schemas.openxmlformats.org/officeDocument/2006/relationships/printerSettings" Target="../printerSettings/printerSettings331.bin"/><Relationship Id="rId1" Type="http://schemas.openxmlformats.org/officeDocument/2006/relationships/hyperlink" Target="mailto:admon.tabasco@quickshine.com.mx" TargetMode="External"/><Relationship Id="rId5" Type="http://schemas.openxmlformats.org/officeDocument/2006/relationships/comments" Target="../comments331.xml"/><Relationship Id="rId4" Type="http://schemas.openxmlformats.org/officeDocument/2006/relationships/vmlDrawing" Target="../drawings/vmlDrawing331.vml"/></Relationships>
</file>

<file path=xl/worksheets/_rels/sheet332.xml.rels><?xml version="1.0" encoding="UTF-8" standalone="yes"?>
<Relationships xmlns="http://schemas.openxmlformats.org/package/2006/relationships"><Relationship Id="rId3" Type="http://schemas.openxmlformats.org/officeDocument/2006/relationships/vmlDrawing" Target="../drawings/vmlDrawing332.vml"/><Relationship Id="rId2" Type="http://schemas.openxmlformats.org/officeDocument/2006/relationships/drawing" Target="../drawings/drawing332.xml"/><Relationship Id="rId1" Type="http://schemas.openxmlformats.org/officeDocument/2006/relationships/printerSettings" Target="../printerSettings/printerSettings332.bin"/><Relationship Id="rId4" Type="http://schemas.openxmlformats.org/officeDocument/2006/relationships/comments" Target="../comments332.xml"/></Relationships>
</file>

<file path=xl/worksheets/_rels/sheet333.xml.rels><?xml version="1.0" encoding="UTF-8" standalone="yes"?>
<Relationships xmlns="http://schemas.openxmlformats.org/package/2006/relationships"><Relationship Id="rId3" Type="http://schemas.openxmlformats.org/officeDocument/2006/relationships/vmlDrawing" Target="../drawings/vmlDrawing333.vml"/><Relationship Id="rId2" Type="http://schemas.openxmlformats.org/officeDocument/2006/relationships/drawing" Target="../drawings/drawing333.xml"/><Relationship Id="rId1" Type="http://schemas.openxmlformats.org/officeDocument/2006/relationships/printerSettings" Target="../printerSettings/printerSettings333.bin"/><Relationship Id="rId4" Type="http://schemas.openxmlformats.org/officeDocument/2006/relationships/comments" Target="../comments333.xml"/></Relationships>
</file>

<file path=xl/worksheets/_rels/sheet334.xml.rels><?xml version="1.0" encoding="UTF-8" standalone="yes"?>
<Relationships xmlns="http://schemas.openxmlformats.org/package/2006/relationships"><Relationship Id="rId3" Type="http://schemas.openxmlformats.org/officeDocument/2006/relationships/vmlDrawing" Target="../drawings/vmlDrawing334.vml"/><Relationship Id="rId2" Type="http://schemas.openxmlformats.org/officeDocument/2006/relationships/drawing" Target="../drawings/drawing334.xml"/><Relationship Id="rId1" Type="http://schemas.openxmlformats.org/officeDocument/2006/relationships/printerSettings" Target="../printerSettings/printerSettings334.bin"/><Relationship Id="rId4" Type="http://schemas.openxmlformats.org/officeDocument/2006/relationships/comments" Target="../comments334.xml"/></Relationships>
</file>

<file path=xl/worksheets/_rels/sheet335.xml.rels><?xml version="1.0" encoding="UTF-8" standalone="yes"?>
<Relationships xmlns="http://schemas.openxmlformats.org/package/2006/relationships"><Relationship Id="rId3" Type="http://schemas.openxmlformats.org/officeDocument/2006/relationships/vmlDrawing" Target="../drawings/vmlDrawing335.vml"/><Relationship Id="rId2" Type="http://schemas.openxmlformats.org/officeDocument/2006/relationships/drawing" Target="../drawings/drawing335.xml"/><Relationship Id="rId1" Type="http://schemas.openxmlformats.org/officeDocument/2006/relationships/printerSettings" Target="../printerSettings/printerSettings335.bin"/><Relationship Id="rId4" Type="http://schemas.openxmlformats.org/officeDocument/2006/relationships/comments" Target="../comments335.xml"/></Relationships>
</file>

<file path=xl/worksheets/_rels/sheet336.xml.rels><?xml version="1.0" encoding="UTF-8" standalone="yes"?>
<Relationships xmlns="http://schemas.openxmlformats.org/package/2006/relationships"><Relationship Id="rId3" Type="http://schemas.openxmlformats.org/officeDocument/2006/relationships/drawing" Target="../drawings/drawing336.xml"/><Relationship Id="rId2" Type="http://schemas.openxmlformats.org/officeDocument/2006/relationships/printerSettings" Target="../printerSettings/printerSettings336.bin"/><Relationship Id="rId1" Type="http://schemas.openxmlformats.org/officeDocument/2006/relationships/hyperlink" Target="mailto:jrosario@andrewstech.net" TargetMode="External"/><Relationship Id="rId5" Type="http://schemas.openxmlformats.org/officeDocument/2006/relationships/comments" Target="../comments336.xml"/><Relationship Id="rId4" Type="http://schemas.openxmlformats.org/officeDocument/2006/relationships/vmlDrawing" Target="../drawings/vmlDrawing336.vml"/></Relationships>
</file>

<file path=xl/worksheets/_rels/sheet337.xml.rels><?xml version="1.0" encoding="UTF-8" standalone="yes"?>
<Relationships xmlns="http://schemas.openxmlformats.org/package/2006/relationships"><Relationship Id="rId3" Type="http://schemas.openxmlformats.org/officeDocument/2006/relationships/vmlDrawing" Target="../drawings/vmlDrawing337.vml"/><Relationship Id="rId2" Type="http://schemas.openxmlformats.org/officeDocument/2006/relationships/drawing" Target="../drawings/drawing337.xml"/><Relationship Id="rId1" Type="http://schemas.openxmlformats.org/officeDocument/2006/relationships/printerSettings" Target="../printerSettings/printerSettings337.bin"/><Relationship Id="rId4" Type="http://schemas.openxmlformats.org/officeDocument/2006/relationships/comments" Target="../comments337.xml"/></Relationships>
</file>

<file path=xl/worksheets/_rels/sheet338.xml.rels><?xml version="1.0" encoding="UTF-8" standalone="yes"?>
<Relationships xmlns="http://schemas.openxmlformats.org/package/2006/relationships"><Relationship Id="rId3" Type="http://schemas.openxmlformats.org/officeDocument/2006/relationships/vmlDrawing" Target="../drawings/vmlDrawing338.vml"/><Relationship Id="rId2" Type="http://schemas.openxmlformats.org/officeDocument/2006/relationships/drawing" Target="../drawings/drawing338.xml"/><Relationship Id="rId1" Type="http://schemas.openxmlformats.org/officeDocument/2006/relationships/printerSettings" Target="../printerSettings/printerSettings338.bin"/><Relationship Id="rId4" Type="http://schemas.openxmlformats.org/officeDocument/2006/relationships/comments" Target="../comments338.xml"/></Relationships>
</file>

<file path=xl/worksheets/_rels/sheet339.xml.rels><?xml version="1.0" encoding="UTF-8" standalone="yes"?>
<Relationships xmlns="http://schemas.openxmlformats.org/package/2006/relationships"><Relationship Id="rId3" Type="http://schemas.openxmlformats.org/officeDocument/2006/relationships/vmlDrawing" Target="../drawings/vmlDrawing339.vml"/><Relationship Id="rId2" Type="http://schemas.openxmlformats.org/officeDocument/2006/relationships/drawing" Target="../drawings/drawing339.xml"/><Relationship Id="rId1" Type="http://schemas.openxmlformats.org/officeDocument/2006/relationships/printerSettings" Target="../printerSettings/printerSettings339.bin"/><Relationship Id="rId4" Type="http://schemas.openxmlformats.org/officeDocument/2006/relationships/comments" Target="../comments339.xml"/></Relationships>
</file>

<file path=xl/worksheets/_rels/sheet340.xml.rels><?xml version="1.0" encoding="UTF-8" standalone="yes"?>
<Relationships xmlns="http://schemas.openxmlformats.org/package/2006/relationships"><Relationship Id="rId3" Type="http://schemas.openxmlformats.org/officeDocument/2006/relationships/vmlDrawing" Target="../drawings/vmlDrawing340.vml"/><Relationship Id="rId2" Type="http://schemas.openxmlformats.org/officeDocument/2006/relationships/drawing" Target="../drawings/drawing340.xml"/><Relationship Id="rId1" Type="http://schemas.openxmlformats.org/officeDocument/2006/relationships/printerSettings" Target="../printerSettings/printerSettings340.bin"/><Relationship Id="rId4" Type="http://schemas.openxmlformats.org/officeDocument/2006/relationships/comments" Target="../comments340.xml"/></Relationships>
</file>

<file path=xl/worksheets/_rels/sheet341.xml.rels><?xml version="1.0" encoding="UTF-8" standalone="yes"?>
<Relationships xmlns="http://schemas.openxmlformats.org/package/2006/relationships"><Relationship Id="rId3" Type="http://schemas.openxmlformats.org/officeDocument/2006/relationships/vmlDrawing" Target="../drawings/vmlDrawing341.vml"/><Relationship Id="rId2" Type="http://schemas.openxmlformats.org/officeDocument/2006/relationships/drawing" Target="../drawings/drawing341.xml"/><Relationship Id="rId1" Type="http://schemas.openxmlformats.org/officeDocument/2006/relationships/printerSettings" Target="../printerSettings/printerSettings341.bin"/><Relationship Id="rId4" Type="http://schemas.openxmlformats.org/officeDocument/2006/relationships/comments" Target="../comments341.xml"/></Relationships>
</file>

<file path=xl/worksheets/_rels/sheet342.xml.rels><?xml version="1.0" encoding="UTF-8" standalone="yes"?>
<Relationships xmlns="http://schemas.openxmlformats.org/package/2006/relationships"><Relationship Id="rId3" Type="http://schemas.openxmlformats.org/officeDocument/2006/relationships/vmlDrawing" Target="../drawings/vmlDrawing342.vml"/><Relationship Id="rId2" Type="http://schemas.openxmlformats.org/officeDocument/2006/relationships/drawing" Target="../drawings/drawing342.xml"/><Relationship Id="rId1" Type="http://schemas.openxmlformats.org/officeDocument/2006/relationships/printerSettings" Target="../printerSettings/printerSettings342.bin"/><Relationship Id="rId4" Type="http://schemas.openxmlformats.org/officeDocument/2006/relationships/comments" Target="../comments342.xml"/></Relationships>
</file>

<file path=xl/worksheets/_rels/sheet343.xml.rels><?xml version="1.0" encoding="UTF-8" standalone="yes"?>
<Relationships xmlns="http://schemas.openxmlformats.org/package/2006/relationships"><Relationship Id="rId3" Type="http://schemas.openxmlformats.org/officeDocument/2006/relationships/vmlDrawing" Target="../drawings/vmlDrawing343.vml"/><Relationship Id="rId2" Type="http://schemas.openxmlformats.org/officeDocument/2006/relationships/drawing" Target="../drawings/drawing343.xml"/><Relationship Id="rId1" Type="http://schemas.openxmlformats.org/officeDocument/2006/relationships/printerSettings" Target="../printerSettings/printerSettings343.bin"/><Relationship Id="rId4" Type="http://schemas.openxmlformats.org/officeDocument/2006/relationships/comments" Target="../comments343.xml"/></Relationships>
</file>

<file path=xl/worksheets/_rels/sheet344.xml.rels><?xml version="1.0" encoding="UTF-8" standalone="yes"?>
<Relationships xmlns="http://schemas.openxmlformats.org/package/2006/relationships"><Relationship Id="rId3" Type="http://schemas.openxmlformats.org/officeDocument/2006/relationships/vmlDrawing" Target="../drawings/vmlDrawing344.vml"/><Relationship Id="rId2" Type="http://schemas.openxmlformats.org/officeDocument/2006/relationships/drawing" Target="../drawings/drawing344.xml"/><Relationship Id="rId1" Type="http://schemas.openxmlformats.org/officeDocument/2006/relationships/printerSettings" Target="../printerSettings/printerSettings344.bin"/><Relationship Id="rId4" Type="http://schemas.openxmlformats.org/officeDocument/2006/relationships/comments" Target="../comments344.xml"/></Relationships>
</file>

<file path=xl/worksheets/_rels/sheet345.xml.rels><?xml version="1.0" encoding="UTF-8" standalone="yes"?>
<Relationships xmlns="http://schemas.openxmlformats.org/package/2006/relationships"><Relationship Id="rId3" Type="http://schemas.openxmlformats.org/officeDocument/2006/relationships/vmlDrawing" Target="../drawings/vmlDrawing345.vml"/><Relationship Id="rId2" Type="http://schemas.openxmlformats.org/officeDocument/2006/relationships/drawing" Target="../drawings/drawing345.xml"/><Relationship Id="rId1" Type="http://schemas.openxmlformats.org/officeDocument/2006/relationships/printerSettings" Target="../printerSettings/printerSettings345.bin"/><Relationship Id="rId4" Type="http://schemas.openxmlformats.org/officeDocument/2006/relationships/comments" Target="../comments345.xml"/></Relationships>
</file>

<file path=xl/worksheets/_rels/sheet346.xml.rels><?xml version="1.0" encoding="UTF-8" standalone="yes"?>
<Relationships xmlns="http://schemas.openxmlformats.org/package/2006/relationships"><Relationship Id="rId3" Type="http://schemas.openxmlformats.org/officeDocument/2006/relationships/vmlDrawing" Target="../drawings/vmlDrawing346.vml"/><Relationship Id="rId2" Type="http://schemas.openxmlformats.org/officeDocument/2006/relationships/drawing" Target="../drawings/drawing346.xml"/><Relationship Id="rId1" Type="http://schemas.openxmlformats.org/officeDocument/2006/relationships/printerSettings" Target="../printerSettings/printerSettings346.bin"/><Relationship Id="rId4" Type="http://schemas.openxmlformats.org/officeDocument/2006/relationships/comments" Target="../comments346.xml"/></Relationships>
</file>

<file path=xl/worksheets/_rels/sheet347.xml.rels><?xml version="1.0" encoding="UTF-8" standalone="yes"?>
<Relationships xmlns="http://schemas.openxmlformats.org/package/2006/relationships"><Relationship Id="rId3" Type="http://schemas.openxmlformats.org/officeDocument/2006/relationships/vmlDrawing" Target="../drawings/vmlDrawing347.vml"/><Relationship Id="rId2" Type="http://schemas.openxmlformats.org/officeDocument/2006/relationships/drawing" Target="../drawings/drawing347.xml"/><Relationship Id="rId1" Type="http://schemas.openxmlformats.org/officeDocument/2006/relationships/printerSettings" Target="../printerSettings/printerSettings347.bin"/><Relationship Id="rId4" Type="http://schemas.openxmlformats.org/officeDocument/2006/relationships/comments" Target="../comments347.xml"/></Relationships>
</file>

<file path=xl/worksheets/_rels/sheet348.xml.rels><?xml version="1.0" encoding="UTF-8" standalone="yes"?>
<Relationships xmlns="http://schemas.openxmlformats.org/package/2006/relationships"><Relationship Id="rId3" Type="http://schemas.openxmlformats.org/officeDocument/2006/relationships/vmlDrawing" Target="../drawings/vmlDrawing348.vml"/><Relationship Id="rId2" Type="http://schemas.openxmlformats.org/officeDocument/2006/relationships/drawing" Target="../drawings/drawing348.xml"/><Relationship Id="rId1" Type="http://schemas.openxmlformats.org/officeDocument/2006/relationships/printerSettings" Target="../printerSettings/printerSettings348.bin"/><Relationship Id="rId4" Type="http://schemas.openxmlformats.org/officeDocument/2006/relationships/comments" Target="../comments348.xml"/></Relationships>
</file>

<file path=xl/worksheets/_rels/sheet349.xml.rels><?xml version="1.0" encoding="UTF-8" standalone="yes"?>
<Relationships xmlns="http://schemas.openxmlformats.org/package/2006/relationships"><Relationship Id="rId3" Type="http://schemas.openxmlformats.org/officeDocument/2006/relationships/vmlDrawing" Target="../drawings/vmlDrawing349.vml"/><Relationship Id="rId2" Type="http://schemas.openxmlformats.org/officeDocument/2006/relationships/drawing" Target="../drawings/drawing349.xml"/><Relationship Id="rId1" Type="http://schemas.openxmlformats.org/officeDocument/2006/relationships/printerSettings" Target="../printerSettings/printerSettings349.bin"/><Relationship Id="rId4" Type="http://schemas.openxmlformats.org/officeDocument/2006/relationships/comments" Target="../comments349.xml"/></Relationships>
</file>

<file path=xl/worksheets/_rels/sheet350.xml.rels><?xml version="1.0" encoding="UTF-8" standalone="yes"?>
<Relationships xmlns="http://schemas.openxmlformats.org/package/2006/relationships"><Relationship Id="rId3" Type="http://schemas.openxmlformats.org/officeDocument/2006/relationships/vmlDrawing" Target="../drawings/vmlDrawing350.vml"/><Relationship Id="rId2" Type="http://schemas.openxmlformats.org/officeDocument/2006/relationships/drawing" Target="../drawings/drawing350.xml"/><Relationship Id="rId1" Type="http://schemas.openxmlformats.org/officeDocument/2006/relationships/printerSettings" Target="../printerSettings/printerSettings350.bin"/><Relationship Id="rId4" Type="http://schemas.openxmlformats.org/officeDocument/2006/relationships/comments" Target="../comments350.xml"/></Relationships>
</file>

<file path=xl/worksheets/_rels/sheet351.xml.rels><?xml version="1.0" encoding="UTF-8" standalone="yes"?>
<Relationships xmlns="http://schemas.openxmlformats.org/package/2006/relationships"><Relationship Id="rId3" Type="http://schemas.openxmlformats.org/officeDocument/2006/relationships/vmlDrawing" Target="../drawings/vmlDrawing351.vml"/><Relationship Id="rId2" Type="http://schemas.openxmlformats.org/officeDocument/2006/relationships/drawing" Target="../drawings/drawing351.xml"/><Relationship Id="rId1" Type="http://schemas.openxmlformats.org/officeDocument/2006/relationships/printerSettings" Target="../printerSettings/printerSettings351.bin"/><Relationship Id="rId4" Type="http://schemas.openxmlformats.org/officeDocument/2006/relationships/comments" Target="../comments351.xml"/></Relationships>
</file>

<file path=xl/worksheets/_rels/sheet352.xml.rels><?xml version="1.0" encoding="UTF-8" standalone="yes"?>
<Relationships xmlns="http://schemas.openxmlformats.org/package/2006/relationships"><Relationship Id="rId3" Type="http://schemas.openxmlformats.org/officeDocument/2006/relationships/vmlDrawing" Target="../drawings/vmlDrawing352.vml"/><Relationship Id="rId2" Type="http://schemas.openxmlformats.org/officeDocument/2006/relationships/drawing" Target="../drawings/drawing352.xml"/><Relationship Id="rId1" Type="http://schemas.openxmlformats.org/officeDocument/2006/relationships/printerSettings" Target="../printerSettings/printerSettings352.bin"/><Relationship Id="rId4" Type="http://schemas.openxmlformats.org/officeDocument/2006/relationships/comments" Target="../comments352.xml"/></Relationships>
</file>

<file path=xl/worksheets/_rels/sheet353.xml.rels><?xml version="1.0" encoding="UTF-8" standalone="yes"?>
<Relationships xmlns="http://schemas.openxmlformats.org/package/2006/relationships"><Relationship Id="rId3" Type="http://schemas.openxmlformats.org/officeDocument/2006/relationships/vmlDrawing" Target="../drawings/vmlDrawing353.vml"/><Relationship Id="rId2" Type="http://schemas.openxmlformats.org/officeDocument/2006/relationships/drawing" Target="../drawings/drawing353.xml"/><Relationship Id="rId1" Type="http://schemas.openxmlformats.org/officeDocument/2006/relationships/printerSettings" Target="../printerSettings/printerSettings353.bin"/><Relationship Id="rId4" Type="http://schemas.openxmlformats.org/officeDocument/2006/relationships/comments" Target="../comments353.xml"/></Relationships>
</file>

<file path=xl/worksheets/_rels/sheet354.xml.rels><?xml version="1.0" encoding="UTF-8" standalone="yes"?>
<Relationships xmlns="http://schemas.openxmlformats.org/package/2006/relationships"><Relationship Id="rId3" Type="http://schemas.openxmlformats.org/officeDocument/2006/relationships/vmlDrawing" Target="../drawings/vmlDrawing354.vml"/><Relationship Id="rId2" Type="http://schemas.openxmlformats.org/officeDocument/2006/relationships/drawing" Target="../drawings/drawing354.xml"/><Relationship Id="rId1" Type="http://schemas.openxmlformats.org/officeDocument/2006/relationships/printerSettings" Target="../printerSettings/printerSettings354.bin"/><Relationship Id="rId4" Type="http://schemas.openxmlformats.org/officeDocument/2006/relationships/comments" Target="../comments354.xml"/></Relationships>
</file>

<file path=xl/worksheets/_rels/sheet355.xml.rels><?xml version="1.0" encoding="UTF-8" standalone="yes"?>
<Relationships xmlns="http://schemas.openxmlformats.org/package/2006/relationships"><Relationship Id="rId3" Type="http://schemas.openxmlformats.org/officeDocument/2006/relationships/vmlDrawing" Target="../drawings/vmlDrawing355.vml"/><Relationship Id="rId2" Type="http://schemas.openxmlformats.org/officeDocument/2006/relationships/drawing" Target="../drawings/drawing355.xml"/><Relationship Id="rId1" Type="http://schemas.openxmlformats.org/officeDocument/2006/relationships/printerSettings" Target="../printerSettings/printerSettings355.bin"/><Relationship Id="rId4" Type="http://schemas.openxmlformats.org/officeDocument/2006/relationships/comments" Target="../comments355.xml"/></Relationships>
</file>

<file path=xl/worksheets/_rels/sheet356.xml.rels><?xml version="1.0" encoding="UTF-8" standalone="yes"?>
<Relationships xmlns="http://schemas.openxmlformats.org/package/2006/relationships"><Relationship Id="rId3" Type="http://schemas.openxmlformats.org/officeDocument/2006/relationships/drawing" Target="../drawings/drawing356.xml"/><Relationship Id="rId2" Type="http://schemas.openxmlformats.org/officeDocument/2006/relationships/printerSettings" Target="../printerSettings/printerSettings356.bin"/><Relationship Id="rId1" Type="http://schemas.openxmlformats.org/officeDocument/2006/relationships/hyperlink" Target="mailto:sandraluz@tubsco.com.mx" TargetMode="External"/><Relationship Id="rId5" Type="http://schemas.openxmlformats.org/officeDocument/2006/relationships/comments" Target="../comments356.xml"/><Relationship Id="rId4" Type="http://schemas.openxmlformats.org/officeDocument/2006/relationships/vmlDrawing" Target="../drawings/vmlDrawing356.vml"/></Relationships>
</file>

<file path=xl/worksheets/_rels/sheet357.xml.rels><?xml version="1.0" encoding="UTF-8" standalone="yes"?>
<Relationships xmlns="http://schemas.openxmlformats.org/package/2006/relationships"><Relationship Id="rId3" Type="http://schemas.openxmlformats.org/officeDocument/2006/relationships/drawing" Target="../drawings/drawing357.xml"/><Relationship Id="rId2" Type="http://schemas.openxmlformats.org/officeDocument/2006/relationships/printerSettings" Target="../printerSettings/printerSettings357.bin"/><Relationship Id="rId1" Type="http://schemas.openxmlformats.org/officeDocument/2006/relationships/hyperlink" Target="mailto:EIPSACOTIZACIONES1@GMAIL.COM" TargetMode="External"/><Relationship Id="rId5" Type="http://schemas.openxmlformats.org/officeDocument/2006/relationships/comments" Target="../comments357.xml"/><Relationship Id="rId4" Type="http://schemas.openxmlformats.org/officeDocument/2006/relationships/vmlDrawing" Target="../drawings/vmlDrawing357.vml"/></Relationships>
</file>

<file path=xl/worksheets/_rels/sheet358.xml.rels><?xml version="1.0" encoding="UTF-8" standalone="yes"?>
<Relationships xmlns="http://schemas.openxmlformats.org/package/2006/relationships"><Relationship Id="rId3" Type="http://schemas.openxmlformats.org/officeDocument/2006/relationships/drawing" Target="../drawings/drawing358.xml"/><Relationship Id="rId2" Type="http://schemas.openxmlformats.org/officeDocument/2006/relationships/printerSettings" Target="../printerSettings/printerSettings358.bin"/><Relationship Id="rId1" Type="http://schemas.openxmlformats.org/officeDocument/2006/relationships/hyperlink" Target="mailto:mfrias@andrewstech.net" TargetMode="External"/><Relationship Id="rId5" Type="http://schemas.openxmlformats.org/officeDocument/2006/relationships/comments" Target="../comments358.xml"/><Relationship Id="rId4" Type="http://schemas.openxmlformats.org/officeDocument/2006/relationships/vmlDrawing" Target="../drawings/vmlDrawing358.vml"/></Relationships>
</file>

<file path=xl/worksheets/_rels/sheet359.xml.rels><?xml version="1.0" encoding="UTF-8" standalone="yes"?>
<Relationships xmlns="http://schemas.openxmlformats.org/package/2006/relationships"><Relationship Id="rId3" Type="http://schemas.openxmlformats.org/officeDocument/2006/relationships/drawing" Target="../drawings/drawing359.xml"/><Relationship Id="rId2" Type="http://schemas.openxmlformats.org/officeDocument/2006/relationships/printerSettings" Target="../printerSettings/printerSettings359.bin"/><Relationship Id="rId1" Type="http://schemas.openxmlformats.org/officeDocument/2006/relationships/hyperlink" Target="mailto:soueilhe@live.com.mx" TargetMode="External"/><Relationship Id="rId5" Type="http://schemas.openxmlformats.org/officeDocument/2006/relationships/comments" Target="../comments359.xml"/><Relationship Id="rId4" Type="http://schemas.openxmlformats.org/officeDocument/2006/relationships/vmlDrawing" Target="../drawings/vmlDrawing359.vml"/></Relationships>
</file>

<file path=xl/worksheets/_rels/sheet360.xml.rels><?xml version="1.0" encoding="UTF-8" standalone="yes"?>
<Relationships xmlns="http://schemas.openxmlformats.org/package/2006/relationships"><Relationship Id="rId3" Type="http://schemas.openxmlformats.org/officeDocument/2006/relationships/drawing" Target="../drawings/drawing360.xml"/><Relationship Id="rId2" Type="http://schemas.openxmlformats.org/officeDocument/2006/relationships/printerSettings" Target="../printerSettings/printerSettings360.bin"/><Relationship Id="rId1" Type="http://schemas.openxmlformats.org/officeDocument/2006/relationships/hyperlink" Target="mailto:heber_1984@hotmail.com" TargetMode="External"/><Relationship Id="rId5" Type="http://schemas.openxmlformats.org/officeDocument/2006/relationships/comments" Target="../comments360.xml"/><Relationship Id="rId4" Type="http://schemas.openxmlformats.org/officeDocument/2006/relationships/vmlDrawing" Target="../drawings/vmlDrawing360.vml"/></Relationships>
</file>

<file path=xl/worksheets/_rels/sheet361.xml.rels><?xml version="1.0" encoding="UTF-8" standalone="yes"?>
<Relationships xmlns="http://schemas.openxmlformats.org/package/2006/relationships"><Relationship Id="rId3" Type="http://schemas.openxmlformats.org/officeDocument/2006/relationships/drawing" Target="../drawings/drawing361.xml"/><Relationship Id="rId2" Type="http://schemas.openxmlformats.org/officeDocument/2006/relationships/printerSettings" Target="../printerSettings/printerSettings361.bin"/><Relationship Id="rId1" Type="http://schemas.openxmlformats.org/officeDocument/2006/relationships/hyperlink" Target="mailto:emmanuel.prezas@sesuco.com" TargetMode="External"/><Relationship Id="rId5" Type="http://schemas.openxmlformats.org/officeDocument/2006/relationships/comments" Target="../comments361.xml"/><Relationship Id="rId4" Type="http://schemas.openxmlformats.org/officeDocument/2006/relationships/vmlDrawing" Target="../drawings/vmlDrawing361.vml"/></Relationships>
</file>

<file path=xl/worksheets/_rels/sheet362.xml.rels><?xml version="1.0" encoding="UTF-8" standalone="yes"?>
<Relationships xmlns="http://schemas.openxmlformats.org/package/2006/relationships"><Relationship Id="rId3" Type="http://schemas.openxmlformats.org/officeDocument/2006/relationships/drawing" Target="../drawings/drawing362.xml"/><Relationship Id="rId2" Type="http://schemas.openxmlformats.org/officeDocument/2006/relationships/printerSettings" Target="../printerSettings/printerSettings362.bin"/><Relationship Id="rId1" Type="http://schemas.openxmlformats.org/officeDocument/2006/relationships/hyperlink" Target="mailto:CREDITOVHSA@PROPAPEL.COM.MX" TargetMode="External"/><Relationship Id="rId5" Type="http://schemas.openxmlformats.org/officeDocument/2006/relationships/comments" Target="../comments362.xml"/><Relationship Id="rId4" Type="http://schemas.openxmlformats.org/officeDocument/2006/relationships/vmlDrawing" Target="../drawings/vmlDrawing362.vml"/></Relationships>
</file>

<file path=xl/worksheets/_rels/sheet363.xml.rels><?xml version="1.0" encoding="UTF-8" standalone="yes"?>
<Relationships xmlns="http://schemas.openxmlformats.org/package/2006/relationships"><Relationship Id="rId3" Type="http://schemas.openxmlformats.org/officeDocument/2006/relationships/drawing" Target="../drawings/drawing363.xml"/><Relationship Id="rId2" Type="http://schemas.openxmlformats.org/officeDocument/2006/relationships/printerSettings" Target="../printerSettings/printerSettings363.bin"/><Relationship Id="rId1" Type="http://schemas.openxmlformats.org/officeDocument/2006/relationships/hyperlink" Target="mailto:mapecomercializadora@hotmail.com" TargetMode="External"/><Relationship Id="rId5" Type="http://schemas.openxmlformats.org/officeDocument/2006/relationships/comments" Target="../comments363.xml"/><Relationship Id="rId4" Type="http://schemas.openxmlformats.org/officeDocument/2006/relationships/vmlDrawing" Target="../drawings/vmlDrawing363.vml"/></Relationships>
</file>

<file path=xl/worksheets/_rels/sheet364.xml.rels><?xml version="1.0" encoding="UTF-8" standalone="yes"?>
<Relationships xmlns="http://schemas.openxmlformats.org/package/2006/relationships"><Relationship Id="rId3" Type="http://schemas.openxmlformats.org/officeDocument/2006/relationships/drawing" Target="../drawings/drawing364.xml"/><Relationship Id="rId2" Type="http://schemas.openxmlformats.org/officeDocument/2006/relationships/printerSettings" Target="../printerSettings/printerSettings364.bin"/><Relationship Id="rId1" Type="http://schemas.openxmlformats.org/officeDocument/2006/relationships/hyperlink" Target="mailto:cuentasporcobrarvema@gmail.com" TargetMode="External"/><Relationship Id="rId5" Type="http://schemas.openxmlformats.org/officeDocument/2006/relationships/comments" Target="../comments364.xml"/><Relationship Id="rId4" Type="http://schemas.openxmlformats.org/officeDocument/2006/relationships/vmlDrawing" Target="../drawings/vmlDrawing364.vml"/></Relationships>
</file>

<file path=xl/worksheets/_rels/sheet365.xml.rels><?xml version="1.0" encoding="UTF-8" standalone="yes"?>
<Relationships xmlns="http://schemas.openxmlformats.org/package/2006/relationships"><Relationship Id="rId3" Type="http://schemas.openxmlformats.org/officeDocument/2006/relationships/drawing" Target="../drawings/drawing365.xml"/><Relationship Id="rId2" Type="http://schemas.openxmlformats.org/officeDocument/2006/relationships/printerSettings" Target="../printerSettings/printerSettings365.bin"/><Relationship Id="rId1" Type="http://schemas.openxmlformats.org/officeDocument/2006/relationships/hyperlink" Target="mailto:CREDITOVHSA@PROPAPEL.COM.MX" TargetMode="External"/><Relationship Id="rId5" Type="http://schemas.openxmlformats.org/officeDocument/2006/relationships/comments" Target="../comments365.xml"/><Relationship Id="rId4" Type="http://schemas.openxmlformats.org/officeDocument/2006/relationships/vmlDrawing" Target="../drawings/vmlDrawing365.vml"/></Relationships>
</file>

<file path=xl/worksheets/_rels/sheet366.xml.rels><?xml version="1.0" encoding="UTF-8" standalone="yes"?>
<Relationships xmlns="http://schemas.openxmlformats.org/package/2006/relationships"><Relationship Id="rId3" Type="http://schemas.openxmlformats.org/officeDocument/2006/relationships/drawing" Target="../drawings/drawing366.xml"/><Relationship Id="rId2" Type="http://schemas.openxmlformats.org/officeDocument/2006/relationships/printerSettings" Target="../printerSettings/printerSettings366.bin"/><Relationship Id="rId1" Type="http://schemas.openxmlformats.org/officeDocument/2006/relationships/hyperlink" Target="mailto:credito404@officedepot.com.mx" TargetMode="External"/><Relationship Id="rId5" Type="http://schemas.openxmlformats.org/officeDocument/2006/relationships/comments" Target="../comments366.xml"/><Relationship Id="rId4" Type="http://schemas.openxmlformats.org/officeDocument/2006/relationships/vmlDrawing" Target="../drawings/vmlDrawing366.vml"/></Relationships>
</file>

<file path=xl/worksheets/_rels/sheet367.xml.rels><?xml version="1.0" encoding="UTF-8" standalone="yes"?>
<Relationships xmlns="http://schemas.openxmlformats.org/package/2006/relationships"><Relationship Id="rId3" Type="http://schemas.openxmlformats.org/officeDocument/2006/relationships/vmlDrawing" Target="../drawings/vmlDrawing367.vml"/><Relationship Id="rId2" Type="http://schemas.openxmlformats.org/officeDocument/2006/relationships/drawing" Target="../drawings/drawing367.xml"/><Relationship Id="rId1" Type="http://schemas.openxmlformats.org/officeDocument/2006/relationships/printerSettings" Target="../printerSettings/printerSettings367.bin"/><Relationship Id="rId4" Type="http://schemas.openxmlformats.org/officeDocument/2006/relationships/comments" Target="../comments36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824C4-4B15-4E3C-BA90-7C818126598D}">
  <sheetPr codeName="Hoja180">
    <tabColor rgb="FFFF0000"/>
  </sheetPr>
  <dimension ref="A1:W40"/>
  <sheetViews>
    <sheetView topLeftCell="A26" zoomScaleNormal="100" workbookViewId="0">
      <selection activeCell="O9" sqref="O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t="s">
        <v>804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45627</v>
      </c>
      <c r="D9" s="101"/>
      <c r="E9" s="101"/>
      <c r="F9" s="7"/>
      <c r="H9" s="102">
        <v>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805</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67" t="s">
        <v>47</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45627</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622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8EF88-8A77-42D4-BFED-C7541C9EF208}">
  <sheetPr codeName="Hoja1">
    <tabColor rgb="FFFF0000"/>
  </sheetPr>
  <dimension ref="A1:W41"/>
  <sheetViews>
    <sheetView tabSelected="1" topLeftCell="A4" zoomScaleNormal="100" workbookViewId="0">
      <selection activeCell="H37" sqref="H37:L3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c r="D9" s="101"/>
      <c r="E9" s="101"/>
      <c r="F9" s="7"/>
      <c r="H9" s="102"/>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A1:C4"/>
    <mergeCell ref="C11:L11"/>
    <mergeCell ref="C12:L12"/>
    <mergeCell ref="C14:E14"/>
    <mergeCell ref="G14:L14"/>
    <mergeCell ref="D1:L3"/>
    <mergeCell ref="F4:G4"/>
    <mergeCell ref="H4:I4"/>
    <mergeCell ref="J4:K4"/>
    <mergeCell ref="C15:E15"/>
    <mergeCell ref="G15:L15"/>
    <mergeCell ref="J6:L6"/>
    <mergeCell ref="C8:E8"/>
    <mergeCell ref="H8:L8"/>
    <mergeCell ref="C9:E9"/>
    <mergeCell ref="H9:L9"/>
    <mergeCell ref="S24:W28"/>
    <mergeCell ref="C25:L26"/>
    <mergeCell ref="C28:E28"/>
    <mergeCell ref="G28:L28"/>
    <mergeCell ref="C32:F32"/>
    <mergeCell ref="H32:L32"/>
    <mergeCell ref="C29:E29"/>
    <mergeCell ref="G29:L29"/>
    <mergeCell ref="C24:L24"/>
    <mergeCell ref="B40:E40"/>
    <mergeCell ref="H33:L35"/>
    <mergeCell ref="C34:F34"/>
    <mergeCell ref="C36:E36"/>
    <mergeCell ref="H36:L36"/>
    <mergeCell ref="C37:F38"/>
    <mergeCell ref="H37:L38"/>
    <mergeCell ref="C39:E39"/>
    <mergeCell ref="H39:L39"/>
    <mergeCell ref="C22:E22"/>
    <mergeCell ref="G22:H22"/>
    <mergeCell ref="J22:L22"/>
    <mergeCell ref="C17:E17"/>
    <mergeCell ref="G17:L17"/>
    <mergeCell ref="C18:E18"/>
    <mergeCell ref="G18:L18"/>
    <mergeCell ref="C20:E20"/>
    <mergeCell ref="G20:H20"/>
    <mergeCell ref="J20:L20"/>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BBFFE-9999-4FB8-BBA2-1C43ED88FC33}">
  <sheetPr>
    <tabColor rgb="FFFF0000"/>
  </sheetPr>
  <dimension ref="A1:W44"/>
  <sheetViews>
    <sheetView topLeftCell="A26" zoomScaleNormal="100" workbookViewId="0">
      <selection activeCell="P36" sqref="P3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36</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45674</v>
      </c>
      <c r="D9" s="101"/>
      <c r="E9" s="101"/>
      <c r="F9" s="7"/>
      <c r="H9" s="102">
        <f>11669.14+17485.68</f>
        <v>29154.82</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08" t="s">
        <v>1101</v>
      </c>
      <c r="D25" s="108"/>
      <c r="E25" s="108"/>
      <c r="F25" s="108"/>
      <c r="G25" s="108"/>
      <c r="H25" s="108"/>
      <c r="I25" s="108"/>
      <c r="J25" s="108"/>
      <c r="K25" s="108"/>
      <c r="L25" s="108"/>
      <c r="S25" s="57"/>
      <c r="T25" s="57"/>
      <c r="U25" s="57"/>
      <c r="V25" s="57"/>
      <c r="W25" s="57"/>
    </row>
    <row r="26" spans="3:23" ht="20" customHeight="1" x14ac:dyDescent="0.3">
      <c r="C26" s="108"/>
      <c r="D26" s="108"/>
      <c r="E26" s="108"/>
      <c r="F26" s="108"/>
      <c r="G26" s="108"/>
      <c r="H26" s="108"/>
      <c r="I26" s="108"/>
      <c r="J26" s="108"/>
      <c r="K26" s="108"/>
      <c r="L26" s="10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45674</v>
      </c>
      <c r="D29" s="62"/>
      <c r="E29" s="63"/>
      <c r="F29" s="6"/>
      <c r="G29" s="62">
        <v>45683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107" t="s">
        <v>1102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12:L12"/>
    <mergeCell ref="A1:C4"/>
    <mergeCell ref="D1:L3"/>
    <mergeCell ref="F4:G4"/>
    <mergeCell ref="H4:I4"/>
    <mergeCell ref="J4:K4"/>
    <mergeCell ref="J6:L6"/>
    <mergeCell ref="C8:E8"/>
    <mergeCell ref="H8:L8"/>
    <mergeCell ref="C9:E9"/>
    <mergeCell ref="H9:L9"/>
    <mergeCell ref="C11:L11"/>
    <mergeCell ref="C14:E14"/>
    <mergeCell ref="G14:L14"/>
    <mergeCell ref="C15:E15"/>
    <mergeCell ref="G15:L15"/>
    <mergeCell ref="C17:E17"/>
    <mergeCell ref="G17:L17"/>
    <mergeCell ref="C29:E29"/>
    <mergeCell ref="G29:L29"/>
    <mergeCell ref="C18:E18"/>
    <mergeCell ref="G18:L18"/>
    <mergeCell ref="C20:E20"/>
    <mergeCell ref="G20:H20"/>
    <mergeCell ref="J20:L20"/>
    <mergeCell ref="C22:E22"/>
    <mergeCell ref="G22:H22"/>
    <mergeCell ref="J22:L22"/>
    <mergeCell ref="C24:L24"/>
    <mergeCell ref="S24:W28"/>
    <mergeCell ref="C25:L26"/>
    <mergeCell ref="C28:E28"/>
    <mergeCell ref="G28:L28"/>
    <mergeCell ref="C32:F32"/>
    <mergeCell ref="H32:L32"/>
    <mergeCell ref="H33:L35"/>
    <mergeCell ref="C34:F34"/>
    <mergeCell ref="C36:E36"/>
    <mergeCell ref="H36:L36"/>
    <mergeCell ref="C37:F38"/>
    <mergeCell ref="H37:L38"/>
    <mergeCell ref="C39:E39"/>
    <mergeCell ref="H39:L39"/>
    <mergeCell ref="B40:E40"/>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58F37-6318-483A-B578-58DAB2A8D046}">
  <sheetPr>
    <tabColor rgb="FFFF0000"/>
  </sheetPr>
  <dimension ref="A1:W40"/>
  <sheetViews>
    <sheetView topLeftCell="A25" zoomScaleNormal="100" workbookViewId="0">
      <selection activeCell="N9" sqref="N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35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45673</v>
      </c>
      <c r="D9" s="101"/>
      <c r="E9" s="101"/>
      <c r="F9" s="7"/>
      <c r="H9" s="102">
        <v>15189.87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454</v>
      </c>
      <c r="D18" s="76"/>
      <c r="E18" s="77"/>
      <c r="G18" s="78" t="s">
        <v>455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1100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45673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18:E18"/>
    <mergeCell ref="G18:L18"/>
    <mergeCell ref="C20:E20"/>
    <mergeCell ref="G20:H20"/>
    <mergeCell ref="J20:L20"/>
    <mergeCell ref="C22:E22"/>
    <mergeCell ref="G22:H22"/>
    <mergeCell ref="J22:L22"/>
    <mergeCell ref="C24:L24"/>
    <mergeCell ref="C14:E14"/>
    <mergeCell ref="G14:L14"/>
    <mergeCell ref="C15:E15"/>
    <mergeCell ref="G15:L15"/>
    <mergeCell ref="C17:E17"/>
    <mergeCell ref="G17:L17"/>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8CEE4-431E-4B09-A56B-D844F45A1146}">
  <sheetPr>
    <tabColor rgb="FFFF0000"/>
  </sheetPr>
  <dimension ref="A1:W40"/>
  <sheetViews>
    <sheetView topLeftCell="A26" zoomScaleNormal="100" workbookViewId="0">
      <selection activeCell="O10" sqref="O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7" ht="13.75" customHeight="1" x14ac:dyDescent="0.3">
      <c r="A1" s="81"/>
      <c r="B1" s="82"/>
      <c r="C1" s="83"/>
      <c r="D1" s="89" t="s">
        <v>0</v>
      </c>
      <c r="E1" s="90"/>
      <c r="F1" s="90"/>
      <c r="G1" s="90"/>
      <c r="H1" s="90"/>
      <c r="I1" s="90"/>
      <c r="J1" s="90"/>
      <c r="K1" s="90"/>
      <c r="L1" s="91"/>
    </row>
    <row r="2" spans="1:17" ht="13.75" customHeight="1" x14ac:dyDescent="0.3">
      <c r="A2" s="84"/>
      <c r="B2" s="49"/>
      <c r="C2" s="85"/>
      <c r="D2" s="92"/>
      <c r="E2" s="93"/>
      <c r="F2" s="93"/>
      <c r="G2" s="93"/>
      <c r="H2" s="93"/>
      <c r="I2" s="93"/>
      <c r="J2" s="93"/>
      <c r="K2" s="93"/>
      <c r="L2" s="94"/>
    </row>
    <row r="3" spans="1:17" ht="13.75" customHeight="1" x14ac:dyDescent="0.3">
      <c r="A3" s="84"/>
      <c r="B3" s="49"/>
      <c r="C3" s="85"/>
      <c r="D3" s="92"/>
      <c r="E3" s="93"/>
      <c r="F3" s="93"/>
      <c r="G3" s="93"/>
      <c r="H3" s="93"/>
      <c r="I3" s="93"/>
      <c r="J3" s="93"/>
      <c r="K3" s="93"/>
      <c r="L3" s="94"/>
    </row>
    <row r="4" spans="1:17" x14ac:dyDescent="0.3">
      <c r="A4" s="86"/>
      <c r="B4" s="87"/>
      <c r="C4" s="88"/>
      <c r="D4" s="27" t="s">
        <v>124</v>
      </c>
      <c r="E4" s="27" t="s">
        <v>128</v>
      </c>
      <c r="F4" s="95" t="s">
        <v>125</v>
      </c>
      <c r="G4" s="95"/>
      <c r="H4" s="96">
        <v>45505</v>
      </c>
      <c r="I4" s="95"/>
      <c r="J4" s="97" t="s">
        <v>126</v>
      </c>
      <c r="K4" s="98"/>
      <c r="L4" s="28" t="s">
        <v>127</v>
      </c>
    </row>
    <row r="5" spans="1:17" ht="23.15" customHeight="1" x14ac:dyDescent="0.3"/>
    <row r="6" spans="1:17" ht="23.15" customHeight="1" x14ac:dyDescent="0.3">
      <c r="I6" s="4" t="s">
        <v>8</v>
      </c>
      <c r="J6" s="99">
        <v>34</v>
      </c>
      <c r="K6" s="100"/>
      <c r="L6" s="100"/>
    </row>
    <row r="7" spans="1:17" ht="16.5" customHeight="1" x14ac:dyDescent="0.35">
      <c r="I7" s="5"/>
    </row>
    <row r="8" spans="1:17" ht="20.149999999999999" customHeight="1" x14ac:dyDescent="0.3">
      <c r="C8" s="53" t="s">
        <v>9</v>
      </c>
      <c r="D8" s="53"/>
      <c r="E8" s="59"/>
      <c r="H8" s="53" t="s">
        <v>10</v>
      </c>
      <c r="I8" s="59"/>
      <c r="J8" s="59"/>
      <c r="K8" s="59"/>
      <c r="L8" s="59"/>
    </row>
    <row r="9" spans="1:17" ht="23.15" customHeight="1" x14ac:dyDescent="0.3">
      <c r="C9" s="101">
        <v>45673</v>
      </c>
      <c r="D9" s="101"/>
      <c r="E9" s="101"/>
      <c r="F9" s="7"/>
      <c r="H9" s="102">
        <v>2550</v>
      </c>
      <c r="I9" s="102"/>
      <c r="J9" s="102"/>
      <c r="K9" s="102"/>
      <c r="L9" s="102"/>
    </row>
    <row r="10" spans="1:17" ht="9.9" customHeight="1" x14ac:dyDescent="0.3">
      <c r="C10" s="6"/>
      <c r="D10" s="6"/>
      <c r="E10" s="6"/>
      <c r="F10" s="6"/>
      <c r="H10" s="6"/>
      <c r="I10" s="6"/>
      <c r="J10" s="6"/>
      <c r="K10" s="6"/>
      <c r="L10" s="6"/>
    </row>
    <row r="11" spans="1:17" ht="20.149999999999999" customHeight="1" x14ac:dyDescent="0.3">
      <c r="C11" s="53" t="s">
        <v>11</v>
      </c>
      <c r="D11" s="53"/>
      <c r="E11" s="59"/>
      <c r="F11" s="59"/>
      <c r="G11" s="59"/>
      <c r="H11" s="59"/>
      <c r="I11" s="59"/>
      <c r="J11" s="59"/>
      <c r="K11" s="59"/>
      <c r="L11" s="59"/>
    </row>
    <row r="12" spans="1:17" ht="23.15" customHeight="1" x14ac:dyDescent="0.3">
      <c r="C12" s="63" t="s">
        <v>270</v>
      </c>
      <c r="D12" s="63"/>
      <c r="E12" s="63"/>
      <c r="F12" s="63"/>
      <c r="G12" s="63"/>
      <c r="H12" s="63"/>
      <c r="I12" s="63"/>
      <c r="J12" s="63"/>
      <c r="K12" s="63"/>
      <c r="L12" s="63"/>
      <c r="Q12" s="2">
        <v>0</v>
      </c>
    </row>
    <row r="13" spans="1:17" ht="9.9" customHeight="1" x14ac:dyDescent="0.3">
      <c r="C13" s="8"/>
      <c r="D13" s="8"/>
      <c r="H13" s="8"/>
    </row>
    <row r="14" spans="1:17" ht="20.149999999999999" customHeight="1" x14ac:dyDescent="0.3">
      <c r="C14" s="53" t="s">
        <v>13</v>
      </c>
      <c r="D14" s="53"/>
      <c r="E14" s="59"/>
      <c r="G14" s="69" t="s">
        <v>14</v>
      </c>
      <c r="H14" s="70"/>
      <c r="I14" s="71"/>
      <c r="J14" s="71"/>
      <c r="K14" s="71"/>
      <c r="L14" s="71"/>
    </row>
    <row r="15" spans="1:17" ht="24.9" customHeight="1" x14ac:dyDescent="0.3">
      <c r="C15" s="72" t="s">
        <v>15</v>
      </c>
      <c r="D15" s="72"/>
      <c r="E15" s="73"/>
      <c r="G15" s="74" t="s">
        <v>271</v>
      </c>
      <c r="H15" s="75"/>
      <c r="I15" s="75"/>
      <c r="J15" s="75"/>
      <c r="K15" s="75"/>
      <c r="L15" s="75"/>
    </row>
    <row r="16" spans="1:17"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272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273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1099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45673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808</v>
      </c>
      <c r="I33" s="50"/>
      <c r="J33" s="50"/>
      <c r="K33" s="50"/>
      <c r="L33" s="50"/>
      <c r="R33" s="15"/>
      <c r="S33" s="16"/>
      <c r="T33" s="15"/>
      <c r="U33" s="15"/>
    </row>
    <row r="34" spans="2:21" ht="24.9" customHeight="1" x14ac:dyDescent="0.35">
      <c r="C34" s="51" t="s">
        <v>1098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18:E18"/>
    <mergeCell ref="G18:L18"/>
    <mergeCell ref="C20:E20"/>
    <mergeCell ref="G20:H20"/>
    <mergeCell ref="J20:L20"/>
    <mergeCell ref="C22:E22"/>
    <mergeCell ref="G22:H22"/>
    <mergeCell ref="J22:L22"/>
    <mergeCell ref="C24:L24"/>
    <mergeCell ref="C14:E14"/>
    <mergeCell ref="G14:L14"/>
    <mergeCell ref="C15:E15"/>
    <mergeCell ref="G15:L15"/>
    <mergeCell ref="C17:E17"/>
    <mergeCell ref="G17:L17"/>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C0ECE-9695-4270-BCD5-735BD1711F7E}">
  <sheetPr>
    <tabColor rgb="FFFF0000"/>
  </sheetPr>
  <dimension ref="A1:W41"/>
  <sheetViews>
    <sheetView topLeftCell="A25" zoomScaleNormal="100" workbookViewId="0">
      <selection activeCell="O16" sqref="O1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33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45673</v>
      </c>
      <c r="D9" s="101"/>
      <c r="E9" s="101"/>
      <c r="F9" s="7"/>
      <c r="H9" s="102">
        <f>1902*1.16</f>
        <v>2206.3199999999997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1093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1094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1095</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1096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1097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45673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DF96E-ECF2-46FA-A938-BE16F24996ED}">
  <sheetPr>
    <tabColor rgb="FFFF0000"/>
  </sheetPr>
  <dimension ref="A1:W40"/>
  <sheetViews>
    <sheetView topLeftCell="A31" zoomScaleNormal="100" workbookViewId="0">
      <selection activeCell="E31" sqref="E3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32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45672</v>
      </c>
      <c r="D9" s="101"/>
      <c r="E9" s="101"/>
      <c r="F9" s="7"/>
      <c r="H9" s="102">
        <v>13980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134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135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136</v>
      </c>
      <c r="D18" s="76"/>
      <c r="E18" s="77"/>
      <c r="G18" s="78" t="s">
        <v>138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137</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1092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45672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911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89B40-49A1-45B6-AF67-9962C5FBD3B6}">
  <sheetPr>
    <tabColor rgb="FFFF0000"/>
  </sheetPr>
  <dimension ref="A1:W41"/>
  <sheetViews>
    <sheetView topLeftCell="A34" zoomScaleNormal="100" workbookViewId="0">
      <selection activeCell="O12" sqref="O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31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45672</v>
      </c>
      <c r="D9" s="101"/>
      <c r="E9" s="101"/>
      <c r="F9" s="7"/>
      <c r="H9" s="102">
        <v>31224.42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1086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1087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1088</v>
      </c>
      <c r="D18" s="76"/>
      <c r="E18" s="77"/>
      <c r="G18" s="78" t="s">
        <v>1090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1089</v>
      </c>
      <c r="D22" s="65"/>
      <c r="E22" s="64"/>
      <c r="F22" s="6"/>
      <c r="G22" s="63" t="s">
        <v>70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1091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45672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F550AAA6-38C6-44BE-B1F4-9ED66B9D125B}"/>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69A53-3A94-49B6-8115-2E3E61CE5C45}">
  <sheetPr>
    <tabColor rgb="FFFF0000"/>
  </sheetPr>
  <dimension ref="A1:V40"/>
  <sheetViews>
    <sheetView topLeftCell="A36"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30</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45670</v>
      </c>
      <c r="D9" s="101"/>
      <c r="E9" s="7"/>
      <c r="G9" s="102">
        <v>7540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111</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112</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113</v>
      </c>
      <c r="D18" s="77"/>
      <c r="F18" s="78" t="s">
        <v>114</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120" t="s">
        <v>115</v>
      </c>
      <c r="G22" s="121"/>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1085</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45670</v>
      </c>
      <c r="D29" s="63"/>
      <c r="E29" s="6"/>
      <c r="F29" s="62" t="s">
        <v>30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v>643023809</v>
      </c>
      <c r="H33" s="50"/>
      <c r="I33" s="50"/>
      <c r="J33" s="50"/>
      <c r="K33" s="50"/>
      <c r="Q33" s="15"/>
      <c r="R33" s="16"/>
      <c r="S33" s="15"/>
      <c r="T33" s="15"/>
    </row>
    <row r="34" spans="2:20" ht="24.9" customHeight="1" x14ac:dyDescent="0.35">
      <c r="C34" s="107" t="s">
        <v>73</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C39:D39"/>
    <mergeCell ref="G39:K39"/>
    <mergeCell ref="B40:D40"/>
    <mergeCell ref="G33:K35"/>
    <mergeCell ref="C34:E34"/>
    <mergeCell ref="C36:D36"/>
    <mergeCell ref="G36:K36"/>
    <mergeCell ref="C37:E38"/>
    <mergeCell ref="G37:K38"/>
    <mergeCell ref="R24:V28"/>
    <mergeCell ref="C25:K26"/>
    <mergeCell ref="C28:D28"/>
    <mergeCell ref="F28:K28"/>
    <mergeCell ref="C32:E32"/>
    <mergeCell ref="G32:K32"/>
    <mergeCell ref="C29:D29"/>
    <mergeCell ref="F29:K29"/>
    <mergeCell ref="C22:D22"/>
    <mergeCell ref="F22:G22"/>
    <mergeCell ref="I22:K22"/>
    <mergeCell ref="C24:K24"/>
    <mergeCell ref="C17:D17"/>
    <mergeCell ref="F17:K17"/>
    <mergeCell ref="C18:D18"/>
    <mergeCell ref="F18:K18"/>
    <mergeCell ref="C20:D20"/>
    <mergeCell ref="F20:G20"/>
    <mergeCell ref="I20:K20"/>
    <mergeCell ref="I6:K6"/>
    <mergeCell ref="C8:D8"/>
    <mergeCell ref="G8:K8"/>
    <mergeCell ref="C9:D9"/>
    <mergeCell ref="G9:K9"/>
    <mergeCell ref="C11:K11"/>
    <mergeCell ref="C12:K12"/>
    <mergeCell ref="C14:D14"/>
    <mergeCell ref="F14:K14"/>
    <mergeCell ref="C15:D15"/>
    <mergeCell ref="F15:K15"/>
    <mergeCell ref="A1:C4"/>
    <mergeCell ref="D1:G3"/>
    <mergeCell ref="H1:J1"/>
    <mergeCell ref="H2:J2"/>
    <mergeCell ref="H3:J3"/>
    <mergeCell ref="D4:K4"/>
  </mergeCells>
  <hyperlinks>
    <hyperlink ref="F18" r:id="rId1" xr:uid="{CBC1E676-84A7-4459-8278-247BCC972250}"/>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2D9A3-24F4-48F1-9740-4816632409DA}">
  <sheetPr>
    <tabColor rgb="FFFF0000"/>
  </sheetPr>
  <dimension ref="A1:W40"/>
  <sheetViews>
    <sheetView topLeftCell="A23" zoomScaleNormal="100" workbookViewId="0">
      <selection activeCell="T15" sqref="T1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29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45667</v>
      </c>
      <c r="D9" s="101"/>
      <c r="E9" s="101"/>
      <c r="F9" s="7"/>
      <c r="H9" s="102">
        <v>6255.2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372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373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546</v>
      </c>
      <c r="D18" s="76"/>
      <c r="E18" s="77"/>
      <c r="G18" s="78" t="s">
        <v>376</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375</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1084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74741601-C155-4214-AA99-19E07BC51097}"/>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29E6F-00A9-4E71-813A-6A6C17459FB5}">
  <sheetPr>
    <tabColor rgb="FFFF0000"/>
  </sheetPr>
  <dimension ref="A1:W40"/>
  <sheetViews>
    <sheetView topLeftCell="A17" zoomScaleNormal="100" workbookViewId="0">
      <selection activeCell="O48" sqref="O4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28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45667</v>
      </c>
      <c r="D9" s="101"/>
      <c r="E9" s="101"/>
      <c r="F9" s="7"/>
      <c r="H9" s="102">
        <v>2754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568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364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366</v>
      </c>
      <c r="D18" s="76"/>
      <c r="E18" s="77"/>
      <c r="G18" s="78" t="s">
        <v>365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1083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FDA34-8B28-4D63-8B2B-9F4C146D04D3}">
  <sheetPr>
    <tabColor rgb="FFFF0000"/>
  </sheetPr>
  <dimension ref="A1:W41"/>
  <sheetViews>
    <sheetView topLeftCell="A25"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27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45666</v>
      </c>
      <c r="D9" s="101"/>
      <c r="E9" s="101"/>
      <c r="F9" s="7"/>
      <c r="H9" s="102">
        <v>6928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1077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1078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1079</v>
      </c>
      <c r="D18" s="76"/>
      <c r="E18" s="77"/>
      <c r="G18" s="78" t="s">
        <v>1081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1080</v>
      </c>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1082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5D843B87-5C99-42D2-A40E-D50B544B2ACC}"/>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2D154-7039-46B8-8BFC-EB8B08523290}">
  <sheetPr>
    <tabColor rgb="FFFF0000"/>
  </sheetPr>
  <dimension ref="A1:W40"/>
  <sheetViews>
    <sheetView topLeftCell="A11" zoomScaleNormal="100" workbookViewId="0">
      <selection activeCell="P7" sqref="P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26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45666</v>
      </c>
      <c r="D9" s="101"/>
      <c r="E9" s="101"/>
      <c r="F9" s="7"/>
      <c r="H9" s="102">
        <v>587250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1076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t="s">
        <v>23</v>
      </c>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45666</v>
      </c>
      <c r="D29" s="62"/>
      <c r="E29" s="63"/>
      <c r="F29" s="6"/>
      <c r="G29" s="62">
        <v>45683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641003609</v>
      </c>
      <c r="I33" s="50"/>
      <c r="J33" s="50"/>
      <c r="K33" s="50"/>
      <c r="L33" s="50"/>
      <c r="R33" s="15"/>
      <c r="S33" s="16"/>
      <c r="T33" s="15"/>
      <c r="U33" s="15"/>
    </row>
    <row r="34" spans="2:21" ht="24.9" customHeight="1" x14ac:dyDescent="0.35">
      <c r="C34" s="107">
        <v>3748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c r="O38" s="20">
        <v>45635</v>
      </c>
    </row>
    <row r="39" spans="2:21" ht="15" customHeight="1" x14ac:dyDescent="0.3">
      <c r="C39" s="48" t="s">
        <v>39</v>
      </c>
      <c r="D39" s="48"/>
      <c r="E39" s="48"/>
      <c r="F39" s="9"/>
      <c r="H39" s="48" t="s">
        <v>39</v>
      </c>
      <c r="I39" s="48"/>
      <c r="J39" s="48"/>
      <c r="K39" s="48"/>
      <c r="L39" s="48"/>
      <c r="O39" s="20">
        <f>O38+30</f>
        <v>45665</v>
      </c>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F0CDE-B567-4453-91F9-8AA42D297166}">
  <sheetPr>
    <tabColor rgb="FFFF0000"/>
  </sheetPr>
  <dimension ref="A1:W48"/>
  <sheetViews>
    <sheetView zoomScale="85" zoomScaleNormal="85" workbookViewId="0">
      <selection activeCell="N15" sqref="N1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25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45666</v>
      </c>
      <c r="D9" s="101"/>
      <c r="E9" s="101"/>
      <c r="F9" s="7"/>
      <c r="H9" s="102">
        <v>14371.5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30"/>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1075</v>
      </c>
      <c r="D25" s="58"/>
      <c r="E25" s="58"/>
      <c r="F25" s="58"/>
      <c r="G25" s="58"/>
      <c r="H25" s="58"/>
      <c r="I25" s="58"/>
      <c r="J25" s="58"/>
      <c r="K25" s="58"/>
      <c r="L25" s="58"/>
      <c r="Q25" s="2">
        <v>6250</v>
      </c>
      <c r="S25" s="57"/>
      <c r="T25" s="57"/>
      <c r="U25" s="57"/>
      <c r="V25" s="57"/>
      <c r="W25" s="57"/>
    </row>
    <row r="26" spans="3:23" ht="22.5" customHeight="1" x14ac:dyDescent="0.3">
      <c r="C26" s="58"/>
      <c r="D26" s="58"/>
      <c r="E26" s="58"/>
      <c r="F26" s="58"/>
      <c r="G26" s="58"/>
      <c r="H26" s="58"/>
      <c r="I26" s="58"/>
      <c r="J26" s="58"/>
      <c r="K26" s="58"/>
      <c r="L26" s="58"/>
      <c r="O26" s="2">
        <v>78.14</v>
      </c>
      <c r="Q26" s="2">
        <f>Q25*0.16</f>
        <v>1000</v>
      </c>
      <c r="S26" s="57"/>
      <c r="T26" s="57"/>
      <c r="U26" s="57"/>
      <c r="V26" s="57"/>
      <c r="W26" s="57"/>
    </row>
    <row r="27" spans="3:23" ht="23" customHeight="1" x14ac:dyDescent="0.3">
      <c r="C27" s="6"/>
      <c r="D27" s="6"/>
      <c r="E27" s="6"/>
      <c r="F27" s="6"/>
      <c r="G27" s="6"/>
      <c r="H27" s="6"/>
      <c r="I27" s="6"/>
      <c r="J27" s="6"/>
      <c r="K27" s="6"/>
      <c r="L27" s="6"/>
      <c r="Q27" s="2">
        <v>78.14</v>
      </c>
      <c r="S27" s="57"/>
      <c r="T27" s="57"/>
      <c r="U27" s="57"/>
      <c r="V27" s="57"/>
      <c r="W27" s="57"/>
    </row>
    <row r="28" spans="3:23" ht="20.149999999999999" customHeight="1" x14ac:dyDescent="0.3">
      <c r="C28" s="53" t="s">
        <v>28</v>
      </c>
      <c r="D28" s="53"/>
      <c r="E28" s="59"/>
      <c r="G28" s="53" t="s">
        <v>29</v>
      </c>
      <c r="H28" s="59"/>
      <c r="I28" s="59"/>
      <c r="J28" s="59"/>
      <c r="K28" s="59"/>
      <c r="L28" s="59"/>
      <c r="Q28" s="35">
        <f>Q25+Q26-Q27</f>
        <v>7171.86</v>
      </c>
      <c r="S28" s="57"/>
      <c r="T28" s="57"/>
      <c r="U28" s="57"/>
      <c r="V28" s="57"/>
      <c r="W28" s="57"/>
    </row>
    <row r="29" spans="3:23" ht="24.9" customHeight="1" x14ac:dyDescent="0.3">
      <c r="C29" s="62">
        <f>C9</f>
        <v>45666</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21" customHeight="1" x14ac:dyDescent="0.35">
      <c r="C31" s="6"/>
      <c r="D31" s="6"/>
      <c r="E31" s="6"/>
      <c r="F31" s="6"/>
      <c r="H31" s="6"/>
      <c r="I31" s="6"/>
      <c r="J31" s="6"/>
      <c r="K31" s="6"/>
      <c r="L31" s="6"/>
      <c r="Q31" s="35">
        <f>3671.99+1434.37+2065.5</f>
        <v>7171.86</v>
      </c>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51">
        <v>2759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5" spans="2:21" ht="58" x14ac:dyDescent="0.3">
      <c r="E45" s="40" t="s">
        <v>825</v>
      </c>
      <c r="F45" s="41">
        <v>3015</v>
      </c>
    </row>
    <row r="46" spans="2:21" ht="14.5" x14ac:dyDescent="0.3">
      <c r="E46" s="42" t="s">
        <v>826</v>
      </c>
      <c r="F46" s="41">
        <v>7450</v>
      </c>
    </row>
    <row r="47" spans="2:21" ht="14.5" x14ac:dyDescent="0.3">
      <c r="E47" s="42" t="s">
        <v>827</v>
      </c>
      <c r="F47" s="41">
        <v>2150</v>
      </c>
    </row>
    <row r="48" spans="2:21" ht="14.5" x14ac:dyDescent="0.3">
      <c r="E48" s="42" t="s">
        <v>828</v>
      </c>
      <c r="F48" s="41">
        <v>13865.03</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2" orientation="portrait" horizontalDpi="360" verticalDpi="36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3CC7A-755F-4DBE-98E3-4FCBC0ABE89B}">
  <sheetPr>
    <tabColor rgb="FFFF0000"/>
  </sheetPr>
  <dimension ref="A1:W40"/>
  <sheetViews>
    <sheetView topLeftCell="A28" zoomScaleNormal="100" workbookViewId="0">
      <selection activeCell="O9" sqref="O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24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45666</v>
      </c>
      <c r="D9" s="101"/>
      <c r="E9" s="101"/>
      <c r="F9" s="7"/>
      <c r="H9" s="102">
        <v>649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1074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v>4488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B9CF2-114A-4AFE-94AB-3F175841C278}">
  <sheetPr>
    <tabColor rgb="FFFF0000"/>
  </sheetPr>
  <dimension ref="A1:W49"/>
  <sheetViews>
    <sheetView topLeftCell="A23" zoomScaleNormal="100" workbookViewId="0">
      <selection activeCell="N7" sqref="N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23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45666</v>
      </c>
      <c r="D9" s="101"/>
      <c r="E9" s="101"/>
      <c r="F9" s="7"/>
      <c r="H9" s="102">
        <v>430360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163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166</v>
      </c>
      <c r="D18" s="76"/>
      <c r="E18" s="77"/>
      <c r="G18" s="78" t="s">
        <v>379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167</v>
      </c>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1072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1073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2">
        <v>582</v>
      </c>
      <c r="D44" s="2">
        <v>97440</v>
      </c>
    </row>
    <row r="45" spans="2:21" x14ac:dyDescent="0.3">
      <c r="C45" s="2">
        <v>583</v>
      </c>
      <c r="D45" s="2">
        <v>40600</v>
      </c>
    </row>
    <row r="46" spans="2:21" x14ac:dyDescent="0.3">
      <c r="C46" s="2">
        <v>584</v>
      </c>
      <c r="D46" s="2">
        <v>97440</v>
      </c>
    </row>
    <row r="47" spans="2:21" x14ac:dyDescent="0.3">
      <c r="C47" s="2">
        <v>586</v>
      </c>
      <c r="D47" s="2">
        <v>97440</v>
      </c>
    </row>
    <row r="48" spans="2:21" x14ac:dyDescent="0.3">
      <c r="C48" s="2">
        <v>587</v>
      </c>
      <c r="D48" s="2">
        <v>97440</v>
      </c>
    </row>
    <row r="49" spans="4:4" x14ac:dyDescent="0.3">
      <c r="D49" s="2">
        <f>SUM(D44:D48)</f>
        <v>430360</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CBD6110E-3831-46D0-8EA6-363E7D450760}"/>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E52C1-977F-4004-B55D-BD4DDB714304}">
  <sheetPr>
    <tabColor rgb="FFFF0000"/>
  </sheetPr>
  <dimension ref="A1:W40"/>
  <sheetViews>
    <sheetView topLeftCell="A37" zoomScaleNormal="100" workbookViewId="0">
      <selection activeCell="N22" sqref="N2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22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45666</v>
      </c>
      <c r="D9" s="101"/>
      <c r="E9" s="101"/>
      <c r="F9" s="7"/>
      <c r="H9" s="102">
        <v>80917.7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446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447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448</v>
      </c>
      <c r="D18" s="76"/>
      <c r="E18" s="77"/>
      <c r="G18" s="78" t="s">
        <v>449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1071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7E6E-50AD-46A5-9F8B-78EEEAA93EAF}">
  <sheetPr>
    <tabColor rgb="FFFF0000"/>
  </sheetPr>
  <dimension ref="A1:W50"/>
  <sheetViews>
    <sheetView topLeftCell="A28" zoomScaleNormal="100" workbookViewId="0">
      <selection activeCell="N11" sqref="N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21</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45665</v>
      </c>
      <c r="D9" s="101"/>
      <c r="E9" s="101"/>
      <c r="F9" s="7"/>
      <c r="H9" s="102">
        <v>8836</v>
      </c>
      <c r="I9" s="102"/>
      <c r="J9" s="102"/>
      <c r="K9" s="102"/>
      <c r="L9" s="102"/>
      <c r="O9" s="2">
        <f>265.06/8</f>
        <v>33.1325</v>
      </c>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217</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220</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122" t="s">
        <v>1070</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c r="O38" s="2">
        <v>297.04000000000002</v>
      </c>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C43" s="33"/>
    </row>
    <row r="44" spans="2:21" x14ac:dyDescent="0.3">
      <c r="C44" s="33">
        <v>1718</v>
      </c>
    </row>
    <row r="45" spans="2:21" x14ac:dyDescent="0.3">
      <c r="C45" s="33"/>
    </row>
    <row r="46" spans="2:21" x14ac:dyDescent="0.3">
      <c r="C46" s="33"/>
      <c r="E46" s="36"/>
    </row>
    <row r="47" spans="2:21" x14ac:dyDescent="0.3">
      <c r="C47" s="33"/>
    </row>
    <row r="48" spans="2:21" x14ac:dyDescent="0.3">
      <c r="C48" s="37"/>
    </row>
    <row r="50" spans="3:3" x14ac:dyDescent="0.3">
      <c r="C50" s="38"/>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CC34105A-43AB-47DC-BA71-2A93104D2534}"/>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A2E6E-0648-4754-BE36-E56E8808952B}">
  <sheetPr>
    <tabColor rgb="FFFF0000"/>
  </sheetPr>
  <dimension ref="A1:W40"/>
  <sheetViews>
    <sheetView topLeftCell="A26" zoomScaleNormal="100" workbookViewId="0">
      <selection activeCell="O8" sqref="O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20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45665</v>
      </c>
      <c r="D9" s="101"/>
      <c r="E9" s="101"/>
      <c r="F9" s="7"/>
      <c r="H9" s="102">
        <v>29928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125" t="s">
        <v>413</v>
      </c>
      <c r="D18" s="125"/>
      <c r="E18" s="77"/>
      <c r="G18" s="78" t="s">
        <v>412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123"/>
      <c r="D22" s="123"/>
      <c r="E22" s="64"/>
      <c r="F22" s="32"/>
      <c r="G22" s="124"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1068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45665</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959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45150D77-F247-4AF9-9298-0B81F3A5462B}"/>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6CE3D-8115-4690-95A2-47930623A889}">
  <sheetPr>
    <tabColor rgb="FFFF0000"/>
  </sheetPr>
  <dimension ref="A1:W40"/>
  <sheetViews>
    <sheetView zoomScaleNormal="100" workbookViewId="0">
      <selection activeCell="N9" sqref="N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19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45663</v>
      </c>
      <c r="D9" s="101"/>
      <c r="E9" s="101"/>
      <c r="F9" s="7"/>
      <c r="H9" s="102">
        <v>24940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125" t="s">
        <v>413</v>
      </c>
      <c r="D18" s="125"/>
      <c r="E18" s="77"/>
      <c r="G18" s="78" t="s">
        <v>412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123"/>
      <c r="D22" s="123"/>
      <c r="E22" s="64"/>
      <c r="F22" s="32"/>
      <c r="G22" s="124"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1067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45663</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959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70A5EFA3-1239-498A-ABA5-5E8D22F47497}"/>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17F4-2303-4BF8-8E33-C8EF5E2C553F}">
  <sheetPr>
    <tabColor rgb="FFFF0000"/>
  </sheetPr>
  <dimension ref="A1:W48"/>
  <sheetViews>
    <sheetView topLeftCell="A6" zoomScale="115" zoomScaleNormal="11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18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f>15800+1660</f>
        <v>17460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1059</v>
      </c>
      <c r="D25" s="58"/>
      <c r="E25" s="58"/>
      <c r="F25" s="58"/>
      <c r="G25" s="58"/>
      <c r="H25" s="58"/>
      <c r="I25" s="58"/>
      <c r="J25" s="58"/>
      <c r="K25" s="58"/>
      <c r="L25" s="58"/>
      <c r="Q25" s="2">
        <v>6250</v>
      </c>
      <c r="S25" s="57"/>
      <c r="T25" s="57"/>
      <c r="U25" s="57"/>
      <c r="V25" s="57"/>
      <c r="W25" s="57"/>
    </row>
    <row r="26" spans="3:23" ht="22.5" customHeight="1" x14ac:dyDescent="0.3">
      <c r="C26" s="58"/>
      <c r="D26" s="58"/>
      <c r="E26" s="58"/>
      <c r="F26" s="58"/>
      <c r="G26" s="58"/>
      <c r="H26" s="58"/>
      <c r="I26" s="58"/>
      <c r="J26" s="58"/>
      <c r="K26" s="58"/>
      <c r="L26" s="58"/>
      <c r="O26" s="2">
        <v>78.14</v>
      </c>
      <c r="Q26" s="2">
        <f>Q25*0.16</f>
        <v>1000</v>
      </c>
      <c r="S26" s="57"/>
      <c r="T26" s="57"/>
      <c r="U26" s="57"/>
      <c r="V26" s="57"/>
      <c r="W26" s="57"/>
    </row>
    <row r="27" spans="3:23" ht="23" customHeight="1" x14ac:dyDescent="0.3">
      <c r="C27" s="6"/>
      <c r="D27" s="6"/>
      <c r="E27" s="6"/>
      <c r="F27" s="6"/>
      <c r="G27" s="6"/>
      <c r="H27" s="6"/>
      <c r="I27" s="6"/>
      <c r="J27" s="6"/>
      <c r="K27" s="6"/>
      <c r="L27" s="6"/>
      <c r="Q27" s="2">
        <v>78.14</v>
      </c>
      <c r="S27" s="57"/>
      <c r="T27" s="57"/>
      <c r="U27" s="57"/>
      <c r="V27" s="57"/>
      <c r="W27" s="57"/>
    </row>
    <row r="28" spans="3:23" ht="20.149999999999999" customHeight="1" x14ac:dyDescent="0.3">
      <c r="C28" s="53" t="s">
        <v>28</v>
      </c>
      <c r="D28" s="53"/>
      <c r="E28" s="59"/>
      <c r="G28" s="53" t="s">
        <v>29</v>
      </c>
      <c r="H28" s="59"/>
      <c r="I28" s="59"/>
      <c r="J28" s="59"/>
      <c r="K28" s="59"/>
      <c r="L28" s="59"/>
      <c r="Q28" s="35">
        <f>Q25+Q26-Q27</f>
        <v>7171.86</v>
      </c>
      <c r="S28" s="57"/>
      <c r="T28" s="57"/>
      <c r="U28" s="57"/>
      <c r="V28" s="57"/>
      <c r="W28" s="57"/>
    </row>
    <row r="29" spans="3:23" ht="24.9" customHeight="1" x14ac:dyDescent="0.3">
      <c r="C29" s="62">
        <f>C9</f>
        <v>45659</v>
      </c>
      <c r="D29" s="62"/>
      <c r="E29" s="63"/>
      <c r="F29" s="6"/>
      <c r="G29" s="62">
        <v>45308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21" customHeight="1" x14ac:dyDescent="0.35">
      <c r="C31" s="6"/>
      <c r="D31" s="6"/>
      <c r="E31" s="6"/>
      <c r="F31" s="6"/>
      <c r="H31" s="6"/>
      <c r="I31" s="6"/>
      <c r="J31" s="6"/>
      <c r="K31" s="6"/>
      <c r="L31" s="6"/>
      <c r="Q31" s="35">
        <f>3671.99+1434.37+2065.5</f>
        <v>7171.86</v>
      </c>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1060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5" spans="2:21" ht="58" x14ac:dyDescent="0.3">
      <c r="E45" s="40" t="s">
        <v>825</v>
      </c>
      <c r="F45" s="41">
        <v>3015</v>
      </c>
    </row>
    <row r="46" spans="2:21" ht="14.5" x14ac:dyDescent="0.3">
      <c r="E46" s="42" t="s">
        <v>826</v>
      </c>
      <c r="F46" s="41">
        <v>7450</v>
      </c>
    </row>
    <row r="47" spans="2:21" ht="14.5" x14ac:dyDescent="0.3">
      <c r="E47" s="42" t="s">
        <v>827</v>
      </c>
      <c r="F47" s="41">
        <v>2150</v>
      </c>
    </row>
    <row r="48" spans="2:21" ht="14.5" x14ac:dyDescent="0.3">
      <c r="E48" s="42" t="s">
        <v>828</v>
      </c>
      <c r="F48" s="41">
        <v>13865.03</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2" orientation="portrait" horizontalDpi="360" verticalDpi="360"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76DCA-487A-4A05-A6D4-8375F1E56FA5}">
  <sheetPr>
    <tabColor rgb="FFFF0000"/>
  </sheetPr>
  <dimension ref="A1:W44"/>
  <sheetViews>
    <sheetView topLeftCell="A5"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17</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45659</v>
      </c>
      <c r="D9" s="101"/>
      <c r="E9" s="101"/>
      <c r="F9" s="7"/>
      <c r="H9" s="102">
        <f>19035.95+3771.45</f>
        <v>22807.4</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08" t="s">
        <v>1057</v>
      </c>
      <c r="D25" s="108"/>
      <c r="E25" s="108"/>
      <c r="F25" s="108"/>
      <c r="G25" s="108"/>
      <c r="H25" s="108"/>
      <c r="I25" s="108"/>
      <c r="J25" s="108"/>
      <c r="K25" s="108"/>
      <c r="L25" s="108"/>
      <c r="S25" s="57"/>
      <c r="T25" s="57"/>
      <c r="U25" s="57"/>
      <c r="V25" s="57"/>
      <c r="W25" s="57"/>
    </row>
    <row r="26" spans="3:23" ht="20" customHeight="1" x14ac:dyDescent="0.3">
      <c r="C26" s="108"/>
      <c r="D26" s="108"/>
      <c r="E26" s="108"/>
      <c r="F26" s="108"/>
      <c r="G26" s="108"/>
      <c r="H26" s="108"/>
      <c r="I26" s="108"/>
      <c r="J26" s="108"/>
      <c r="K26" s="108"/>
      <c r="L26" s="10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45310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107" t="s">
        <v>1058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C9F4E-FC1A-45B0-B3B8-802633AAF407}">
  <sheetPr>
    <tabColor rgb="FFFF0000"/>
  </sheetPr>
  <dimension ref="A1:W44"/>
  <sheetViews>
    <sheetView topLeftCell="A28" zoomScaleNormal="100" workbookViewId="0">
      <selection activeCell="C10" sqref="C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16</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45659</v>
      </c>
      <c r="D9" s="101"/>
      <c r="E9" s="101"/>
      <c r="F9" s="7"/>
      <c r="H9" s="102">
        <f>133714.36+5923.86+11761.92</f>
        <v>151400.13999999998</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08" t="s">
        <v>1055</v>
      </c>
      <c r="D25" s="108"/>
      <c r="E25" s="108"/>
      <c r="F25" s="108"/>
      <c r="G25" s="108"/>
      <c r="H25" s="108"/>
      <c r="I25" s="108"/>
      <c r="J25" s="108"/>
      <c r="K25" s="108"/>
      <c r="L25" s="108"/>
      <c r="S25" s="57"/>
      <c r="T25" s="57"/>
      <c r="U25" s="57"/>
      <c r="V25" s="57"/>
      <c r="W25" s="57"/>
    </row>
    <row r="26" spans="3:23" ht="20" customHeight="1" x14ac:dyDescent="0.3">
      <c r="C26" s="108"/>
      <c r="D26" s="108"/>
      <c r="E26" s="108"/>
      <c r="F26" s="108"/>
      <c r="G26" s="108"/>
      <c r="H26" s="108"/>
      <c r="I26" s="108"/>
      <c r="J26" s="108"/>
      <c r="K26" s="108"/>
      <c r="L26" s="10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45303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107" t="s">
        <v>1056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9BD3D-4E33-4425-BB7E-7FCE87A75E6B}">
  <sheetPr>
    <tabColor rgb="FFFF0000"/>
  </sheetPr>
  <dimension ref="A1:W40"/>
  <sheetViews>
    <sheetView zoomScaleNormal="100" workbookViewId="0">
      <selection activeCell="C10" sqref="C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15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v>4016.25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207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208</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1054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10868-947E-40BA-A87D-CFA69E7875F1}">
  <sheetPr>
    <tabColor rgb="FFFF0000"/>
  </sheetPr>
  <dimension ref="A1:W40"/>
  <sheetViews>
    <sheetView topLeftCell="A28" zoomScaleNormal="100" workbookViewId="0">
      <selection activeCell="C10" sqref="C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14</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45659</v>
      </c>
      <c r="D9" s="101"/>
      <c r="E9" s="101"/>
      <c r="F9" s="7"/>
      <c r="H9" s="102">
        <v>3724.3</v>
      </c>
      <c r="I9" s="102"/>
      <c r="J9" s="102"/>
      <c r="K9" s="102"/>
      <c r="L9" s="102"/>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522</v>
      </c>
      <c r="D12" s="63"/>
      <c r="E12" s="63"/>
      <c r="F12" s="63"/>
      <c r="G12" s="63"/>
      <c r="H12" s="63"/>
      <c r="I12" s="63"/>
      <c r="J12" s="63"/>
      <c r="K12" s="63"/>
      <c r="L12" s="63"/>
      <c r="O12" s="2">
        <f>619.44+4121.35+863.04</f>
        <v>5603.8300000000008</v>
      </c>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524</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1051</v>
      </c>
      <c r="D25" s="126"/>
      <c r="E25" s="126"/>
      <c r="F25" s="126"/>
      <c r="G25" s="126"/>
      <c r="H25" s="126"/>
      <c r="I25" s="126"/>
      <c r="J25" s="126"/>
      <c r="K25" s="126"/>
      <c r="L25" s="126"/>
      <c r="S25" s="57"/>
      <c r="T25" s="57"/>
      <c r="U25" s="57"/>
      <c r="V25" s="57"/>
      <c r="W25" s="57"/>
    </row>
    <row r="26" spans="3:23" ht="37.5"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45303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5" customHeight="1" x14ac:dyDescent="0.35">
      <c r="C34" s="127" t="s">
        <v>1050</v>
      </c>
      <c r="D34" s="128"/>
      <c r="E34" s="128"/>
      <c r="F34" s="129"/>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34.5"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5EC121AF-0E67-4C8E-9572-777CAB116D20}"/>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4A55-0901-406B-8F98-D61088534E7B}">
  <sheetPr>
    <tabColor rgb="FFFF0000"/>
  </sheetPr>
  <dimension ref="A1:W40"/>
  <sheetViews>
    <sheetView topLeftCell="A28" zoomScaleNormal="100" workbookViewId="0">
      <selection activeCell="N8" sqref="N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13</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45659</v>
      </c>
      <c r="D9" s="101"/>
      <c r="E9" s="101"/>
      <c r="F9" s="7"/>
      <c r="H9" s="102">
        <v>11209.54</v>
      </c>
      <c r="I9" s="102"/>
      <c r="J9" s="102"/>
      <c r="K9" s="102"/>
      <c r="L9" s="102"/>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522</v>
      </c>
      <c r="D12" s="63"/>
      <c r="E12" s="63"/>
      <c r="F12" s="63"/>
      <c r="G12" s="63"/>
      <c r="H12" s="63"/>
      <c r="I12" s="63"/>
      <c r="J12" s="63"/>
      <c r="K12" s="63"/>
      <c r="L12" s="63"/>
      <c r="O12" s="2">
        <f>619.44+4121.35+863.04</f>
        <v>5603.8300000000008</v>
      </c>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524</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1052</v>
      </c>
      <c r="D25" s="126"/>
      <c r="E25" s="126"/>
      <c r="F25" s="126"/>
      <c r="G25" s="126"/>
      <c r="H25" s="126"/>
      <c r="I25" s="126"/>
      <c r="J25" s="126"/>
      <c r="K25" s="126"/>
      <c r="L25" s="126"/>
      <c r="S25" s="57"/>
      <c r="T25" s="57"/>
      <c r="U25" s="57"/>
      <c r="V25" s="57"/>
      <c r="W25" s="57"/>
    </row>
    <row r="26" spans="3:23" ht="37.5"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45294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1035</v>
      </c>
      <c r="I33" s="50"/>
      <c r="J33" s="50"/>
      <c r="K33" s="50"/>
      <c r="L33" s="50"/>
      <c r="R33" s="15"/>
      <c r="S33" s="16"/>
      <c r="T33" s="15"/>
      <c r="U33" s="15"/>
    </row>
    <row r="34" spans="2:21" ht="25" customHeight="1" x14ac:dyDescent="0.35">
      <c r="C34" s="130" t="s">
        <v>1053</v>
      </c>
      <c r="D34" s="131"/>
      <c r="E34" s="131"/>
      <c r="F34" s="13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34.5"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5F3ECEEF-097E-4B9D-86E3-A26505F14B95}"/>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E7C2F-E5A0-43FB-A97E-6ED43BF22A04}">
  <sheetPr>
    <tabColor rgb="FFFF0000"/>
  </sheetPr>
  <dimension ref="A1:W40"/>
  <sheetViews>
    <sheetView topLeftCell="A31" zoomScaleNormal="100" workbookViewId="0">
      <selection activeCell="C10" sqref="C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12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f>12148.8*1.16</f>
        <v>14092.607999999998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1048</v>
      </c>
      <c r="D25" s="133"/>
      <c r="E25" s="133"/>
      <c r="F25" s="133"/>
      <c r="G25" s="133"/>
      <c r="H25" s="133"/>
      <c r="I25" s="133"/>
      <c r="J25" s="133"/>
      <c r="K25" s="133"/>
      <c r="L25" s="133"/>
      <c r="S25" s="57"/>
      <c r="T25" s="57"/>
      <c r="U25" s="57"/>
      <c r="V25" s="57"/>
      <c r="W25" s="57"/>
    </row>
    <row r="26" spans="3:23" ht="20" customHeight="1" x14ac:dyDescent="0.3">
      <c r="C26" s="133"/>
      <c r="D26" s="133"/>
      <c r="E26" s="133"/>
      <c r="F26" s="133"/>
      <c r="G26" s="133"/>
      <c r="H26" s="133"/>
      <c r="I26" s="133"/>
      <c r="J26" s="133"/>
      <c r="K26" s="133"/>
      <c r="L26" s="133"/>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134" t="s">
        <v>1049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B4242-06A7-44AE-8BBA-9C41707D72D1}">
  <sheetPr>
    <tabColor rgb="FFFF0000"/>
  </sheetPr>
  <dimension ref="A1:W40"/>
  <sheetViews>
    <sheetView topLeftCell="A25" zoomScaleNormal="100" workbookViewId="0">
      <selection activeCell="N10" sqref="N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 width="9.08984375" style="2"/>
    <col min="17" max="17" width="10.6328125" style="2" bestFit="1" customWidth="1"/>
    <col min="18"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11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f>1313.71*20.1647</f>
        <v>26490.568037000001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281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283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282</v>
      </c>
      <c r="D18" s="76"/>
      <c r="E18" s="77"/>
      <c r="G18" s="78" t="s">
        <v>284</v>
      </c>
      <c r="H18" s="77"/>
      <c r="I18" s="77"/>
      <c r="J18" s="77"/>
      <c r="K18" s="77"/>
      <c r="L18" s="77"/>
    </row>
    <row r="19" spans="3:23" ht="9.9" customHeight="1" x14ac:dyDescent="0.3">
      <c r="C19" s="6"/>
      <c r="D19" s="6"/>
      <c r="E19" s="2" t="s">
        <v>287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1045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45306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1046</v>
      </c>
      <c r="I33" s="50"/>
      <c r="J33" s="50"/>
      <c r="K33" s="50"/>
      <c r="L33" s="50"/>
      <c r="R33" s="15"/>
      <c r="S33" s="16"/>
      <c r="T33" s="15"/>
      <c r="U33" s="15"/>
    </row>
    <row r="34" spans="2:21" ht="24.9" customHeight="1" x14ac:dyDescent="0.35">
      <c r="C34" s="107" t="s">
        <v>1047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c r="O38" s="20">
        <v>45642</v>
      </c>
    </row>
    <row r="39" spans="2:21" ht="15" customHeight="1" x14ac:dyDescent="0.3">
      <c r="C39" s="48" t="s">
        <v>39</v>
      </c>
      <c r="D39" s="48"/>
      <c r="E39" s="48"/>
      <c r="F39" s="9"/>
      <c r="H39" s="48" t="s">
        <v>39</v>
      </c>
      <c r="I39" s="48"/>
      <c r="J39" s="48"/>
      <c r="K39" s="48"/>
      <c r="L39" s="48"/>
      <c r="O39" s="2">
        <v>30</v>
      </c>
    </row>
    <row r="40" spans="2:21" x14ac:dyDescent="0.3">
      <c r="B40" s="49"/>
      <c r="C40" s="49"/>
      <c r="D40" s="49"/>
      <c r="E40" s="49"/>
      <c r="F40" s="3"/>
      <c r="O40" s="20">
        <f>O38+O39</f>
        <v>45672</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8899-3FAC-4620-894A-2C7DC55419BC}">
  <sheetPr>
    <tabColor rgb="FFFF0000"/>
  </sheetPr>
  <dimension ref="A1:W40"/>
  <sheetViews>
    <sheetView topLeftCell="A26" zoomScaleNormal="100" workbookViewId="0">
      <selection activeCell="P9" sqref="P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10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f>3766.76+9268.2</f>
        <v>13034.960000000001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78" t="s">
        <v>194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1044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45301</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1043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C41EC-1A1C-4732-B9C3-302EA4AB11E7}">
  <sheetPr>
    <tabColor rgb="FFFF0000"/>
  </sheetPr>
  <dimension ref="A1:W40"/>
  <sheetViews>
    <sheetView topLeftCell="A26" zoomScaleNormal="100" workbookViewId="0">
      <selection activeCell="O9" sqref="O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v>1417.98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805</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67" t="s">
        <v>47</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1042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45303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1041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D0D8D-F072-4627-A482-58D74B94A675}">
  <sheetPr>
    <tabColor rgb="FFFF0000"/>
  </sheetPr>
  <dimension ref="A1:W40"/>
  <sheetViews>
    <sheetView zoomScaleNormal="100" workbookViewId="0">
      <selection activeCell="P7" sqref="P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v>2418.6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805</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67" t="s">
        <v>47</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1039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45654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1040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07B8-9D9E-467C-8D7F-297079306F8B}">
  <sheetPr>
    <tabColor rgb="FFFF0000"/>
  </sheetPr>
  <dimension ref="A1:W40"/>
  <sheetViews>
    <sheetView zoomScaleNormal="100" workbookViewId="0">
      <selection activeCell="C10" sqref="C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v>1128.68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1038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45294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v>643023809</v>
      </c>
      <c r="I33" s="50"/>
      <c r="J33" s="50"/>
      <c r="K33" s="50"/>
      <c r="L33" s="50"/>
      <c r="R33" s="15"/>
      <c r="S33" s="16"/>
      <c r="T33" s="15"/>
      <c r="U33" s="15"/>
    </row>
    <row r="34" spans="2:21" ht="24.9" customHeight="1" x14ac:dyDescent="0.35">
      <c r="C34" s="107" t="s">
        <v>1037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0D831-6EE7-4B95-B602-E1A4342482D4}">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45659</v>
      </c>
      <c r="D9" s="101"/>
      <c r="E9" s="101"/>
      <c r="F9" s="7"/>
      <c r="H9" s="102">
        <f>11600*2</f>
        <v>23200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1036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45299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1035</v>
      </c>
      <c r="I33" s="50"/>
      <c r="J33" s="50"/>
      <c r="K33" s="50"/>
      <c r="L33" s="50"/>
      <c r="R33" s="15"/>
      <c r="S33" s="16"/>
      <c r="T33" s="15"/>
      <c r="U33" s="15"/>
    </row>
    <row r="34" spans="2:21" ht="24.9" customHeight="1" x14ac:dyDescent="0.35">
      <c r="C34" s="107" t="s">
        <v>1034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c r="O38" s="20">
        <v>45635</v>
      </c>
    </row>
    <row r="39" spans="2:21" ht="15" customHeight="1" x14ac:dyDescent="0.3">
      <c r="C39" s="48" t="s">
        <v>39</v>
      </c>
      <c r="D39" s="48"/>
      <c r="E39" s="48"/>
      <c r="F39" s="9"/>
      <c r="H39" s="48" t="s">
        <v>39</v>
      </c>
      <c r="I39" s="48"/>
      <c r="J39" s="48"/>
      <c r="K39" s="48"/>
      <c r="L39" s="48"/>
      <c r="O39" s="20">
        <f>O38+30</f>
        <v>45665</v>
      </c>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A5865-F1E7-48BF-BA39-23212368A6D8}">
  <sheetPr>
    <tabColor rgb="FFFF0000"/>
  </sheetPr>
  <dimension ref="A1:W40"/>
  <sheetViews>
    <sheetView topLeftCell="A25" zoomScaleNormal="100" workbookViewId="0">
      <selection activeCell="P11" sqref="P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45659</v>
      </c>
      <c r="D9" s="101"/>
      <c r="E9" s="101"/>
      <c r="F9" s="7"/>
      <c r="H9" s="102">
        <v>678600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1033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v>45299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641003609</v>
      </c>
      <c r="I33" s="50"/>
      <c r="J33" s="50"/>
      <c r="K33" s="50"/>
      <c r="L33" s="50"/>
      <c r="R33" s="15"/>
      <c r="S33" s="16"/>
      <c r="T33" s="15"/>
      <c r="U33" s="15"/>
    </row>
    <row r="34" spans="2:21" ht="24.9" customHeight="1" x14ac:dyDescent="0.35">
      <c r="C34" s="107">
        <v>3723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c r="O38" s="20">
        <v>45635</v>
      </c>
    </row>
    <row r="39" spans="2:21" ht="15" customHeight="1" x14ac:dyDescent="0.3">
      <c r="C39" s="48" t="s">
        <v>39</v>
      </c>
      <c r="D39" s="48"/>
      <c r="E39" s="48"/>
      <c r="F39" s="9"/>
      <c r="H39" s="48" t="s">
        <v>39</v>
      </c>
      <c r="I39" s="48"/>
      <c r="J39" s="48"/>
      <c r="K39" s="48"/>
      <c r="L39" s="48"/>
      <c r="O39" s="20">
        <f>O38+30</f>
        <v>45665</v>
      </c>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1CFED-A83E-4E14-A36E-00F585455DBF}">
  <sheetPr>
    <tabColor rgb="FFFF0000"/>
  </sheetPr>
  <dimension ref="A1:W40"/>
  <sheetViews>
    <sheetView topLeftCell="A26" zoomScaleNormal="100" workbookViewId="0">
      <selection activeCell="O34" sqref="O34"/>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v>1705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225</v>
      </c>
      <c r="D18" s="76"/>
      <c r="E18" s="77"/>
      <c r="G18" s="78" t="s">
        <v>224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1032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1395-D55D-4D60-B646-0F68AFE6F2E3}">
  <sheetPr>
    <tabColor rgb="FFFF0000"/>
  </sheetPr>
  <dimension ref="A1:W40"/>
  <sheetViews>
    <sheetView topLeftCell="A26" zoomScaleNormal="100" workbookViewId="0">
      <selection activeCell="C10" sqref="C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45659</v>
      </c>
      <c r="D9" s="101"/>
      <c r="E9" s="101"/>
      <c r="F9" s="7"/>
      <c r="H9" s="102">
        <v>1100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R20" s="29"/>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R22" s="29"/>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1031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AF528-E52B-4604-99D1-5528432350CE}">
  <sheetPr>
    <tabColor rgb="FFFF0000"/>
  </sheetPr>
  <dimension ref="A1:W5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2</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45659</v>
      </c>
      <c r="D9" s="101"/>
      <c r="E9" s="101"/>
      <c r="F9" s="7"/>
      <c r="H9" s="102">
        <f>1705*4</f>
        <v>6820</v>
      </c>
      <c r="I9" s="102"/>
      <c r="J9" s="102"/>
      <c r="K9" s="102"/>
      <c r="L9" s="102"/>
      <c r="O9" s="2">
        <f>265.06/8</f>
        <v>33.1325</v>
      </c>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217</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220</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1029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22" t="s">
        <v>1030</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C43" s="33"/>
    </row>
    <row r="44" spans="2:21" x14ac:dyDescent="0.3">
      <c r="C44" s="33">
        <v>1718</v>
      </c>
    </row>
    <row r="45" spans="2:21" x14ac:dyDescent="0.3">
      <c r="C45" s="33"/>
    </row>
    <row r="46" spans="2:21" x14ac:dyDescent="0.3">
      <c r="C46" s="33"/>
      <c r="E46" s="36"/>
    </row>
    <row r="47" spans="2:21" x14ac:dyDescent="0.3">
      <c r="C47" s="33"/>
    </row>
    <row r="48" spans="2:21" x14ac:dyDescent="0.3">
      <c r="C48" s="37"/>
    </row>
    <row r="50" spans="3:3" x14ac:dyDescent="0.3">
      <c r="C50" s="38"/>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48CAD17A-4ACC-45E7-BE89-9A88E9003D47}"/>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83914-1BD1-4259-A68C-23215210C1F2}">
  <sheetPr>
    <tabColor rgb="FFFF0000"/>
  </sheetPr>
  <dimension ref="A1:W52"/>
  <sheetViews>
    <sheetView topLeftCell="A31" zoomScaleNormal="100" workbookViewId="0">
      <selection activeCell="C10" sqref="C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7" ht="13.75" customHeight="1" x14ac:dyDescent="0.3">
      <c r="A1" s="81"/>
      <c r="B1" s="82"/>
      <c r="C1" s="83"/>
      <c r="D1" s="89" t="s">
        <v>0</v>
      </c>
      <c r="E1" s="90"/>
      <c r="F1" s="90"/>
      <c r="G1" s="90"/>
      <c r="H1" s="90"/>
      <c r="I1" s="90"/>
      <c r="J1" s="90"/>
      <c r="K1" s="90"/>
      <c r="L1" s="91"/>
    </row>
    <row r="2" spans="1:17" ht="13.75" customHeight="1" x14ac:dyDescent="0.3">
      <c r="A2" s="84"/>
      <c r="B2" s="49"/>
      <c r="C2" s="85"/>
      <c r="D2" s="92"/>
      <c r="E2" s="93"/>
      <c r="F2" s="93"/>
      <c r="G2" s="93"/>
      <c r="H2" s="93"/>
      <c r="I2" s="93"/>
      <c r="J2" s="93"/>
      <c r="K2" s="93"/>
      <c r="L2" s="94"/>
    </row>
    <row r="3" spans="1:17" ht="13.75" customHeight="1" x14ac:dyDescent="0.3">
      <c r="A3" s="84"/>
      <c r="B3" s="49"/>
      <c r="C3" s="85"/>
      <c r="D3" s="92"/>
      <c r="E3" s="93"/>
      <c r="F3" s="93"/>
      <c r="G3" s="93"/>
      <c r="H3" s="93"/>
      <c r="I3" s="93"/>
      <c r="J3" s="93"/>
      <c r="K3" s="93"/>
      <c r="L3" s="94"/>
    </row>
    <row r="4" spans="1:17" x14ac:dyDescent="0.3">
      <c r="A4" s="86"/>
      <c r="B4" s="87"/>
      <c r="C4" s="88"/>
      <c r="D4" s="27" t="s">
        <v>124</v>
      </c>
      <c r="E4" s="27" t="s">
        <v>128</v>
      </c>
      <c r="F4" s="95" t="s">
        <v>125</v>
      </c>
      <c r="G4" s="95"/>
      <c r="H4" s="96">
        <v>45505</v>
      </c>
      <c r="I4" s="95"/>
      <c r="J4" s="97" t="s">
        <v>126</v>
      </c>
      <c r="K4" s="98"/>
      <c r="L4" s="28" t="s">
        <v>127</v>
      </c>
    </row>
    <row r="5" spans="1:17" ht="23.15" customHeight="1" x14ac:dyDescent="0.3"/>
    <row r="6" spans="1:17" ht="23.15" customHeight="1" x14ac:dyDescent="0.3">
      <c r="I6" s="4" t="s">
        <v>8</v>
      </c>
      <c r="J6" s="99">
        <v>1</v>
      </c>
      <c r="K6" s="100"/>
      <c r="L6" s="100"/>
    </row>
    <row r="7" spans="1:17" ht="16.5" customHeight="1" x14ac:dyDescent="0.35">
      <c r="I7" s="5"/>
    </row>
    <row r="8" spans="1:17" ht="20.149999999999999" customHeight="1" x14ac:dyDescent="0.3">
      <c r="C8" s="53" t="s">
        <v>9</v>
      </c>
      <c r="D8" s="53"/>
      <c r="E8" s="59"/>
      <c r="H8" s="53" t="s">
        <v>10</v>
      </c>
      <c r="I8" s="59"/>
      <c r="J8" s="59"/>
      <c r="K8" s="59"/>
      <c r="L8" s="59"/>
      <c r="Q8" s="2">
        <v>708</v>
      </c>
    </row>
    <row r="9" spans="1:17" ht="23.15" customHeight="1" x14ac:dyDescent="0.3">
      <c r="C9" s="101">
        <v>45659</v>
      </c>
      <c r="D9" s="101"/>
      <c r="E9" s="101"/>
      <c r="F9" s="7"/>
      <c r="H9" s="102">
        <f>D52</f>
        <v>393590.72</v>
      </c>
      <c r="I9" s="102"/>
      <c r="J9" s="102"/>
      <c r="K9" s="102"/>
      <c r="L9" s="102"/>
      <c r="Q9" s="2">
        <v>336</v>
      </c>
    </row>
    <row r="10" spans="1:17" ht="9.9" customHeight="1" x14ac:dyDescent="0.3">
      <c r="C10" s="6"/>
      <c r="D10" s="6"/>
      <c r="E10" s="6"/>
      <c r="F10" s="6"/>
      <c r="H10" s="6"/>
      <c r="I10" s="6"/>
      <c r="J10" s="6"/>
      <c r="K10" s="6"/>
      <c r="L10" s="6"/>
    </row>
    <row r="11" spans="1:17" ht="20.149999999999999" customHeight="1" x14ac:dyDescent="0.3">
      <c r="C11" s="53" t="s">
        <v>11</v>
      </c>
      <c r="D11" s="53"/>
      <c r="E11" s="59"/>
      <c r="F11" s="59"/>
      <c r="G11" s="59"/>
      <c r="H11" s="59"/>
      <c r="I11" s="59"/>
      <c r="J11" s="59"/>
      <c r="K11" s="59"/>
      <c r="L11" s="59"/>
    </row>
    <row r="12" spans="1:17" ht="23.15" customHeight="1" x14ac:dyDescent="0.3">
      <c r="C12" s="63" t="s">
        <v>157</v>
      </c>
      <c r="D12" s="63"/>
      <c r="E12" s="63"/>
      <c r="F12" s="63"/>
      <c r="G12" s="63"/>
      <c r="H12" s="63"/>
      <c r="I12" s="63"/>
      <c r="J12" s="63"/>
      <c r="K12" s="63"/>
      <c r="L12" s="63"/>
    </row>
    <row r="13" spans="1:17" ht="9.9" customHeight="1" x14ac:dyDescent="0.3">
      <c r="C13" s="8"/>
      <c r="D13" s="8"/>
      <c r="H13" s="8"/>
    </row>
    <row r="14" spans="1:17" ht="20.149999999999999" customHeight="1" x14ac:dyDescent="0.3">
      <c r="C14" s="53" t="s">
        <v>13</v>
      </c>
      <c r="D14" s="53"/>
      <c r="E14" s="59"/>
      <c r="G14" s="69" t="s">
        <v>14</v>
      </c>
      <c r="H14" s="70"/>
      <c r="I14" s="71"/>
      <c r="J14" s="71"/>
      <c r="K14" s="71"/>
      <c r="L14" s="71"/>
    </row>
    <row r="15" spans="1:17" ht="24.9" customHeight="1" x14ac:dyDescent="0.3">
      <c r="C15" s="72" t="s">
        <v>15</v>
      </c>
      <c r="D15" s="72"/>
      <c r="E15" s="73"/>
      <c r="G15" s="74" t="s">
        <v>158</v>
      </c>
      <c r="H15" s="75"/>
      <c r="I15" s="75"/>
      <c r="J15" s="75"/>
      <c r="K15" s="75"/>
      <c r="L15" s="75"/>
    </row>
    <row r="16" spans="1:17"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160</v>
      </c>
      <c r="D18" s="76"/>
      <c r="E18" s="77"/>
      <c r="G18" s="78" t="s">
        <v>159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1028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1027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46">
        <v>6037</v>
      </c>
      <c r="D44" s="47">
        <v>30537</v>
      </c>
    </row>
    <row r="45" spans="2:21" x14ac:dyDescent="0.3">
      <c r="C45" s="46">
        <v>6038</v>
      </c>
      <c r="D45" s="47">
        <v>37985.620000000003</v>
      </c>
    </row>
    <row r="46" spans="2:21" x14ac:dyDescent="0.3">
      <c r="C46" s="46">
        <v>6039</v>
      </c>
      <c r="D46" s="47">
        <v>37985.620000000003</v>
      </c>
    </row>
    <row r="47" spans="2:21" x14ac:dyDescent="0.3">
      <c r="C47" s="46">
        <v>6040</v>
      </c>
      <c r="D47" s="47">
        <v>37985.620000000003</v>
      </c>
    </row>
    <row r="48" spans="2:21" x14ac:dyDescent="0.3">
      <c r="C48" s="46">
        <v>6041</v>
      </c>
      <c r="D48" s="47">
        <v>37985.620000000003</v>
      </c>
    </row>
    <row r="49" spans="3:4" x14ac:dyDescent="0.3">
      <c r="C49" s="46">
        <v>6042</v>
      </c>
      <c r="D49" s="47">
        <v>37985.620000000003</v>
      </c>
    </row>
    <row r="50" spans="3:4" x14ac:dyDescent="0.3">
      <c r="C50" s="46">
        <v>6043</v>
      </c>
      <c r="D50" s="47">
        <v>37985.620000000003</v>
      </c>
    </row>
    <row r="51" spans="3:4" x14ac:dyDescent="0.3">
      <c r="C51" s="46">
        <v>6044</v>
      </c>
      <c r="D51" s="47">
        <v>135140</v>
      </c>
    </row>
    <row r="52" spans="3:4" x14ac:dyDescent="0.3">
      <c r="D52" s="33">
        <f>SUM(D44:D51)</f>
        <v>393590.72</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F06FE-967D-4047-8F90-F443C4805E58}">
  <sheetPr>
    <tabColor rgb="FFFF0000"/>
  </sheetPr>
  <dimension ref="A1:W41"/>
  <sheetViews>
    <sheetView zoomScaleNormal="100" workbookViewId="0">
      <selection activeCell="O10" sqref="O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840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45656</v>
      </c>
      <c r="D9" s="101"/>
      <c r="E9" s="101"/>
      <c r="F9" s="7"/>
      <c r="H9" s="102">
        <v>803.25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1062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1063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1064</v>
      </c>
      <c r="D18" s="76"/>
      <c r="E18" s="77"/>
      <c r="G18" s="78" t="s">
        <v>1065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1066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v>25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35A75D6F-698F-4A25-AAB1-64E7F685468B}"/>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60DD0-5E09-467B-B32A-F6DD62BBE9C3}">
  <sheetPr>
    <tabColor rgb="FFFF0000"/>
  </sheetPr>
  <dimension ref="A1:W40"/>
  <sheetViews>
    <sheetView topLeftCell="A10" zoomScaleNormal="100" workbookViewId="0">
      <selection activeCell="P32" sqref="P3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839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45653</v>
      </c>
      <c r="D9" s="101"/>
      <c r="E9" s="101"/>
      <c r="F9" s="7"/>
      <c r="H9" s="102">
        <v>6000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1061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45653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3E52F-BC0C-4A64-97D2-24E8654D8A84}">
  <sheetPr>
    <tabColor rgb="FFFF0000"/>
  </sheetPr>
  <dimension ref="A1:W40"/>
  <sheetViews>
    <sheetView topLeftCell="A7"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838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45649</v>
      </c>
      <c r="D9" s="101"/>
      <c r="E9" s="101"/>
      <c r="F9" s="7"/>
      <c r="H9" s="102">
        <f>649+649+237</f>
        <v>1535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147</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1026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45649</v>
      </c>
      <c r="D29" s="62"/>
      <c r="E29" s="63"/>
      <c r="F29" s="6"/>
      <c r="G29" s="62">
        <v>45649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137" t="s">
        <v>149</v>
      </c>
      <c r="D34" s="137"/>
      <c r="E34" s="138"/>
      <c r="F34" s="138"/>
      <c r="G34" s="6"/>
      <c r="H34" s="50"/>
      <c r="I34" s="50"/>
      <c r="J34" s="50"/>
      <c r="K34" s="50"/>
      <c r="L34" s="50"/>
      <c r="R34" s="15"/>
      <c r="S34" s="17"/>
      <c r="T34" s="15"/>
      <c r="U34" s="15"/>
    </row>
    <row r="35" spans="2:21" ht="4.25" customHeight="1" x14ac:dyDescent="0.35">
      <c r="C35" s="43"/>
      <c r="D35" s="43"/>
      <c r="E35" s="44"/>
      <c r="F35" s="44"/>
      <c r="G35" s="6"/>
      <c r="H35" s="50"/>
      <c r="I35" s="50"/>
      <c r="J35" s="50"/>
      <c r="K35" s="50"/>
      <c r="L35" s="50"/>
      <c r="R35" s="15"/>
      <c r="S35" s="17"/>
      <c r="T35" s="15"/>
      <c r="U35" s="15"/>
    </row>
    <row r="36" spans="2:21" ht="20.149999999999999" customHeight="1" x14ac:dyDescent="0.35">
      <c r="C36" s="139" t="s">
        <v>35</v>
      </c>
      <c r="D36" s="139"/>
      <c r="E36" s="139"/>
      <c r="F36" s="21"/>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F6894-B592-4BA4-98B6-0A635EEC3D5A}">
  <sheetPr>
    <tabColor rgb="FFFF0000"/>
  </sheetPr>
  <dimension ref="A1:W40"/>
  <sheetViews>
    <sheetView topLeftCell="A27" zoomScale="85" zoomScaleNormal="85" workbookViewId="0">
      <selection activeCell="O11" sqref="O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837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45649</v>
      </c>
      <c r="D9" s="101"/>
      <c r="E9" s="101"/>
      <c r="F9" s="7"/>
      <c r="H9" s="102">
        <v>27843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184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185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186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1025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45649</v>
      </c>
      <c r="D29" s="62"/>
      <c r="E29" s="63"/>
      <c r="F29" s="6"/>
      <c r="G29" s="62">
        <v>45655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D0409-E6F1-4078-A491-55D7AB980A84}">
  <sheetPr>
    <tabColor rgb="FFFF0000"/>
  </sheetPr>
  <dimension ref="A1:W40"/>
  <sheetViews>
    <sheetView topLeftCell="A33" zoomScaleNormal="100" workbookViewId="0">
      <selection activeCell="N8" sqref="N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836</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45642</v>
      </c>
      <c r="D9" s="101"/>
      <c r="E9" s="101"/>
      <c r="F9" s="7"/>
      <c r="H9" s="102">
        <v>7818.4</v>
      </c>
      <c r="I9" s="102"/>
      <c r="J9" s="102"/>
      <c r="K9" s="102"/>
      <c r="L9" s="102"/>
    </row>
    <row r="10" spans="1:15" ht="9.9" customHeight="1" x14ac:dyDescent="0.3">
      <c r="C10" s="6"/>
      <c r="D10" s="6"/>
      <c r="E10" s="6"/>
      <c r="F10" s="6"/>
      <c r="H10" s="6"/>
      <c r="I10" s="6"/>
      <c r="J10" s="6"/>
      <c r="K10" s="6"/>
      <c r="L10" s="6"/>
      <c r="O10" s="20">
        <v>45562</v>
      </c>
    </row>
    <row r="11" spans="1:15" ht="20.149999999999999" customHeight="1" x14ac:dyDescent="0.3">
      <c r="C11" s="53" t="s">
        <v>11</v>
      </c>
      <c r="D11" s="53"/>
      <c r="E11" s="59"/>
      <c r="F11" s="59"/>
      <c r="G11" s="59"/>
      <c r="H11" s="59"/>
      <c r="I11" s="59"/>
      <c r="J11" s="59"/>
      <c r="K11" s="59"/>
      <c r="L11" s="59"/>
      <c r="O11" s="20">
        <f>O10+15</f>
        <v>45577</v>
      </c>
    </row>
    <row r="12" spans="1:15" ht="23.15" customHeight="1" x14ac:dyDescent="0.3">
      <c r="C12" s="63" t="s">
        <v>647</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646</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643</v>
      </c>
      <c r="D18" s="76"/>
      <c r="E18" s="77"/>
      <c r="G18" s="78" t="s">
        <v>645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644</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966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45642</v>
      </c>
      <c r="D29" s="62"/>
      <c r="E29" s="63"/>
      <c r="F29" s="6"/>
      <c r="G29" s="62">
        <v>45657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140" t="s">
        <v>1024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c r="N39" s="20">
        <v>45642</v>
      </c>
    </row>
    <row r="40" spans="2:21" x14ac:dyDescent="0.3">
      <c r="B40" s="49"/>
      <c r="C40" s="49"/>
      <c r="D40" s="49"/>
      <c r="E40" s="49"/>
      <c r="F40" s="3"/>
      <c r="N40" s="20">
        <f>N39+15</f>
        <v>45657</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E7376-7C5F-4EBC-8A05-92C98F2D2757}">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835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45645</v>
      </c>
      <c r="D9" s="101"/>
      <c r="E9" s="101"/>
      <c r="F9" s="7"/>
      <c r="H9" s="102">
        <f>52000*1.16</f>
        <v>60319.999999999993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1023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45656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BEB3-3688-4F2F-9AF3-6DF6529FDDB4}">
  <sheetPr>
    <tabColor rgb="FFFF0000"/>
  </sheetPr>
  <dimension ref="A1:W41"/>
  <sheetViews>
    <sheetView topLeftCell="A25" zoomScaleNormal="100" workbookViewId="0">
      <selection activeCell="N29" sqref="N2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834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45645</v>
      </c>
      <c r="D9" s="101"/>
      <c r="E9" s="101"/>
      <c r="F9" s="7"/>
      <c r="H9" s="102">
        <v>8244.0300000000007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1017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1018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1020</v>
      </c>
      <c r="D18" s="76"/>
      <c r="E18" s="77"/>
      <c r="G18" s="78" t="s">
        <v>1022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1021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1019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45653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v>4300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45638</v>
      </c>
    </row>
    <row r="41" spans="2:21" x14ac:dyDescent="0.3">
      <c r="N41" s="20">
        <f>N40+15</f>
        <v>45653</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6E933F86-C3C4-41B2-9907-AD4C844A5A8A}"/>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7467B-5958-47DC-9021-B6D83074EEEB}">
  <sheetPr>
    <tabColor rgb="FFFF0000"/>
  </sheetPr>
  <dimension ref="A1:W40"/>
  <sheetViews>
    <sheetView topLeftCell="A25" zoomScaleNormal="100" workbookViewId="0">
      <selection activeCell="O10" sqref="O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833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45645</v>
      </c>
      <c r="D9" s="101"/>
      <c r="E9" s="101"/>
      <c r="F9" s="7"/>
      <c r="H9" s="102">
        <v>522000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404</v>
      </c>
      <c r="D18" s="76"/>
      <c r="E18" s="77"/>
      <c r="G18" s="78" t="s">
        <v>405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1015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45656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107" t="s">
        <v>1016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D99F3-2BD1-498B-AC96-507AEFCC1ECF}">
  <sheetPr>
    <tabColor rgb="FFFF0000"/>
  </sheetPr>
  <dimension ref="A1:W40"/>
  <sheetViews>
    <sheetView topLeftCell="A31" zoomScaleNormal="100" workbookViewId="0">
      <selection activeCell="C36" sqref="C36:E3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832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45645</v>
      </c>
      <c r="D9" s="101"/>
      <c r="E9" s="101"/>
      <c r="F9" s="7"/>
      <c r="H9" s="102">
        <v>7201.24</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805</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67" t="s">
        <v>47</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1013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45647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51" t="s">
        <v>1014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CE665-0701-4397-BB48-57DF1B933E09}">
  <sheetPr>
    <tabColor rgb="FFFF0000"/>
  </sheetPr>
  <dimension ref="A1:W40"/>
  <sheetViews>
    <sheetView topLeftCell="A26"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831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45645</v>
      </c>
      <c r="D9" s="101"/>
      <c r="E9" s="101"/>
      <c r="F9" s="7"/>
      <c r="H9" s="102">
        <f>7822.2+6307.79</f>
        <v>14129.99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78" t="s">
        <v>194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1011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45651</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1012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25E5D-643D-417E-9BFA-13C54FFCE1D1}">
  <sheetPr>
    <tabColor rgb="FFFF0000"/>
  </sheetPr>
  <dimension ref="A1:W44"/>
  <sheetViews>
    <sheetView topLeftCell="A9" zoomScale="85" zoomScaleNormal="85"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830</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45645</v>
      </c>
      <c r="D9" s="101"/>
      <c r="E9" s="101"/>
      <c r="F9" s="7"/>
      <c r="H9" s="102">
        <f>109476.26+1485.83</f>
        <v>110962.09</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45649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107" t="s">
        <v>1010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EAEE-4968-4F85-BF40-C2EB9806156E}">
  <sheetPr>
    <tabColor rgb="FFFF0000"/>
  </sheetPr>
  <dimension ref="A1:W40"/>
  <sheetViews>
    <sheetView topLeftCell="A26" zoomScaleNormal="100" workbookViewId="0">
      <selection activeCell="O9" sqref="O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829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45645</v>
      </c>
      <c r="D9" s="101"/>
      <c r="E9" s="101"/>
      <c r="F9" s="7"/>
      <c r="H9" s="102">
        <v>6580.32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330</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331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332</v>
      </c>
      <c r="D18" s="76"/>
      <c r="E18" s="77"/>
      <c r="G18" s="78" t="s">
        <v>333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334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45656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1008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A8CB3-47B3-46BF-BB96-60B85AD25C8B}">
  <sheetPr>
    <tabColor rgb="FFFF0000"/>
  </sheetPr>
  <dimension ref="A1:W40"/>
  <sheetViews>
    <sheetView topLeftCell="A26" zoomScale="115" zoomScaleNormal="115" workbookViewId="0">
      <selection activeCell="N9" sqref="N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828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45645</v>
      </c>
      <c r="D9" s="101"/>
      <c r="E9" s="101"/>
      <c r="F9" s="7"/>
      <c r="H9" s="102">
        <f>56305.45+28710.15+29116.21</f>
        <v>114131.81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865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866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867</v>
      </c>
      <c r="D18" s="76"/>
      <c r="E18" s="77"/>
      <c r="G18" s="78" t="s">
        <v>333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334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1006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91D8C-37C4-4AEC-AF89-88277C6F83E7}">
  <sheetPr>
    <tabColor rgb="FFFF0000"/>
  </sheetPr>
  <dimension ref="A1:W40"/>
  <sheetViews>
    <sheetView topLeftCell="A31" zoomScaleNormal="100" workbookViewId="0">
      <selection activeCell="N11" sqref="N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827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45645</v>
      </c>
      <c r="D9" s="101"/>
      <c r="E9" s="101"/>
      <c r="F9" s="7"/>
      <c r="H9" s="102">
        <v>154976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231</v>
      </c>
      <c r="D18" s="76"/>
      <c r="E18" s="77"/>
      <c r="G18" s="78" t="s">
        <v>230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v>45657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v>2825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F7DEB-5381-4CC4-9F12-0D5D6BF53B4F}">
  <sheetPr>
    <tabColor rgb="FFFF0000"/>
  </sheetPr>
  <dimension ref="A1:W40"/>
  <sheetViews>
    <sheetView topLeftCell="A19"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826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45645</v>
      </c>
      <c r="D9" s="101"/>
      <c r="E9" s="101"/>
      <c r="F9" s="7"/>
      <c r="H9" s="102">
        <v>6000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0691-A2C9-4D8C-AF45-FD6A7B32EB9E}">
  <sheetPr>
    <tabColor rgb="FFFF0000"/>
  </sheetPr>
  <dimension ref="A1:W41"/>
  <sheetViews>
    <sheetView topLeftCell="A26" zoomScaleNormal="100" workbookViewId="0">
      <selection activeCell="O6" sqref="O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825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45644</v>
      </c>
      <c r="D9" s="101"/>
      <c r="E9" s="101"/>
      <c r="F9" s="7"/>
      <c r="H9" s="102">
        <f>10100*1.16</f>
        <v>11716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996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997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998</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999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50505-A95F-4A74-95B5-0A244DF5F92F}">
  <sheetPr>
    <tabColor rgb="FFFF0000"/>
  </sheetPr>
  <dimension ref="A1:W41"/>
  <sheetViews>
    <sheetView topLeftCell="A32" zoomScaleNormal="100" workbookViewId="0">
      <selection activeCell="C27" sqref="C2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824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45644</v>
      </c>
      <c r="D9" s="101"/>
      <c r="E9" s="101"/>
      <c r="F9" s="7"/>
      <c r="H9" s="102">
        <f>9900*1.16</f>
        <v>11484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996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997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998</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999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6E471-ECDB-4C50-8148-85D91FA8F2EA}">
  <sheetPr>
    <tabColor rgb="FFFF0000"/>
  </sheetPr>
  <dimension ref="A1:W41"/>
  <sheetViews>
    <sheetView topLeftCell="A26" zoomScaleNormal="100" workbookViewId="0">
      <selection activeCell="R8" sqref="R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823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45644</v>
      </c>
      <c r="D9" s="101"/>
      <c r="E9" s="101"/>
      <c r="F9" s="7"/>
      <c r="H9" s="102">
        <f>22770*1.16</f>
        <v>26413.199999999997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996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997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998</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1000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999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CA0E0-8C2F-4747-9487-270C740B4926}">
  <sheetPr>
    <tabColor rgb="FFFF0000"/>
  </sheetPr>
  <dimension ref="A1:W40"/>
  <sheetViews>
    <sheetView topLeftCell="A26" zoomScaleNormal="100" workbookViewId="0">
      <selection activeCell="P9" sqref="P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822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45644</v>
      </c>
      <c r="D9" s="101"/>
      <c r="E9" s="101"/>
      <c r="F9" s="7"/>
      <c r="H9" s="102">
        <f>2812.54+24808.22</f>
        <v>27620.760000000002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180</v>
      </c>
      <c r="D18" s="76"/>
      <c r="E18" s="77"/>
      <c r="G18" s="78" t="s">
        <v>181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994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824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995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E5B28-5C90-457B-A758-3EF403F4D958}">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821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45644</v>
      </c>
      <c r="D9" s="101"/>
      <c r="E9" s="101"/>
      <c r="F9" s="7"/>
      <c r="H9" s="102">
        <v>3323.83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R20" s="29"/>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R22" s="29"/>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993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B6DBA-4C7B-456F-9817-97E44FF83D3B}">
  <sheetPr>
    <tabColor rgb="FFFF0000"/>
  </sheetPr>
  <dimension ref="A1:W40"/>
  <sheetViews>
    <sheetView topLeftCell="A37" zoomScaleNormal="100" workbookViewId="0">
      <selection activeCell="H37" sqref="H37:L3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820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45644</v>
      </c>
      <c r="D9" s="101"/>
      <c r="E9" s="101"/>
      <c r="F9" s="7"/>
      <c r="H9" s="102">
        <f>76560/2</f>
        <v>38280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416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417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419</v>
      </c>
      <c r="D18" s="76"/>
      <c r="E18" s="77"/>
      <c r="G18" s="78" t="s">
        <v>418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141133462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432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992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0E0A0-5D8B-48FE-92A6-201EE9DEE7E6}">
  <sheetPr>
    <tabColor rgb="FFFF0000"/>
  </sheetPr>
  <dimension ref="A1:W40"/>
  <sheetViews>
    <sheetView topLeftCell="A26" zoomScaleNormal="100" workbookViewId="0">
      <selection activeCell="H37" sqref="H37:L3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819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45644</v>
      </c>
      <c r="D9" s="101"/>
      <c r="E9" s="101"/>
      <c r="F9" s="7"/>
      <c r="H9" s="102">
        <v>3470.72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61</v>
      </c>
      <c r="D18" s="76"/>
      <c r="E18" s="77"/>
      <c r="G18" s="78" t="s">
        <v>62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990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911</v>
      </c>
      <c r="I33" s="50"/>
      <c r="J33" s="50"/>
      <c r="K33" s="50"/>
      <c r="L33" s="50"/>
      <c r="R33" s="15"/>
      <c r="S33" s="16"/>
      <c r="T33" s="15"/>
      <c r="U33" s="15"/>
    </row>
    <row r="34" spans="2:21" ht="24.9" customHeight="1" x14ac:dyDescent="0.35">
      <c r="C34" s="51" t="s">
        <v>991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76FC-242B-46D9-AF8A-8953225BDBE3}">
  <sheetPr>
    <tabColor rgb="FFFF0000"/>
  </sheetPr>
  <dimension ref="A1:W40"/>
  <sheetViews>
    <sheetView topLeftCell="A28" zoomScaleNormal="100" workbookViewId="0">
      <selection activeCell="N9" sqref="N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818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45644</v>
      </c>
      <c r="D9" s="101"/>
      <c r="E9" s="101"/>
      <c r="F9" s="7"/>
      <c r="H9" s="102">
        <v>6879.7</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44</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67" t="s">
        <v>47</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989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857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41">
        <v>12231144</v>
      </c>
      <c r="D34" s="141"/>
      <c r="E34" s="142"/>
      <c r="F34" s="14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890B-7BE9-4833-9CFE-1BEBBAE5E18F}">
  <sheetPr>
    <tabColor rgb="FFFF0000"/>
  </sheetPr>
  <dimension ref="A1:W40"/>
  <sheetViews>
    <sheetView topLeftCell="A28" zoomScaleNormal="100" workbookViewId="0">
      <selection activeCell="O11" sqref="O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817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45644</v>
      </c>
      <c r="D9" s="101"/>
      <c r="E9" s="101"/>
      <c r="F9" s="7"/>
      <c r="H9" s="102">
        <f>6382.32+7064.4</f>
        <v>13446.72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263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265</v>
      </c>
      <c r="D18" s="76"/>
      <c r="E18" s="77"/>
      <c r="G18" s="78" t="s">
        <v>262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266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988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64B3348C-4148-4EAE-AF31-7B4429871691}"/>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04B3B-3B42-492B-844A-90BF1FC29F97}">
  <sheetPr>
    <tabColor rgb="FFFF0000"/>
  </sheetPr>
  <dimension ref="A1:W40"/>
  <sheetViews>
    <sheetView topLeftCell="A24"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816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45644</v>
      </c>
      <c r="D9" s="101"/>
      <c r="E9" s="101"/>
      <c r="F9" s="7"/>
      <c r="H9" s="102">
        <v>15189.87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454</v>
      </c>
      <c r="D18" s="76"/>
      <c r="E18" s="77"/>
      <c r="G18" s="78" t="s">
        <v>455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987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CB5A2-72D4-431F-875D-1D4D0973513A}">
  <sheetPr>
    <tabColor rgb="FFFF0000"/>
  </sheetPr>
  <dimension ref="A1:W41"/>
  <sheetViews>
    <sheetView topLeftCell="A15" zoomScale="85" zoomScaleNormal="85"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815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45644</v>
      </c>
      <c r="D9" s="101"/>
      <c r="E9" s="101"/>
      <c r="F9" s="7"/>
      <c r="H9" s="102">
        <f>77245.73*1.16</f>
        <v>89605.046799999982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982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983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984</v>
      </c>
      <c r="D18" s="76"/>
      <c r="E18" s="77"/>
      <c r="G18" s="78" t="s">
        <v>985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722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986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c r="N40" s="20">
        <v>45642</v>
      </c>
    </row>
    <row r="41" spans="2:21" x14ac:dyDescent="0.3">
      <c r="N41" s="20">
        <f>N40+15</f>
        <v>45657</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EE503BAC-3C4C-4111-B042-4B6C71F7C92B}"/>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5080F-721A-44AD-8C66-A6BDB7EADA08}">
  <sheetPr>
    <tabColor rgb="FFFF0000"/>
    <pageSetUpPr fitToPage="1"/>
  </sheetPr>
  <dimension ref="A1:V40"/>
  <sheetViews>
    <sheetView topLeftCell="A26" zoomScaleNormal="100" workbookViewId="0">
      <selection activeCell="C11" sqref="C11:K11"/>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814</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45643</v>
      </c>
      <c r="D9" s="101"/>
      <c r="E9" s="7"/>
      <c r="G9" s="102">
        <v>3016</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117</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118</v>
      </c>
      <c r="G15" s="75"/>
      <c r="H15" s="75"/>
      <c r="I15" s="75"/>
      <c r="J15" s="75"/>
      <c r="K15" s="75"/>
    </row>
    <row r="16" spans="1:11" ht="9.9" customHeight="1" x14ac:dyDescent="0.3">
      <c r="C16" s="9"/>
      <c r="D16" s="10"/>
      <c r="F16" s="6"/>
      <c r="G16" s="11"/>
      <c r="I16" s="6"/>
      <c r="J16" s="11"/>
      <c r="K16" s="11"/>
    </row>
    <row r="17" spans="3:22" ht="20.149999999999999" customHeight="1" x14ac:dyDescent="0.3">
      <c r="C17" s="53" t="s">
        <v>53</v>
      </c>
      <c r="D17" s="59"/>
      <c r="F17" s="69" t="s">
        <v>18</v>
      </c>
      <c r="G17" s="71"/>
      <c r="H17" s="71"/>
      <c r="I17" s="71"/>
      <c r="J17" s="71"/>
      <c r="K17" s="71"/>
      <c r="L17" s="12"/>
      <c r="M17" s="12"/>
    </row>
    <row r="18" spans="3:22" ht="24.9" customHeight="1" x14ac:dyDescent="0.3">
      <c r="C18" s="76" t="s">
        <v>119</v>
      </c>
      <c r="D18" s="77"/>
      <c r="F18" s="78" t="s">
        <v>120</v>
      </c>
      <c r="G18" s="77"/>
      <c r="H18" s="77"/>
      <c r="I18" s="77"/>
      <c r="J18" s="77"/>
      <c r="K18" s="77"/>
    </row>
    <row r="19" spans="3:22" ht="9.9" customHeight="1" x14ac:dyDescent="0.3">
      <c r="C19" s="6"/>
      <c r="F19" s="6"/>
      <c r="G19" s="8"/>
      <c r="I19" s="6"/>
    </row>
    <row r="20" spans="3:22" ht="20.149999999999999" customHeight="1" x14ac:dyDescent="0.3">
      <c r="C20" s="139" t="s">
        <v>20</v>
      </c>
      <c r="D20" s="143"/>
      <c r="F20" s="53" t="s">
        <v>21</v>
      </c>
      <c r="G20" s="53"/>
      <c r="H20" s="8"/>
      <c r="I20" s="144" t="s">
        <v>22</v>
      </c>
      <c r="J20" s="145"/>
      <c r="K20" s="145"/>
    </row>
    <row r="21" spans="3:22" ht="3" customHeight="1" x14ac:dyDescent="0.3">
      <c r="C21" s="6" t="s">
        <v>23</v>
      </c>
      <c r="D21" s="6" t="s">
        <v>23</v>
      </c>
      <c r="E21" s="6"/>
      <c r="G21" s="6"/>
      <c r="I21" s="13"/>
      <c r="J21" s="13"/>
      <c r="K21" s="13"/>
    </row>
    <row r="22" spans="3:22" ht="24.9" customHeight="1" x14ac:dyDescent="0.3">
      <c r="C22" s="65" t="s">
        <v>121</v>
      </c>
      <c r="D22" s="64"/>
      <c r="E22" s="6"/>
      <c r="F22" s="63" t="s">
        <v>122</v>
      </c>
      <c r="G22" s="66"/>
      <c r="I22" s="54"/>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981</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45643</v>
      </c>
      <c r="D29" s="63"/>
      <c r="E29" s="6"/>
      <c r="F29" s="62" t="s">
        <v>30</v>
      </c>
      <c r="G29" s="64"/>
      <c r="H29" s="64"/>
      <c r="I29" s="64"/>
      <c r="J29" s="64"/>
      <c r="K29" s="64"/>
      <c r="Q29" s="15"/>
      <c r="R29" s="15"/>
    </row>
    <row r="30" spans="3:22" ht="9.9" customHeight="1" x14ac:dyDescent="0.35">
      <c r="C30" s="6"/>
      <c r="D30" s="6"/>
      <c r="E30" s="6"/>
      <c r="G30" s="6"/>
      <c r="H30" s="6"/>
      <c r="I30" s="6"/>
      <c r="J30" s="6"/>
      <c r="K30" s="6"/>
      <c r="Q30" s="15"/>
      <c r="R30" s="16"/>
    </row>
    <row r="31" spans="3:22" ht="7.5" customHeight="1" x14ac:dyDescent="0.35">
      <c r="C31" s="6"/>
      <c r="D31" s="6"/>
      <c r="E31" s="6"/>
      <c r="G31" s="6"/>
      <c r="H31" s="6"/>
      <c r="I31" s="6"/>
      <c r="J31" s="6"/>
      <c r="K31" s="6"/>
      <c r="Q31" s="15"/>
      <c r="R31" s="16"/>
    </row>
    <row r="32" spans="3:22" ht="20.149999999999999" customHeight="1" x14ac:dyDescent="0.35">
      <c r="C32" s="135" t="s">
        <v>31</v>
      </c>
      <c r="D32" s="136"/>
      <c r="E32" s="136"/>
      <c r="G32" s="135" t="s">
        <v>32</v>
      </c>
      <c r="H32" s="136"/>
      <c r="I32" s="136"/>
      <c r="J32" s="136"/>
      <c r="K32" s="136"/>
      <c r="Q32" s="15"/>
      <c r="R32" s="16"/>
    </row>
    <row r="33" spans="2:18" ht="7.5" customHeight="1" x14ac:dyDescent="0.35">
      <c r="C33" s="8"/>
      <c r="D33" s="11"/>
      <c r="E33" s="11"/>
      <c r="G33" s="50" t="s">
        <v>41</v>
      </c>
      <c r="H33" s="50"/>
      <c r="I33" s="50"/>
      <c r="J33" s="50"/>
      <c r="K33" s="50"/>
      <c r="Q33" s="15"/>
      <c r="R33" s="16"/>
    </row>
    <row r="34" spans="2:18" ht="24.9" customHeight="1" x14ac:dyDescent="0.35">
      <c r="C34" s="51" t="s">
        <v>73</v>
      </c>
      <c r="D34" s="52"/>
      <c r="E34" s="52"/>
      <c r="F34" s="6"/>
      <c r="G34" s="50"/>
      <c r="H34" s="50"/>
      <c r="I34" s="50"/>
      <c r="J34" s="50"/>
      <c r="K34" s="50"/>
      <c r="Q34" s="15"/>
      <c r="R34" s="17"/>
    </row>
    <row r="35" spans="2:18" ht="4.25" customHeight="1" x14ac:dyDescent="0.35">
      <c r="C35" s="18"/>
      <c r="D35" s="19"/>
      <c r="E35" s="19"/>
      <c r="F35" s="6"/>
      <c r="G35" s="50"/>
      <c r="H35" s="50"/>
      <c r="I35" s="50"/>
      <c r="J35" s="50"/>
      <c r="K35" s="50"/>
      <c r="Q35" s="15"/>
      <c r="R35" s="17"/>
    </row>
    <row r="36" spans="2:18" ht="20.149999999999999" customHeight="1" x14ac:dyDescent="0.35">
      <c r="C36" s="53" t="s">
        <v>35</v>
      </c>
      <c r="D36" s="53"/>
      <c r="E36" s="6"/>
      <c r="G36" s="53" t="s">
        <v>36</v>
      </c>
      <c r="H36" s="53"/>
      <c r="I36" s="53"/>
      <c r="J36" s="53"/>
      <c r="K36" s="53"/>
      <c r="Q36" s="15"/>
      <c r="R36" s="17"/>
    </row>
    <row r="37" spans="2:18" ht="24.65" customHeight="1" x14ac:dyDescent="0.3">
      <c r="C37" s="54" t="s">
        <v>37</v>
      </c>
      <c r="D37" s="55"/>
      <c r="E37" s="55"/>
      <c r="G37" s="54" t="s">
        <v>38</v>
      </c>
      <c r="H37" s="55"/>
      <c r="I37" s="55"/>
      <c r="J37" s="55"/>
      <c r="K37" s="55"/>
      <c r="Q37" s="15"/>
      <c r="R37" s="15"/>
    </row>
    <row r="38" spans="2:18" ht="42" customHeight="1" x14ac:dyDescent="0.3">
      <c r="C38" s="55"/>
      <c r="D38" s="55"/>
      <c r="E38" s="55"/>
      <c r="G38" s="55"/>
      <c r="H38" s="55"/>
      <c r="I38" s="55"/>
      <c r="J38" s="55"/>
      <c r="K38" s="55"/>
    </row>
    <row r="39" spans="2:18" ht="15" customHeight="1" x14ac:dyDescent="0.3">
      <c r="C39" s="48" t="s">
        <v>39</v>
      </c>
      <c r="D39" s="48"/>
      <c r="E39" s="9"/>
      <c r="G39" s="48" t="s">
        <v>39</v>
      </c>
      <c r="H39" s="48"/>
      <c r="I39" s="48"/>
      <c r="J39" s="48"/>
      <c r="K39" s="48"/>
    </row>
    <row r="40" spans="2:18"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printOptions horizontalCentered="1"/>
  <pageMargins left="0.39370078740157483" right="0.39370078740157483" top="0.51181102362204722" bottom="0.51181102362204722" header="0.51181102362204722" footer="0.51181102362204722"/>
  <pageSetup scale="94" orientation="portrait" horizontalDpi="360" verticalDpi="360" r:id="rId1"/>
  <headerFooter alignWithMargins="0"/>
  <drawing r:id="rId2"/>
  <legacyDrawing r:id="rId3"/>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66B16-743E-4C3B-964E-28BD399563ED}">
  <sheetPr>
    <tabColor rgb="FFFF0000"/>
  </sheetPr>
  <dimension ref="A1:W40"/>
  <sheetViews>
    <sheetView topLeftCell="A8"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813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45643</v>
      </c>
      <c r="D9" s="101"/>
      <c r="E9" s="101"/>
      <c r="F9" s="7"/>
      <c r="H9" s="102">
        <v>11426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979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45643</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v>641003608</v>
      </c>
      <c r="I33" s="50"/>
      <c r="J33" s="50"/>
      <c r="K33" s="50"/>
      <c r="L33" s="50"/>
      <c r="R33" s="15"/>
      <c r="S33" s="16"/>
      <c r="T33" s="15"/>
      <c r="U33" s="15"/>
    </row>
    <row r="34" spans="2:21" ht="24.9" customHeight="1" x14ac:dyDescent="0.35">
      <c r="C34" s="107" t="s">
        <v>980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E29F1-A88C-408B-9366-0F60F95C808D}">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812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45643</v>
      </c>
      <c r="D9" s="101"/>
      <c r="E9" s="101"/>
      <c r="F9" s="7"/>
      <c r="H9" s="102">
        <v>31900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978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45643</v>
      </c>
      <c r="D29" s="62"/>
      <c r="E29" s="63"/>
      <c r="F29" s="6"/>
      <c r="G29" s="62">
        <v>45294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107">
        <v>3706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c r="O38" s="20">
        <v>45638</v>
      </c>
    </row>
    <row r="39" spans="2:21" ht="15" customHeight="1" x14ac:dyDescent="0.3">
      <c r="C39" s="48" t="s">
        <v>39</v>
      </c>
      <c r="D39" s="48"/>
      <c r="E39" s="48"/>
      <c r="F39" s="9"/>
      <c r="H39" s="48" t="s">
        <v>39</v>
      </c>
      <c r="I39" s="48"/>
      <c r="J39" s="48"/>
      <c r="K39" s="48"/>
      <c r="L39" s="48"/>
      <c r="O39" s="20">
        <f>O38+15</f>
        <v>45653</v>
      </c>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8086-E972-426A-B127-143D86C64CCD}">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811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45643</v>
      </c>
      <c r="D9" s="101"/>
      <c r="E9" s="101"/>
      <c r="F9" s="7"/>
      <c r="H9" s="102">
        <v>35380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233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234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236</v>
      </c>
      <c r="D18" s="76"/>
      <c r="E18" s="77"/>
      <c r="G18" s="78" t="s">
        <v>235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976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45643</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977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ACFA35EA-0DF5-449D-B3F8-BEAE294E164B}"/>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CFA43-6636-4B12-994C-513C16EBAFC1}">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810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45643</v>
      </c>
      <c r="D9" s="101"/>
      <c r="E9" s="101"/>
      <c r="F9" s="7"/>
      <c r="H9" s="102">
        <f>52000*1.16</f>
        <v>60319.999999999993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975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45643</v>
      </c>
      <c r="D29" s="62"/>
      <c r="E29" s="63"/>
      <c r="F29" s="6"/>
      <c r="G29" s="62">
        <v>45641</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0C262-C436-4B62-BDF2-9F166FC8FBE3}">
  <sheetPr>
    <tabColor rgb="FFFF0000"/>
  </sheetPr>
  <dimension ref="A1:W40"/>
  <sheetViews>
    <sheetView topLeftCell="A5" zoomScaleNormal="100" workbookViewId="0">
      <selection activeCell="N9" sqref="N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809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45643</v>
      </c>
      <c r="D9" s="101"/>
      <c r="E9" s="101"/>
      <c r="F9" s="7"/>
      <c r="H9" s="102">
        <v>2748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607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609</v>
      </c>
      <c r="D18" s="76"/>
      <c r="E18" s="77"/>
      <c r="G18" s="78" t="s">
        <v>758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610</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974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612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187E2B42-7E70-49CF-9E08-ADD80A37504C}"/>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07423-E086-4290-8877-7BF5190C65E9}">
  <sheetPr>
    <tabColor rgb="FFFF0000"/>
  </sheetPr>
  <dimension ref="A1:W40"/>
  <sheetViews>
    <sheetView topLeftCell="A23" zoomScale="85" zoomScaleNormal="85" workbookViewId="0">
      <selection activeCell="O9" sqref="O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808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45643</v>
      </c>
      <c r="D9" s="101"/>
      <c r="E9" s="101"/>
      <c r="F9" s="7"/>
      <c r="H9" s="102">
        <v>40142.949999999997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859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862</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861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860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973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58CF9-856D-4CD2-995F-5DC5092FB6AD}">
  <sheetPr>
    <tabColor rgb="FFFF0000"/>
  </sheetPr>
  <dimension ref="A1:W44"/>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807</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45642</v>
      </c>
      <c r="D9" s="101"/>
      <c r="E9" s="101"/>
      <c r="F9" s="7"/>
      <c r="H9" s="102">
        <v>120532.04</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45642</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319</v>
      </c>
      <c r="I33" s="50"/>
      <c r="J33" s="50"/>
      <c r="K33" s="50"/>
      <c r="L33" s="50"/>
      <c r="R33" s="15"/>
      <c r="S33" s="16"/>
      <c r="T33" s="15"/>
      <c r="U33" s="15"/>
    </row>
    <row r="34" spans="2:21" ht="24.9" customHeight="1" x14ac:dyDescent="0.35">
      <c r="C34" s="107" t="s">
        <v>972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0152B-6912-42B7-B0CE-2ACC77616A9F}">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806</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45639</v>
      </c>
      <c r="D9" s="101"/>
      <c r="E9" s="101"/>
      <c r="F9" s="7"/>
      <c r="H9" s="102">
        <v>7498.01</v>
      </c>
      <c r="I9" s="102"/>
      <c r="J9" s="102"/>
      <c r="K9" s="102"/>
      <c r="L9" s="102"/>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522</v>
      </c>
      <c r="D12" s="63"/>
      <c r="E12" s="63"/>
      <c r="F12" s="63"/>
      <c r="G12" s="63"/>
      <c r="H12" s="63"/>
      <c r="I12" s="63"/>
      <c r="J12" s="63"/>
      <c r="K12" s="63"/>
      <c r="L12" s="63"/>
      <c r="O12" s="2">
        <f>619.44+4121.35+863.04</f>
        <v>5603.8300000000008</v>
      </c>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524</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970</v>
      </c>
      <c r="D25" s="126"/>
      <c r="E25" s="126"/>
      <c r="F25" s="126"/>
      <c r="G25" s="126"/>
      <c r="H25" s="126"/>
      <c r="I25" s="126"/>
      <c r="J25" s="126"/>
      <c r="K25" s="126"/>
      <c r="L25" s="126"/>
      <c r="S25" s="57"/>
      <c r="T25" s="57"/>
      <c r="U25" s="57"/>
      <c r="V25" s="57"/>
      <c r="W25" s="57"/>
    </row>
    <row r="26" spans="3:23" ht="37.5"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641003609</v>
      </c>
      <c r="I33" s="50"/>
      <c r="J33" s="50"/>
      <c r="K33" s="50"/>
      <c r="L33" s="50"/>
      <c r="R33" s="15"/>
      <c r="S33" s="16"/>
      <c r="T33" s="15"/>
      <c r="U33" s="15"/>
    </row>
    <row r="34" spans="2:21" ht="25" customHeight="1" x14ac:dyDescent="0.35">
      <c r="C34" s="127" t="s">
        <v>971</v>
      </c>
      <c r="D34" s="128"/>
      <c r="E34" s="128"/>
      <c r="F34" s="129"/>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34.5"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81E99CD3-4102-4118-91E9-4A80B8E61B6E}"/>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3A4A-E56B-47CF-A392-65A28982876B}">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805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45639</v>
      </c>
      <c r="D9" s="101"/>
      <c r="E9" s="101"/>
      <c r="F9" s="7"/>
      <c r="H9" s="102">
        <v>522000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45639</v>
      </c>
      <c r="D29" s="62"/>
      <c r="E29" s="63"/>
      <c r="F29" s="6"/>
      <c r="G29" s="62">
        <v>45646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641003609</v>
      </c>
      <c r="I33" s="50"/>
      <c r="J33" s="50"/>
      <c r="K33" s="50"/>
      <c r="L33" s="50"/>
      <c r="R33" s="15"/>
      <c r="S33" s="16"/>
      <c r="T33" s="15"/>
      <c r="U33" s="15"/>
    </row>
    <row r="34" spans="2:21" ht="24.9" customHeight="1" x14ac:dyDescent="0.35">
      <c r="C34" s="107">
        <v>3677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BE23D-531C-4D93-BB53-C368C8D40291}">
  <sheetPr>
    <tabColor rgb="FFFF0000"/>
  </sheetPr>
  <dimension ref="A1:W40"/>
  <sheetViews>
    <sheetView topLeftCell="A33" zoomScale="115" zoomScaleNormal="115" workbookViewId="0">
      <selection activeCell="H39" sqref="H39:L3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804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45639</v>
      </c>
      <c r="D9" s="101"/>
      <c r="E9" s="101"/>
      <c r="F9" s="7"/>
      <c r="H9" s="102" t="s">
        <v>967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815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817</v>
      </c>
      <c r="D18" s="76"/>
      <c r="E18" s="77"/>
      <c r="G18" s="78" t="s">
        <v>819</v>
      </c>
      <c r="H18" s="77"/>
      <c r="I18" s="77"/>
      <c r="J18" s="77"/>
      <c r="K18" s="77"/>
      <c r="L18" s="77"/>
    </row>
    <row r="19" spans="3:23" ht="9.9" customHeight="1" x14ac:dyDescent="0.3">
      <c r="C19" s="6"/>
      <c r="D19" s="6"/>
      <c r="E19" s="2" t="s">
        <v>287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818</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968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45639</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36C637C2-B07B-4E75-882A-A8CCD19767CF}"/>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30DE5-7379-4DD7-8F3C-3F0B6D01C232}">
  <sheetPr>
    <tabColor rgb="FFFF0000"/>
  </sheetPr>
  <dimension ref="A1:W40"/>
  <sheetViews>
    <sheetView topLeftCell="A5" zoomScaleNormal="100" workbookViewId="0">
      <selection activeCell="J20" sqref="J20:L2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803</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45639</v>
      </c>
      <c r="D9" s="101"/>
      <c r="E9" s="101"/>
      <c r="F9" s="7"/>
      <c r="H9" s="102">
        <v>1972</v>
      </c>
      <c r="I9" s="102"/>
      <c r="J9" s="102"/>
      <c r="K9" s="102"/>
      <c r="L9" s="102"/>
    </row>
    <row r="10" spans="1:15" ht="9.9" customHeight="1" x14ac:dyDescent="0.3">
      <c r="C10" s="6"/>
      <c r="D10" s="6"/>
      <c r="E10" s="6"/>
      <c r="F10" s="6"/>
      <c r="H10" s="6"/>
      <c r="I10" s="6"/>
      <c r="J10" s="6"/>
      <c r="K10" s="6"/>
      <c r="L10" s="6"/>
      <c r="O10" s="20">
        <v>45562</v>
      </c>
    </row>
    <row r="11" spans="1:15" ht="20.149999999999999" customHeight="1" x14ac:dyDescent="0.3">
      <c r="C11" s="53" t="s">
        <v>11</v>
      </c>
      <c r="D11" s="53"/>
      <c r="E11" s="59"/>
      <c r="F11" s="59"/>
      <c r="G11" s="59"/>
      <c r="H11" s="59"/>
      <c r="I11" s="59"/>
      <c r="J11" s="59"/>
      <c r="K11" s="59"/>
      <c r="L11" s="59"/>
      <c r="O11" s="20">
        <f>O10+15</f>
        <v>45577</v>
      </c>
    </row>
    <row r="12" spans="1:15" ht="23.15" customHeight="1" x14ac:dyDescent="0.3">
      <c r="C12" s="63" t="s">
        <v>647</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646</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643</v>
      </c>
      <c r="D18" s="76"/>
      <c r="E18" s="77"/>
      <c r="G18" s="78" t="s">
        <v>645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644</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966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45639</v>
      </c>
      <c r="D29" s="62"/>
      <c r="E29" s="63"/>
      <c r="F29" s="6"/>
      <c r="G29" s="62" t="s">
        <v>965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140" t="s">
        <v>964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B70E-8186-4A27-85F2-48A161EE3AFC}">
  <sheetPr>
    <tabColor rgb="FFFF0000"/>
  </sheetPr>
  <dimension ref="A1:W40"/>
  <sheetViews>
    <sheetView topLeftCell="A25" zoomScaleNormal="100" workbookViewId="0">
      <selection activeCell="C37" sqref="C37:F3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4" width="9.08984375" style="2"/>
    <col min="15" max="15" width="10.81640625" style="2" bestFit="1" customWidth="1"/>
    <col min="16"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802</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45639</v>
      </c>
      <c r="D9" s="101"/>
      <c r="E9" s="101"/>
      <c r="F9" s="7"/>
      <c r="H9" s="102">
        <v>17705.080000000002</v>
      </c>
      <c r="I9" s="102"/>
      <c r="J9" s="102"/>
      <c r="K9" s="102"/>
      <c r="L9" s="102"/>
      <c r="O9" s="45"/>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389</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390</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391</v>
      </c>
      <c r="D18" s="76"/>
      <c r="E18" s="77"/>
      <c r="G18" s="78" t="s">
        <v>393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392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963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962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455B0-3833-4969-B56C-A51521F360F3}">
  <sheetPr>
    <tabColor rgb="FFFF0000"/>
  </sheetPr>
  <dimension ref="A1:V40"/>
  <sheetViews>
    <sheetView topLeftCell="A5"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801</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45639</v>
      </c>
      <c r="D9" s="101"/>
      <c r="E9" s="7"/>
      <c r="G9" s="102">
        <v>7540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111</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112</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113</v>
      </c>
      <c r="D18" s="77"/>
      <c r="F18" s="78" t="s">
        <v>114</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120" t="s">
        <v>115</v>
      </c>
      <c r="G22" s="121"/>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961</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45639</v>
      </c>
      <c r="D29" s="63"/>
      <c r="E29" s="6"/>
      <c r="F29" s="62" t="s">
        <v>30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v>643023809</v>
      </c>
      <c r="H33" s="50"/>
      <c r="I33" s="50"/>
      <c r="J33" s="50"/>
      <c r="K33" s="50"/>
      <c r="Q33" s="15"/>
      <c r="R33" s="16"/>
      <c r="S33" s="15"/>
      <c r="T33" s="15"/>
    </row>
    <row r="34" spans="2:20" ht="24.9" customHeight="1" x14ac:dyDescent="0.35">
      <c r="C34" s="107">
        <v>732</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C39:D39"/>
    <mergeCell ref="G39:K39"/>
    <mergeCell ref="B40:D40"/>
    <mergeCell ref="G33:K35"/>
    <mergeCell ref="C34:E34"/>
    <mergeCell ref="C36:D36"/>
    <mergeCell ref="G36:K36"/>
    <mergeCell ref="C37:E38"/>
    <mergeCell ref="G37:K38"/>
    <mergeCell ref="R24:V28"/>
    <mergeCell ref="C25:K26"/>
    <mergeCell ref="C28:D28"/>
    <mergeCell ref="F28:K28"/>
    <mergeCell ref="C32:E32"/>
    <mergeCell ref="G32:K32"/>
    <mergeCell ref="C29:D29"/>
    <mergeCell ref="F29:K29"/>
    <mergeCell ref="C22:D22"/>
    <mergeCell ref="F22:G22"/>
    <mergeCell ref="I22:K22"/>
    <mergeCell ref="C24:K24"/>
    <mergeCell ref="C17:D17"/>
    <mergeCell ref="F17:K17"/>
    <mergeCell ref="C18:D18"/>
    <mergeCell ref="F18:K18"/>
    <mergeCell ref="C20:D20"/>
    <mergeCell ref="F20:G20"/>
    <mergeCell ref="I20:K20"/>
    <mergeCell ref="I6:K6"/>
    <mergeCell ref="C8:D8"/>
    <mergeCell ref="G8:K8"/>
    <mergeCell ref="C9:D9"/>
    <mergeCell ref="G9:K9"/>
    <mergeCell ref="C11:K11"/>
    <mergeCell ref="C12:K12"/>
    <mergeCell ref="C14:D14"/>
    <mergeCell ref="F14:K14"/>
    <mergeCell ref="C15:D15"/>
    <mergeCell ref="F15:K15"/>
    <mergeCell ref="A1:C4"/>
    <mergeCell ref="D1:G3"/>
    <mergeCell ref="H1:J1"/>
    <mergeCell ref="H2:J2"/>
    <mergeCell ref="H3:J3"/>
    <mergeCell ref="D4:K4"/>
  </mergeCells>
  <hyperlinks>
    <hyperlink ref="F18" r:id="rId1" xr:uid="{1C7D6161-66D6-4E95-80B2-3D6A183B12D3}"/>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7D6D2-F53B-45DA-8756-8B99A3F6FBD9}">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800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45639</v>
      </c>
      <c r="D9" s="101"/>
      <c r="E9" s="101"/>
      <c r="F9" s="7"/>
      <c r="H9" s="102">
        <v>24940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125" t="s">
        <v>413</v>
      </c>
      <c r="D18" s="125"/>
      <c r="E18" s="77"/>
      <c r="G18" s="78" t="s">
        <v>412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123"/>
      <c r="D22" s="123"/>
      <c r="E22" s="64"/>
      <c r="F22" s="32"/>
      <c r="G22" s="124"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960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45639</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959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17F9A2FF-FA91-49F5-B7D8-1CE3842B366A}"/>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1DAFE-148C-4A97-8647-AA36A54BC1E6}">
  <sheetPr>
    <tabColor rgb="FFFF0000"/>
  </sheetPr>
  <dimension ref="A1:W40"/>
  <sheetViews>
    <sheetView topLeftCell="A14" zoomScaleNormal="100" workbookViewId="0">
      <selection activeCell="C34" sqref="C34:F34"/>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45639</v>
      </c>
      <c r="D9" s="101"/>
      <c r="E9" s="101"/>
      <c r="F9" s="7"/>
      <c r="H9" s="102">
        <v>6000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958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FFF4C-6894-487F-BFF0-641457AFA30D}">
  <sheetPr>
    <tabColor rgb="FFFF0000"/>
  </sheetPr>
  <dimension ref="A1:V40"/>
  <sheetViews>
    <sheetView topLeftCell="A5"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798</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45638</v>
      </c>
      <c r="D9" s="101"/>
      <c r="E9" s="7"/>
      <c r="G9" s="102">
        <v>15080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111</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112</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113</v>
      </c>
      <c r="D18" s="77"/>
      <c r="F18" s="78" t="s">
        <v>114</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120" t="s">
        <v>115</v>
      </c>
      <c r="G22" s="121"/>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957</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45638</v>
      </c>
      <c r="D29" s="63"/>
      <c r="E29" s="6"/>
      <c r="F29" s="62" t="s">
        <v>30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t="s">
        <v>956</v>
      </c>
      <c r="H33" s="50"/>
      <c r="I33" s="50"/>
      <c r="J33" s="50"/>
      <c r="K33" s="50"/>
      <c r="Q33" s="15"/>
      <c r="R33" s="16"/>
      <c r="S33" s="15"/>
      <c r="T33" s="15"/>
    </row>
    <row r="34" spans="2:20" ht="24.9" customHeight="1" x14ac:dyDescent="0.35">
      <c r="C34" s="107" t="s">
        <v>955</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6FB787E7-E41B-475D-A4C4-01606585C4FD}"/>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A229D-2ED8-4F58-99D4-7615EC574B7E}">
  <sheetPr>
    <tabColor rgb="FFFF0000"/>
  </sheetPr>
  <dimension ref="A1:W40"/>
  <sheetViews>
    <sheetView topLeftCell="A25" zoomScale="85" zoomScaleNormal="85" workbookViewId="0">
      <selection activeCell="P11" sqref="P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45637</v>
      </c>
      <c r="D9" s="101"/>
      <c r="E9" s="101"/>
      <c r="F9" s="7"/>
      <c r="H9" s="102">
        <v>12528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948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949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952</v>
      </c>
      <c r="D18" s="76"/>
      <c r="E18" s="77"/>
      <c r="G18" s="78" t="s">
        <v>953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954</v>
      </c>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950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45637</v>
      </c>
      <c r="D29" s="62"/>
      <c r="E29" s="63"/>
      <c r="F29" s="6"/>
      <c r="G29" s="62">
        <v>45637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951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58FE2BD2-60F1-457D-9FE6-5B297FD727D7}"/>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F28AE-B376-42E1-A02D-D74AEC4636F1}">
  <sheetPr>
    <tabColor rgb="FFFF0000"/>
  </sheetPr>
  <dimension ref="A1:W40"/>
  <sheetViews>
    <sheetView topLeftCell="A1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45637</v>
      </c>
      <c r="D9" s="101"/>
      <c r="E9" s="101"/>
      <c r="F9" s="7"/>
      <c r="H9" s="102">
        <v>2295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568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364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366</v>
      </c>
      <c r="D18" s="76"/>
      <c r="E18" s="77"/>
      <c r="G18" s="78" t="s">
        <v>365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947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2DC27-BDE2-4176-9514-F165DFE8C2BB}">
  <sheetPr>
    <tabColor rgb="FFFF0000"/>
  </sheetPr>
  <dimension ref="A1:W40"/>
  <sheetViews>
    <sheetView topLeftCell="A18" zoomScaleNormal="100" workbookViewId="0">
      <selection activeCell="Q16" sqref="Q1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45632</v>
      </c>
      <c r="D9" s="101"/>
      <c r="E9" s="101"/>
      <c r="F9" s="7"/>
      <c r="H9" s="102">
        <f>1740*2</f>
        <v>3480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347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349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350</v>
      </c>
      <c r="D18" s="76"/>
      <c r="E18" s="77"/>
      <c r="G18" s="78" t="s">
        <v>351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945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946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26B67-170F-4BFE-8E8C-B50369C17C69}">
  <sheetPr>
    <tabColor rgb="FFFF0000"/>
  </sheetPr>
  <dimension ref="A1:W40"/>
  <sheetViews>
    <sheetView topLeftCell="A11" zoomScale="85" zoomScaleNormal="85" workbookViewId="0">
      <selection activeCell="Q25" sqref="Q2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45632</v>
      </c>
      <c r="D9" s="101"/>
      <c r="E9" s="101"/>
      <c r="F9" s="7"/>
      <c r="H9" s="102">
        <v>8431.75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941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942</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943</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944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71834-34B5-424E-852E-595A9377E95E}">
  <sheetPr>
    <tabColor rgb="FFFF0000"/>
  </sheetPr>
  <dimension ref="A1:W40"/>
  <sheetViews>
    <sheetView topLeftCell="A20" zoomScale="85" zoomScaleNormal="85" workbookViewId="0">
      <selection activeCell="O11" sqref="O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45631</v>
      </c>
      <c r="D9" s="101"/>
      <c r="E9" s="101"/>
      <c r="F9" s="7"/>
      <c r="H9" s="102">
        <v>3016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936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937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940</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81</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939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938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F7E1E-54CC-4F16-9AE1-AC3FBE92FD7E}">
  <sheetPr>
    <tabColor rgb="FFFF0000"/>
  </sheetPr>
  <dimension ref="A1:W40"/>
  <sheetViews>
    <sheetView topLeftCell="A10"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792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45631</v>
      </c>
      <c r="D9" s="101"/>
      <c r="E9" s="101"/>
      <c r="F9" s="7"/>
      <c r="H9" s="102">
        <v>6204.2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78" t="s">
        <v>194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934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45631</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935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BFF8-247F-4E9A-9C7C-908C3672F962}">
  <sheetPr>
    <tabColor rgb="FFFF0000"/>
  </sheetPr>
  <dimension ref="A1:W40"/>
  <sheetViews>
    <sheetView topLeftCell="A26" zoomScaleNormal="100" workbookViewId="0">
      <selection activeCell="O8" sqref="O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45631</v>
      </c>
      <c r="D9" s="101"/>
      <c r="E9" s="101"/>
      <c r="F9" s="7"/>
      <c r="H9" s="102">
        <v>82990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74" t="s">
        <v>666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660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661</v>
      </c>
      <c r="D18" s="76"/>
      <c r="E18" s="77"/>
      <c r="G18" s="78" t="s">
        <v>663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564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933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45631</v>
      </c>
      <c r="D29" s="62"/>
      <c r="E29" s="63"/>
      <c r="F29" s="6"/>
      <c r="G29" s="62" t="s">
        <v>932</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98297AA9-A49D-4556-9F5A-6D6423131EF6}"/>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E51EA-0C3B-41DD-BE74-0137EB7345C3}">
  <sheetPr>
    <tabColor rgb="FFFF0000"/>
  </sheetPr>
  <dimension ref="A1:W40"/>
  <sheetViews>
    <sheetView topLeftCell="A26" zoomScale="85" zoomScaleNormal="85" workbookViewId="0">
      <selection activeCell="N13" sqref="N1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790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45631</v>
      </c>
      <c r="D9" s="101"/>
      <c r="E9" s="101"/>
      <c r="F9" s="7"/>
      <c r="H9" s="102">
        <v>3712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929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321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930</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326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931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30DF1-5208-4F7B-8916-CB7429B61C6E}">
  <sheetPr>
    <tabColor rgb="FFFF0000"/>
  </sheetPr>
  <dimension ref="A1:W49"/>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789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45631</v>
      </c>
      <c r="D9" s="101"/>
      <c r="E9" s="101"/>
      <c r="F9" s="7"/>
      <c r="H9" s="102">
        <v>430360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163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166</v>
      </c>
      <c r="D18" s="76"/>
      <c r="E18" s="77"/>
      <c r="G18" s="78" t="s">
        <v>379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167</v>
      </c>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927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928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2">
        <v>534</v>
      </c>
      <c r="D44" s="2">
        <v>40600</v>
      </c>
    </row>
    <row r="45" spans="2:21" x14ac:dyDescent="0.3">
      <c r="C45" s="2">
        <v>535</v>
      </c>
      <c r="D45" s="2">
        <v>97440</v>
      </c>
    </row>
    <row r="46" spans="2:21" x14ac:dyDescent="0.3">
      <c r="C46" s="2">
        <v>536</v>
      </c>
      <c r="D46" s="2">
        <v>97440</v>
      </c>
    </row>
    <row r="47" spans="2:21" x14ac:dyDescent="0.3">
      <c r="C47" s="2">
        <v>537</v>
      </c>
      <c r="D47" s="2">
        <v>97440</v>
      </c>
    </row>
    <row r="48" spans="2:21" x14ac:dyDescent="0.3">
      <c r="C48" s="2">
        <v>538</v>
      </c>
      <c r="D48" s="2">
        <v>97440</v>
      </c>
    </row>
    <row r="49" spans="4:4" x14ac:dyDescent="0.3">
      <c r="D49" s="2">
        <f>SUM(D44:D48)</f>
        <v>430360</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CCD808A9-EEAF-41AE-AFF1-4817CC9827F3}"/>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DF8DA-AE11-425F-A581-7A2955C53DE0}">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788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45631</v>
      </c>
      <c r="D9" s="101"/>
      <c r="E9" s="101"/>
      <c r="F9" s="7"/>
      <c r="H9" s="102">
        <v>649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926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v>9096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A256E-928A-499A-95A4-89E14BA92A54}">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787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45631</v>
      </c>
      <c r="D9" s="101"/>
      <c r="E9" s="101"/>
      <c r="F9" s="7"/>
      <c r="H9" s="102">
        <v>80917.7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446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447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448</v>
      </c>
      <c r="D18" s="76"/>
      <c r="E18" s="77"/>
      <c r="G18" s="78" t="s">
        <v>449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925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ABAF-F334-47B8-8EBF-99E2A5BCCC8E}">
  <sheetPr>
    <tabColor rgb="FFFF0000"/>
  </sheetPr>
  <dimension ref="A1:W48"/>
  <sheetViews>
    <sheetView zoomScale="115" zoomScaleNormal="11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786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45631</v>
      </c>
      <c r="D9" s="101"/>
      <c r="E9" s="101"/>
      <c r="F9" s="7"/>
      <c r="H9" s="102">
        <v>9294.5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923</v>
      </c>
      <c r="D25" s="133"/>
      <c r="E25" s="133"/>
      <c r="F25" s="133"/>
      <c r="G25" s="133"/>
      <c r="H25" s="133"/>
      <c r="I25" s="133"/>
      <c r="J25" s="133"/>
      <c r="K25" s="133"/>
      <c r="L25" s="133"/>
      <c r="Q25" s="2">
        <v>6250</v>
      </c>
      <c r="S25" s="57"/>
      <c r="T25" s="57"/>
      <c r="U25" s="57"/>
      <c r="V25" s="57"/>
      <c r="W25" s="57"/>
    </row>
    <row r="26" spans="3:23" ht="22.5" customHeight="1" x14ac:dyDescent="0.3">
      <c r="C26" s="133"/>
      <c r="D26" s="133"/>
      <c r="E26" s="133"/>
      <c r="F26" s="133"/>
      <c r="G26" s="133"/>
      <c r="H26" s="133"/>
      <c r="I26" s="133"/>
      <c r="J26" s="133"/>
      <c r="K26" s="133"/>
      <c r="L26" s="133"/>
      <c r="O26" s="2">
        <v>78.14</v>
      </c>
      <c r="Q26" s="2">
        <f>Q25*0.16</f>
        <v>1000</v>
      </c>
      <c r="S26" s="57"/>
      <c r="T26" s="57"/>
      <c r="U26" s="57"/>
      <c r="V26" s="57"/>
      <c r="W26" s="57"/>
    </row>
    <row r="27" spans="3:23" ht="23" customHeight="1" x14ac:dyDescent="0.3">
      <c r="C27" s="6"/>
      <c r="D27" s="6"/>
      <c r="E27" s="6"/>
      <c r="F27" s="6"/>
      <c r="G27" s="6"/>
      <c r="H27" s="6"/>
      <c r="I27" s="6"/>
      <c r="J27" s="6"/>
      <c r="K27" s="6"/>
      <c r="L27" s="6"/>
      <c r="Q27" s="2">
        <v>78.14</v>
      </c>
      <c r="S27" s="57"/>
      <c r="T27" s="57"/>
      <c r="U27" s="57"/>
      <c r="V27" s="57"/>
      <c r="W27" s="57"/>
    </row>
    <row r="28" spans="3:23" ht="20.149999999999999" customHeight="1" x14ac:dyDescent="0.3">
      <c r="C28" s="53" t="s">
        <v>28</v>
      </c>
      <c r="D28" s="53"/>
      <c r="E28" s="59"/>
      <c r="G28" s="53" t="s">
        <v>29</v>
      </c>
      <c r="H28" s="59"/>
      <c r="I28" s="59"/>
      <c r="J28" s="59"/>
      <c r="K28" s="59"/>
      <c r="L28" s="59"/>
      <c r="Q28" s="35">
        <f>Q25+Q26-Q27</f>
        <v>7171.86</v>
      </c>
      <c r="S28" s="57"/>
      <c r="T28" s="57"/>
      <c r="U28" s="57"/>
      <c r="V28" s="57"/>
      <c r="W28" s="57"/>
    </row>
    <row r="29" spans="3:23" ht="24.9" customHeight="1" x14ac:dyDescent="0.3">
      <c r="C29" s="62">
        <f>C9</f>
        <v>45631</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21" customHeight="1" x14ac:dyDescent="0.35">
      <c r="C31" s="6"/>
      <c r="D31" s="6"/>
      <c r="E31" s="6"/>
      <c r="F31" s="6"/>
      <c r="H31" s="6"/>
      <c r="I31" s="6"/>
      <c r="J31" s="6"/>
      <c r="K31" s="6"/>
      <c r="L31" s="6"/>
      <c r="Q31" s="35">
        <f>3671.99+1434.37+2065.5</f>
        <v>7171.86</v>
      </c>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924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5" spans="2:21" ht="58" x14ac:dyDescent="0.3">
      <c r="E45" s="40" t="s">
        <v>825</v>
      </c>
      <c r="F45" s="41">
        <v>3015</v>
      </c>
    </row>
    <row r="46" spans="2:21" ht="14.5" x14ac:dyDescent="0.3">
      <c r="E46" s="42" t="s">
        <v>826</v>
      </c>
      <c r="F46" s="41">
        <v>7450</v>
      </c>
    </row>
    <row r="47" spans="2:21" ht="14.5" x14ac:dyDescent="0.3">
      <c r="E47" s="42" t="s">
        <v>827</v>
      </c>
      <c r="F47" s="41">
        <v>2150</v>
      </c>
    </row>
    <row r="48" spans="2:21" ht="14.5" x14ac:dyDescent="0.3">
      <c r="E48" s="42" t="s">
        <v>828</v>
      </c>
      <c r="F48" s="41">
        <v>13865.03</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2" orientation="portrait" horizontalDpi="360" verticalDpi="360" r:id="rId1"/>
  <headerFooter alignWithMargins="0"/>
  <drawing r:id="rId2"/>
  <legacyDrawing r:id="rId3"/>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49251-1F89-4ADA-9412-EE564BBA9AAE}">
  <sheetPr>
    <tabColor rgb="FFFF0000"/>
  </sheetPr>
  <dimension ref="A1:W40"/>
  <sheetViews>
    <sheetView topLeftCell="A19"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785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45630</v>
      </c>
      <c r="D9" s="101"/>
      <c r="E9" s="101"/>
      <c r="F9" s="7"/>
      <c r="H9" s="102">
        <v>6000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922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9E3DD-D11D-43C5-96E0-2FFE3C2EAEA8}">
  <sheetPr>
    <tabColor rgb="FFFF0000"/>
  </sheetPr>
  <dimension ref="A1:W40"/>
  <sheetViews>
    <sheetView topLeftCell="A34" zoomScaleNormal="100" workbookViewId="0">
      <selection activeCell="N34" sqref="N34"/>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784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45630</v>
      </c>
      <c r="D9" s="101"/>
      <c r="E9" s="101"/>
      <c r="F9" s="7"/>
      <c r="H9" s="102">
        <v>17168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459</v>
      </c>
      <c r="D18" s="76"/>
      <c r="E18" s="77"/>
      <c r="G18" s="78" t="s">
        <v>460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256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921</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45630</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4F0C6-F5A6-45E2-9A1E-10AD01A93D1F}">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783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45630</v>
      </c>
      <c r="D9" s="101"/>
      <c r="E9" s="101"/>
      <c r="F9" s="7"/>
      <c r="H9" s="102">
        <v>15378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134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135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136</v>
      </c>
      <c r="D18" s="76"/>
      <c r="E18" s="77"/>
      <c r="G18" s="78" t="s">
        <v>138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137</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920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13EC3-E1B1-475A-911B-3E67DFE970C6}">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782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45630</v>
      </c>
      <c r="D9" s="101"/>
      <c r="E9" s="101"/>
      <c r="F9" s="7"/>
      <c r="H9" s="102">
        <v>1100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R20" s="29"/>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R22" s="29"/>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919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393DA-62B8-4A8D-886D-A4AD197A397E}">
  <sheetPr>
    <tabColor rgb="FFFF0000"/>
  </sheetPr>
  <dimension ref="A1:W40"/>
  <sheetViews>
    <sheetView topLeftCell="A1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781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45630</v>
      </c>
      <c r="D9" s="101"/>
      <c r="E9" s="101"/>
      <c r="F9" s="7"/>
      <c r="H9" s="102">
        <f>1705+1718+1705+1718</f>
        <v>6846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225</v>
      </c>
      <c r="D18" s="76"/>
      <c r="E18" s="77"/>
      <c r="G18" s="78" t="s">
        <v>224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918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8AFAC-9CF3-49E7-A944-E9F7C0B5540C}">
  <sheetPr>
    <tabColor rgb="FFFF0000"/>
  </sheetPr>
  <dimension ref="A1:W50"/>
  <sheetViews>
    <sheetView topLeftCell="A14"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780</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45630</v>
      </c>
      <c r="D9" s="101"/>
      <c r="E9" s="101"/>
      <c r="F9" s="7"/>
      <c r="H9" s="102">
        <f>6846+1045</f>
        <v>7891</v>
      </c>
      <c r="I9" s="102"/>
      <c r="J9" s="102"/>
      <c r="K9" s="102"/>
      <c r="L9" s="102"/>
      <c r="O9" s="2">
        <f>265.06/8</f>
        <v>33.1325</v>
      </c>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217</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220</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916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45630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22" t="s">
        <v>917</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C43" s="33"/>
    </row>
    <row r="44" spans="2:21" x14ac:dyDescent="0.3">
      <c r="C44" s="33">
        <v>1718</v>
      </c>
    </row>
    <row r="45" spans="2:21" x14ac:dyDescent="0.3">
      <c r="C45" s="33"/>
    </row>
    <row r="46" spans="2:21" x14ac:dyDescent="0.3">
      <c r="C46" s="33"/>
      <c r="E46" s="36"/>
    </row>
    <row r="47" spans="2:21" x14ac:dyDescent="0.3">
      <c r="C47" s="33"/>
    </row>
    <row r="48" spans="2:21" x14ac:dyDescent="0.3">
      <c r="C48" s="37"/>
    </row>
    <row r="50" spans="3:3" x14ac:dyDescent="0.3">
      <c r="C50" s="38"/>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90431E39-9A6B-49A1-B4A6-8215AD0298DD}"/>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B5F29-D745-4468-B2BB-635BAAC842A2}">
  <sheetPr>
    <tabColor rgb="FFFF0000"/>
  </sheetPr>
  <dimension ref="A1:W52"/>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7" ht="13.75" customHeight="1" x14ac:dyDescent="0.3">
      <c r="A1" s="81"/>
      <c r="B1" s="82"/>
      <c r="C1" s="83"/>
      <c r="D1" s="89" t="s">
        <v>0</v>
      </c>
      <c r="E1" s="90"/>
      <c r="F1" s="90"/>
      <c r="G1" s="90"/>
      <c r="H1" s="90"/>
      <c r="I1" s="90"/>
      <c r="J1" s="90"/>
      <c r="K1" s="90"/>
      <c r="L1" s="91"/>
    </row>
    <row r="2" spans="1:17" ht="13.75" customHeight="1" x14ac:dyDescent="0.3">
      <c r="A2" s="84"/>
      <c r="B2" s="49"/>
      <c r="C2" s="85"/>
      <c r="D2" s="92"/>
      <c r="E2" s="93"/>
      <c r="F2" s="93"/>
      <c r="G2" s="93"/>
      <c r="H2" s="93"/>
      <c r="I2" s="93"/>
      <c r="J2" s="93"/>
      <c r="K2" s="93"/>
      <c r="L2" s="94"/>
    </row>
    <row r="3" spans="1:17" ht="13.75" customHeight="1" x14ac:dyDescent="0.3">
      <c r="A3" s="84"/>
      <c r="B3" s="49"/>
      <c r="C3" s="85"/>
      <c r="D3" s="92"/>
      <c r="E3" s="93"/>
      <c r="F3" s="93"/>
      <c r="G3" s="93"/>
      <c r="H3" s="93"/>
      <c r="I3" s="93"/>
      <c r="J3" s="93"/>
      <c r="K3" s="93"/>
      <c r="L3" s="94"/>
    </row>
    <row r="4" spans="1:17" x14ac:dyDescent="0.3">
      <c r="A4" s="86"/>
      <c r="B4" s="87"/>
      <c r="C4" s="88"/>
      <c r="D4" s="27" t="s">
        <v>124</v>
      </c>
      <c r="E4" s="27" t="s">
        <v>128</v>
      </c>
      <c r="F4" s="95" t="s">
        <v>125</v>
      </c>
      <c r="G4" s="95"/>
      <c r="H4" s="96">
        <v>45505</v>
      </c>
      <c r="I4" s="95"/>
      <c r="J4" s="97" t="s">
        <v>126</v>
      </c>
      <c r="K4" s="98"/>
      <c r="L4" s="28" t="s">
        <v>127</v>
      </c>
    </row>
    <row r="5" spans="1:17" ht="23.15" customHeight="1" x14ac:dyDescent="0.3"/>
    <row r="6" spans="1:17" ht="23.15" customHeight="1" x14ac:dyDescent="0.3">
      <c r="I6" s="4" t="s">
        <v>8</v>
      </c>
      <c r="J6" s="99">
        <v>779</v>
      </c>
      <c r="K6" s="100"/>
      <c r="L6" s="100"/>
    </row>
    <row r="7" spans="1:17" ht="16.5" customHeight="1" x14ac:dyDescent="0.35">
      <c r="I7" s="5"/>
    </row>
    <row r="8" spans="1:17" ht="20.149999999999999" customHeight="1" x14ac:dyDescent="0.3">
      <c r="C8" s="53" t="s">
        <v>9</v>
      </c>
      <c r="D8" s="53"/>
      <c r="E8" s="59"/>
      <c r="H8" s="53" t="s">
        <v>10</v>
      </c>
      <c r="I8" s="59"/>
      <c r="J8" s="59"/>
      <c r="K8" s="59"/>
      <c r="L8" s="59"/>
      <c r="Q8" s="2">
        <v>708</v>
      </c>
    </row>
    <row r="9" spans="1:17" ht="23.15" customHeight="1" x14ac:dyDescent="0.3">
      <c r="C9" s="101">
        <v>45629</v>
      </c>
      <c r="D9" s="101"/>
      <c r="E9" s="101"/>
      <c r="F9" s="7"/>
      <c r="H9" s="102">
        <f>D52</f>
        <v>393590.72</v>
      </c>
      <c r="I9" s="102"/>
      <c r="J9" s="102"/>
      <c r="K9" s="102"/>
      <c r="L9" s="102"/>
      <c r="Q9" s="2">
        <v>336</v>
      </c>
    </row>
    <row r="10" spans="1:17" ht="9.9" customHeight="1" x14ac:dyDescent="0.3">
      <c r="C10" s="6"/>
      <c r="D10" s="6"/>
      <c r="E10" s="6"/>
      <c r="F10" s="6"/>
      <c r="H10" s="6"/>
      <c r="I10" s="6"/>
      <c r="J10" s="6"/>
      <c r="K10" s="6"/>
      <c r="L10" s="6"/>
    </row>
    <row r="11" spans="1:17" ht="20.149999999999999" customHeight="1" x14ac:dyDescent="0.3">
      <c r="C11" s="53" t="s">
        <v>11</v>
      </c>
      <c r="D11" s="53"/>
      <c r="E11" s="59"/>
      <c r="F11" s="59"/>
      <c r="G11" s="59"/>
      <c r="H11" s="59"/>
      <c r="I11" s="59"/>
      <c r="J11" s="59"/>
      <c r="K11" s="59"/>
      <c r="L11" s="59"/>
    </row>
    <row r="12" spans="1:17" ht="23.15" customHeight="1" x14ac:dyDescent="0.3">
      <c r="C12" s="74" t="s">
        <v>157</v>
      </c>
      <c r="D12" s="63"/>
      <c r="E12" s="63"/>
      <c r="F12" s="63"/>
      <c r="G12" s="63"/>
      <c r="H12" s="63"/>
      <c r="I12" s="63"/>
      <c r="J12" s="63"/>
      <c r="K12" s="63"/>
      <c r="L12" s="63"/>
    </row>
    <row r="13" spans="1:17" ht="9.9" customHeight="1" x14ac:dyDescent="0.3">
      <c r="C13" s="8"/>
      <c r="D13" s="8"/>
      <c r="H13" s="8"/>
    </row>
    <row r="14" spans="1:17" ht="20.149999999999999" customHeight="1" x14ac:dyDescent="0.3">
      <c r="C14" s="53" t="s">
        <v>13</v>
      </c>
      <c r="D14" s="53"/>
      <c r="E14" s="59"/>
      <c r="G14" s="69" t="s">
        <v>14</v>
      </c>
      <c r="H14" s="70"/>
      <c r="I14" s="71"/>
      <c r="J14" s="71"/>
      <c r="K14" s="71"/>
      <c r="L14" s="71"/>
    </row>
    <row r="15" spans="1:17" ht="24.9" customHeight="1" x14ac:dyDescent="0.3">
      <c r="C15" s="72" t="s">
        <v>15</v>
      </c>
      <c r="D15" s="72"/>
      <c r="E15" s="73"/>
      <c r="G15" s="74" t="s">
        <v>158</v>
      </c>
      <c r="H15" s="75"/>
      <c r="I15" s="75"/>
      <c r="J15" s="75"/>
      <c r="K15" s="75"/>
      <c r="L15" s="75"/>
    </row>
    <row r="16" spans="1:17"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160</v>
      </c>
      <c r="D18" s="76"/>
      <c r="E18" s="77"/>
      <c r="G18" s="78" t="s">
        <v>159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914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915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2">
        <v>5962</v>
      </c>
      <c r="D44" s="34">
        <v>30537</v>
      </c>
    </row>
    <row r="45" spans="2:21" x14ac:dyDescent="0.3">
      <c r="C45" s="2">
        <v>5963</v>
      </c>
      <c r="D45" s="34">
        <v>37985.620000000003</v>
      </c>
    </row>
    <row r="46" spans="2:21" x14ac:dyDescent="0.3">
      <c r="C46" s="2">
        <v>5964</v>
      </c>
      <c r="D46" s="34">
        <v>37985.620000000003</v>
      </c>
    </row>
    <row r="47" spans="2:21" x14ac:dyDescent="0.3">
      <c r="C47" s="2">
        <v>5965</v>
      </c>
      <c r="D47" s="34">
        <v>37985.620000000003</v>
      </c>
    </row>
    <row r="48" spans="2:21" x14ac:dyDescent="0.3">
      <c r="C48" s="2">
        <v>5966</v>
      </c>
      <c r="D48" s="34">
        <v>37985.620000000003</v>
      </c>
    </row>
    <row r="49" spans="3:4" x14ac:dyDescent="0.3">
      <c r="C49" s="2">
        <v>5967</v>
      </c>
      <c r="D49" s="34">
        <v>37985.620000000003</v>
      </c>
    </row>
    <row r="50" spans="3:4" x14ac:dyDescent="0.3">
      <c r="C50" s="2">
        <v>5968</v>
      </c>
      <c r="D50" s="34">
        <v>37985.620000000003</v>
      </c>
    </row>
    <row r="51" spans="3:4" x14ac:dyDescent="0.3">
      <c r="C51" s="2">
        <v>5969</v>
      </c>
      <c r="D51" s="34">
        <v>135140</v>
      </c>
    </row>
    <row r="52" spans="3:4" x14ac:dyDescent="0.3">
      <c r="D52" s="33">
        <f>SUM(D44:D51)</f>
        <v>393590.72</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619A3-3E56-439C-8C08-81F21714766D}">
  <sheetPr>
    <tabColor rgb="FFFF0000"/>
  </sheetPr>
  <dimension ref="A1:W40"/>
  <sheetViews>
    <sheetView topLeftCell="A28" zoomScaleNormal="100" workbookViewId="0">
      <selection activeCell="O7" sqref="O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4" width="9.08984375" style="2"/>
    <col min="15" max="15" width="9.90625" style="2" bestFit="1" customWidth="1"/>
    <col min="16"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778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45629</v>
      </c>
      <c r="D9" s="101"/>
      <c r="E9" s="101"/>
      <c r="F9" s="7"/>
      <c r="H9" s="102">
        <v>5936.72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252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253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c r="O17" s="2">
        <f>5489.88+26449.94</f>
        <v>31939.82</v>
      </c>
    </row>
    <row r="18" spans="3:23" ht="24.9" customHeight="1" x14ac:dyDescent="0.3">
      <c r="C18" s="76" t="s">
        <v>254</v>
      </c>
      <c r="D18" s="76"/>
      <c r="E18" s="77"/>
      <c r="G18" s="78" t="s">
        <v>255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256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O24" s="2">
        <v>3981.12</v>
      </c>
      <c r="S24" s="56"/>
      <c r="T24" s="57"/>
      <c r="U24" s="57"/>
      <c r="V24" s="57"/>
      <c r="W24" s="57"/>
    </row>
    <row r="25" spans="3:23" ht="50.15" customHeight="1" x14ac:dyDescent="0.3">
      <c r="C25" s="58" t="s">
        <v>913</v>
      </c>
      <c r="D25" s="58"/>
      <c r="E25" s="58"/>
      <c r="F25" s="58"/>
      <c r="G25" s="58"/>
      <c r="H25" s="58"/>
      <c r="I25" s="58"/>
      <c r="J25" s="58"/>
      <c r="K25" s="58"/>
      <c r="L25" s="58"/>
      <c r="O25" s="2">
        <v>2385.35</v>
      </c>
      <c r="S25" s="57"/>
      <c r="T25" s="57"/>
      <c r="U25" s="57"/>
      <c r="V25" s="57"/>
      <c r="W25" s="57"/>
    </row>
    <row r="26" spans="3:23" ht="20" customHeight="1" x14ac:dyDescent="0.3">
      <c r="C26" s="58"/>
      <c r="D26" s="58"/>
      <c r="E26" s="58"/>
      <c r="F26" s="58"/>
      <c r="G26" s="58"/>
      <c r="H26" s="58"/>
      <c r="I26" s="58"/>
      <c r="J26" s="58"/>
      <c r="K26" s="58"/>
      <c r="L26" s="58"/>
      <c r="O26" s="29">
        <v>25150.47</v>
      </c>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O28" s="29">
        <v>10755.91</v>
      </c>
      <c r="S28" s="57"/>
      <c r="T28" s="57"/>
      <c r="U28" s="57"/>
      <c r="V28" s="57"/>
      <c r="W28" s="57"/>
    </row>
    <row r="29" spans="3:23" ht="24.9" customHeight="1" x14ac:dyDescent="0.3">
      <c r="C29" s="62">
        <f>C9</f>
        <v>45629</v>
      </c>
      <c r="D29" s="62"/>
      <c r="E29" s="63"/>
      <c r="F29" s="6"/>
      <c r="G29" s="62" t="s">
        <v>697</v>
      </c>
      <c r="H29" s="64"/>
      <c r="I29" s="64"/>
      <c r="J29" s="64"/>
      <c r="K29" s="64"/>
      <c r="L29" s="64"/>
      <c r="O29" s="2">
        <f>SUM(O23:O28)</f>
        <v>42272.850000000006</v>
      </c>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O32" s="2">
        <f>3981.12+2385.35+35906.38</f>
        <v>42272.85</v>
      </c>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v>4667276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9117B-5B1F-43A0-90EA-549497D409D1}">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777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45629</v>
      </c>
      <c r="D9" s="101"/>
      <c r="E9" s="101"/>
      <c r="F9" s="7"/>
      <c r="H9" s="102">
        <f>7708.55+15950+48263.89+12010.59+6038.73</f>
        <v>89971.76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912</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45629</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339</v>
      </c>
      <c r="I33" s="50"/>
      <c r="J33" s="50"/>
      <c r="K33" s="50"/>
      <c r="L33" s="50"/>
      <c r="R33" s="15"/>
      <c r="S33" s="16"/>
      <c r="T33" s="15"/>
      <c r="U33" s="15"/>
    </row>
    <row r="34" spans="2:21" ht="24.9" customHeight="1" x14ac:dyDescent="0.35">
      <c r="C34" s="107"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86021-9B43-40E2-9A6A-C17069D20EA5}">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776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45629</v>
      </c>
      <c r="D9" s="101"/>
      <c r="E9" s="101"/>
      <c r="F9" s="7"/>
      <c r="H9" s="102">
        <v>863.04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61</v>
      </c>
      <c r="D18" s="76"/>
      <c r="E18" s="77"/>
      <c r="G18" s="78" t="s">
        <v>62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909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45629</v>
      </c>
      <c r="D29" s="62"/>
      <c r="E29" s="63"/>
      <c r="F29" s="6"/>
      <c r="G29" s="62">
        <v>45620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911</v>
      </c>
      <c r="I33" s="50"/>
      <c r="J33" s="50"/>
      <c r="K33" s="50"/>
      <c r="L33" s="50"/>
      <c r="R33" s="15"/>
      <c r="S33" s="16"/>
      <c r="T33" s="15"/>
      <c r="U33" s="15"/>
    </row>
    <row r="34" spans="2:21" ht="24.9" customHeight="1" x14ac:dyDescent="0.35">
      <c r="C34" s="51" t="s">
        <v>910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5A7D7-3DAA-4822-8BF1-583E44D37267}">
  <sheetPr>
    <tabColor rgb="FFFF0000"/>
  </sheetPr>
  <dimension ref="A1:W40"/>
  <sheetViews>
    <sheetView topLeftCell="A25" zoomScale="85" zoomScaleNormal="85" workbookViewId="0">
      <selection activeCell="H33" sqref="H33:L3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775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45628</v>
      </c>
      <c r="D9" s="101"/>
      <c r="E9" s="101"/>
      <c r="F9" s="7"/>
      <c r="H9" s="102">
        <v>10440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904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905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906</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907</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908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71EF4-F3D0-4309-870A-56B0D592B796}">
  <sheetPr>
    <tabColor rgb="FFFF0000"/>
  </sheetPr>
  <dimension ref="A1:W40"/>
  <sheetViews>
    <sheetView topLeftCell="A15" zoomScaleNormal="100" workbookViewId="0">
      <selection activeCell="P9" sqref="P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774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45628</v>
      </c>
      <c r="D9" s="101"/>
      <c r="E9" s="101"/>
      <c r="F9" s="7"/>
      <c r="H9" s="102">
        <f>(35500*1.16)-5800</f>
        <v>35380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783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784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777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903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80DE-CB12-4E1E-8B75-06EE1AD479ED}">
  <sheetPr>
    <tabColor rgb="FFFF0000"/>
  </sheetPr>
  <dimension ref="A1:W40"/>
  <sheetViews>
    <sheetView topLeftCell="A26" zoomScaleNormal="100" workbookViewId="0">
      <selection activeCell="N6" sqref="N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773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45628</v>
      </c>
      <c r="D9" s="101"/>
      <c r="E9" s="101"/>
      <c r="F9" s="7"/>
      <c r="H9" s="102">
        <f>12180*0.7</f>
        <v>8526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742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750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743</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902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E200B-E285-490D-A13B-B32497323940}">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772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45628</v>
      </c>
      <c r="D9" s="101"/>
      <c r="E9" s="101"/>
      <c r="F9" s="7"/>
      <c r="H9" s="102">
        <v>133280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146" t="s">
        <v>668</v>
      </c>
      <c r="H18" s="147"/>
      <c r="I18" s="147"/>
      <c r="J18" s="147"/>
      <c r="K18" s="147"/>
      <c r="L18" s="14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901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45628</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67500000000000004" right="0.25" top="0.75" bottom="0.75" header="0.3" footer="0.3"/>
  <pageSetup scale="86" orientation="portrait" horizontalDpi="360" verticalDpi="360" r:id="rId1"/>
  <headerFooter alignWithMargins="0"/>
  <drawing r:id="rId2"/>
  <legacyDrawing r:id="rId3"/>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CC810-C3B5-499A-81C3-062F75837453}">
  <sheetPr>
    <tabColor rgb="FFFF0000"/>
  </sheetPr>
  <dimension ref="A1:W40"/>
  <sheetViews>
    <sheetView topLeftCell="A12" zoomScale="85" zoomScaleNormal="85" workbookViewId="0">
      <selection activeCell="C35" sqref="C3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771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45628</v>
      </c>
      <c r="D9" s="101"/>
      <c r="E9" s="101"/>
      <c r="F9" s="7"/>
      <c r="H9" s="102">
        <v>4060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896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897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898</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899</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900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8ED53-EF33-4B48-BE50-ACDDAE7917DC}">
  <sheetPr>
    <tabColor rgb="FFFF0000"/>
  </sheetPr>
  <dimension ref="A1:W40"/>
  <sheetViews>
    <sheetView topLeftCell="A26" zoomScaleNormal="100" workbookViewId="0">
      <selection activeCell="N13" sqref="N1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770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45624</v>
      </c>
      <c r="D9" s="101"/>
      <c r="E9" s="101"/>
      <c r="F9" s="7"/>
      <c r="H9" s="102">
        <v>155757.69</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744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745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746</v>
      </c>
      <c r="D18" s="76"/>
      <c r="E18" s="77"/>
      <c r="G18" s="78" t="s">
        <v>747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894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895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6218-BEBF-479E-8D70-82D65F0BD96A}">
  <sheetPr>
    <tabColor rgb="FFFF0000"/>
  </sheetPr>
  <dimension ref="A1:W40"/>
  <sheetViews>
    <sheetView topLeftCell="A1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769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45624</v>
      </c>
      <c r="D9" s="101"/>
      <c r="E9" s="101"/>
      <c r="F9" s="7"/>
      <c r="H9" s="102">
        <v>522000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404</v>
      </c>
      <c r="D18" s="76"/>
      <c r="E18" s="77"/>
      <c r="G18" s="78" t="s">
        <v>405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892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107" t="s">
        <v>893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B4067-D29A-4C23-BE18-3688BB9056F0}">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768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45625</v>
      </c>
      <c r="D9" s="101"/>
      <c r="E9" s="101"/>
      <c r="F9" s="7"/>
      <c r="H9" s="102">
        <f>52000*1.16</f>
        <v>60319.999999999993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890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45625</v>
      </c>
      <c r="D29" s="62"/>
      <c r="E29" s="63"/>
      <c r="F29" s="6"/>
      <c r="G29" s="62">
        <v>45626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985D3-606F-4C85-9750-522025EAB642}">
  <sheetPr>
    <tabColor rgb="FFFF0000"/>
  </sheetPr>
  <dimension ref="A1:W40"/>
  <sheetViews>
    <sheetView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767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45625</v>
      </c>
      <c r="D9" s="101"/>
      <c r="E9" s="101"/>
      <c r="F9" s="7"/>
      <c r="H9" s="102">
        <v>8434.07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330</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331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332</v>
      </c>
      <c r="D18" s="76"/>
      <c r="E18" s="77"/>
      <c r="G18" s="78" t="s">
        <v>333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334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886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45625</v>
      </c>
      <c r="D29" s="62"/>
      <c r="E29" s="63"/>
      <c r="F29" s="6"/>
      <c r="G29" s="62">
        <v>45626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887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357EA-C475-48F6-8BE4-DA0EC996E1BE}">
  <sheetPr>
    <tabColor rgb="FFFF0000"/>
  </sheetPr>
  <dimension ref="A1:W40"/>
  <sheetViews>
    <sheetView topLeftCell="A28" zoomScaleNormal="100" workbookViewId="0">
      <selection activeCell="P33" sqref="P3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766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45625</v>
      </c>
      <c r="D9" s="101"/>
      <c r="E9" s="101"/>
      <c r="F9" s="7"/>
      <c r="H9" s="102">
        <v>60320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889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45625</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888</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D7FD1-A3BF-4A3F-AF5B-8AA78343391F}">
  <sheetPr>
    <tabColor rgb="FFFF0000"/>
  </sheetPr>
  <dimension ref="A1:W40"/>
  <sheetViews>
    <sheetView topLeftCell="A10"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765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45624</v>
      </c>
      <c r="D9" s="101"/>
      <c r="E9" s="101"/>
      <c r="F9" s="7"/>
      <c r="H9" s="102">
        <v>675700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885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45624</v>
      </c>
      <c r="D29" s="62"/>
      <c r="E29" s="63"/>
      <c r="F29" s="6"/>
      <c r="G29" s="62">
        <v>45627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107">
        <v>3652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165AC-9E9A-49BC-A0A6-FBF708AA11FD}">
  <sheetPr>
    <tabColor rgb="FFFF0000"/>
  </sheetPr>
  <dimension ref="A1:W40"/>
  <sheetViews>
    <sheetView topLeftCell="A10" zoomScaleNormal="100" workbookViewId="0">
      <selection activeCell="C18" sqref="C18:E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764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45624</v>
      </c>
      <c r="D9" s="101"/>
      <c r="E9" s="101"/>
      <c r="F9" s="7"/>
      <c r="H9" s="102">
        <f>37700+729350</f>
        <v>767050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882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45624</v>
      </c>
      <c r="D29" s="62"/>
      <c r="E29" s="63"/>
      <c r="F29" s="6"/>
      <c r="G29" s="62">
        <v>45607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884</v>
      </c>
      <c r="I33" s="50"/>
      <c r="J33" s="50"/>
      <c r="K33" s="50"/>
      <c r="L33" s="50"/>
      <c r="R33" s="15"/>
      <c r="S33" s="16"/>
      <c r="T33" s="15"/>
      <c r="U33" s="15"/>
    </row>
    <row r="34" spans="2:21" ht="24.9" customHeight="1" x14ac:dyDescent="0.35">
      <c r="C34" s="107" t="s">
        <v>883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4694B-9A11-4387-9910-6DE0B13AD374}">
  <sheetPr>
    <tabColor rgb="FFFF0000"/>
  </sheetPr>
  <dimension ref="A1:W40"/>
  <sheetViews>
    <sheetView topLeftCell="A32" zoomScaleNormal="100" workbookViewId="0">
      <selection activeCell="H39" sqref="H39:L3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763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45624</v>
      </c>
      <c r="D9" s="101"/>
      <c r="E9" s="101"/>
      <c r="F9" s="7"/>
      <c r="H9" s="102">
        <v>38225.89</v>
      </c>
      <c r="I9" s="102"/>
      <c r="J9" s="102"/>
      <c r="K9" s="102"/>
      <c r="L9" s="102"/>
      <c r="N9" s="20">
        <v>45561</v>
      </c>
    </row>
    <row r="10" spans="1:14" ht="9.9" customHeight="1" x14ac:dyDescent="0.3">
      <c r="C10" s="6"/>
      <c r="D10" s="6"/>
      <c r="E10" s="6"/>
      <c r="F10" s="6"/>
      <c r="H10" s="6"/>
      <c r="I10" s="6"/>
      <c r="J10" s="6"/>
      <c r="K10" s="6"/>
      <c r="L10" s="6"/>
      <c r="N10" s="2">
        <v>30</v>
      </c>
    </row>
    <row r="11" spans="1:14" ht="20.149999999999999" customHeight="1" x14ac:dyDescent="0.3">
      <c r="C11" s="53" t="s">
        <v>11</v>
      </c>
      <c r="D11" s="53"/>
      <c r="E11" s="59"/>
      <c r="F11" s="59"/>
      <c r="G11" s="59"/>
      <c r="H11" s="59"/>
      <c r="I11" s="59"/>
      <c r="J11" s="59"/>
      <c r="K11" s="59"/>
      <c r="L11" s="59"/>
      <c r="N11" s="20">
        <f>N9+N10</f>
        <v>45591</v>
      </c>
    </row>
    <row r="12" spans="1:14" ht="23.15" customHeight="1" x14ac:dyDescent="0.3">
      <c r="C12" s="63" t="s">
        <v>653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656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654</v>
      </c>
      <c r="D18" s="76"/>
      <c r="E18" s="77"/>
      <c r="G18" s="78"/>
      <c r="H18" s="77"/>
      <c r="I18" s="77"/>
      <c r="J18" s="77"/>
      <c r="K18" s="77"/>
      <c r="L18" s="77"/>
    </row>
    <row r="19" spans="3:23" ht="9.9" customHeight="1" x14ac:dyDescent="0.3">
      <c r="C19" s="6"/>
      <c r="D19" s="6"/>
      <c r="E19" s="2" t="s">
        <v>659</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655</v>
      </c>
      <c r="D22" s="65"/>
      <c r="E22" s="64"/>
      <c r="F22" s="6"/>
      <c r="G22" s="65"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880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45624</v>
      </c>
      <c r="D29" s="62"/>
      <c r="E29" s="63"/>
      <c r="F29" s="6"/>
      <c r="G29" s="62">
        <v>45620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881</v>
      </c>
      <c r="I33" s="50"/>
      <c r="J33" s="50"/>
      <c r="K33" s="50"/>
      <c r="L33" s="50"/>
      <c r="R33" s="15"/>
      <c r="S33" s="16"/>
      <c r="T33" s="15"/>
      <c r="U33" s="15"/>
    </row>
    <row r="34" spans="2:21" ht="24.9" customHeight="1" x14ac:dyDescent="0.35">
      <c r="C34" s="51">
        <v>25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4AAE8-1372-4075-BBC7-4638D437F6EA}">
  <sheetPr>
    <tabColor rgb="FFFF0000"/>
  </sheetPr>
  <dimension ref="A1:W40"/>
  <sheetViews>
    <sheetView topLeftCell="A1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762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45624</v>
      </c>
      <c r="D9" s="101"/>
      <c r="E9" s="101"/>
      <c r="F9" s="7"/>
      <c r="H9" s="102">
        <f>24850.54+16165.29</f>
        <v>41015.83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78" t="s">
        <v>194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878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45624</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879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4183B-AB3D-4D10-BFCC-0B6DF32664D9}">
  <sheetPr>
    <tabColor rgb="FFFF0000"/>
  </sheetPr>
  <dimension ref="A1:W40"/>
  <sheetViews>
    <sheetView topLeftCell="A10"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761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45624</v>
      </c>
      <c r="D9" s="101"/>
      <c r="E9" s="101"/>
      <c r="F9" s="7"/>
      <c r="H9" s="102">
        <v>40978.160000000003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233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234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236</v>
      </c>
      <c r="D18" s="76"/>
      <c r="E18" s="77"/>
      <c r="G18" s="78" t="s">
        <v>235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876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45624</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877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01EDDB55-ACA4-4628-8A69-D61A2A7A37D5}"/>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9F3D5-D9C3-4C89-9DC7-5267F1FEF91A}">
  <sheetPr>
    <tabColor rgb="FFFF0000"/>
  </sheetPr>
  <dimension ref="A1:W44"/>
  <sheetViews>
    <sheetView topLeftCell="A3" zoomScale="85" zoomScaleNormal="8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760</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45623</v>
      </c>
      <c r="D9" s="101"/>
      <c r="E9" s="101"/>
      <c r="F9" s="7"/>
      <c r="H9" s="102">
        <f>309.63+16008+7121.47+18631.64+14126.13</f>
        <v>56196.869999999995</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v>45627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319</v>
      </c>
      <c r="I33" s="50"/>
      <c r="J33" s="50"/>
      <c r="K33" s="50"/>
      <c r="L33" s="50"/>
      <c r="R33" s="15"/>
      <c r="S33" s="16"/>
      <c r="T33" s="15"/>
      <c r="U33" s="15"/>
    </row>
    <row r="34" spans="2:21" ht="24.9" customHeight="1" x14ac:dyDescent="0.35">
      <c r="C34" s="107"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AEDF5-9B41-4B48-A1CE-900CF62EEB59}">
  <sheetPr>
    <tabColor rgb="FFFF0000"/>
  </sheetPr>
  <dimension ref="A1:W44"/>
  <sheetViews>
    <sheetView topLeftCell="A25" zoomScaleNormal="100" workbookViewId="0">
      <selection activeCell="P9" sqref="P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759</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45623</v>
      </c>
      <c r="D9" s="101"/>
      <c r="E9" s="101"/>
      <c r="F9" s="7"/>
      <c r="H9" s="102">
        <f>4435.65+7772+1329.99+2195.3+1926.76</f>
        <v>17659.699999999997</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v>45623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07"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9F65-E390-4272-B1C9-6A4FF0572B00}">
  <sheetPr>
    <tabColor rgb="FFFF0000"/>
  </sheetPr>
  <dimension ref="A1:W40"/>
  <sheetViews>
    <sheetView topLeftCell="C5"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758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45623</v>
      </c>
      <c r="D9" s="101"/>
      <c r="E9" s="101"/>
      <c r="F9" s="7"/>
      <c r="H9" s="102">
        <f>1375.36+1375.35</f>
        <v>2750.71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874</v>
      </c>
      <c r="D25" s="133"/>
      <c r="E25" s="133"/>
      <c r="F25" s="133"/>
      <c r="G25" s="133"/>
      <c r="H25" s="133"/>
      <c r="I25" s="133"/>
      <c r="J25" s="133"/>
      <c r="K25" s="133"/>
      <c r="L25" s="133"/>
      <c r="S25" s="57"/>
      <c r="T25" s="57"/>
      <c r="U25" s="57"/>
      <c r="V25" s="57"/>
      <c r="W25" s="57"/>
    </row>
    <row r="26" spans="3:23" ht="20" customHeight="1" x14ac:dyDescent="0.3">
      <c r="C26" s="133"/>
      <c r="D26" s="133"/>
      <c r="E26" s="133"/>
      <c r="F26" s="133"/>
      <c r="G26" s="133"/>
      <c r="H26" s="133"/>
      <c r="I26" s="133"/>
      <c r="J26" s="133"/>
      <c r="K26" s="133"/>
      <c r="L26" s="133"/>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v>45618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34" t="s">
        <v>875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26EE2-25C3-4B82-8AE3-85260F0F5BEB}">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757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45623</v>
      </c>
      <c r="D9" s="101"/>
      <c r="E9" s="101"/>
      <c r="F9" s="7"/>
      <c r="H9" s="102">
        <v>150568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231</v>
      </c>
      <c r="D18" s="76"/>
      <c r="E18" s="77"/>
      <c r="G18" s="78" t="s">
        <v>230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873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v>2765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4BD70-7D35-4CE0-A063-90CE0591D882}">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756</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45623</v>
      </c>
      <c r="D9" s="101"/>
      <c r="E9" s="101"/>
      <c r="F9" s="7"/>
      <c r="H9" s="102">
        <v>3865.66</v>
      </c>
      <c r="I9" s="102"/>
      <c r="J9" s="102"/>
      <c r="K9" s="102"/>
      <c r="L9" s="102"/>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522</v>
      </c>
      <c r="D12" s="63"/>
      <c r="E12" s="63"/>
      <c r="F12" s="63"/>
      <c r="G12" s="63"/>
      <c r="H12" s="63"/>
      <c r="I12" s="63"/>
      <c r="J12" s="63"/>
      <c r="K12" s="63"/>
      <c r="L12" s="63"/>
      <c r="O12" s="2">
        <f>619.44+4121.35+863.04</f>
        <v>5603.8300000000008</v>
      </c>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524</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871</v>
      </c>
      <c r="D25" s="126"/>
      <c r="E25" s="126"/>
      <c r="F25" s="126"/>
      <c r="G25" s="126"/>
      <c r="H25" s="126"/>
      <c r="I25" s="126"/>
      <c r="J25" s="126"/>
      <c r="K25" s="126"/>
      <c r="L25" s="126"/>
      <c r="S25" s="57"/>
      <c r="T25" s="57"/>
      <c r="U25" s="57"/>
      <c r="V25" s="57"/>
      <c r="W25" s="57"/>
    </row>
    <row r="26" spans="3:23" ht="37.5"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13.5" customHeight="1" x14ac:dyDescent="0.35">
      <c r="C34" s="127" t="s">
        <v>872</v>
      </c>
      <c r="D34" s="128"/>
      <c r="E34" s="128"/>
      <c r="F34" s="129"/>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34.5"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61BCDEC9-6A2D-4D74-BF1B-78247F67F017}"/>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80EE4-8370-47BB-8B4A-5A93CF949889}">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755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45623</v>
      </c>
      <c r="D9" s="101"/>
      <c r="E9" s="101"/>
      <c r="F9" s="7"/>
      <c r="H9" s="102">
        <v>119815.75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180</v>
      </c>
      <c r="D18" s="76"/>
      <c r="E18" s="77"/>
      <c r="G18" s="78" t="s">
        <v>181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v>45617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870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ABCE8-048A-408A-A256-6F5EB8D1EB14}">
  <sheetPr>
    <tabColor rgb="FFFF0000"/>
  </sheetPr>
  <dimension ref="A1:W40"/>
  <sheetViews>
    <sheetView zoomScaleNormal="100" workbookViewId="0">
      <selection activeCell="N8" sqref="N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754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45623</v>
      </c>
      <c r="D9" s="101"/>
      <c r="E9" s="101"/>
      <c r="F9" s="7"/>
      <c r="H9" s="102">
        <f>435.16*20.4502</f>
        <v>8899.1090320000003</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755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753</v>
      </c>
      <c r="D18" s="76"/>
      <c r="E18" s="77"/>
      <c r="G18" s="78" t="s">
        <v>757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754</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v>45628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v>123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791970F8-0D17-42A2-856B-CEE939DAD8FC}"/>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BF30A-C0F8-40B8-9A67-C88E6389C348}">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753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45623</v>
      </c>
      <c r="D9" s="101"/>
      <c r="E9" s="101"/>
      <c r="F9" s="7"/>
      <c r="H9" s="102">
        <v>23171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459</v>
      </c>
      <c r="D18" s="76"/>
      <c r="E18" s="77"/>
      <c r="G18" s="78" t="s">
        <v>460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256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868</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45623</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463</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A69F3-A0B0-400C-BB34-A33ED41AAABB}">
  <sheetPr>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752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45621</v>
      </c>
      <c r="D9" s="101"/>
      <c r="E9" s="101"/>
      <c r="F9" s="7"/>
      <c r="H9" s="102">
        <v>101669.04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865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866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867</v>
      </c>
      <c r="D18" s="76"/>
      <c r="E18" s="77"/>
      <c r="G18" s="78" t="s">
        <v>333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334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864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45621</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6B47-7F94-48B5-B688-90F053F4B56B}">
  <sheetPr>
    <tabColor rgb="FFFF0000"/>
  </sheetPr>
  <dimension ref="A1:W40"/>
  <sheetViews>
    <sheetView zoomScale="85" zoomScaleNormal="8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751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45622</v>
      </c>
      <c r="D9" s="101"/>
      <c r="E9" s="101"/>
      <c r="F9" s="7"/>
      <c r="H9" s="102">
        <v>80910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859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862</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861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860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863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45622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49234-9D2A-4C0E-8517-06A73E167BB3}">
  <sheetPr>
    <tabColor rgb="FFFF0000"/>
  </sheetPr>
  <dimension ref="A1:W40"/>
  <sheetViews>
    <sheetView topLeftCell="A29" zoomScale="115" zoomScaleNormal="115" workbookViewId="0">
      <selection activeCell="N8" sqref="N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750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45618</v>
      </c>
      <c r="D9" s="101"/>
      <c r="E9" s="101"/>
      <c r="F9" s="7"/>
      <c r="H9" s="102">
        <v>8450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765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766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767</v>
      </c>
      <c r="D18" s="76"/>
      <c r="E18" s="77"/>
      <c r="G18" s="78" t="s">
        <v>768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856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45618</v>
      </c>
      <c r="D29" s="62"/>
      <c r="E29" s="63"/>
      <c r="F29" s="6"/>
      <c r="G29" s="62" t="s">
        <v>857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858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9FAB6AEA-D3CC-4DD5-911C-E296DBA362A5}"/>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7CCB1-5AA9-429C-A9B7-509297D9F01B}">
  <sheetPr>
    <tabColor rgb="FFFF0000"/>
  </sheetPr>
  <dimension ref="A1:W40"/>
  <sheetViews>
    <sheetView topLeftCell="A10"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749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45617</v>
      </c>
      <c r="D9" s="101"/>
      <c r="E9" s="101"/>
      <c r="F9" s="7"/>
      <c r="H9" s="102">
        <f>13499.6*1.16</f>
        <v>15659.536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534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51" t="s">
        <v>538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536</v>
      </c>
      <c r="D18" s="76"/>
      <c r="E18" s="77"/>
      <c r="G18" s="78" t="s">
        <v>537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855</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854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603BB2A1-B2B8-4501-820D-458B6CE44621}"/>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0652D-D34A-4297-BD2B-4BDB4A99D02A}">
  <sheetPr>
    <tabColor rgb="FFFF0000"/>
  </sheetPr>
  <dimension ref="A1:W40"/>
  <sheetViews>
    <sheetView topLeftCell="A3" zoomScale="85" zoomScaleNormal="8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748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45617</v>
      </c>
      <c r="D9" s="101"/>
      <c r="E9" s="101"/>
      <c r="F9" s="7"/>
      <c r="H9" s="102">
        <v>27571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184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185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186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853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45617</v>
      </c>
      <c r="D29" s="62"/>
      <c r="E29" s="63"/>
      <c r="F29" s="6"/>
      <c r="G29" s="62">
        <v>45624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CC10A-24F8-4778-8B5A-3B0E4A02CA88}">
  <sheetPr>
    <tabColor rgb="FFFF0000"/>
  </sheetPr>
  <dimension ref="A1:W40"/>
  <sheetViews>
    <sheetView topLeftCell="A26" zoomScaleNormal="100" workbookViewId="0">
      <selection activeCell="O9" sqref="O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747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45617</v>
      </c>
      <c r="D9" s="101"/>
      <c r="E9" s="101"/>
      <c r="F9" s="7"/>
      <c r="H9" s="102">
        <f>5376+4776+2748+2678+3170+2603</f>
        <v>21351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184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185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186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51" t="s">
        <v>851</v>
      </c>
      <c r="D25" s="152"/>
      <c r="E25" s="152"/>
      <c r="F25" s="152"/>
      <c r="G25" s="152"/>
      <c r="H25" s="152"/>
      <c r="I25" s="152"/>
      <c r="J25" s="152"/>
      <c r="K25" s="152"/>
      <c r="L25" s="153"/>
      <c r="S25" s="57"/>
      <c r="T25" s="57"/>
      <c r="U25" s="57"/>
      <c r="V25" s="57"/>
      <c r="W25" s="57"/>
    </row>
    <row r="26" spans="3:23" ht="20" customHeight="1" x14ac:dyDescent="0.3">
      <c r="C26" s="154"/>
      <c r="D26" s="155"/>
      <c r="E26" s="155"/>
      <c r="F26" s="155"/>
      <c r="G26" s="155"/>
      <c r="H26" s="155"/>
      <c r="I26" s="155"/>
      <c r="J26" s="155"/>
      <c r="K26" s="155"/>
      <c r="L26" s="15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45617</v>
      </c>
      <c r="D29" s="62"/>
      <c r="E29" s="63"/>
      <c r="F29" s="6"/>
      <c r="G29" s="62">
        <v>45628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48" t="s">
        <v>852</v>
      </c>
      <c r="D34" s="149"/>
      <c r="E34" s="149"/>
      <c r="F34" s="150"/>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E1E64-4686-4F81-9562-BB77B7811B89}">
  <sheetPr>
    <tabColor rgb="FFFF0000"/>
  </sheetPr>
  <dimension ref="A1:W40"/>
  <sheetViews>
    <sheetView topLeftCell="A1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746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45617</v>
      </c>
      <c r="D9" s="101"/>
      <c r="E9" s="101"/>
      <c r="F9" s="7"/>
      <c r="H9" s="102">
        <f>649+649+236</f>
        <v>1534</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147</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850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45617</v>
      </c>
      <c r="D29" s="62"/>
      <c r="E29" s="63"/>
      <c r="F29" s="6"/>
      <c r="G29" s="62">
        <v>45619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137" t="s">
        <v>149</v>
      </c>
      <c r="D34" s="137"/>
      <c r="E34" s="138"/>
      <c r="F34" s="138"/>
      <c r="G34" s="6"/>
      <c r="H34" s="50"/>
      <c r="I34" s="50"/>
      <c r="J34" s="50"/>
      <c r="K34" s="50"/>
      <c r="L34" s="50"/>
      <c r="R34" s="15"/>
      <c r="S34" s="17"/>
      <c r="T34" s="15"/>
      <c r="U34" s="15"/>
    </row>
    <row r="35" spans="2:21" ht="4.25" customHeight="1" x14ac:dyDescent="0.35">
      <c r="C35" s="43"/>
      <c r="D35" s="43"/>
      <c r="E35" s="44"/>
      <c r="F35" s="44"/>
      <c r="G35" s="6"/>
      <c r="H35" s="50"/>
      <c r="I35" s="50"/>
      <c r="J35" s="50"/>
      <c r="K35" s="50"/>
      <c r="L35" s="50"/>
      <c r="R35" s="15"/>
      <c r="S35" s="17"/>
      <c r="T35" s="15"/>
      <c r="U35" s="15"/>
    </row>
    <row r="36" spans="2:21" ht="20.149999999999999" customHeight="1" x14ac:dyDescent="0.35">
      <c r="C36" s="139" t="s">
        <v>35</v>
      </c>
      <c r="D36" s="139"/>
      <c r="E36" s="139"/>
      <c r="F36" s="21"/>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EC4A1-D90B-4D13-AF82-185A821F99D7}">
  <sheetPr>
    <tabColor rgb="FFFF0000"/>
  </sheetPr>
  <dimension ref="A1:W40"/>
  <sheetViews>
    <sheetView topLeftCell="A15" zoomScaleNormal="100" workbookViewId="0">
      <selection activeCell="C34" sqref="C34:F34"/>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745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45617</v>
      </c>
      <c r="D9" s="101"/>
      <c r="E9" s="101"/>
      <c r="F9" s="7"/>
      <c r="H9" s="102">
        <v>6000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849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2C56A-1BC4-4908-AFFA-17FBD30F5858}">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744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45617</v>
      </c>
      <c r="D9" s="101"/>
      <c r="E9" s="101"/>
      <c r="F9" s="7"/>
      <c r="H9" s="102">
        <v>26891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R20" s="29"/>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R22" s="29"/>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848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9668-09BC-4A04-91AF-D817F7AB726B}">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743</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45615</v>
      </c>
      <c r="D9" s="101"/>
      <c r="E9" s="101"/>
      <c r="F9" s="7"/>
      <c r="H9" s="102">
        <v>14175.2</v>
      </c>
      <c r="I9" s="102"/>
      <c r="J9" s="102"/>
      <c r="K9" s="102"/>
      <c r="L9" s="102"/>
    </row>
    <row r="10" spans="1:15" ht="9.9" customHeight="1" x14ac:dyDescent="0.3">
      <c r="C10" s="6"/>
      <c r="D10" s="6"/>
      <c r="E10" s="6"/>
      <c r="F10" s="6"/>
      <c r="H10" s="6"/>
      <c r="I10" s="6"/>
      <c r="J10" s="6"/>
      <c r="K10" s="6"/>
      <c r="L10" s="6"/>
      <c r="O10" s="20">
        <v>45562</v>
      </c>
    </row>
    <row r="11" spans="1:15" ht="20.149999999999999" customHeight="1" x14ac:dyDescent="0.3">
      <c r="C11" s="53" t="s">
        <v>11</v>
      </c>
      <c r="D11" s="53"/>
      <c r="E11" s="59"/>
      <c r="F11" s="59"/>
      <c r="G11" s="59"/>
      <c r="H11" s="59"/>
      <c r="I11" s="59"/>
      <c r="J11" s="59"/>
      <c r="K11" s="59"/>
      <c r="L11" s="59"/>
      <c r="O11" s="20">
        <f>O10+15</f>
        <v>45577</v>
      </c>
    </row>
    <row r="12" spans="1:15" ht="23.15" customHeight="1" x14ac:dyDescent="0.3">
      <c r="C12" s="63" t="s">
        <v>647</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646</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643</v>
      </c>
      <c r="D18" s="76"/>
      <c r="E18" s="77"/>
      <c r="G18" s="78" t="s">
        <v>645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644</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846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45615</v>
      </c>
      <c r="D29" s="62"/>
      <c r="E29" s="63"/>
      <c r="F29" s="6"/>
      <c r="G29" s="62">
        <v>45610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157" t="s">
        <v>845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A16F5-83E8-4609-BAC2-B900EABBBAF3}">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742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45615</v>
      </c>
      <c r="D9" s="101"/>
      <c r="E9" s="101"/>
      <c r="F9" s="7"/>
      <c r="H9" s="102">
        <v>15189.87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454</v>
      </c>
      <c r="D18" s="76"/>
      <c r="E18" s="77"/>
      <c r="G18" s="78" t="s">
        <v>455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847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D534A-26AD-499A-88D6-BC6EADCEBE6D}">
  <sheetPr>
    <tabColor rgb="FFFF0000"/>
  </sheetPr>
  <dimension ref="A1:W40"/>
  <sheetViews>
    <sheetView topLeftCell="A34" zoomScaleNormal="100" workbookViewId="0">
      <selection activeCell="O25" sqref="O2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741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45615</v>
      </c>
      <c r="D9" s="101"/>
      <c r="E9" s="101"/>
      <c r="F9" s="7"/>
      <c r="H9" s="102">
        <f>23612.72+13149.66+4729.99</f>
        <v>41492.370000000003</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839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840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841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842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844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843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8F54-B96C-4E0D-B8C8-B232DF5AFA9E}">
  <sheetPr>
    <tabColor rgb="FFFF0000"/>
  </sheetPr>
  <dimension ref="A1:W40"/>
  <sheetViews>
    <sheetView topLeftCell="C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740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45611</v>
      </c>
      <c r="D9" s="101"/>
      <c r="E9" s="101"/>
      <c r="F9" s="7"/>
      <c r="H9" s="102">
        <v>17339.68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836</v>
      </c>
      <c r="D25" s="133"/>
      <c r="E25" s="133"/>
      <c r="F25" s="133"/>
      <c r="G25" s="133"/>
      <c r="H25" s="133"/>
      <c r="I25" s="133"/>
      <c r="J25" s="133"/>
      <c r="K25" s="133"/>
      <c r="L25" s="133"/>
      <c r="S25" s="57"/>
      <c r="T25" s="57"/>
      <c r="U25" s="57"/>
      <c r="V25" s="57"/>
      <c r="W25" s="57"/>
    </row>
    <row r="26" spans="3:23" ht="20" customHeight="1" x14ac:dyDescent="0.3">
      <c r="C26" s="133"/>
      <c r="D26" s="133"/>
      <c r="E26" s="133"/>
      <c r="F26" s="133"/>
      <c r="G26" s="133"/>
      <c r="H26" s="133"/>
      <c r="I26" s="133"/>
      <c r="J26" s="133"/>
      <c r="K26" s="133"/>
      <c r="L26" s="133"/>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45611</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34" t="s">
        <v>837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77708-8EED-48BB-8FC4-03FB200BD37D}">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739</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45611</v>
      </c>
      <c r="D9" s="101"/>
      <c r="E9" s="101"/>
      <c r="F9" s="7"/>
      <c r="H9" s="102">
        <f>30236.49+809.1+431.52+4687.21</f>
        <v>36164.32</v>
      </c>
      <c r="I9" s="102"/>
      <c r="J9" s="102"/>
      <c r="K9" s="102"/>
      <c r="L9" s="102"/>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522</v>
      </c>
      <c r="D12" s="63"/>
      <c r="E12" s="63"/>
      <c r="F12" s="63"/>
      <c r="G12" s="63"/>
      <c r="H12" s="63"/>
      <c r="I12" s="63"/>
      <c r="J12" s="63"/>
      <c r="K12" s="63"/>
      <c r="L12" s="63"/>
      <c r="O12" s="2">
        <f>619.44+4121.35+863.04</f>
        <v>5603.8300000000008</v>
      </c>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524</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838</v>
      </c>
      <c r="D25" s="126"/>
      <c r="E25" s="126"/>
      <c r="F25" s="126"/>
      <c r="G25" s="126"/>
      <c r="H25" s="126"/>
      <c r="I25" s="126"/>
      <c r="J25" s="126"/>
      <c r="K25" s="126"/>
      <c r="L25" s="126"/>
      <c r="S25" s="57"/>
      <c r="T25" s="57"/>
      <c r="U25" s="57"/>
      <c r="V25" s="57"/>
      <c r="W25" s="57"/>
    </row>
    <row r="26" spans="3:23" ht="72.5"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13.5" customHeight="1" x14ac:dyDescent="0.35">
      <c r="C34" s="158" t="s">
        <v>835</v>
      </c>
      <c r="D34" s="128"/>
      <c r="E34" s="128"/>
      <c r="F34" s="129"/>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28"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AD62BE97-ADB4-479D-93EE-6F11D5CA423D}"/>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B7043-39A8-4508-BEB4-05ADD09B0CB5}">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738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45611</v>
      </c>
      <c r="D9" s="101"/>
      <c r="E9" s="101"/>
      <c r="F9" s="7"/>
      <c r="H9" s="102">
        <f>2227.2+8369.4</f>
        <v>10596.599999999999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263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265</v>
      </c>
      <c r="D18" s="76"/>
      <c r="E18" s="77"/>
      <c r="G18" s="78" t="s">
        <v>262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266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834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F9E735CD-2AAE-487B-A295-AD445431EC12}"/>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5B5D4-B45B-4D0A-BC38-C818B3D27F3A}">
  <sheetPr>
    <tabColor rgb="FFFF0000"/>
  </sheetPr>
  <dimension ref="A1:W40"/>
  <sheetViews>
    <sheetView topLeftCell="A25" zoomScaleNormal="100" workbookViewId="0">
      <selection activeCell="R20" sqref="R2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737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45611</v>
      </c>
      <c r="D9" s="101"/>
      <c r="E9" s="101"/>
      <c r="F9" s="7"/>
      <c r="H9" s="102">
        <v>6000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833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1ED63-EB12-4143-8F45-48AB7215E8D2}">
  <sheetPr>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736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45610</v>
      </c>
      <c r="D9" s="101"/>
      <c r="E9" s="101"/>
      <c r="F9" s="7"/>
      <c r="H9" s="102">
        <v>34136.269999999997</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44</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67" t="s">
        <v>47</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831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45610</v>
      </c>
      <c r="D29" s="62"/>
      <c r="E29" s="63"/>
      <c r="F29" s="6"/>
      <c r="G29" s="62">
        <v>45608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59" t="s">
        <v>832</v>
      </c>
      <c r="D34" s="159"/>
      <c r="E34" s="160"/>
      <c r="F34" s="160"/>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52E41-F9E1-425F-8F8C-246EA9383353}">
  <sheetPr>
    <tabColor rgb="FFFF0000"/>
  </sheetPr>
  <dimension ref="A1:W48"/>
  <sheetViews>
    <sheetView topLeftCell="A6" zoomScale="115" zoomScaleNormal="11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735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45610</v>
      </c>
      <c r="D9" s="101"/>
      <c r="E9" s="101"/>
      <c r="F9" s="7"/>
      <c r="H9" s="102">
        <f>3015+7450+2150+13865.03</f>
        <v>26480.03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61" t="s">
        <v>829</v>
      </c>
      <c r="D25" s="161"/>
      <c r="E25" s="161"/>
      <c r="F25" s="161"/>
      <c r="G25" s="161"/>
      <c r="H25" s="161"/>
      <c r="I25" s="161"/>
      <c r="J25" s="161"/>
      <c r="K25" s="161"/>
      <c r="L25" s="161"/>
      <c r="Q25" s="2">
        <v>6250</v>
      </c>
      <c r="S25" s="57"/>
      <c r="T25" s="57"/>
      <c r="U25" s="57"/>
      <c r="V25" s="57"/>
      <c r="W25" s="57"/>
    </row>
    <row r="26" spans="3:23" ht="22.5" customHeight="1" x14ac:dyDescent="0.3">
      <c r="C26" s="161"/>
      <c r="D26" s="161"/>
      <c r="E26" s="161"/>
      <c r="F26" s="161"/>
      <c r="G26" s="161"/>
      <c r="H26" s="161"/>
      <c r="I26" s="161"/>
      <c r="J26" s="161"/>
      <c r="K26" s="161"/>
      <c r="L26" s="161"/>
      <c r="O26" s="2">
        <v>78.14</v>
      </c>
      <c r="Q26" s="2">
        <f>Q25*0.16</f>
        <v>1000</v>
      </c>
      <c r="S26" s="57"/>
      <c r="T26" s="57"/>
      <c r="U26" s="57"/>
      <c r="V26" s="57"/>
      <c r="W26" s="57"/>
    </row>
    <row r="27" spans="3:23" ht="23" customHeight="1" x14ac:dyDescent="0.3">
      <c r="C27" s="6"/>
      <c r="D27" s="6"/>
      <c r="E27" s="6"/>
      <c r="F27" s="6"/>
      <c r="G27" s="6"/>
      <c r="H27" s="6"/>
      <c r="I27" s="6"/>
      <c r="J27" s="6"/>
      <c r="K27" s="6"/>
      <c r="L27" s="6"/>
      <c r="Q27" s="2">
        <v>78.14</v>
      </c>
      <c r="S27" s="57"/>
      <c r="T27" s="57"/>
      <c r="U27" s="57"/>
      <c r="V27" s="57"/>
      <c r="W27" s="57"/>
    </row>
    <row r="28" spans="3:23" ht="20.149999999999999" customHeight="1" x14ac:dyDescent="0.3">
      <c r="C28" s="53" t="s">
        <v>28</v>
      </c>
      <c r="D28" s="53"/>
      <c r="E28" s="59"/>
      <c r="G28" s="53" t="s">
        <v>29</v>
      </c>
      <c r="H28" s="59"/>
      <c r="I28" s="59"/>
      <c r="J28" s="59"/>
      <c r="K28" s="59"/>
      <c r="L28" s="59"/>
      <c r="Q28" s="35">
        <f>Q25+Q26-Q27</f>
        <v>7171.86</v>
      </c>
      <c r="S28" s="57"/>
      <c r="T28" s="57"/>
      <c r="U28" s="57"/>
      <c r="V28" s="57"/>
      <c r="W28" s="57"/>
    </row>
    <row r="29" spans="3:23" ht="24.9" customHeight="1" x14ac:dyDescent="0.3">
      <c r="C29" s="62">
        <f>C9</f>
        <v>45610</v>
      </c>
      <c r="D29" s="62"/>
      <c r="E29" s="63"/>
      <c r="F29" s="6"/>
      <c r="G29" s="62" t="s">
        <v>824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21" customHeight="1" x14ac:dyDescent="0.35">
      <c r="C31" s="6"/>
      <c r="D31" s="6"/>
      <c r="E31" s="6"/>
      <c r="F31" s="6"/>
      <c r="H31" s="6"/>
      <c r="I31" s="6"/>
      <c r="J31" s="6"/>
      <c r="K31" s="6"/>
      <c r="L31" s="6"/>
      <c r="Q31" s="35">
        <f>3671.99+1434.37+2065.5</f>
        <v>7171.86</v>
      </c>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830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5" spans="2:21" ht="58" x14ac:dyDescent="0.3">
      <c r="E45" s="40" t="s">
        <v>825</v>
      </c>
      <c r="F45" s="41">
        <v>3015</v>
      </c>
    </row>
    <row r="46" spans="2:21" ht="14.5" x14ac:dyDescent="0.3">
      <c r="E46" s="42" t="s">
        <v>826</v>
      </c>
      <c r="F46" s="41">
        <v>7450</v>
      </c>
    </row>
    <row r="47" spans="2:21" ht="14.5" x14ac:dyDescent="0.3">
      <c r="E47" s="42" t="s">
        <v>827</v>
      </c>
      <c r="F47" s="41">
        <v>2150</v>
      </c>
    </row>
    <row r="48" spans="2:21" ht="14.5" x14ac:dyDescent="0.3">
      <c r="E48" s="42" t="s">
        <v>828</v>
      </c>
      <c r="F48" s="41">
        <v>13865.03</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2" orientation="portrait" horizontalDpi="360" verticalDpi="360" r:id="rId1"/>
  <headerFooter alignWithMargins="0"/>
  <drawing r:id="rId2"/>
  <legacyDrawing r:id="rId3"/>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ACFE6-204E-4040-8AA6-20516164C76D}">
  <sheetPr>
    <tabColor rgb="FFFF0000"/>
  </sheetPr>
  <dimension ref="A1:W40"/>
  <sheetViews>
    <sheetView topLeftCell="A29"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734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45610</v>
      </c>
      <c r="D9" s="101"/>
      <c r="E9" s="101"/>
      <c r="F9" s="7"/>
      <c r="H9" s="102">
        <f>11687.98+11090.17+1100</f>
        <v>23878.15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R20" s="29"/>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R22" s="29"/>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823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BC895-C13C-4E01-8183-A73EF60ACB8E}">
  <sheetPr>
    <tabColor rgb="FFFF0000"/>
  </sheetPr>
  <dimension ref="A1:W40"/>
  <sheetViews>
    <sheetView topLeftCell="A31" zoomScaleNormal="100" workbookViewId="0">
      <selection activeCell="H37" sqref="H37:L3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733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45610</v>
      </c>
      <c r="D9" s="101"/>
      <c r="E9" s="101"/>
      <c r="F9" s="7"/>
      <c r="H9" s="102">
        <v>2134.4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672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673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670</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671</v>
      </c>
      <c r="D22" s="65"/>
      <c r="E22" s="64"/>
      <c r="F22" s="6"/>
      <c r="G22" s="63" t="s">
        <v>326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674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45610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D569C-B655-4B48-9038-E88AC5D334A1}">
  <sheetPr codeName="Hoja22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732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45609</v>
      </c>
      <c r="D9" s="101"/>
      <c r="E9" s="101"/>
      <c r="F9" s="7"/>
      <c r="H9" s="102">
        <f>16878+2320</f>
        <v>19198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607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609</v>
      </c>
      <c r="D18" s="76"/>
      <c r="E18" s="77"/>
      <c r="G18" s="78" t="s">
        <v>758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610</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822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612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226BB028-13D2-4EED-A862-D0E8A1A9F714}"/>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A9E22-49A1-42AD-A7BB-8DF010A4660F}">
  <sheetPr codeName="Hoja222">
    <tabColor rgb="FFFF0000"/>
  </sheetPr>
  <dimension ref="A1:W40"/>
  <sheetViews>
    <sheetView topLeftCell="A6" zoomScale="115" zoomScaleNormal="115" workbookViewId="0">
      <selection activeCell="H9" sqref="H9:L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731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45609</v>
      </c>
      <c r="D9" s="101"/>
      <c r="E9" s="101"/>
      <c r="F9" s="7"/>
      <c r="H9" s="102" t="s">
        <v>821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815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817</v>
      </c>
      <c r="D18" s="76"/>
      <c r="E18" s="77"/>
      <c r="G18" s="78" t="s">
        <v>819</v>
      </c>
      <c r="H18" s="77"/>
      <c r="I18" s="77"/>
      <c r="J18" s="77"/>
      <c r="K18" s="77"/>
      <c r="L18" s="77"/>
    </row>
    <row r="19" spans="3:23" ht="9.9" customHeight="1" x14ac:dyDescent="0.3">
      <c r="C19" s="6"/>
      <c r="D19" s="6"/>
      <c r="E19" s="2" t="s">
        <v>287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818</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820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4733E204-0C52-4F56-A57A-FE1D7246F696}"/>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9965-AF5A-43F1-AA71-77CEAD02A285}">
  <sheetPr codeName="Hoja221">
    <tabColor rgb="FFFF0000"/>
  </sheetPr>
  <dimension ref="A1:W40"/>
  <sheetViews>
    <sheetView topLeftCell="A10" zoomScaleNormal="100" workbookViewId="0">
      <selection activeCell="H9" sqref="H9:L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6" ht="13.75" customHeight="1" x14ac:dyDescent="0.3">
      <c r="A1" s="81"/>
      <c r="B1" s="82"/>
      <c r="C1" s="83"/>
      <c r="D1" s="89" t="s">
        <v>0</v>
      </c>
      <c r="E1" s="90"/>
      <c r="F1" s="90"/>
      <c r="G1" s="90"/>
      <c r="H1" s="90"/>
      <c r="I1" s="90"/>
      <c r="J1" s="90"/>
      <c r="K1" s="90"/>
      <c r="L1" s="91"/>
    </row>
    <row r="2" spans="1:16" ht="13.75" customHeight="1" x14ac:dyDescent="0.3">
      <c r="A2" s="84"/>
      <c r="B2" s="49"/>
      <c r="C2" s="85"/>
      <c r="D2" s="92"/>
      <c r="E2" s="93"/>
      <c r="F2" s="93"/>
      <c r="G2" s="93"/>
      <c r="H2" s="93"/>
      <c r="I2" s="93"/>
      <c r="J2" s="93"/>
      <c r="K2" s="93"/>
      <c r="L2" s="94"/>
    </row>
    <row r="3" spans="1:16" ht="13.75" customHeight="1" x14ac:dyDescent="0.3">
      <c r="A3" s="84"/>
      <c r="B3" s="49"/>
      <c r="C3" s="85"/>
      <c r="D3" s="92"/>
      <c r="E3" s="93"/>
      <c r="F3" s="93"/>
      <c r="G3" s="93"/>
      <c r="H3" s="93"/>
      <c r="I3" s="93"/>
      <c r="J3" s="93"/>
      <c r="K3" s="93"/>
      <c r="L3" s="94"/>
    </row>
    <row r="4" spans="1:16" x14ac:dyDescent="0.3">
      <c r="A4" s="86"/>
      <c r="B4" s="87"/>
      <c r="C4" s="88"/>
      <c r="D4" s="27" t="s">
        <v>124</v>
      </c>
      <c r="E4" s="27" t="s">
        <v>128</v>
      </c>
      <c r="F4" s="95" t="s">
        <v>125</v>
      </c>
      <c r="G4" s="95"/>
      <c r="H4" s="96">
        <v>45505</v>
      </c>
      <c r="I4" s="95"/>
      <c r="J4" s="97" t="s">
        <v>126</v>
      </c>
      <c r="K4" s="98"/>
      <c r="L4" s="28" t="s">
        <v>127</v>
      </c>
    </row>
    <row r="5" spans="1:16" ht="23.15" customHeight="1" x14ac:dyDescent="0.3"/>
    <row r="6" spans="1:16" ht="23.15" customHeight="1" x14ac:dyDescent="0.3">
      <c r="I6" s="4" t="s">
        <v>8</v>
      </c>
      <c r="J6" s="99">
        <v>730</v>
      </c>
      <c r="K6" s="100"/>
      <c r="L6" s="100"/>
    </row>
    <row r="7" spans="1:16" ht="16.5" customHeight="1" x14ac:dyDescent="0.35">
      <c r="I7" s="5"/>
    </row>
    <row r="8" spans="1:16" ht="20.149999999999999" customHeight="1" x14ac:dyDescent="0.3">
      <c r="C8" s="53" t="s">
        <v>9</v>
      </c>
      <c r="D8" s="53"/>
      <c r="E8" s="59"/>
      <c r="H8" s="53" t="s">
        <v>10</v>
      </c>
      <c r="I8" s="59"/>
      <c r="J8" s="59"/>
      <c r="K8" s="59"/>
      <c r="L8" s="59"/>
    </row>
    <row r="9" spans="1:16" ht="23.15" customHeight="1" x14ac:dyDescent="0.3">
      <c r="C9" s="101">
        <v>45609</v>
      </c>
      <c r="D9" s="101"/>
      <c r="E9" s="101"/>
      <c r="F9" s="7"/>
      <c r="H9" s="102">
        <f>44*10</f>
        <v>440</v>
      </c>
      <c r="I9" s="102"/>
      <c r="J9" s="102"/>
      <c r="K9" s="102"/>
      <c r="L9" s="102"/>
    </row>
    <row r="10" spans="1:16" ht="9.9" customHeight="1" x14ac:dyDescent="0.3">
      <c r="C10" s="6"/>
      <c r="D10" s="6"/>
      <c r="E10" s="6"/>
      <c r="F10" s="6"/>
      <c r="H10" s="6"/>
      <c r="I10" s="6"/>
      <c r="J10" s="6"/>
      <c r="K10" s="6"/>
      <c r="L10" s="6"/>
    </row>
    <row r="11" spans="1:16" ht="20.149999999999999" customHeight="1" x14ac:dyDescent="0.3">
      <c r="C11" s="53" t="s">
        <v>11</v>
      </c>
      <c r="D11" s="53"/>
      <c r="E11" s="59"/>
      <c r="F11" s="59"/>
      <c r="G11" s="59"/>
      <c r="H11" s="59"/>
      <c r="I11" s="59"/>
      <c r="J11" s="59"/>
      <c r="K11" s="59"/>
      <c r="L11" s="59"/>
    </row>
    <row r="12" spans="1:16" ht="23.15" customHeight="1" x14ac:dyDescent="0.3">
      <c r="C12" s="63" t="s">
        <v>724</v>
      </c>
      <c r="D12" s="63"/>
      <c r="E12" s="63"/>
      <c r="F12" s="63"/>
      <c r="G12" s="63"/>
      <c r="H12" s="63"/>
      <c r="I12" s="63"/>
      <c r="J12" s="63"/>
      <c r="K12" s="63"/>
      <c r="L12" s="63"/>
    </row>
    <row r="13" spans="1:16" ht="9.9" customHeight="1" x14ac:dyDescent="0.3">
      <c r="C13" s="8"/>
      <c r="D13" s="8"/>
      <c r="H13" s="8"/>
    </row>
    <row r="14" spans="1:16" ht="20.149999999999999" customHeight="1" x14ac:dyDescent="0.3">
      <c r="C14" s="53" t="s">
        <v>13</v>
      </c>
      <c r="D14" s="53"/>
      <c r="E14" s="59"/>
      <c r="G14" s="69" t="s">
        <v>14</v>
      </c>
      <c r="H14" s="70"/>
      <c r="I14" s="71"/>
      <c r="J14" s="71"/>
      <c r="K14" s="71"/>
      <c r="L14" s="71"/>
    </row>
    <row r="15" spans="1:16" ht="24.9" customHeight="1" x14ac:dyDescent="0.3">
      <c r="C15" s="72" t="s">
        <v>15</v>
      </c>
      <c r="D15" s="72"/>
      <c r="E15" s="73"/>
      <c r="G15" s="74" t="s">
        <v>725</v>
      </c>
      <c r="H15" s="75"/>
      <c r="I15" s="75"/>
      <c r="J15" s="75"/>
      <c r="K15" s="75"/>
      <c r="L15" s="75"/>
      <c r="P15" s="39">
        <v>773.27</v>
      </c>
    </row>
    <row r="16" spans="1:16"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726</v>
      </c>
      <c r="D18" s="76"/>
      <c r="E18" s="77"/>
      <c r="G18" s="78" t="s">
        <v>729</v>
      </c>
      <c r="H18" s="77"/>
      <c r="I18" s="77"/>
      <c r="J18" s="77"/>
      <c r="K18" s="77"/>
      <c r="L18" s="77"/>
      <c r="P18" s="39">
        <v>1280</v>
      </c>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P20" s="39">
        <v>1979.49</v>
      </c>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P22" s="39">
        <v>93</v>
      </c>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P24" s="39">
        <v>960</v>
      </c>
      <c r="S24" s="56"/>
      <c r="T24" s="57"/>
      <c r="U24" s="57"/>
      <c r="V24" s="57"/>
      <c r="W24" s="57"/>
    </row>
    <row r="25" spans="3:23" ht="50.15" customHeight="1" x14ac:dyDescent="0.3">
      <c r="C25" s="58" t="s">
        <v>814</v>
      </c>
      <c r="D25" s="58"/>
      <c r="E25" s="58"/>
      <c r="F25" s="58"/>
      <c r="G25" s="58"/>
      <c r="H25" s="58"/>
      <c r="I25" s="58"/>
      <c r="J25" s="58"/>
      <c r="K25" s="58"/>
      <c r="L25" s="58"/>
      <c r="P25" s="2">
        <f>SUM(P13:P24)</f>
        <v>5085.76</v>
      </c>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1D6DF8BD-07A2-4610-B7E9-6295CFE681A0}"/>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7DCD6-1EAC-49DE-84BB-971AB7FD37BB}">
  <sheetPr codeName="Hoja220">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729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45609</v>
      </c>
      <c r="D9" s="101"/>
      <c r="E9" s="101"/>
      <c r="F9" s="7"/>
      <c r="H9" s="102">
        <v>8032.5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207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208</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813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DAD6-7211-4608-82A7-3525A38EF024}">
  <sheetPr codeName="Hoja181">
    <tabColor rgb="FFFF0000"/>
  </sheetPr>
  <dimension ref="A1:W40"/>
  <sheetViews>
    <sheetView topLeftCell="A37" zoomScaleNormal="100" workbookViewId="0">
      <selection activeCell="C35" sqref="C3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728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45609</v>
      </c>
      <c r="D9" s="101"/>
      <c r="E9" s="101"/>
      <c r="F9" s="7"/>
      <c r="H9" s="102">
        <f>10390.96*1.16</f>
        <v>12053.513599999998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809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810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811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812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03AB7-02E4-450E-9400-BDC2DE66451C}">
  <sheetPr codeName="Hoja182">
    <tabColor rgb="FFFF0000"/>
  </sheetPr>
  <dimension ref="A1:W40"/>
  <sheetViews>
    <sheetView topLeftCell="A4" zoomScaleNormal="100" workbookViewId="0">
      <selection activeCell="V9" sqref="V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727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45609</v>
      </c>
      <c r="D9" s="101"/>
      <c r="E9" s="101"/>
      <c r="F9" s="7"/>
      <c r="H9" s="102">
        <v>3900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272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273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577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808</v>
      </c>
      <c r="I33" s="50"/>
      <c r="J33" s="50"/>
      <c r="K33" s="50"/>
      <c r="L33" s="50"/>
      <c r="R33" s="15"/>
      <c r="S33" s="16"/>
      <c r="T33" s="15"/>
      <c r="U33" s="15"/>
    </row>
    <row r="34" spans="2:21" ht="24.9" customHeight="1" x14ac:dyDescent="0.35">
      <c r="C34" s="51" t="s">
        <v>807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80C7-4546-4EF1-90D8-6BA46B4BC4C1}">
  <sheetPr codeName="Hoja18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726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45609</v>
      </c>
      <c r="D9" s="101"/>
      <c r="E9" s="101"/>
      <c r="F9" s="7"/>
      <c r="H9" s="102">
        <v>1700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372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373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546</v>
      </c>
      <c r="D18" s="76"/>
      <c r="E18" s="77"/>
      <c r="G18" s="78" t="s">
        <v>376</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375</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806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B405910B-9612-4BAA-A008-048081205B16}"/>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3E75-D8EF-4E72-9056-1708F7539648}">
  <sheetPr codeName="Hoja184">
    <tabColor rgb="FFFF0000"/>
  </sheetPr>
  <dimension ref="A1:W40"/>
  <sheetViews>
    <sheetView topLeftCell="A12" zoomScaleNormal="100" workbookViewId="0">
      <selection activeCell="O24" sqref="O24"/>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725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45608</v>
      </c>
      <c r="D9" s="101"/>
      <c r="E9" s="101"/>
      <c r="F9" s="7"/>
      <c r="H9" s="102">
        <v>696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799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800</v>
      </c>
      <c r="D18" s="76"/>
      <c r="E18" s="77"/>
      <c r="G18" s="78" t="s">
        <v>801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802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803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EF7A5355-5D32-47D4-837A-9E3A102EC162}"/>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E1FE9-E6A7-40E1-A271-C75BC7ADF874}">
  <sheetPr codeName="Hoja185">
    <tabColor rgb="FFFF0000"/>
  </sheetPr>
  <dimension ref="A1:W40"/>
  <sheetViews>
    <sheetView topLeftCell="A26" zoomScaleNormal="100" workbookViewId="0">
      <selection activeCell="P23" sqref="P2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724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45607</v>
      </c>
      <c r="D9" s="101"/>
      <c r="E9" s="101"/>
      <c r="F9" s="7"/>
      <c r="H9" s="102">
        <v>12528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2057-1596-43FC-AB8F-196231E4B2C3}">
  <sheetPr codeName="Hoja186">
    <tabColor rgb="FFFF0000"/>
  </sheetPr>
  <dimension ref="A1:W40"/>
  <sheetViews>
    <sheetView topLeftCell="A31"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6" ht="13.75" customHeight="1" x14ac:dyDescent="0.3">
      <c r="A1" s="81"/>
      <c r="B1" s="82"/>
      <c r="C1" s="83"/>
      <c r="D1" s="89" t="s">
        <v>0</v>
      </c>
      <c r="E1" s="90"/>
      <c r="F1" s="90"/>
      <c r="G1" s="90"/>
      <c r="H1" s="90"/>
      <c r="I1" s="90"/>
      <c r="J1" s="90"/>
      <c r="K1" s="90"/>
      <c r="L1" s="91"/>
    </row>
    <row r="2" spans="1:16" ht="13.75" customHeight="1" x14ac:dyDescent="0.3">
      <c r="A2" s="84"/>
      <c r="B2" s="49"/>
      <c r="C2" s="85"/>
      <c r="D2" s="92"/>
      <c r="E2" s="93"/>
      <c r="F2" s="93"/>
      <c r="G2" s="93"/>
      <c r="H2" s="93"/>
      <c r="I2" s="93"/>
      <c r="J2" s="93"/>
      <c r="K2" s="93"/>
      <c r="L2" s="94"/>
    </row>
    <row r="3" spans="1:16" ht="13.75" customHeight="1" x14ac:dyDescent="0.3">
      <c r="A3" s="84"/>
      <c r="B3" s="49"/>
      <c r="C3" s="85"/>
      <c r="D3" s="92"/>
      <c r="E3" s="93"/>
      <c r="F3" s="93"/>
      <c r="G3" s="93"/>
      <c r="H3" s="93"/>
      <c r="I3" s="93"/>
      <c r="J3" s="93"/>
      <c r="K3" s="93"/>
      <c r="L3" s="94"/>
    </row>
    <row r="4" spans="1:16" x14ac:dyDescent="0.3">
      <c r="A4" s="86"/>
      <c r="B4" s="87"/>
      <c r="C4" s="88"/>
      <c r="D4" s="27" t="s">
        <v>124</v>
      </c>
      <c r="E4" s="27" t="s">
        <v>128</v>
      </c>
      <c r="F4" s="95" t="s">
        <v>125</v>
      </c>
      <c r="G4" s="95"/>
      <c r="H4" s="96">
        <v>45505</v>
      </c>
      <c r="I4" s="95"/>
      <c r="J4" s="97" t="s">
        <v>126</v>
      </c>
      <c r="K4" s="98"/>
      <c r="L4" s="28" t="s">
        <v>127</v>
      </c>
    </row>
    <row r="5" spans="1:16" ht="23.15" customHeight="1" x14ac:dyDescent="0.3"/>
    <row r="6" spans="1:16" ht="23.15" customHeight="1" x14ac:dyDescent="0.3">
      <c r="I6" s="4" t="s">
        <v>8</v>
      </c>
      <c r="J6" s="99">
        <v>723</v>
      </c>
      <c r="K6" s="100"/>
      <c r="L6" s="100"/>
    </row>
    <row r="7" spans="1:16" ht="16.5" customHeight="1" x14ac:dyDescent="0.35">
      <c r="I7" s="5"/>
    </row>
    <row r="8" spans="1:16" ht="20.149999999999999" customHeight="1" x14ac:dyDescent="0.3">
      <c r="C8" s="53" t="s">
        <v>9</v>
      </c>
      <c r="D8" s="53"/>
      <c r="E8" s="59"/>
      <c r="H8" s="53" t="s">
        <v>10</v>
      </c>
      <c r="I8" s="59"/>
      <c r="J8" s="59"/>
      <c r="K8" s="59"/>
      <c r="L8" s="59"/>
    </row>
    <row r="9" spans="1:16" ht="23.15" customHeight="1" x14ac:dyDescent="0.3">
      <c r="C9" s="101">
        <v>45607</v>
      </c>
      <c r="D9" s="101"/>
      <c r="E9" s="101"/>
      <c r="F9" s="7"/>
      <c r="H9" s="102">
        <v>528</v>
      </c>
      <c r="I9" s="102"/>
      <c r="J9" s="102"/>
      <c r="K9" s="102"/>
      <c r="L9" s="102"/>
    </row>
    <row r="10" spans="1:16" ht="9.9" customHeight="1" x14ac:dyDescent="0.3">
      <c r="C10" s="6"/>
      <c r="D10" s="6"/>
      <c r="E10" s="6"/>
      <c r="F10" s="6"/>
      <c r="H10" s="6"/>
      <c r="I10" s="6"/>
      <c r="J10" s="6"/>
      <c r="K10" s="6"/>
      <c r="L10" s="6"/>
    </row>
    <row r="11" spans="1:16" ht="20.149999999999999" customHeight="1" x14ac:dyDescent="0.3">
      <c r="C11" s="53" t="s">
        <v>11</v>
      </c>
      <c r="D11" s="53"/>
      <c r="E11" s="59"/>
      <c r="F11" s="59"/>
      <c r="G11" s="59"/>
      <c r="H11" s="59"/>
      <c r="I11" s="59"/>
      <c r="J11" s="59"/>
      <c r="K11" s="59"/>
      <c r="L11" s="59"/>
    </row>
    <row r="12" spans="1:16" ht="23.15" customHeight="1" x14ac:dyDescent="0.3">
      <c r="C12" s="63" t="s">
        <v>724</v>
      </c>
      <c r="D12" s="63"/>
      <c r="E12" s="63"/>
      <c r="F12" s="63"/>
      <c r="G12" s="63"/>
      <c r="H12" s="63"/>
      <c r="I12" s="63"/>
      <c r="J12" s="63"/>
      <c r="K12" s="63"/>
      <c r="L12" s="63"/>
    </row>
    <row r="13" spans="1:16" ht="9.9" customHeight="1" x14ac:dyDescent="0.3">
      <c r="C13" s="8"/>
      <c r="D13" s="8"/>
      <c r="H13" s="8"/>
    </row>
    <row r="14" spans="1:16" ht="20.149999999999999" customHeight="1" x14ac:dyDescent="0.3">
      <c r="C14" s="53" t="s">
        <v>13</v>
      </c>
      <c r="D14" s="53"/>
      <c r="E14" s="59"/>
      <c r="G14" s="69" t="s">
        <v>14</v>
      </c>
      <c r="H14" s="70"/>
      <c r="I14" s="71"/>
      <c r="J14" s="71"/>
      <c r="K14" s="71"/>
      <c r="L14" s="71"/>
    </row>
    <row r="15" spans="1:16" ht="24.9" customHeight="1" x14ac:dyDescent="0.3">
      <c r="C15" s="72" t="s">
        <v>15</v>
      </c>
      <c r="D15" s="72"/>
      <c r="E15" s="73"/>
      <c r="G15" s="74" t="s">
        <v>725</v>
      </c>
      <c r="H15" s="75"/>
      <c r="I15" s="75"/>
      <c r="J15" s="75"/>
      <c r="K15" s="75"/>
      <c r="L15" s="75"/>
      <c r="P15" s="39">
        <v>773.27</v>
      </c>
    </row>
    <row r="16" spans="1:16"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726</v>
      </c>
      <c r="D18" s="76"/>
      <c r="E18" s="77"/>
      <c r="G18" s="78" t="s">
        <v>729</v>
      </c>
      <c r="H18" s="77"/>
      <c r="I18" s="77"/>
      <c r="J18" s="77"/>
      <c r="K18" s="77"/>
      <c r="L18" s="77"/>
      <c r="P18" s="39">
        <v>1280</v>
      </c>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P20" s="39">
        <v>1979.49</v>
      </c>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P22" s="39">
        <v>93</v>
      </c>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P24" s="39">
        <v>960</v>
      </c>
      <c r="S24" s="56"/>
      <c r="T24" s="57"/>
      <c r="U24" s="57"/>
      <c r="V24" s="57"/>
      <c r="W24" s="57"/>
    </row>
    <row r="25" spans="3:23" ht="50.15" customHeight="1" x14ac:dyDescent="0.3">
      <c r="C25" s="58" t="s">
        <v>797</v>
      </c>
      <c r="D25" s="58"/>
      <c r="E25" s="58"/>
      <c r="F25" s="58"/>
      <c r="G25" s="58"/>
      <c r="H25" s="58"/>
      <c r="I25" s="58"/>
      <c r="J25" s="58"/>
      <c r="K25" s="58"/>
      <c r="L25" s="58"/>
      <c r="P25" s="2">
        <f>SUM(P13:P24)</f>
        <v>5085.76</v>
      </c>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339A6C0F-EB86-41C5-8228-2366357F90AF}"/>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30C6C-B20A-4618-BFA6-802EE0244EDD}">
  <sheetPr codeName="Hoja187">
    <tabColor rgb="FFFF0000"/>
  </sheetPr>
  <dimension ref="A1:W40"/>
  <sheetViews>
    <sheetView topLeftCell="A34" zoomScaleNormal="100" workbookViewId="0">
      <selection activeCell="R12" sqref="R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722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45607</v>
      </c>
      <c r="D9" s="101"/>
      <c r="E9" s="101"/>
      <c r="F9" s="7"/>
      <c r="H9" s="102">
        <v>4016.25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207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208</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796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40E80-1FB0-4D60-B6C4-3719D5A5C978}">
  <sheetPr codeName="Hoja188">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721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45604</v>
      </c>
      <c r="D9" s="101"/>
      <c r="E9" s="101"/>
      <c r="F9" s="7"/>
      <c r="H9" s="102">
        <f>10421.6+7992+2034.25</f>
        <v>20447.849999999999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225</v>
      </c>
      <c r="D18" s="76"/>
      <c r="E18" s="77"/>
      <c r="G18" s="78" t="s">
        <v>224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794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C9CAE-883B-4D69-BE08-81B922A5C1B7}">
  <sheetPr codeName="Hoja189">
    <tabColor rgb="FFFF0000"/>
  </sheetPr>
  <dimension ref="A1:W40"/>
  <sheetViews>
    <sheetView topLeftCell="A28" zoomScaleNormal="100" workbookViewId="0">
      <selection activeCell="O9" sqref="O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720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45604</v>
      </c>
      <c r="D9" s="101"/>
      <c r="E9" s="101"/>
      <c r="F9" s="7"/>
      <c r="H9" s="102">
        <v>150800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592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593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594</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793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792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81CC4-0BD6-46BF-8AF6-D85DE3177D48}">
  <sheetPr codeName="Hoja190">
    <tabColor rgb="FFFF0000"/>
  </sheetPr>
  <dimension ref="A1:W40"/>
  <sheetViews>
    <sheetView topLeftCell="A25" zoomScaleNormal="100" workbookViewId="0">
      <selection activeCell="I58" sqref="I5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719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45604</v>
      </c>
      <c r="D9" s="101"/>
      <c r="E9" s="101"/>
      <c r="F9" s="7"/>
      <c r="H9" s="102">
        <f>3074*19.8277</f>
        <v>60950.349800000004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340</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341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343</v>
      </c>
      <c r="D18" s="76"/>
      <c r="E18" s="77"/>
      <c r="G18" s="78"/>
      <c r="H18" s="77"/>
      <c r="I18" s="77"/>
      <c r="J18" s="77"/>
      <c r="K18" s="77"/>
      <c r="L18" s="77"/>
    </row>
    <row r="19" spans="3:23" ht="9.9" customHeight="1" x14ac:dyDescent="0.3">
      <c r="C19" s="6"/>
      <c r="D19" s="6"/>
      <c r="E19" s="31" t="s">
        <v>342</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344</v>
      </c>
      <c r="D22" s="65"/>
      <c r="E22" s="64"/>
      <c r="F22" s="6"/>
      <c r="G22" s="63" t="s">
        <v>345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791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2EC7-99E0-4A7E-8FD6-04FD3674ACE9}">
  <sheetPr codeName="Hoja191">
    <tabColor rgb="FFFF0000"/>
  </sheetPr>
  <dimension ref="A1:W40"/>
  <sheetViews>
    <sheetView topLeftCell="A20" zoomScaleNormal="100" workbookViewId="0">
      <selection activeCell="R22" sqref="R2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718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45604</v>
      </c>
      <c r="D9" s="101"/>
      <c r="E9" s="101"/>
      <c r="F9" s="7"/>
      <c r="H9" s="102">
        <v>22620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786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787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789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790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788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51">
        <v>2816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63899-68BB-4111-BABC-9D97C8555C9C}">
  <sheetPr codeName="Hoja192">
    <tabColor rgb="FFFF0000"/>
  </sheetPr>
  <dimension ref="A1:W40"/>
  <sheetViews>
    <sheetView topLeftCell="A20"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717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45604</v>
      </c>
      <c r="D9" s="101"/>
      <c r="E9" s="101"/>
      <c r="F9" s="7"/>
      <c r="H9" s="102">
        <v>80917.7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446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447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448</v>
      </c>
      <c r="D18" s="76"/>
      <c r="E18" s="77"/>
      <c r="G18" s="78" t="s">
        <v>449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785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3C4A7-4DC6-415F-944E-384EF0342BD4}">
  <sheetPr codeName="Hoja193">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716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45603</v>
      </c>
      <c r="D9" s="101"/>
      <c r="E9" s="101"/>
      <c r="F9" s="7"/>
      <c r="H9" s="102">
        <v>649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781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v>7294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99F06-10A3-4EC8-8448-6E4F0CD15494}">
  <sheetPr codeName="Hoja194">
    <tabColor rgb="FFFF0000"/>
  </sheetPr>
  <dimension ref="A1:W40"/>
  <sheetViews>
    <sheetView zoomScaleNormal="100" workbookViewId="0">
      <selection activeCell="O32" sqref="O3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715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45603</v>
      </c>
      <c r="D9" s="101"/>
      <c r="E9" s="101"/>
      <c r="F9" s="7"/>
      <c r="H9" s="102">
        <v>6000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780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4E666-FFA7-4025-898B-12FF1BBE92B6}">
  <sheetPr codeName="Hoja195">
    <tabColor rgb="FFFF0000"/>
  </sheetPr>
  <dimension ref="A1:W49"/>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714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45603</v>
      </c>
      <c r="D9" s="101"/>
      <c r="E9" s="101"/>
      <c r="F9" s="7"/>
      <c r="H9" s="102">
        <v>430360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163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166</v>
      </c>
      <c r="D18" s="76"/>
      <c r="E18" s="77"/>
      <c r="G18" s="78" t="s">
        <v>379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167</v>
      </c>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778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779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2">
        <v>534</v>
      </c>
      <c r="D44" s="2">
        <v>40600</v>
      </c>
    </row>
    <row r="45" spans="2:21" x14ac:dyDescent="0.3">
      <c r="C45" s="2">
        <v>535</v>
      </c>
      <c r="D45" s="2">
        <v>97440</v>
      </c>
    </row>
    <row r="46" spans="2:21" x14ac:dyDescent="0.3">
      <c r="C46" s="2">
        <v>536</v>
      </c>
      <c r="D46" s="2">
        <v>97440</v>
      </c>
    </row>
    <row r="47" spans="2:21" x14ac:dyDescent="0.3">
      <c r="C47" s="2">
        <v>537</v>
      </c>
      <c r="D47" s="2">
        <v>97440</v>
      </c>
    </row>
    <row r="48" spans="2:21" x14ac:dyDescent="0.3">
      <c r="C48" s="2">
        <v>538</v>
      </c>
      <c r="D48" s="2">
        <v>97440</v>
      </c>
    </row>
    <row r="49" spans="4:4" x14ac:dyDescent="0.3">
      <c r="D49" s="2">
        <f>SUM(D44:D48)</f>
        <v>430360</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D8E44B07-08BF-4C6B-89A0-B18EC9B2B745}"/>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E72EF-DCA9-499E-BA3E-C02A374B30DA}">
  <sheetPr codeName="Hoja196">
    <tabColor rgb="FFFF0000"/>
  </sheetPr>
  <dimension ref="A1:W40"/>
  <sheetViews>
    <sheetView zoomScaleNormal="100" workbookViewId="0">
      <selection activeCell="J6" sqref="J6:L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713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45603</v>
      </c>
      <c r="D9" s="101"/>
      <c r="E9" s="101"/>
      <c r="F9" s="7"/>
      <c r="H9" s="102">
        <f>35500*1.16</f>
        <v>41180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783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784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777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782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283D3-3C0C-437B-9770-013D695DAFB6}">
  <sheetPr codeName="Hoja197">
    <tabColor rgb="FFFF0000"/>
  </sheetPr>
  <dimension ref="A1:W5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712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45601</v>
      </c>
      <c r="D9" s="101"/>
      <c r="E9" s="101"/>
      <c r="F9" s="7"/>
      <c r="H9" s="102">
        <f>6872+2835.66</f>
        <v>9707.66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217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220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776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22" t="s">
        <v>775</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C43" s="33">
        <v>2389.6</v>
      </c>
      <c r="D43" s="2">
        <v>1718</v>
      </c>
      <c r="E43" s="2">
        <v>6105.41</v>
      </c>
    </row>
    <row r="44" spans="2:21" x14ac:dyDescent="0.3">
      <c r="C44" s="33">
        <v>2236.58</v>
      </c>
      <c r="D44" s="2">
        <v>1718</v>
      </c>
    </row>
    <row r="45" spans="2:21" x14ac:dyDescent="0.3">
      <c r="C45" s="33">
        <v>880</v>
      </c>
    </row>
    <row r="46" spans="2:21" x14ac:dyDescent="0.3">
      <c r="C46" s="33">
        <v>2236.58</v>
      </c>
      <c r="E46" s="36">
        <f>C48+D43+D44+E43</f>
        <v>18158.809999999998</v>
      </c>
    </row>
    <row r="47" spans="2:21" x14ac:dyDescent="0.3">
      <c r="C47" s="33">
        <v>874.64</v>
      </c>
    </row>
    <row r="48" spans="2:21" x14ac:dyDescent="0.3">
      <c r="C48" s="37">
        <f>SUM(C43:C47)</f>
        <v>8617.4</v>
      </c>
    </row>
    <row r="49" spans="3:3" x14ac:dyDescent="0.3">
      <c r="C49" s="2">
        <v>8537.4</v>
      </c>
    </row>
    <row r="50" spans="3:3" x14ac:dyDescent="0.3">
      <c r="C50" s="38"/>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90F1DA9C-DFE1-4D18-B6EE-22E563F3972D}"/>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D277C-9151-4861-96BC-F0F45B1CC037}">
  <sheetPr codeName="Hoja198">
    <tabColor rgb="FFFF0000"/>
  </sheetPr>
  <dimension ref="A1:W40"/>
  <sheetViews>
    <sheetView topLeftCell="A10"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711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45601</v>
      </c>
      <c r="D9" s="101"/>
      <c r="E9" s="101"/>
      <c r="F9" s="7"/>
      <c r="H9" s="102">
        <f>17052+17620.4</f>
        <v>34672.400000000001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233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234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236</v>
      </c>
      <c r="D18" s="76"/>
      <c r="E18" s="77"/>
      <c r="G18" s="78" t="s">
        <v>235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773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45601</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774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19BFD96F-8A4A-4B42-8A23-045E73BAA88C}"/>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3191-06D1-46D3-9139-68269C110D7B}">
  <sheetPr codeName="Hoja199">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710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45601</v>
      </c>
      <c r="D9" s="101"/>
      <c r="E9" s="101"/>
      <c r="F9" s="7"/>
      <c r="H9" s="102">
        <v>150568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231</v>
      </c>
      <c r="D18" s="76"/>
      <c r="E18" s="77"/>
      <c r="G18" s="78" t="s">
        <v>230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771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t="s">
        <v>772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8386A-E930-43E5-842A-E98E5EDE5EC3}">
  <sheetPr codeName="Hoja200">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4" width="9.08984375" style="2"/>
    <col min="15" max="15" width="9.90625" style="2" bestFit="1" customWidth="1"/>
    <col min="16"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709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45601</v>
      </c>
      <c r="D9" s="101"/>
      <c r="E9" s="101"/>
      <c r="F9" s="7"/>
      <c r="H9" s="102">
        <v>29953.88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252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253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c r="O17" s="2">
        <f>5489.88+26449.94</f>
        <v>31939.82</v>
      </c>
    </row>
    <row r="18" spans="3:23" ht="24.9" customHeight="1" x14ac:dyDescent="0.3">
      <c r="C18" s="76" t="s">
        <v>254</v>
      </c>
      <c r="D18" s="76"/>
      <c r="E18" s="77"/>
      <c r="G18" s="78" t="s">
        <v>255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256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O24" s="2">
        <v>3981.12</v>
      </c>
      <c r="S24" s="56"/>
      <c r="T24" s="57"/>
      <c r="U24" s="57"/>
      <c r="V24" s="57"/>
      <c r="W24" s="57"/>
    </row>
    <row r="25" spans="3:23" ht="50.15" customHeight="1" x14ac:dyDescent="0.3">
      <c r="C25" s="58" t="s">
        <v>769</v>
      </c>
      <c r="D25" s="58"/>
      <c r="E25" s="58"/>
      <c r="F25" s="58"/>
      <c r="G25" s="58"/>
      <c r="H25" s="58"/>
      <c r="I25" s="58"/>
      <c r="J25" s="58"/>
      <c r="K25" s="58"/>
      <c r="L25" s="58"/>
      <c r="O25" s="2">
        <v>2385.35</v>
      </c>
      <c r="S25" s="57"/>
      <c r="T25" s="57"/>
      <c r="U25" s="57"/>
      <c r="V25" s="57"/>
      <c r="W25" s="57"/>
    </row>
    <row r="26" spans="3:23" ht="20" customHeight="1" x14ac:dyDescent="0.3">
      <c r="C26" s="58"/>
      <c r="D26" s="58"/>
      <c r="E26" s="58"/>
      <c r="F26" s="58"/>
      <c r="G26" s="58"/>
      <c r="H26" s="58"/>
      <c r="I26" s="58"/>
      <c r="J26" s="58"/>
      <c r="K26" s="58"/>
      <c r="L26" s="58"/>
      <c r="O26" s="29">
        <v>25150.47</v>
      </c>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O28" s="29">
        <v>10755.91</v>
      </c>
      <c r="S28" s="57"/>
      <c r="T28" s="57"/>
      <c r="U28" s="57"/>
      <c r="V28" s="57"/>
      <c r="W28" s="57"/>
    </row>
    <row r="29" spans="3:23" ht="24.9" customHeight="1" x14ac:dyDescent="0.3">
      <c r="C29" s="62">
        <f>C9</f>
        <v>45601</v>
      </c>
      <c r="D29" s="62"/>
      <c r="E29" s="63"/>
      <c r="F29" s="6"/>
      <c r="G29" s="62" t="s">
        <v>697</v>
      </c>
      <c r="H29" s="64"/>
      <c r="I29" s="64"/>
      <c r="J29" s="64"/>
      <c r="K29" s="64"/>
      <c r="L29" s="64"/>
      <c r="O29" s="2">
        <f>SUM(O23:O28)</f>
        <v>42272.850000000006</v>
      </c>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O32" s="2">
        <f>3981.12+2385.35+35906.38</f>
        <v>42272.85</v>
      </c>
      <c r="R32" s="15"/>
      <c r="S32" s="16"/>
      <c r="T32" s="15"/>
      <c r="U32" s="15"/>
    </row>
    <row r="33" spans="2:21" ht="7.5" customHeight="1" x14ac:dyDescent="0.35">
      <c r="C33" s="8"/>
      <c r="D33" s="8"/>
      <c r="E33" s="11"/>
      <c r="F33" s="11"/>
      <c r="H33" s="50" t="s">
        <v>770</v>
      </c>
      <c r="I33" s="50"/>
      <c r="J33" s="50"/>
      <c r="K33" s="50"/>
      <c r="L33" s="50"/>
      <c r="R33" s="15"/>
      <c r="S33" s="16"/>
      <c r="T33" s="15"/>
      <c r="U33" s="15"/>
    </row>
    <row r="34" spans="2:21" ht="24.9" customHeight="1" x14ac:dyDescent="0.35">
      <c r="C34" s="51">
        <v>4640299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9612E-862F-4221-A6C7-A53B4F225A9E}">
  <sheetPr codeName="Hoja201">
    <tabColor rgb="FFFF0000"/>
  </sheetPr>
  <dimension ref="A1:W40"/>
  <sheetViews>
    <sheetView zoomScale="115" zoomScaleNormal="11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708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45601</v>
      </c>
      <c r="D9" s="101"/>
      <c r="E9" s="101"/>
      <c r="F9" s="7"/>
      <c r="H9" s="102">
        <v>16899.990000000002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765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766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767</v>
      </c>
      <c r="D18" s="76"/>
      <c r="E18" s="77"/>
      <c r="G18" s="78" t="s">
        <v>768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764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v>2724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9690387E-67B0-4F69-B665-F3E1ECEFBE53}"/>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E76-4E07-408D-B545-2B3AB0EBBEAC}">
  <sheetPr codeName="Hoja202">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707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45601</v>
      </c>
      <c r="D9" s="101"/>
      <c r="E9" s="101"/>
      <c r="F9" s="7"/>
      <c r="H9" s="102">
        <v>60320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763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45601</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56F4F-C59C-4C3D-B5C9-5CA02B0AB3F3}">
  <sheetPr codeName="Hoja203">
    <tabColor rgb="FFFF0000"/>
  </sheetPr>
  <dimension ref="A1:W40"/>
  <sheetViews>
    <sheetView topLeftCell="C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706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45601</v>
      </c>
      <c r="D9" s="101"/>
      <c r="E9" s="101"/>
      <c r="F9" s="7"/>
      <c r="H9" s="102">
        <v>2569.5700000000002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761</v>
      </c>
      <c r="D25" s="133"/>
      <c r="E25" s="133"/>
      <c r="F25" s="133"/>
      <c r="G25" s="133"/>
      <c r="H25" s="133"/>
      <c r="I25" s="133"/>
      <c r="J25" s="133"/>
      <c r="K25" s="133"/>
      <c r="L25" s="133"/>
      <c r="S25" s="57"/>
      <c r="T25" s="57"/>
      <c r="U25" s="57"/>
      <c r="V25" s="57"/>
      <c r="W25" s="57"/>
    </row>
    <row r="26" spans="3:23" ht="20" customHeight="1" x14ac:dyDescent="0.3">
      <c r="C26" s="133"/>
      <c r="D26" s="133"/>
      <c r="E26" s="133"/>
      <c r="F26" s="133"/>
      <c r="G26" s="133"/>
      <c r="H26" s="133"/>
      <c r="I26" s="133"/>
      <c r="J26" s="133"/>
      <c r="K26" s="133"/>
      <c r="L26" s="133"/>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45601</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698</v>
      </c>
      <c r="I33" s="50"/>
      <c r="J33" s="50"/>
      <c r="K33" s="50"/>
      <c r="L33" s="50"/>
      <c r="R33" s="15"/>
      <c r="S33" s="16"/>
      <c r="T33" s="15"/>
      <c r="U33" s="15"/>
    </row>
    <row r="34" spans="2:21" ht="24.9" customHeight="1" x14ac:dyDescent="0.35">
      <c r="C34" s="134" t="s">
        <v>762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0C67F-C993-4BCD-BA5B-6A758C3EDA16}">
  <sheetPr codeName="Hoja204">
    <tabColor rgb="FFFF0000"/>
  </sheetPr>
  <dimension ref="A1:W40"/>
  <sheetViews>
    <sheetView topLeftCell="A20"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705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45601</v>
      </c>
      <c r="D9" s="101"/>
      <c r="E9" s="101"/>
      <c r="F9" s="7"/>
      <c r="H9" s="102">
        <v>12012.52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330</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331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332</v>
      </c>
      <c r="D18" s="76"/>
      <c r="E18" s="77"/>
      <c r="G18" s="78" t="s">
        <v>333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334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759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45601</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760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7F739-ABDA-46FB-B2C5-3C7C2FE7131D}">
  <sheetPr codeName="Hoja205">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704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45594</v>
      </c>
      <c r="D9" s="101"/>
      <c r="E9" s="101"/>
      <c r="F9" s="7"/>
      <c r="H9" s="102">
        <v>1160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755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753</v>
      </c>
      <c r="D18" s="76"/>
      <c r="E18" s="77"/>
      <c r="G18" s="78" t="s">
        <v>757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754</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756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45594</v>
      </c>
      <c r="D29" s="62"/>
      <c r="E29" s="63"/>
      <c r="F29" s="6"/>
      <c r="G29" s="62">
        <v>45595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v>102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38746DCC-F3B5-41F5-B246-795009F1265C}"/>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7F468-F625-4AED-AD1B-C02B32F57345}">
  <sheetPr codeName="Hoja206">
    <tabColor rgb="FFFF0000"/>
  </sheetPr>
  <dimension ref="A1:W40"/>
  <sheetViews>
    <sheetView zoomScaleNormal="100" workbookViewId="0">
      <selection activeCell="J6" sqref="J6:L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703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45593</v>
      </c>
      <c r="D9" s="101"/>
      <c r="E9" s="101"/>
      <c r="F9" s="7"/>
      <c r="H9" s="102">
        <f>12180*0.3</f>
        <v>3654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742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750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743</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751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874C9-4D00-48D5-A5E5-A761A8BC7B6C}">
  <sheetPr codeName="Hoja207">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702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45593</v>
      </c>
      <c r="D9" s="101"/>
      <c r="E9" s="101"/>
      <c r="F9" s="7"/>
      <c r="H9" s="102">
        <v>155757.69</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744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745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746</v>
      </c>
      <c r="D18" s="76"/>
      <c r="E18" s="77"/>
      <c r="G18" s="78" t="s">
        <v>747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749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748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B627B-A145-4F9D-AB75-1616870725C0}">
  <sheetPr codeName="Hoja208">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701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45593</v>
      </c>
      <c r="D9" s="101"/>
      <c r="E9" s="101"/>
      <c r="F9" s="7"/>
      <c r="H9" s="102">
        <v>522000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404</v>
      </c>
      <c r="D18" s="76"/>
      <c r="E18" s="77"/>
      <c r="G18" s="78" t="s">
        <v>405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734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107" t="s">
        <v>735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0C3E8-DBA6-4396-8A87-971FE3E54362}">
  <sheetPr codeName="Hoja209">
    <tabColor rgb="FFFF0000"/>
  </sheetPr>
  <dimension ref="A1:W40"/>
  <sheetViews>
    <sheetView topLeftCell="A25" zoomScaleNormal="100" workbookViewId="0">
      <selection activeCell="Q18" sqref="Q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700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45590</v>
      </c>
      <c r="D9" s="101"/>
      <c r="E9" s="101"/>
      <c r="F9" s="7"/>
      <c r="H9" s="102">
        <v>14674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737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738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739</v>
      </c>
      <c r="D18" s="76"/>
      <c r="E18" s="77"/>
      <c r="G18" s="78" t="s">
        <v>741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736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740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C470E27C-A130-4465-824C-7979815D2697}"/>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05A00-4EF8-4BD3-9174-C2D7DDF3C60B}">
  <sheetPr codeName="Hoja210">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699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45590</v>
      </c>
      <c r="D9" s="101"/>
      <c r="E9" s="101"/>
      <c r="F9" s="7"/>
      <c r="H9" s="102">
        <f>44*27</f>
        <v>1188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225</v>
      </c>
      <c r="D18" s="76"/>
      <c r="E18" s="77"/>
      <c r="G18" s="78" t="s">
        <v>224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733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38349-8F42-421C-9F7B-C9DB1F5C5C34}">
  <sheetPr codeName="Hoja211">
    <tabColor rgb="FFFF0000"/>
  </sheetPr>
  <dimension ref="A1:W40"/>
  <sheetViews>
    <sheetView topLeftCell="A28"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697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45590</v>
      </c>
      <c r="D9" s="101"/>
      <c r="E9" s="101"/>
      <c r="F9" s="7"/>
      <c r="H9" s="102">
        <v>5000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731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39D6E-5A88-48E2-85DC-EA2F45362EC8}">
  <sheetPr codeName="Hoja212">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697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45590</v>
      </c>
      <c r="D9" s="101"/>
      <c r="E9" s="101"/>
      <c r="F9" s="7"/>
      <c r="H9" s="102">
        <f>5085.76+294.67</f>
        <v>5380.43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225</v>
      </c>
      <c r="D18" s="76"/>
      <c r="E18" s="77"/>
      <c r="G18" s="78" t="s">
        <v>224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732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A5D9F-D7EA-4426-A0E3-1AE027DFD338}">
  <sheetPr codeName="Hoja213">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6" ht="13.75" customHeight="1" x14ac:dyDescent="0.3">
      <c r="A1" s="81"/>
      <c r="B1" s="82"/>
      <c r="C1" s="83"/>
      <c r="D1" s="89" t="s">
        <v>0</v>
      </c>
      <c r="E1" s="90"/>
      <c r="F1" s="90"/>
      <c r="G1" s="90"/>
      <c r="H1" s="90"/>
      <c r="I1" s="90"/>
      <c r="J1" s="90"/>
      <c r="K1" s="90"/>
      <c r="L1" s="91"/>
    </row>
    <row r="2" spans="1:16" ht="13.75" customHeight="1" x14ac:dyDescent="0.3">
      <c r="A2" s="84"/>
      <c r="B2" s="49"/>
      <c r="C2" s="85"/>
      <c r="D2" s="92"/>
      <c r="E2" s="93"/>
      <c r="F2" s="93"/>
      <c r="G2" s="93"/>
      <c r="H2" s="93"/>
      <c r="I2" s="93"/>
      <c r="J2" s="93"/>
      <c r="K2" s="93"/>
      <c r="L2" s="94"/>
    </row>
    <row r="3" spans="1:16" ht="13.75" customHeight="1" x14ac:dyDescent="0.3">
      <c r="A3" s="84"/>
      <c r="B3" s="49"/>
      <c r="C3" s="85"/>
      <c r="D3" s="92"/>
      <c r="E3" s="93"/>
      <c r="F3" s="93"/>
      <c r="G3" s="93"/>
      <c r="H3" s="93"/>
      <c r="I3" s="93"/>
      <c r="J3" s="93"/>
      <c r="K3" s="93"/>
      <c r="L3" s="94"/>
    </row>
    <row r="4" spans="1:16" x14ac:dyDescent="0.3">
      <c r="A4" s="86"/>
      <c r="B4" s="87"/>
      <c r="C4" s="88"/>
      <c r="D4" s="27" t="s">
        <v>124</v>
      </c>
      <c r="E4" s="27" t="s">
        <v>128</v>
      </c>
      <c r="F4" s="95" t="s">
        <v>125</v>
      </c>
      <c r="G4" s="95"/>
      <c r="H4" s="96">
        <v>45505</v>
      </c>
      <c r="I4" s="95"/>
      <c r="J4" s="97" t="s">
        <v>126</v>
      </c>
      <c r="K4" s="98"/>
      <c r="L4" s="28" t="s">
        <v>127</v>
      </c>
    </row>
    <row r="5" spans="1:16" ht="23.15" customHeight="1" x14ac:dyDescent="0.3"/>
    <row r="6" spans="1:16" ht="23.15" customHeight="1" x14ac:dyDescent="0.3">
      <c r="I6" s="4" t="s">
        <v>8</v>
      </c>
      <c r="J6" s="99">
        <v>697</v>
      </c>
      <c r="K6" s="100"/>
      <c r="L6" s="100"/>
    </row>
    <row r="7" spans="1:16" ht="16.5" customHeight="1" x14ac:dyDescent="0.35">
      <c r="I7" s="5"/>
    </row>
    <row r="8" spans="1:16" ht="20.149999999999999" customHeight="1" x14ac:dyDescent="0.3">
      <c r="C8" s="53" t="s">
        <v>9</v>
      </c>
      <c r="D8" s="53"/>
      <c r="E8" s="59"/>
      <c r="H8" s="53" t="s">
        <v>10</v>
      </c>
      <c r="I8" s="59"/>
      <c r="J8" s="59"/>
      <c r="K8" s="59"/>
      <c r="L8" s="59"/>
    </row>
    <row r="9" spans="1:16" ht="23.15" customHeight="1" x14ac:dyDescent="0.3">
      <c r="C9" s="101">
        <v>45590</v>
      </c>
      <c r="D9" s="101"/>
      <c r="E9" s="101"/>
      <c r="F9" s="7"/>
      <c r="H9" s="102">
        <v>5085.76</v>
      </c>
      <c r="I9" s="102"/>
      <c r="J9" s="102"/>
      <c r="K9" s="102"/>
      <c r="L9" s="102"/>
    </row>
    <row r="10" spans="1:16" ht="9.9" customHeight="1" x14ac:dyDescent="0.3">
      <c r="C10" s="6"/>
      <c r="D10" s="6"/>
      <c r="E10" s="6"/>
      <c r="F10" s="6"/>
      <c r="H10" s="6"/>
      <c r="I10" s="6"/>
      <c r="J10" s="6"/>
      <c r="K10" s="6"/>
      <c r="L10" s="6"/>
    </row>
    <row r="11" spans="1:16" ht="20.149999999999999" customHeight="1" x14ac:dyDescent="0.3">
      <c r="C11" s="53" t="s">
        <v>11</v>
      </c>
      <c r="D11" s="53"/>
      <c r="E11" s="59"/>
      <c r="F11" s="59"/>
      <c r="G11" s="59"/>
      <c r="H11" s="59"/>
      <c r="I11" s="59"/>
      <c r="J11" s="59"/>
      <c r="K11" s="59"/>
      <c r="L11" s="59"/>
    </row>
    <row r="12" spans="1:16" ht="23.15" customHeight="1" x14ac:dyDescent="0.3">
      <c r="C12" s="63" t="s">
        <v>724</v>
      </c>
      <c r="D12" s="63"/>
      <c r="E12" s="63"/>
      <c r="F12" s="63"/>
      <c r="G12" s="63"/>
      <c r="H12" s="63"/>
      <c r="I12" s="63"/>
      <c r="J12" s="63"/>
      <c r="K12" s="63"/>
      <c r="L12" s="63"/>
    </row>
    <row r="13" spans="1:16" ht="9.9" customHeight="1" x14ac:dyDescent="0.3">
      <c r="C13" s="8"/>
      <c r="D13" s="8"/>
      <c r="H13" s="8"/>
    </row>
    <row r="14" spans="1:16" ht="20.149999999999999" customHeight="1" x14ac:dyDescent="0.3">
      <c r="C14" s="53" t="s">
        <v>13</v>
      </c>
      <c r="D14" s="53"/>
      <c r="E14" s="59"/>
      <c r="G14" s="69" t="s">
        <v>14</v>
      </c>
      <c r="H14" s="70"/>
      <c r="I14" s="71"/>
      <c r="J14" s="71"/>
      <c r="K14" s="71"/>
      <c r="L14" s="71"/>
    </row>
    <row r="15" spans="1:16" ht="24.9" customHeight="1" x14ac:dyDescent="0.3">
      <c r="C15" s="72" t="s">
        <v>15</v>
      </c>
      <c r="D15" s="72"/>
      <c r="E15" s="73"/>
      <c r="G15" s="74" t="s">
        <v>725</v>
      </c>
      <c r="H15" s="75"/>
      <c r="I15" s="75"/>
      <c r="J15" s="75"/>
      <c r="K15" s="75"/>
      <c r="L15" s="75"/>
      <c r="P15" s="39">
        <v>773.27</v>
      </c>
    </row>
    <row r="16" spans="1:16"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726</v>
      </c>
      <c r="D18" s="76"/>
      <c r="E18" s="77"/>
      <c r="G18" s="78" t="s">
        <v>729</v>
      </c>
      <c r="H18" s="77"/>
      <c r="I18" s="77"/>
      <c r="J18" s="77"/>
      <c r="K18" s="77"/>
      <c r="L18" s="77"/>
      <c r="P18" s="39">
        <v>1280</v>
      </c>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P20" s="39">
        <v>1979.49</v>
      </c>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P22" s="39">
        <v>93</v>
      </c>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P24" s="39">
        <v>960</v>
      </c>
      <c r="S24" s="56"/>
      <c r="T24" s="57"/>
      <c r="U24" s="57"/>
      <c r="V24" s="57"/>
      <c r="W24" s="57"/>
    </row>
    <row r="25" spans="3:23" ht="50.15" customHeight="1" x14ac:dyDescent="0.3">
      <c r="C25" s="58" t="s">
        <v>727</v>
      </c>
      <c r="D25" s="58"/>
      <c r="E25" s="58"/>
      <c r="F25" s="58"/>
      <c r="G25" s="58"/>
      <c r="H25" s="58"/>
      <c r="I25" s="58"/>
      <c r="J25" s="58"/>
      <c r="K25" s="58"/>
      <c r="L25" s="58"/>
      <c r="P25" s="2">
        <f>SUM(P13:P24)</f>
        <v>5085.76</v>
      </c>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51" t="s">
        <v>728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5C99C547-F87F-460D-91C0-B26D01F8F523}"/>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6A3F9-4ADC-4659-9C29-83F349E45CCB}">
  <sheetPr codeName="Hoja214">
    <tabColor rgb="FFFF0000"/>
  </sheetPr>
  <dimension ref="A1:W40"/>
  <sheetViews>
    <sheetView topLeftCell="A16" zoomScaleNormal="100" workbookViewId="0">
      <selection activeCell="N25" sqref="N2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696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45590</v>
      </c>
      <c r="D9" s="101"/>
      <c r="E9" s="101"/>
      <c r="F9" s="7"/>
      <c r="H9" s="102">
        <v>22063.97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504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505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506</v>
      </c>
      <c r="D18" s="76"/>
      <c r="E18" s="77"/>
      <c r="G18" s="78" t="s">
        <v>507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723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45590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81CDC-6DC2-4666-8158-6390A2013E70}">
  <sheetPr codeName="Hoja215">
    <tabColor rgb="FFFF0000"/>
  </sheetPr>
  <dimension ref="A1:W40"/>
  <sheetViews>
    <sheetView topLeftCell="A25"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695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45587</v>
      </c>
      <c r="D9" s="101"/>
      <c r="E9" s="101"/>
      <c r="F9" s="7"/>
      <c r="H9" s="102">
        <v>50019.199999999997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715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717</v>
      </c>
      <c r="D18" s="76"/>
      <c r="E18" s="77"/>
      <c r="G18" s="78" t="s">
        <v>718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720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2FB96-B926-4F8E-A303-79C0C644F938}">
  <sheetPr codeName="Hoja216">
    <tabColor rgb="FFFF0000"/>
  </sheetPr>
  <dimension ref="A1:W40"/>
  <sheetViews>
    <sheetView topLeftCell="A15" zoomScaleNormal="100" workbookViewId="0">
      <selection activeCell="G15" sqref="G15:L1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694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45587</v>
      </c>
      <c r="D9" s="101"/>
      <c r="E9" s="101"/>
      <c r="F9" s="7"/>
      <c r="H9" s="102">
        <v>12378.85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711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712</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713</v>
      </c>
      <c r="D18" s="76"/>
      <c r="E18" s="77"/>
      <c r="G18" s="78" t="s">
        <v>714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719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8F171-EA54-4EDD-AAEB-D5FD49684840}">
  <sheetPr codeName="Hoja151">
    <tabColor rgb="FFFF0000"/>
  </sheetPr>
  <dimension ref="A1:W40"/>
  <sheetViews>
    <sheetView topLeftCell="A10"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693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45586</v>
      </c>
      <c r="D9" s="101"/>
      <c r="E9" s="101"/>
      <c r="F9" s="7"/>
      <c r="H9" s="102">
        <f>649*2+240</f>
        <v>1538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147</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709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45586</v>
      </c>
      <c r="D29" s="62"/>
      <c r="E29" s="63"/>
      <c r="F29" s="6"/>
      <c r="G29" s="62">
        <v>45588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31396-8844-46DA-A111-29EC0B8835E3}">
  <sheetPr codeName="Hoja217">
    <tabColor rgb="FFFF0000"/>
  </sheetPr>
  <dimension ref="A1:W40"/>
  <sheetViews>
    <sheetView topLeftCell="A11" zoomScale="85" zoomScaleNormal="85"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692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45586</v>
      </c>
      <c r="D9" s="101"/>
      <c r="E9" s="101"/>
      <c r="F9" s="7"/>
      <c r="H9" s="102">
        <v>29728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184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185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186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708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45586</v>
      </c>
      <c r="D29" s="62"/>
      <c r="E29" s="63"/>
      <c r="F29" s="6"/>
      <c r="G29" s="62">
        <v>45593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FB93-41E6-4D8F-B05A-20E82212FD9D}">
  <sheetPr codeName="Hoja21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691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45586</v>
      </c>
      <c r="D9" s="101"/>
      <c r="E9" s="101"/>
      <c r="F9" s="7"/>
      <c r="H9" s="102">
        <v>15189.87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454</v>
      </c>
      <c r="D18" s="76"/>
      <c r="E18" s="77"/>
      <c r="G18" s="78" t="s">
        <v>455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707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FE0E3-1431-41B7-8A99-7FAAE5203EE1}">
  <sheetPr codeName="Hoja219">
    <tabColor rgb="FFFF0000"/>
  </sheetPr>
  <dimension ref="A1:W44"/>
  <sheetViews>
    <sheetView topLeftCell="A10"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690</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45585</v>
      </c>
      <c r="D9" s="101"/>
      <c r="E9" s="101"/>
      <c r="F9" s="7"/>
      <c r="H9" s="102">
        <v>14184.13</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706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319</v>
      </c>
      <c r="I33" s="50"/>
      <c r="J33" s="50"/>
      <c r="K33" s="50"/>
      <c r="L33" s="50"/>
      <c r="R33" s="15"/>
      <c r="S33" s="16"/>
      <c r="T33" s="15"/>
      <c r="U33" s="15"/>
    </row>
    <row r="34" spans="2:21" ht="24.9" customHeight="1" x14ac:dyDescent="0.35">
      <c r="C34" s="107"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FFBA0-3970-4E46-8718-00C719AFA754}">
  <sheetPr codeName="Hoja179">
    <tabColor rgb="FFFF0000"/>
  </sheetPr>
  <dimension ref="A1:W40"/>
  <sheetViews>
    <sheetView topLeftCell="C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689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45585</v>
      </c>
      <c r="D9" s="101"/>
      <c r="E9" s="101"/>
      <c r="F9" s="7"/>
      <c r="H9" s="102">
        <v>197900.88</v>
      </c>
      <c r="I9" s="102"/>
      <c r="J9" s="102"/>
      <c r="K9" s="102"/>
      <c r="L9" s="102"/>
      <c r="N9" s="20">
        <v>45561</v>
      </c>
    </row>
    <row r="10" spans="1:14" ht="9.9" customHeight="1" x14ac:dyDescent="0.3">
      <c r="C10" s="6"/>
      <c r="D10" s="6"/>
      <c r="E10" s="6"/>
      <c r="F10" s="6"/>
      <c r="H10" s="6"/>
      <c r="I10" s="6"/>
      <c r="J10" s="6"/>
      <c r="K10" s="6"/>
      <c r="L10" s="6"/>
      <c r="N10" s="2">
        <v>30</v>
      </c>
    </row>
    <row r="11" spans="1:14" ht="20.149999999999999" customHeight="1" x14ac:dyDescent="0.3">
      <c r="C11" s="53" t="s">
        <v>11</v>
      </c>
      <c r="D11" s="53"/>
      <c r="E11" s="59"/>
      <c r="F11" s="59"/>
      <c r="G11" s="59"/>
      <c r="H11" s="59"/>
      <c r="I11" s="59"/>
      <c r="J11" s="59"/>
      <c r="K11" s="59"/>
      <c r="L11" s="59"/>
      <c r="N11" s="20">
        <f>N9+N10</f>
        <v>45591</v>
      </c>
    </row>
    <row r="12" spans="1:14" ht="23.15" customHeight="1" x14ac:dyDescent="0.3">
      <c r="C12" s="63" t="s">
        <v>653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656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654</v>
      </c>
      <c r="D18" s="76"/>
      <c r="E18" s="77"/>
      <c r="G18" s="78"/>
      <c r="H18" s="77"/>
      <c r="I18" s="77"/>
      <c r="J18" s="77"/>
      <c r="K18" s="77"/>
      <c r="L18" s="77"/>
    </row>
    <row r="19" spans="3:23" ht="9.9" customHeight="1" x14ac:dyDescent="0.3">
      <c r="C19" s="6"/>
      <c r="D19" s="6"/>
      <c r="E19" s="2" t="s">
        <v>659</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655</v>
      </c>
      <c r="D22" s="65"/>
      <c r="E22" s="64"/>
      <c r="F22" s="6"/>
      <c r="G22" s="65"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705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v>45595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17D03-9ED1-4841-8B94-C099424C8C13}">
  <sheetPr codeName="Hoja152">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4" width="9.08984375" style="2"/>
    <col min="15" max="15" width="9.90625" style="2" bestFit="1" customWidth="1"/>
    <col min="16"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688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45585</v>
      </c>
      <c r="D9" s="101"/>
      <c r="E9" s="101"/>
      <c r="F9" s="7"/>
      <c r="H9" s="102">
        <v>31939.82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252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253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c r="O17" s="2">
        <f>5489.88+26449.94</f>
        <v>31939.82</v>
      </c>
    </row>
    <row r="18" spans="3:23" ht="24.9" customHeight="1" x14ac:dyDescent="0.3">
      <c r="C18" s="76" t="s">
        <v>254</v>
      </c>
      <c r="D18" s="76"/>
      <c r="E18" s="77"/>
      <c r="G18" s="78" t="s">
        <v>255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256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O24" s="2">
        <v>3981.12</v>
      </c>
      <c r="S24" s="56"/>
      <c r="T24" s="57"/>
      <c r="U24" s="57"/>
      <c r="V24" s="57"/>
      <c r="W24" s="57"/>
    </row>
    <row r="25" spans="3:23" ht="50.15" customHeight="1" x14ac:dyDescent="0.3">
      <c r="C25" s="58" t="s">
        <v>702</v>
      </c>
      <c r="D25" s="58"/>
      <c r="E25" s="58"/>
      <c r="F25" s="58"/>
      <c r="G25" s="58"/>
      <c r="H25" s="58"/>
      <c r="I25" s="58"/>
      <c r="J25" s="58"/>
      <c r="K25" s="58"/>
      <c r="L25" s="58"/>
      <c r="O25" s="2">
        <v>2385.35</v>
      </c>
      <c r="S25" s="57"/>
      <c r="T25" s="57"/>
      <c r="U25" s="57"/>
      <c r="V25" s="57"/>
      <c r="W25" s="57"/>
    </row>
    <row r="26" spans="3:23" ht="20" customHeight="1" x14ac:dyDescent="0.3">
      <c r="C26" s="58"/>
      <c r="D26" s="58"/>
      <c r="E26" s="58"/>
      <c r="F26" s="58"/>
      <c r="G26" s="58"/>
      <c r="H26" s="58"/>
      <c r="I26" s="58"/>
      <c r="J26" s="58"/>
      <c r="K26" s="58"/>
      <c r="L26" s="58"/>
      <c r="O26" s="29">
        <v>25150.47</v>
      </c>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O28" s="29">
        <v>10755.91</v>
      </c>
      <c r="S28" s="57"/>
      <c r="T28" s="57"/>
      <c r="U28" s="57"/>
      <c r="V28" s="57"/>
      <c r="W28" s="57"/>
    </row>
    <row r="29" spans="3:23" ht="24.9" customHeight="1" x14ac:dyDescent="0.3">
      <c r="C29" s="62">
        <f>C9</f>
        <v>45585</v>
      </c>
      <c r="D29" s="62"/>
      <c r="E29" s="63"/>
      <c r="F29" s="6"/>
      <c r="G29" s="62">
        <v>45590</v>
      </c>
      <c r="H29" s="64"/>
      <c r="I29" s="64"/>
      <c r="J29" s="64"/>
      <c r="K29" s="64"/>
      <c r="L29" s="64"/>
      <c r="O29" s="2">
        <f>SUM(O23:O28)</f>
        <v>42272.850000000006</v>
      </c>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O32" s="2">
        <f>3981.12+2385.35+35906.38</f>
        <v>42272.85</v>
      </c>
      <c r="R32" s="15"/>
      <c r="S32" s="16"/>
      <c r="T32" s="15"/>
      <c r="U32" s="15"/>
    </row>
    <row r="33" spans="2:21" ht="7.5" customHeight="1" x14ac:dyDescent="0.35">
      <c r="C33" s="8"/>
      <c r="D33" s="8"/>
      <c r="E33" s="11"/>
      <c r="F33" s="11"/>
      <c r="H33" s="50" t="s">
        <v>704</v>
      </c>
      <c r="I33" s="50"/>
      <c r="J33" s="50"/>
      <c r="K33" s="50"/>
      <c r="L33" s="50"/>
      <c r="R33" s="15"/>
      <c r="S33" s="16"/>
      <c r="T33" s="15"/>
      <c r="U33" s="15"/>
    </row>
    <row r="34" spans="2:21" ht="24.9" customHeight="1" x14ac:dyDescent="0.35">
      <c r="C34" s="51" t="s">
        <v>703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92A14-EB5D-4A59-AC21-90C6B6A5A22B}">
  <sheetPr codeName="Hoja15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 width="9.08984375" style="2"/>
    <col min="17" max="17" width="10.6328125" style="2" bestFit="1" customWidth="1"/>
    <col min="18"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687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45585</v>
      </c>
      <c r="D9" s="101"/>
      <c r="E9" s="101"/>
      <c r="F9" s="7"/>
      <c r="H9" s="102">
        <v>507688.58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281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283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282</v>
      </c>
      <c r="D18" s="76"/>
      <c r="E18" s="77"/>
      <c r="G18" s="78" t="s">
        <v>284</v>
      </c>
      <c r="H18" s="77"/>
      <c r="I18" s="77"/>
      <c r="J18" s="77"/>
      <c r="K18" s="77"/>
      <c r="L18" s="77"/>
    </row>
    <row r="19" spans="3:23" ht="9.9" customHeight="1" x14ac:dyDescent="0.3">
      <c r="C19" s="6"/>
      <c r="D19" s="6"/>
      <c r="E19" s="2" t="s">
        <v>287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701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v>45593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107">
        <v>255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0D2EF-10D4-4573-8451-FDA3772C15C8}">
  <sheetPr codeName="Hoja154">
    <tabColor rgb="FFFF0000"/>
  </sheetPr>
  <dimension ref="A1:W40"/>
  <sheetViews>
    <sheetView topLeftCell="C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686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45585</v>
      </c>
      <c r="D9" s="101"/>
      <c r="E9" s="101"/>
      <c r="F9" s="7"/>
      <c r="H9" s="102">
        <v>20984.92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699</v>
      </c>
      <c r="D25" s="133"/>
      <c r="E25" s="133"/>
      <c r="F25" s="133"/>
      <c r="G25" s="133"/>
      <c r="H25" s="133"/>
      <c r="I25" s="133"/>
      <c r="J25" s="133"/>
      <c r="K25" s="133"/>
      <c r="L25" s="133"/>
      <c r="S25" s="57"/>
      <c r="T25" s="57"/>
      <c r="U25" s="57"/>
      <c r="V25" s="57"/>
      <c r="W25" s="57"/>
    </row>
    <row r="26" spans="3:23" ht="20" customHeight="1" x14ac:dyDescent="0.3">
      <c r="C26" s="133"/>
      <c r="D26" s="133"/>
      <c r="E26" s="133"/>
      <c r="F26" s="133"/>
      <c r="G26" s="133"/>
      <c r="H26" s="133"/>
      <c r="I26" s="133"/>
      <c r="J26" s="133"/>
      <c r="K26" s="133"/>
      <c r="L26" s="133"/>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v>45585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698</v>
      </c>
      <c r="I33" s="50"/>
      <c r="J33" s="50"/>
      <c r="K33" s="50"/>
      <c r="L33" s="50"/>
      <c r="R33" s="15"/>
      <c r="S33" s="16"/>
      <c r="T33" s="15"/>
      <c r="U33" s="15"/>
    </row>
    <row r="34" spans="2:21" ht="24.9" customHeight="1" x14ac:dyDescent="0.35">
      <c r="C34" s="162" t="s">
        <v>700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F8F19-679A-4DAB-9645-9B680FE28DC8}">
  <sheetPr codeName="Hoja155">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685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45585</v>
      </c>
      <c r="D9" s="101"/>
      <c r="E9" s="101"/>
      <c r="F9" s="7"/>
      <c r="H9" s="102">
        <v>60320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696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t="s">
        <v>697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D7E86-A627-4848-81C0-B04077ED9FD9}">
  <sheetPr codeName="Hoja156">
    <tabColor rgb="FFFF0000"/>
  </sheetPr>
  <dimension ref="A1:W40"/>
  <sheetViews>
    <sheetView topLeftCell="A8"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684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45585</v>
      </c>
      <c r="D9" s="101"/>
      <c r="E9" s="101"/>
      <c r="F9" s="7"/>
      <c r="H9" s="102">
        <v>70067.710000000006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710</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v>45606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v>641003609</v>
      </c>
      <c r="I33" s="50"/>
      <c r="J33" s="50"/>
      <c r="K33" s="50"/>
      <c r="L33" s="50"/>
      <c r="R33" s="15"/>
      <c r="S33" s="16"/>
      <c r="T33" s="15"/>
      <c r="U33" s="15"/>
    </row>
    <row r="34" spans="2:21" ht="24.9" customHeight="1" x14ac:dyDescent="0.35">
      <c r="C34" s="107"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F7DB-0D3E-4B96-8949-26A42C4450C3}">
  <sheetPr codeName="Hoja157">
    <tabColor rgb="FFFF0000"/>
  </sheetPr>
  <dimension ref="A1:W40"/>
  <sheetViews>
    <sheetView topLeftCell="A23" zoomScaleNormal="100" workbookViewId="0">
      <selection activeCell="O31" sqref="O3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683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45585</v>
      </c>
      <c r="D9" s="101"/>
      <c r="E9" s="101"/>
      <c r="F9" s="7"/>
      <c r="H9" s="102">
        <v>7714</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694</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v>641003609</v>
      </c>
      <c r="I33" s="50"/>
      <c r="J33" s="50"/>
      <c r="K33" s="50"/>
      <c r="L33" s="50"/>
      <c r="R33" s="15"/>
      <c r="S33" s="16"/>
      <c r="T33" s="15"/>
      <c r="U33" s="15"/>
    </row>
    <row r="34" spans="2:21" ht="24.9" customHeight="1" x14ac:dyDescent="0.35">
      <c r="C34" s="107" t="s">
        <v>695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3D160-6F28-446E-8E5F-B03CD65AC64C}">
  <sheetPr codeName="Hoja15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682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45585</v>
      </c>
      <c r="D9" s="101"/>
      <c r="E9" s="101"/>
      <c r="F9" s="7"/>
      <c r="H9" s="102">
        <v>18722.400000000001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125" t="s">
        <v>413</v>
      </c>
      <c r="D18" s="125"/>
      <c r="E18" s="77"/>
      <c r="G18" s="78" t="s">
        <v>412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123"/>
      <c r="D22" s="123"/>
      <c r="E22" s="64"/>
      <c r="F22" s="32"/>
      <c r="G22" s="124"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693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v>45580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4FAA23CD-5EC3-4334-82E2-D71DE0671B1A}"/>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418CC-6859-4C79-943D-EE7C7585A5AB}">
  <sheetPr codeName="Hoja159">
    <tabColor rgb="FFFF0000"/>
  </sheetPr>
  <dimension ref="A1:W40"/>
  <sheetViews>
    <sheetView topLeftCell="A28" zoomScaleNormal="100" workbookViewId="0">
      <selection activeCell="P9" sqref="P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681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45585</v>
      </c>
      <c r="D9" s="101"/>
      <c r="E9" s="101"/>
      <c r="F9" s="7"/>
      <c r="H9" s="102">
        <v>80520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579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580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581</v>
      </c>
      <c r="D18" s="76"/>
      <c r="E18" s="77"/>
      <c r="G18" s="78" t="s">
        <v>582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692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E567C-F1BC-4168-85FD-0B824A157370}">
  <sheetPr codeName="Hoja160">
    <tabColor rgb="FFFF0000"/>
  </sheetPr>
  <dimension ref="A1:W40"/>
  <sheetViews>
    <sheetView topLeftCell="A26" zoomScaleNormal="100" workbookViewId="0">
      <selection activeCell="H9" sqref="H9:L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293920.31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579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580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581</v>
      </c>
      <c r="D18" s="76"/>
      <c r="E18" s="77"/>
      <c r="G18" s="78" t="s">
        <v>582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691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DAB2-6FF8-40DA-B720-18E75A952DFA}">
  <sheetPr codeName="Hoja161">
    <tabColor rgb="FFFF0000"/>
  </sheetPr>
  <dimension ref="A1:W52"/>
  <sheetViews>
    <sheetView topLeftCell="A23"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680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45585</v>
      </c>
      <c r="D9" s="101"/>
      <c r="E9" s="101"/>
      <c r="F9" s="7"/>
      <c r="H9" s="102">
        <v>6380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74" t="s">
        <v>157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158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160</v>
      </c>
      <c r="D18" s="76"/>
      <c r="E18" s="77"/>
      <c r="G18" s="78" t="s">
        <v>159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690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v>5897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2">
        <v>5900</v>
      </c>
      <c r="D44" s="34">
        <v>30537</v>
      </c>
    </row>
    <row r="45" spans="2:21" x14ac:dyDescent="0.3">
      <c r="C45" s="2">
        <v>5902</v>
      </c>
      <c r="D45" s="34">
        <v>37985.620000000003</v>
      </c>
    </row>
    <row r="46" spans="2:21" x14ac:dyDescent="0.3">
      <c r="C46" s="2">
        <v>5903</v>
      </c>
      <c r="D46" s="34">
        <v>37985.620000000003</v>
      </c>
    </row>
    <row r="47" spans="2:21" x14ac:dyDescent="0.3">
      <c r="C47" s="2">
        <v>5904</v>
      </c>
      <c r="D47" s="34">
        <v>37985.620000000003</v>
      </c>
    </row>
    <row r="48" spans="2:21" x14ac:dyDescent="0.3">
      <c r="C48" s="2">
        <v>5905</v>
      </c>
      <c r="D48" s="34">
        <v>37985.620000000003</v>
      </c>
    </row>
    <row r="49" spans="3:4" x14ac:dyDescent="0.3">
      <c r="C49" s="2">
        <v>5906</v>
      </c>
      <c r="D49" s="34">
        <v>37985.620000000003</v>
      </c>
    </row>
    <row r="50" spans="3:4" x14ac:dyDescent="0.3">
      <c r="C50" s="2">
        <v>5901</v>
      </c>
      <c r="D50" s="34">
        <v>37985.620000000003</v>
      </c>
    </row>
    <row r="51" spans="3:4" x14ac:dyDescent="0.3">
      <c r="C51" s="2">
        <v>5923</v>
      </c>
      <c r="D51" s="34">
        <v>135140</v>
      </c>
    </row>
    <row r="52" spans="3:4" x14ac:dyDescent="0.3">
      <c r="D52" s="33">
        <f>SUM(D44:D51)</f>
        <v>393590.72</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9BDDE-0290-4FB0-8005-DE6EC287A640}">
  <sheetPr codeName="Hoja162">
    <tabColor rgb="FFFF0000"/>
  </sheetPr>
  <dimension ref="A1:W52"/>
  <sheetViews>
    <sheetView topLeftCell="A3" zoomScaleNormal="100" workbookViewId="0">
      <selection activeCell="J7" sqref="J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679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45585</v>
      </c>
      <c r="D9" s="101"/>
      <c r="E9" s="101"/>
      <c r="F9" s="7"/>
      <c r="H9" s="102">
        <f>227913.72+30537+135140</f>
        <v>393590.72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74" t="s">
        <v>157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158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160</v>
      </c>
      <c r="D18" s="76"/>
      <c r="E18" s="77"/>
      <c r="G18" s="78" t="s">
        <v>159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689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688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2">
        <v>5900</v>
      </c>
      <c r="D44" s="34">
        <v>30537</v>
      </c>
    </row>
    <row r="45" spans="2:21" x14ac:dyDescent="0.3">
      <c r="C45" s="2">
        <v>5902</v>
      </c>
      <c r="D45" s="34">
        <v>37985.620000000003</v>
      </c>
    </row>
    <row r="46" spans="2:21" x14ac:dyDescent="0.3">
      <c r="C46" s="2">
        <v>5903</v>
      </c>
      <c r="D46" s="34">
        <v>37985.620000000003</v>
      </c>
    </row>
    <row r="47" spans="2:21" x14ac:dyDescent="0.3">
      <c r="C47" s="2">
        <v>5904</v>
      </c>
      <c r="D47" s="34">
        <v>37985.620000000003</v>
      </c>
    </row>
    <row r="48" spans="2:21" x14ac:dyDescent="0.3">
      <c r="C48" s="2">
        <v>5905</v>
      </c>
      <c r="D48" s="34">
        <v>37985.620000000003</v>
      </c>
    </row>
    <row r="49" spans="3:4" x14ac:dyDescent="0.3">
      <c r="C49" s="2">
        <v>5906</v>
      </c>
      <c r="D49" s="34">
        <v>37985.620000000003</v>
      </c>
    </row>
    <row r="50" spans="3:4" x14ac:dyDescent="0.3">
      <c r="C50" s="2">
        <v>5901</v>
      </c>
      <c r="D50" s="34">
        <v>37985.620000000003</v>
      </c>
    </row>
    <row r="51" spans="3:4" x14ac:dyDescent="0.3">
      <c r="C51" s="2">
        <v>5923</v>
      </c>
      <c r="D51" s="34">
        <v>135140</v>
      </c>
    </row>
    <row r="52" spans="3:4" x14ac:dyDescent="0.3">
      <c r="D52" s="33">
        <f>SUM(D44:D51)</f>
        <v>393590.72</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27FFB-AC40-445F-9C9C-0D182B9B6A43}">
  <sheetPr codeName="Hoja16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678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45585</v>
      </c>
      <c r="D9" s="101"/>
      <c r="E9" s="101"/>
      <c r="F9" s="7"/>
      <c r="H9" s="102">
        <v>80917.7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446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447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448</v>
      </c>
      <c r="D18" s="76"/>
      <c r="E18" s="77"/>
      <c r="G18" s="78" t="s">
        <v>449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687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50E97-4346-435F-98A9-6925F8D3B917}">
  <sheetPr codeName="Hoja164">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677</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45583</v>
      </c>
      <c r="D9" s="101"/>
      <c r="E9" s="101"/>
      <c r="F9" s="7"/>
      <c r="H9" s="102">
        <v>5603.83</v>
      </c>
      <c r="I9" s="102"/>
      <c r="J9" s="102"/>
      <c r="K9" s="102"/>
      <c r="L9" s="102"/>
    </row>
    <row r="10" spans="1:15" ht="9.9" customHeight="1" x14ac:dyDescent="0.3">
      <c r="C10" s="6"/>
      <c r="D10" s="6"/>
      <c r="E10" s="6"/>
      <c r="F10" s="6"/>
      <c r="H10" s="6"/>
      <c r="I10" s="6"/>
      <c r="J10" s="6"/>
      <c r="K10" s="6"/>
      <c r="L10" s="6"/>
    </row>
    <row r="11" spans="1:15" ht="20.149999999999999" customHeight="1" x14ac:dyDescent="0.3">
      <c r="C11" s="53" t="s">
        <v>11</v>
      </c>
      <c r="D11" s="53"/>
      <c r="E11" s="59"/>
      <c r="F11" s="59"/>
      <c r="G11" s="59"/>
      <c r="H11" s="59"/>
      <c r="I11" s="59"/>
      <c r="J11" s="59"/>
      <c r="K11" s="59"/>
      <c r="L11" s="59"/>
    </row>
    <row r="12" spans="1:15" ht="23.15" customHeight="1" x14ac:dyDescent="0.3">
      <c r="C12" s="63" t="s">
        <v>522</v>
      </c>
      <c r="D12" s="63"/>
      <c r="E12" s="63"/>
      <c r="F12" s="63"/>
      <c r="G12" s="63"/>
      <c r="H12" s="63"/>
      <c r="I12" s="63"/>
      <c r="J12" s="63"/>
      <c r="K12" s="63"/>
      <c r="L12" s="63"/>
      <c r="O12" s="2">
        <f>619.44+4121.35+863.04</f>
        <v>5603.8300000000008</v>
      </c>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524</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685</v>
      </c>
      <c r="D25" s="133"/>
      <c r="E25" s="133"/>
      <c r="F25" s="133"/>
      <c r="G25" s="133"/>
      <c r="H25" s="133"/>
      <c r="I25" s="133"/>
      <c r="J25" s="133"/>
      <c r="K25" s="133"/>
      <c r="L25" s="133"/>
      <c r="S25" s="57"/>
      <c r="T25" s="57"/>
      <c r="U25" s="57"/>
      <c r="V25" s="57"/>
      <c r="W25" s="57"/>
    </row>
    <row r="26" spans="3:23" ht="20" customHeight="1" x14ac:dyDescent="0.3">
      <c r="C26" s="133"/>
      <c r="D26" s="133"/>
      <c r="E26" s="133"/>
      <c r="F26" s="133"/>
      <c r="G26" s="133"/>
      <c r="H26" s="133"/>
      <c r="I26" s="133"/>
      <c r="J26" s="133"/>
      <c r="K26" s="133"/>
      <c r="L26" s="133"/>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45" customHeight="1" x14ac:dyDescent="0.35">
      <c r="C34" s="122" t="s">
        <v>686</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521B91F9-761F-49E3-9115-61C22ED842B7}"/>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2FE71-B76E-4E52-97EF-D5001BB335DB}">
  <sheetPr codeName="Hoja165">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676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45583</v>
      </c>
      <c r="D9" s="101"/>
      <c r="E9" s="101"/>
      <c r="F9" s="7"/>
      <c r="H9" s="102">
        <v>136648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231</v>
      </c>
      <c r="D18" s="76"/>
      <c r="E18" s="77"/>
      <c r="G18" s="78" t="s">
        <v>230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684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439A1-7D0B-4206-982B-85E4B89F476C}">
  <sheetPr codeName="Hoja166">
    <tabColor rgb="FFFF0000"/>
  </sheetPr>
  <dimension ref="A1:W40"/>
  <sheetViews>
    <sheetView topLeftCell="A25" zoomScaleNormal="100" workbookViewId="0">
      <selection activeCell="P20" sqref="P2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675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45583</v>
      </c>
      <c r="D9" s="101"/>
      <c r="E9" s="101"/>
      <c r="F9" s="7"/>
      <c r="H9" s="102">
        <v>5000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677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66B18-2BD2-4B38-9CFB-0CC860D5908D}">
  <sheetPr codeName="Hoja167">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673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45583</v>
      </c>
      <c r="D9" s="101"/>
      <c r="E9" s="101"/>
      <c r="F9" s="7"/>
      <c r="H9" s="102">
        <f>6267+5010+581+511</f>
        <v>12369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c r="P20" s="2" t="s">
        <v>678</v>
      </c>
      <c r="R20" s="29">
        <v>6267</v>
      </c>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c r="P22" s="2" t="s">
        <v>679</v>
      </c>
      <c r="R22" s="29">
        <v>5010</v>
      </c>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P24" s="2" t="s">
        <v>680</v>
      </c>
      <c r="R24" s="2">
        <v>581</v>
      </c>
      <c r="S24" s="56"/>
      <c r="T24" s="57"/>
      <c r="U24" s="57"/>
      <c r="V24" s="57"/>
      <c r="W24" s="57"/>
    </row>
    <row r="25" spans="3:23" ht="50.15" customHeight="1" x14ac:dyDescent="0.3">
      <c r="C25" s="58" t="s">
        <v>683</v>
      </c>
      <c r="D25" s="58"/>
      <c r="E25" s="58"/>
      <c r="F25" s="58"/>
      <c r="G25" s="58"/>
      <c r="H25" s="58"/>
      <c r="I25" s="58"/>
      <c r="J25" s="58"/>
      <c r="K25" s="58"/>
      <c r="L25" s="58"/>
      <c r="P25" s="2" t="s">
        <v>681</v>
      </c>
      <c r="R25" s="2">
        <v>511</v>
      </c>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45583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387</v>
      </c>
      <c r="I33" s="50"/>
      <c r="J33" s="50"/>
      <c r="K33" s="50"/>
      <c r="L33" s="50"/>
      <c r="R33" s="15"/>
      <c r="S33" s="16"/>
      <c r="T33" s="15"/>
      <c r="U33" s="15"/>
    </row>
    <row r="34" spans="2:21" ht="24.9" customHeight="1" x14ac:dyDescent="0.35">
      <c r="C34" s="51" t="s">
        <v>682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FDEA2-491E-4E0C-B1AB-A85DD251D3A9}">
  <sheetPr codeName="Hoja168">
    <tabColor rgb="FFFF0000"/>
  </sheetPr>
  <dimension ref="A1:V40"/>
  <sheetViews>
    <sheetView zoomScaleNormal="100" workbookViewId="0">
      <selection activeCell="N9" sqref="N9"/>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674</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45581</v>
      </c>
      <c r="D9" s="101"/>
      <c r="E9" s="7"/>
      <c r="G9" s="102">
        <v>31900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111</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112</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113</v>
      </c>
      <c r="D18" s="77"/>
      <c r="F18" s="78" t="s">
        <v>114</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120" t="s">
        <v>115</v>
      </c>
      <c r="G22" s="121"/>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675</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45581</v>
      </c>
      <c r="D29" s="63"/>
      <c r="E29" s="6"/>
      <c r="F29" s="62" t="s">
        <v>30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v>643023809</v>
      </c>
      <c r="H33" s="50"/>
      <c r="I33" s="50"/>
      <c r="J33" s="50"/>
      <c r="K33" s="50"/>
      <c r="Q33" s="15"/>
      <c r="R33" s="16"/>
      <c r="S33" s="15"/>
      <c r="T33" s="15"/>
    </row>
    <row r="34" spans="2:20" ht="24.9" customHeight="1" x14ac:dyDescent="0.35">
      <c r="C34" s="107" t="s">
        <v>676</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C39:D39"/>
    <mergeCell ref="G39:K39"/>
    <mergeCell ref="B40:D40"/>
    <mergeCell ref="G33:K35"/>
    <mergeCell ref="C34:E34"/>
    <mergeCell ref="C36:D36"/>
    <mergeCell ref="G36:K36"/>
    <mergeCell ref="C37:E38"/>
    <mergeCell ref="G37:K38"/>
    <mergeCell ref="R24:V28"/>
    <mergeCell ref="C25:K26"/>
    <mergeCell ref="C28:D28"/>
    <mergeCell ref="F28:K28"/>
    <mergeCell ref="C32:E32"/>
    <mergeCell ref="G32:K32"/>
    <mergeCell ref="C29:D29"/>
    <mergeCell ref="F29:K29"/>
    <mergeCell ref="C22:D22"/>
    <mergeCell ref="F22:G22"/>
    <mergeCell ref="I22:K22"/>
    <mergeCell ref="C24:K24"/>
    <mergeCell ref="C17:D17"/>
    <mergeCell ref="F17:K17"/>
    <mergeCell ref="C18:D18"/>
    <mergeCell ref="F18:K18"/>
    <mergeCell ref="C20:D20"/>
    <mergeCell ref="F20:G20"/>
    <mergeCell ref="I20:K20"/>
    <mergeCell ref="I6:K6"/>
    <mergeCell ref="C8:D8"/>
    <mergeCell ref="G8:K8"/>
    <mergeCell ref="C9:D9"/>
    <mergeCell ref="G9:K9"/>
    <mergeCell ref="C11:K11"/>
    <mergeCell ref="C12:K12"/>
    <mergeCell ref="C14:D14"/>
    <mergeCell ref="F14:K14"/>
    <mergeCell ref="C15:D15"/>
    <mergeCell ref="F15:K15"/>
    <mergeCell ref="A1:C4"/>
    <mergeCell ref="D1:G3"/>
    <mergeCell ref="H1:J1"/>
    <mergeCell ref="H2:J2"/>
    <mergeCell ref="H3:J3"/>
    <mergeCell ref="D4:K4"/>
  </mergeCells>
  <hyperlinks>
    <hyperlink ref="F18" r:id="rId1" xr:uid="{2CF84F9D-1D11-4102-BB05-0A43D64927CF}"/>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1F730-2772-429E-83A4-C9872E15D883}">
  <sheetPr codeName="Hoja169">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672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45579</v>
      </c>
      <c r="D9" s="101"/>
      <c r="E9" s="101"/>
      <c r="F9" s="7"/>
      <c r="H9" s="102">
        <v>3062.4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672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673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670</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671</v>
      </c>
      <c r="D22" s="65"/>
      <c r="E22" s="64"/>
      <c r="F22" s="6"/>
      <c r="G22" s="63" t="s">
        <v>326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674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45579</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115D6-D9DF-41B7-9E82-575EE1604BF0}">
  <sheetPr codeName="Hoja170">
    <tabColor rgb="FFFF0000"/>
  </sheetPr>
  <dimension ref="A1:W40"/>
  <sheetViews>
    <sheetView topLeftCell="A22" zoomScaleNormal="100" workbookViewId="0">
      <selection activeCell="M57" sqref="M5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671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45576</v>
      </c>
      <c r="D9" s="101"/>
      <c r="E9" s="101"/>
      <c r="F9" s="7"/>
      <c r="H9" s="102">
        <v>5000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555C4-60EE-4BDA-AD5F-CC41373E3C46}">
  <sheetPr codeName="Hoja171">
    <tabColor rgb="FFFF0000"/>
  </sheetPr>
  <dimension ref="A1:W40"/>
  <sheetViews>
    <sheetView topLeftCell="A4" zoomScaleNormal="100" workbookViewId="0">
      <selection activeCell="J6" sqref="J6:L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670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45576</v>
      </c>
      <c r="D9" s="101"/>
      <c r="E9" s="101"/>
      <c r="F9" s="7"/>
      <c r="H9" s="102">
        <v>57120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146" t="s">
        <v>668</v>
      </c>
      <c r="H18" s="147"/>
      <c r="I18" s="147"/>
      <c r="J18" s="147"/>
      <c r="K18" s="147"/>
      <c r="L18" s="14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667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45576</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67500000000000004" right="0.25" top="0.75" bottom="0.75" header="0.3" footer="0.3"/>
  <pageSetup scale="86" orientation="portrait" horizontalDpi="360" verticalDpi="360" r:id="rId1"/>
  <headerFooter alignWithMargins="0"/>
  <drawing r:id="rId2"/>
  <legacyDrawing r:id="rId3"/>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72994-8714-49A0-B15F-6D1E21526D60}">
  <sheetPr codeName="Hoja172">
    <tabColor rgb="FFFF0000"/>
  </sheetPr>
  <dimension ref="A1:W40"/>
  <sheetViews>
    <sheetView topLeftCell="A4"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669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v>159500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74" t="s">
        <v>666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660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661</v>
      </c>
      <c r="D18" s="76"/>
      <c r="E18" s="77"/>
      <c r="G18" s="78" t="s">
        <v>663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662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665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664</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C09FEB4A-396B-4C2D-BA65-495547A53000}"/>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AE4DB-549D-44CF-A894-BCA5CC3C3D0D}">
  <sheetPr codeName="Hoja173">
    <tabColor rgb="FFFF0000"/>
  </sheetPr>
  <dimension ref="A1:W40"/>
  <sheetViews>
    <sheetView topLeftCell="C7" zoomScaleNormal="100" workbookViewId="0">
      <selection activeCell="H9" sqref="H9:L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668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f>1570.93+3141.86</f>
        <v>4712.79</v>
      </c>
      <c r="I9" s="102"/>
      <c r="J9" s="102"/>
      <c r="K9" s="102"/>
      <c r="L9" s="102"/>
      <c r="N9" s="20">
        <v>45561</v>
      </c>
    </row>
    <row r="10" spans="1:14" ht="9.9" customHeight="1" x14ac:dyDescent="0.3">
      <c r="C10" s="6"/>
      <c r="D10" s="6"/>
      <c r="E10" s="6"/>
      <c r="F10" s="6"/>
      <c r="H10" s="6"/>
      <c r="I10" s="6"/>
      <c r="J10" s="6"/>
      <c r="K10" s="6"/>
      <c r="L10" s="6"/>
      <c r="N10" s="2">
        <v>15</v>
      </c>
    </row>
    <row r="11" spans="1:14" ht="20.149999999999999" customHeight="1" x14ac:dyDescent="0.3">
      <c r="C11" s="53" t="s">
        <v>11</v>
      </c>
      <c r="D11" s="53"/>
      <c r="E11" s="59"/>
      <c r="F11" s="59"/>
      <c r="G11" s="59"/>
      <c r="H11" s="59"/>
      <c r="I11" s="59"/>
      <c r="J11" s="59"/>
      <c r="K11" s="59"/>
      <c r="L11" s="59"/>
      <c r="N11" s="20">
        <f>N9+N10</f>
        <v>45576</v>
      </c>
    </row>
    <row r="12" spans="1:14" ht="23.15" customHeight="1" x14ac:dyDescent="0.3">
      <c r="C12" s="63" t="s">
        <v>653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656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654</v>
      </c>
      <c r="D18" s="76"/>
      <c r="E18" s="77"/>
      <c r="G18" s="78"/>
      <c r="H18" s="77"/>
      <c r="I18" s="77"/>
      <c r="J18" s="77"/>
      <c r="K18" s="77"/>
      <c r="L18" s="77"/>
    </row>
    <row r="19" spans="3:23" ht="9.9" customHeight="1" x14ac:dyDescent="0.3">
      <c r="C19" s="6"/>
      <c r="D19" s="6"/>
      <c r="E19" s="2" t="s">
        <v>659</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655</v>
      </c>
      <c r="D22" s="65"/>
      <c r="E22" s="64"/>
      <c r="F22" s="6"/>
      <c r="G22" s="65"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657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v>45576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658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14AF0-9FE9-4B6A-8C5E-C17D5656D931}">
  <sheetPr codeName="Hoja174">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667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f>2192.4+2185.44</f>
        <v>4377.84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61</v>
      </c>
      <c r="D18" s="76"/>
      <c r="E18" s="77"/>
      <c r="G18" s="78" t="s">
        <v>62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651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v>45575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652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5D904-9535-4086-99E5-417911A8111E}">
  <sheetPr codeName="Hoja175">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666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v>313200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650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v>45575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107">
        <v>3541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F09CA-C357-474A-8767-691243DBFC77}">
  <sheetPr codeName="Hoja176">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5" ht="13.75" customHeight="1" x14ac:dyDescent="0.3">
      <c r="A1" s="81"/>
      <c r="B1" s="82"/>
      <c r="C1" s="83"/>
      <c r="D1" s="89" t="s">
        <v>0</v>
      </c>
      <c r="E1" s="90"/>
      <c r="F1" s="90"/>
      <c r="G1" s="90"/>
      <c r="H1" s="90"/>
      <c r="I1" s="90"/>
      <c r="J1" s="90"/>
      <c r="K1" s="90"/>
      <c r="L1" s="91"/>
    </row>
    <row r="2" spans="1:15" ht="13.75" customHeight="1" x14ac:dyDescent="0.3">
      <c r="A2" s="84"/>
      <c r="B2" s="49"/>
      <c r="C2" s="85"/>
      <c r="D2" s="92"/>
      <c r="E2" s="93"/>
      <c r="F2" s="93"/>
      <c r="G2" s="93"/>
      <c r="H2" s="93"/>
      <c r="I2" s="93"/>
      <c r="J2" s="93"/>
      <c r="K2" s="93"/>
      <c r="L2" s="94"/>
    </row>
    <row r="3" spans="1:15" ht="13.75" customHeight="1" x14ac:dyDescent="0.3">
      <c r="A3" s="84"/>
      <c r="B3" s="49"/>
      <c r="C3" s="85"/>
      <c r="D3" s="92"/>
      <c r="E3" s="93"/>
      <c r="F3" s="93"/>
      <c r="G3" s="93"/>
      <c r="H3" s="93"/>
      <c r="I3" s="93"/>
      <c r="J3" s="93"/>
      <c r="K3" s="93"/>
      <c r="L3" s="94"/>
    </row>
    <row r="4" spans="1:15" x14ac:dyDescent="0.3">
      <c r="A4" s="86"/>
      <c r="B4" s="87"/>
      <c r="C4" s="88"/>
      <c r="D4" s="27" t="s">
        <v>124</v>
      </c>
      <c r="E4" s="27" t="s">
        <v>128</v>
      </c>
      <c r="F4" s="95" t="s">
        <v>125</v>
      </c>
      <c r="G4" s="95"/>
      <c r="H4" s="96">
        <v>45505</v>
      </c>
      <c r="I4" s="95"/>
      <c r="J4" s="97" t="s">
        <v>126</v>
      </c>
      <c r="K4" s="98"/>
      <c r="L4" s="28" t="s">
        <v>127</v>
      </c>
    </row>
    <row r="5" spans="1:15" ht="23.15" customHeight="1" x14ac:dyDescent="0.3"/>
    <row r="6" spans="1:15" ht="23.15" customHeight="1" x14ac:dyDescent="0.3">
      <c r="I6" s="4" t="s">
        <v>8</v>
      </c>
      <c r="J6" s="99">
        <v>665</v>
      </c>
      <c r="K6" s="100"/>
      <c r="L6" s="100"/>
    </row>
    <row r="7" spans="1:15" ht="16.5" customHeight="1" x14ac:dyDescent="0.35">
      <c r="I7" s="5"/>
    </row>
    <row r="8" spans="1:15" ht="20.149999999999999" customHeight="1" x14ac:dyDescent="0.3">
      <c r="C8" s="53" t="s">
        <v>9</v>
      </c>
      <c r="D8" s="53"/>
      <c r="E8" s="59"/>
      <c r="H8" s="53" t="s">
        <v>10</v>
      </c>
      <c r="I8" s="59"/>
      <c r="J8" s="59"/>
      <c r="K8" s="59"/>
      <c r="L8" s="59"/>
    </row>
    <row r="9" spans="1:15" ht="23.15" customHeight="1" x14ac:dyDescent="0.3">
      <c r="C9" s="101">
        <v>45575</v>
      </c>
      <c r="D9" s="101"/>
      <c r="E9" s="101"/>
      <c r="F9" s="7"/>
      <c r="H9" s="102">
        <v>3665.6</v>
      </c>
      <c r="I9" s="102"/>
      <c r="J9" s="102"/>
      <c r="K9" s="102"/>
      <c r="L9" s="102"/>
    </row>
    <row r="10" spans="1:15" ht="9.9" customHeight="1" x14ac:dyDescent="0.3">
      <c r="C10" s="6"/>
      <c r="D10" s="6"/>
      <c r="E10" s="6"/>
      <c r="F10" s="6"/>
      <c r="H10" s="6"/>
      <c r="I10" s="6"/>
      <c r="J10" s="6"/>
      <c r="K10" s="6"/>
      <c r="L10" s="6"/>
      <c r="O10" s="20">
        <v>45562</v>
      </c>
    </row>
    <row r="11" spans="1:15" ht="20.149999999999999" customHeight="1" x14ac:dyDescent="0.3">
      <c r="C11" s="53" t="s">
        <v>11</v>
      </c>
      <c r="D11" s="53"/>
      <c r="E11" s="59"/>
      <c r="F11" s="59"/>
      <c r="G11" s="59"/>
      <c r="H11" s="59"/>
      <c r="I11" s="59"/>
      <c r="J11" s="59"/>
      <c r="K11" s="59"/>
      <c r="L11" s="59"/>
      <c r="O11" s="20">
        <f>O10+15</f>
        <v>45577</v>
      </c>
    </row>
    <row r="12" spans="1:15" ht="23.15" customHeight="1" x14ac:dyDescent="0.3">
      <c r="C12" s="63" t="s">
        <v>647</v>
      </c>
      <c r="D12" s="63"/>
      <c r="E12" s="63"/>
      <c r="F12" s="63"/>
      <c r="G12" s="63"/>
      <c r="H12" s="63"/>
      <c r="I12" s="63"/>
      <c r="J12" s="63"/>
      <c r="K12" s="63"/>
      <c r="L12" s="63"/>
    </row>
    <row r="13" spans="1:15" ht="9.9" customHeight="1" x14ac:dyDescent="0.3">
      <c r="C13" s="8"/>
      <c r="D13" s="8"/>
      <c r="H13" s="8"/>
    </row>
    <row r="14" spans="1:15" ht="20.149999999999999" customHeight="1" x14ac:dyDescent="0.3">
      <c r="C14" s="53" t="s">
        <v>13</v>
      </c>
      <c r="D14" s="53"/>
      <c r="E14" s="59"/>
      <c r="G14" s="69" t="s">
        <v>14</v>
      </c>
      <c r="H14" s="70"/>
      <c r="I14" s="71"/>
      <c r="J14" s="71"/>
      <c r="K14" s="71"/>
      <c r="L14" s="71"/>
    </row>
    <row r="15" spans="1:15" ht="24.9" customHeight="1" x14ac:dyDescent="0.3">
      <c r="C15" s="72" t="s">
        <v>15</v>
      </c>
      <c r="D15" s="72"/>
      <c r="E15" s="73"/>
      <c r="G15" s="74" t="s">
        <v>646</v>
      </c>
      <c r="H15" s="75"/>
      <c r="I15" s="75"/>
      <c r="J15" s="75"/>
      <c r="K15" s="75"/>
      <c r="L15" s="75"/>
    </row>
    <row r="16" spans="1:15"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643</v>
      </c>
      <c r="D18" s="76"/>
      <c r="E18" s="77"/>
      <c r="G18" s="78" t="s">
        <v>645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644</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649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v>45577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648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6A5D5-4919-4925-AB6A-23449940C1BE}">
  <sheetPr codeName="Hoja177">
    <tabColor rgb="FFFF0000"/>
  </sheetPr>
  <dimension ref="A1:W40"/>
  <sheetViews>
    <sheetView zoomScale="115" zoomScaleNormal="115" workbookViewId="0">
      <selection activeCell="X27" sqref="X2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664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45575</v>
      </c>
      <c r="D9" s="101"/>
      <c r="E9" s="101"/>
      <c r="F9" s="7"/>
      <c r="H9" s="102">
        <f>11680+8835+5015</f>
        <v>25530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641</v>
      </c>
      <c r="D25" s="58"/>
      <c r="E25" s="58"/>
      <c r="F25" s="58"/>
      <c r="G25" s="58"/>
      <c r="H25" s="58"/>
      <c r="I25" s="58"/>
      <c r="J25" s="58"/>
      <c r="K25" s="58"/>
      <c r="L25" s="58"/>
      <c r="Q25" s="2">
        <v>6250</v>
      </c>
      <c r="S25" s="57"/>
      <c r="T25" s="57"/>
      <c r="U25" s="57"/>
      <c r="V25" s="57"/>
      <c r="W25" s="57"/>
    </row>
    <row r="26" spans="3:23" ht="22.5" customHeight="1" x14ac:dyDescent="0.3">
      <c r="C26" s="58"/>
      <c r="D26" s="58"/>
      <c r="E26" s="58"/>
      <c r="F26" s="58"/>
      <c r="G26" s="58"/>
      <c r="H26" s="58"/>
      <c r="I26" s="58"/>
      <c r="J26" s="58"/>
      <c r="K26" s="58"/>
      <c r="L26" s="58"/>
      <c r="O26" s="2">
        <v>78.14</v>
      </c>
      <c r="Q26" s="2">
        <f>Q25*0.16</f>
        <v>1000</v>
      </c>
      <c r="S26" s="57"/>
      <c r="T26" s="57"/>
      <c r="U26" s="57"/>
      <c r="V26" s="57"/>
      <c r="W26" s="57"/>
    </row>
    <row r="27" spans="3:23" ht="23" customHeight="1" x14ac:dyDescent="0.3">
      <c r="C27" s="6"/>
      <c r="D27" s="6"/>
      <c r="E27" s="6"/>
      <c r="F27" s="6"/>
      <c r="G27" s="6"/>
      <c r="H27" s="6"/>
      <c r="I27" s="6"/>
      <c r="J27" s="6"/>
      <c r="K27" s="6"/>
      <c r="L27" s="6"/>
      <c r="Q27" s="2">
        <v>78.14</v>
      </c>
      <c r="S27" s="57"/>
      <c r="T27" s="57"/>
      <c r="U27" s="57"/>
      <c r="V27" s="57"/>
      <c r="W27" s="57"/>
    </row>
    <row r="28" spans="3:23" ht="20.149999999999999" customHeight="1" x14ac:dyDescent="0.3">
      <c r="C28" s="53" t="s">
        <v>28</v>
      </c>
      <c r="D28" s="53"/>
      <c r="E28" s="59"/>
      <c r="G28" s="53" t="s">
        <v>29</v>
      </c>
      <c r="H28" s="59"/>
      <c r="I28" s="59"/>
      <c r="J28" s="59"/>
      <c r="K28" s="59"/>
      <c r="L28" s="59"/>
      <c r="Q28" s="35">
        <f>Q25+Q26-Q27</f>
        <v>7171.86</v>
      </c>
      <c r="S28" s="57"/>
      <c r="T28" s="57"/>
      <c r="U28" s="57"/>
      <c r="V28" s="57"/>
      <c r="W28" s="57"/>
    </row>
    <row r="29" spans="3:23" ht="24.9" customHeight="1" x14ac:dyDescent="0.3">
      <c r="C29" s="62">
        <f>C9</f>
        <v>45575</v>
      </c>
      <c r="D29" s="62"/>
      <c r="E29" s="63"/>
      <c r="F29" s="6"/>
      <c r="G29" s="62">
        <v>45575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21" customHeight="1" x14ac:dyDescent="0.35">
      <c r="C31" s="6"/>
      <c r="D31" s="6"/>
      <c r="E31" s="6"/>
      <c r="F31" s="6"/>
      <c r="H31" s="6"/>
      <c r="I31" s="6"/>
      <c r="J31" s="6"/>
      <c r="K31" s="6"/>
      <c r="L31" s="6"/>
      <c r="Q31" s="35">
        <f>3671.99+1434.37+2065.5</f>
        <v>7171.86</v>
      </c>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642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2" orientation="portrait" horizontalDpi="360" verticalDpi="360" r:id="rId1"/>
  <headerFooter alignWithMargins="0"/>
  <drawing r:id="rId2"/>
  <legacyDrawing r:id="rId3"/>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85019-12C7-4307-98D1-3790CC414C11}">
  <sheetPr codeName="Hoja178">
    <tabColor rgb="FFFF0000"/>
  </sheetPr>
  <dimension ref="A1:W40"/>
  <sheetViews>
    <sheetView topLeftCell="A22" zoomScale="90" zoomScaleNormal="90" workbookViewId="0">
      <selection activeCell="P11" sqref="P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663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45575</v>
      </c>
      <c r="D9" s="101"/>
      <c r="E9" s="101"/>
      <c r="F9" s="7"/>
      <c r="H9" s="102">
        <v>27997.53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275</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276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277</v>
      </c>
      <c r="D18" s="76"/>
      <c r="E18" s="77"/>
      <c r="G18" s="78" t="s">
        <v>278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c r="P22" s="20"/>
    </row>
    <row r="23" spans="3:23" ht="9.9" customHeight="1" x14ac:dyDescent="0.3">
      <c r="C23" s="6"/>
      <c r="D23" s="6"/>
      <c r="E23" s="6"/>
      <c r="F23" s="6"/>
      <c r="G23" s="6"/>
      <c r="H23" s="6"/>
      <c r="I23" s="6"/>
      <c r="J23" s="6"/>
      <c r="K23" s="6"/>
      <c r="L23" s="6"/>
      <c r="P23" s="20"/>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639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v>45578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07" t="s">
        <v>640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B76B0-E607-4E6E-B627-B20FFE93EE6B}">
  <sheetPr codeName="Hoja150">
    <tabColor rgb="FFFF0000"/>
  </sheetPr>
  <dimension ref="A1:W40"/>
  <sheetViews>
    <sheetView topLeftCell="A26" zoomScaleNormal="100" workbookViewId="0">
      <selection activeCell="P6" sqref="P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662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v>21320.799999999999</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632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633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634</v>
      </c>
      <c r="D18" s="76"/>
      <c r="E18" s="77"/>
      <c r="G18" s="78" t="s">
        <v>635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636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638</v>
      </c>
      <c r="I33" s="50"/>
      <c r="J33" s="50"/>
      <c r="K33" s="50"/>
      <c r="L33" s="50"/>
      <c r="R33" s="15"/>
      <c r="S33" s="16"/>
      <c r="T33" s="15"/>
      <c r="U33" s="15"/>
    </row>
    <row r="34" spans="2:21" ht="24.9" customHeight="1" x14ac:dyDescent="0.35">
      <c r="C34" s="107" t="s">
        <v>637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C8433-4910-4555-A7FB-780DBF150020}">
  <sheetPr codeName="Hoja2">
    <tabColor rgb="FFFF0000"/>
  </sheetPr>
  <dimension ref="A1:W40"/>
  <sheetViews>
    <sheetView topLeftCell="A34" zoomScaleNormal="100" workbookViewId="0">
      <selection activeCell="C23" sqref="C2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661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v>12072.17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355</v>
      </c>
      <c r="D18" s="76"/>
      <c r="E18" s="77"/>
      <c r="G18" s="78"/>
      <c r="H18" s="77"/>
      <c r="I18" s="77"/>
      <c r="J18" s="77"/>
      <c r="K18" s="77"/>
      <c r="L18" s="77"/>
    </row>
    <row r="19" spans="3:23" ht="15" customHeight="1" x14ac:dyDescent="0.3">
      <c r="C19" s="6"/>
      <c r="D19" s="6"/>
      <c r="E19" s="2" t="s">
        <v>342</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356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630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86DAF-4FDE-40C6-9692-9F8DE37D39D3}">
  <sheetPr codeName="Hoja3">
    <tabColor rgb="FFFF0000"/>
  </sheetPr>
  <dimension ref="A1:W5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660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f>E46</f>
        <v>18158.809999999998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217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220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631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22" t="s">
        <v>149</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C43" s="33">
        <v>2389.6</v>
      </c>
      <c r="D43" s="2">
        <v>1718</v>
      </c>
      <c r="E43" s="2">
        <v>6105.41</v>
      </c>
    </row>
    <row r="44" spans="2:21" x14ac:dyDescent="0.3">
      <c r="C44" s="33">
        <v>2236.58</v>
      </c>
      <c r="D44" s="2">
        <v>1718</v>
      </c>
    </row>
    <row r="45" spans="2:21" x14ac:dyDescent="0.3">
      <c r="C45" s="33">
        <v>880</v>
      </c>
    </row>
    <row r="46" spans="2:21" x14ac:dyDescent="0.3">
      <c r="C46" s="33">
        <v>2236.58</v>
      </c>
      <c r="E46" s="36">
        <f>C48+D43+D44+E43</f>
        <v>18158.809999999998</v>
      </c>
    </row>
    <row r="47" spans="2:21" x14ac:dyDescent="0.3">
      <c r="C47" s="33">
        <v>874.64</v>
      </c>
    </row>
    <row r="48" spans="2:21" x14ac:dyDescent="0.3">
      <c r="C48" s="37">
        <f>SUM(C43:C47)</f>
        <v>8617.4</v>
      </c>
    </row>
    <row r="49" spans="3:3" x14ac:dyDescent="0.3">
      <c r="C49" s="2">
        <v>8537.4</v>
      </c>
    </row>
    <row r="50" spans="3:3" x14ac:dyDescent="0.3">
      <c r="C50" s="38"/>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04A4DD07-56A3-4AB6-8B6A-B83886C5F88A}"/>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A3853-53FA-4BDF-88A1-8BA1CAB67564}">
  <sheetPr codeName="Hoja4">
    <tabColor rgb="FFFF0000"/>
  </sheetPr>
  <dimension ref="A1:W40"/>
  <sheetViews>
    <sheetView zoomScaleNormal="100" workbookViewId="0">
      <selection activeCell="O11" sqref="O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659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v>16662.240000000002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624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625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627</v>
      </c>
      <c r="D18" s="76"/>
      <c r="E18" s="77"/>
      <c r="G18" s="78" t="s">
        <v>626</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81</v>
      </c>
      <c r="H22" s="66"/>
      <c r="J22" s="67" t="s">
        <v>628</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629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1E238-B93B-4CEE-966B-0C20440C6374}">
  <sheetPr codeName="Hoja5">
    <tabColor rgb="FFFF0000"/>
  </sheetPr>
  <dimension ref="A1:W40"/>
  <sheetViews>
    <sheetView zoomScaleNormal="100" workbookViewId="0">
      <selection activeCell="O6" sqref="O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658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45575</v>
      </c>
      <c r="D9" s="101"/>
      <c r="E9" s="101"/>
      <c r="F9" s="7"/>
      <c r="H9" s="102">
        <v>9800.2199999999993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44</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67" t="s">
        <v>47</v>
      </c>
      <c r="K22" s="68"/>
      <c r="L22" s="68"/>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621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v>45575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622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A1880-24BB-423F-A94E-6B0944717142}">
  <sheetPr codeName="Hoja6">
    <tabColor rgb="FFFF0000"/>
  </sheetPr>
  <dimension ref="A1:W40"/>
  <sheetViews>
    <sheetView topLeftCell="A15" zoomScaleNormal="100" workbookViewId="0">
      <selection activeCell="Q24" sqref="Q24"/>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657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45575</v>
      </c>
      <c r="D9" s="101"/>
      <c r="E9" s="101"/>
      <c r="F9" s="7"/>
      <c r="H9" s="102">
        <v>3700.4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617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618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619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620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6675C-26C8-4ED8-8604-35C1A9147BA2}">
  <sheetPr codeName="Hoja7">
    <tabColor rgb="FFFF0000"/>
  </sheetPr>
  <dimension ref="A1:W40"/>
  <sheetViews>
    <sheetView topLeftCell="A1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656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45575</v>
      </c>
      <c r="D9" s="101"/>
      <c r="E9" s="101"/>
      <c r="F9" s="7"/>
      <c r="H9" s="102">
        <f>5632.78+11662.2</f>
        <v>17294.98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78" t="s">
        <v>194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613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45575</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614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3063-41B8-45BF-B96D-BBAB163311AA}">
  <sheetPr codeName="Hoja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655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45574</v>
      </c>
      <c r="D9" s="101"/>
      <c r="E9" s="101"/>
      <c r="F9" s="7"/>
      <c r="H9" s="102">
        <f>2295</f>
        <v>2295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207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208</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623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4FB30-5BEA-4927-BF19-778BE5CF8926}">
  <sheetPr codeName="Hoja9">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654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14384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607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609</v>
      </c>
      <c r="D18" s="76"/>
      <c r="E18" s="77"/>
      <c r="G18" s="78" t="s">
        <v>758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610</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611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319</v>
      </c>
      <c r="I33" s="50"/>
      <c r="J33" s="50"/>
      <c r="K33" s="50"/>
      <c r="L33" s="50"/>
      <c r="R33" s="15"/>
      <c r="S33" s="16"/>
      <c r="T33" s="15"/>
      <c r="U33" s="15"/>
    </row>
    <row r="34" spans="2:21" ht="24.9" customHeight="1" x14ac:dyDescent="0.35">
      <c r="C34" s="51" t="s">
        <v>612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C61FA1F6-F20B-4D70-8984-469732F35000}"/>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73C07-D567-4BE4-9E49-25F09B1D88B1}">
  <sheetPr codeName="Hoja10">
    <tabColor rgb="FFFF0000"/>
  </sheetPr>
  <dimension ref="A1:W40"/>
  <sheetViews>
    <sheetView topLeftCell="A30" zoomScaleNormal="100" workbookViewId="0">
      <selection activeCell="J61" sqref="J6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653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5216.75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601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602</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603</v>
      </c>
      <c r="D18" s="76"/>
      <c r="E18" s="77"/>
      <c r="G18" s="78" t="s">
        <v>605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604</v>
      </c>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606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v>45573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463</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B54B9097-F4FF-4F08-AB1C-B207385B4AF2}"/>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FB180-2E58-481F-A477-C4002F574A87}">
  <sheetPr codeName="Hoja11">
    <tabColor rgb="FFFF0000"/>
  </sheetPr>
  <dimension ref="A1:W40"/>
  <sheetViews>
    <sheetView topLeftCell="A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652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f>1740*2</f>
        <v>3480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347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349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350</v>
      </c>
      <c r="D18" s="76"/>
      <c r="E18" s="77"/>
      <c r="G18" s="78" t="s">
        <v>351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615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616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0F0C9-2938-47ED-9E97-30F1D96BDFF5}">
  <sheetPr codeName="Hoja12">
    <tabColor rgb="FFFF0000"/>
  </sheetPr>
  <dimension ref="A1:W44"/>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650</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45574</v>
      </c>
      <c r="D9" s="101"/>
      <c r="E9" s="101"/>
      <c r="F9" s="7"/>
      <c r="H9" s="102">
        <v>3209.52</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598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v>45582</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t="s">
        <v>600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4AA4C-ABF1-4D79-9AA9-2E3930F8747A}">
  <sheetPr codeName="Hoja13">
    <tabColor rgb="FFFF0000"/>
  </sheetPr>
  <dimension ref="A1:W44"/>
  <sheetViews>
    <sheetView topLeftCell="A28" zoomScaleNormal="100" workbookViewId="0">
      <selection activeCell="O32" sqref="O3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650</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45574</v>
      </c>
      <c r="D9" s="101"/>
      <c r="E9" s="101"/>
      <c r="F9" s="7"/>
      <c r="H9" s="102">
        <v>6148</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597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v>45577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107" t="s">
        <v>599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EEF68-DC20-4116-8C94-2FD1D81D7AA4}">
  <sheetPr codeName="Hoja14">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150800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592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593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594</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595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596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5B69-2A52-4174-B79A-AAEDEF913D1A}">
  <sheetPr codeName="Hoja15">
    <tabColor rgb="FFFF0000"/>
  </sheetPr>
  <dimension ref="A1:W40"/>
  <sheetViews>
    <sheetView topLeftCell="C25" zoomScaleNormal="100" workbookViewId="0">
      <selection activeCell="P6" sqref="P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850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585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586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587</v>
      </c>
      <c r="D18" s="76"/>
      <c r="E18" s="77"/>
      <c r="G18" s="78" t="s">
        <v>588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590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v>45580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589</v>
      </c>
      <c r="I33" s="50"/>
      <c r="J33" s="50"/>
      <c r="K33" s="50"/>
      <c r="L33" s="50"/>
      <c r="R33" s="15"/>
      <c r="S33" s="16"/>
      <c r="T33" s="15"/>
      <c r="U33" s="15"/>
    </row>
    <row r="34" spans="2:21" ht="24.9" customHeight="1" x14ac:dyDescent="0.35">
      <c r="C34" s="51" t="s">
        <v>591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2F558-D69A-41C6-9076-48853DE1E795}">
  <sheetPr codeName="Hoja16">
    <tabColor rgb="FFFF0000"/>
  </sheetPr>
  <dimension ref="A1:W40"/>
  <sheetViews>
    <sheetView topLeftCell="A11"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647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45574</v>
      </c>
      <c r="D9" s="101"/>
      <c r="E9" s="101"/>
      <c r="F9" s="7"/>
      <c r="H9" s="102">
        <v>2200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584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387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A5385-E234-4668-9171-6FE3A1CEF09D}">
  <sheetPr codeName="Hoja17">
    <tabColor rgb="FFFF0000"/>
  </sheetPr>
  <dimension ref="A1:W40"/>
  <sheetViews>
    <sheetView topLeftCell="A1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276655.15000000002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579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580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581</v>
      </c>
      <c r="D18" s="76"/>
      <c r="E18" s="77"/>
      <c r="G18" s="78" t="s">
        <v>582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583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7F811-9266-4B29-970E-A6BECC9DF6E9}">
  <sheetPr codeName="Hoja1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645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45574</v>
      </c>
      <c r="D9" s="101"/>
      <c r="E9" s="101"/>
      <c r="F9" s="7"/>
      <c r="H9" s="102">
        <v>4050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272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273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577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319</v>
      </c>
      <c r="I33" s="50"/>
      <c r="J33" s="50"/>
      <c r="K33" s="50"/>
      <c r="L33" s="50"/>
      <c r="R33" s="15"/>
      <c r="S33" s="16"/>
      <c r="T33" s="15"/>
      <c r="U33" s="15"/>
    </row>
    <row r="34" spans="2:21" ht="24.9" customHeight="1" x14ac:dyDescent="0.35">
      <c r="C34" s="51" t="s">
        <v>576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0444E-F9BB-4C5A-8FB7-609B71BDFAB9}">
  <sheetPr codeName="Hoja19">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t="s">
        <v>515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358</v>
      </c>
      <c r="D18" s="76"/>
      <c r="E18" s="77"/>
      <c r="G18" s="78"/>
      <c r="H18" s="77"/>
      <c r="I18" s="77"/>
      <c r="J18" s="77"/>
      <c r="K18" s="77"/>
      <c r="L18" s="77"/>
    </row>
    <row r="19" spans="3:23" ht="9.9" customHeight="1" x14ac:dyDescent="0.3">
      <c r="C19" s="6"/>
      <c r="D19" s="6"/>
      <c r="E19" s="2" t="s">
        <v>357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359</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578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C73FB-17DC-42CD-9D59-1809F2ADE171}">
  <sheetPr codeName="Hoja20">
    <tabColor rgb="FFFF0000"/>
  </sheetPr>
  <dimension ref="A1:W40"/>
  <sheetViews>
    <sheetView topLeftCell="A26" zoomScaleNormal="100" workbookViewId="0">
      <selection activeCell="E61" sqref="E6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2500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571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575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572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573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574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B251E-E2D6-42DA-ACCE-460963C95DD7}">
  <sheetPr codeName="Hoja21">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43605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568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364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366</v>
      </c>
      <c r="D18" s="76"/>
      <c r="E18" s="77"/>
      <c r="G18" s="78" t="s">
        <v>365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02B59-F8ED-4720-8E2A-1464E172F9F4}">
  <sheetPr codeName="Hoja22">
    <tabColor rgb="FFFF0000"/>
  </sheetPr>
  <dimension ref="A1:W40"/>
  <sheetViews>
    <sheetView topLeftCell="A12" zoomScaleNormal="100" workbookViewId="0">
      <selection activeCell="N32" sqref="N3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f>2295+1836</f>
        <v>4131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568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364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366</v>
      </c>
      <c r="D18" s="76"/>
      <c r="E18" s="77"/>
      <c r="G18" s="78" t="s">
        <v>365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570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BB906-DCCF-4700-9BC1-708BBC8E4F88}">
  <sheetPr codeName="Hoja23">
    <tabColor rgb="FFFF0000"/>
  </sheetPr>
  <dimension ref="A1:W40"/>
  <sheetViews>
    <sheetView topLeftCell="A3"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640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10093.120000000001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561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562</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563</v>
      </c>
      <c r="D18" s="76"/>
      <c r="E18" s="77"/>
      <c r="G18" s="78" t="s">
        <v>565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566</v>
      </c>
      <c r="D22" s="65"/>
      <c r="E22" s="64"/>
      <c r="F22" s="6"/>
      <c r="G22" s="63" t="s">
        <v>564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567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ACAF5C99-3201-4554-A3FF-2525A161FFBE}"/>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B6F42-6F95-4A8D-A326-81BC9B087E95}">
  <sheetPr codeName="Hoja24">
    <tabColor rgb="FFFF0000"/>
  </sheetPr>
  <dimension ref="A1:W40"/>
  <sheetViews>
    <sheetView topLeftCell="A6"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639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45574</v>
      </c>
      <c r="D9" s="101"/>
      <c r="E9" s="101"/>
      <c r="F9" s="7"/>
      <c r="H9" s="102">
        <v>12188.12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534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51" t="s">
        <v>538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536</v>
      </c>
      <c r="D18" s="76"/>
      <c r="E18" s="77"/>
      <c r="G18" s="78" t="s">
        <v>537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535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0A679589-18F0-49B0-A7E9-7FD89E5B073D}"/>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5223-E1E8-4D2D-A3DC-92A99BAA37FC}">
  <sheetPr codeName="Hoja25">
    <tabColor rgb="FFFF0000"/>
  </sheetPr>
  <dimension ref="A1:W40"/>
  <sheetViews>
    <sheetView topLeftCell="A1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638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45574</v>
      </c>
      <c r="D9" s="101"/>
      <c r="E9" s="101"/>
      <c r="F9" s="7"/>
      <c r="H9" s="102">
        <v>24172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184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185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186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560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45574</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0A3D-8C30-49AC-8277-BB9436DE5C69}">
  <sheetPr codeName="Hoja26">
    <tabColor rgb="FFFF0000"/>
  </sheetPr>
  <dimension ref="A1:W40"/>
  <sheetViews>
    <sheetView topLeftCell="A1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637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45573</v>
      </c>
      <c r="D9" s="101"/>
      <c r="E9" s="101"/>
      <c r="F9" s="7"/>
      <c r="H9" s="102">
        <f>6398.33+5354.56+23920.36+1125.2+3828</f>
        <v>40626.449999999997</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558</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45573</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51" t="s">
        <v>559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1FB7-6C9D-42DB-BB90-CBA97E1A4FD0}">
  <sheetPr codeName="Hoja27">
    <tabColor rgb="FFFF0000"/>
  </sheetPr>
  <dimension ref="A1:W40"/>
  <sheetViews>
    <sheetView topLeftCell="A15" zoomScaleNormal="100" workbookViewId="0">
      <selection activeCell="S29" sqref="S2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636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45573</v>
      </c>
      <c r="D9" s="101"/>
      <c r="E9" s="101"/>
      <c r="F9" s="7"/>
      <c r="H9" s="102">
        <f>26013+2865.2</f>
        <v>28878.2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556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45573</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51" t="s">
        <v>557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1E777-5862-45E3-A0BD-1AEA614F1C9F}">
  <sheetPr codeName="Hoja28">
    <tabColor rgb="FFFF0000"/>
  </sheetPr>
  <dimension ref="A1:W40"/>
  <sheetViews>
    <sheetView zoomScaleNormal="100" workbookViewId="0">
      <selection activeCell="Q33" sqref="Q3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635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45573</v>
      </c>
      <c r="D9" s="101"/>
      <c r="E9" s="101"/>
      <c r="F9" s="7"/>
      <c r="H9" s="102">
        <v>7969.87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522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524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554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45" customHeight="1" x14ac:dyDescent="0.35">
      <c r="C34" s="122" t="s">
        <v>555</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A6157961-352D-4DCF-B375-DA7496F8A029}"/>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77AB0-0B71-46B4-8AE9-07499228D5FF}">
  <sheetPr codeName="Hoja29">
    <tabColor rgb="FFFF0000"/>
  </sheetPr>
  <dimension ref="A1:W40"/>
  <sheetViews>
    <sheetView topLeftCell="A13" zoomScaleNormal="100" workbookViewId="0">
      <selection activeCell="C22" sqref="C22:E2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634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45573</v>
      </c>
      <c r="D9" s="101"/>
      <c r="E9" s="101"/>
      <c r="F9" s="7"/>
      <c r="H9" s="102">
        <v>2731.05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548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549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550</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551</v>
      </c>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552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3BCF0-25D1-484E-8892-E10E841BD298}">
  <sheetPr codeName="Hoja30">
    <tabColor rgb="FFFF0000"/>
  </sheetPr>
  <dimension ref="A1:W40"/>
  <sheetViews>
    <sheetView topLeftCell="A1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633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45573</v>
      </c>
      <c r="D9" s="101"/>
      <c r="E9" s="101"/>
      <c r="F9" s="7"/>
      <c r="H9" s="102">
        <v>35264</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125" t="s">
        <v>413</v>
      </c>
      <c r="D18" s="125"/>
      <c r="E18" s="77"/>
      <c r="G18" s="78" t="s">
        <v>412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123"/>
      <c r="D22" s="123"/>
      <c r="E22" s="64"/>
      <c r="F22" s="32"/>
      <c r="G22" s="124"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553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45573</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3E7DFA06-31FF-4E45-9E43-E7E12A595B9C}"/>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4C6A7-3941-497B-8944-B535E5353C20}">
  <sheetPr codeName="Hoja31">
    <tabColor rgb="FFFF0000"/>
  </sheetPr>
  <dimension ref="A1:W40"/>
  <sheetViews>
    <sheetView topLeftCell="A6"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632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45573</v>
      </c>
      <c r="D9" s="101"/>
      <c r="E9" s="101"/>
      <c r="F9" s="7"/>
      <c r="H9" s="102">
        <v>3400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372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373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546</v>
      </c>
      <c r="D18" s="76"/>
      <c r="E18" s="77"/>
      <c r="G18" s="78" t="s">
        <v>376</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375</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547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C7E83A72-0A8A-48E6-A1B9-5A6AE1612D69}"/>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06276-0C99-47BC-B320-6C4824E412C3}">
  <sheetPr codeName="Hoja32">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631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45572</v>
      </c>
      <c r="D9" s="101"/>
      <c r="E9" s="101"/>
      <c r="F9" s="7"/>
      <c r="H9" s="102">
        <v>649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542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t="s">
        <v>543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2B05D-8CD1-46B6-B3EA-84D37CFF824E}">
  <sheetPr codeName="Hoja33">
    <tabColor rgb="FFFF0000"/>
  </sheetPr>
  <dimension ref="A1:W40"/>
  <sheetViews>
    <sheetView topLeftCell="A28" zoomScaleNormal="100" workbookViewId="0">
      <selection activeCell="P33" sqref="P3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630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45572</v>
      </c>
      <c r="D9" s="101"/>
      <c r="E9" s="101"/>
      <c r="F9" s="7"/>
      <c r="H9" s="102">
        <f>20000*1.16</f>
        <v>23200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544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545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539</v>
      </c>
      <c r="D18" s="76"/>
      <c r="E18" s="77"/>
      <c r="G18" s="78" t="s">
        <v>540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541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D4AA71B3-E9E4-4529-AC9E-D764186E05C8}"/>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CDAFB-9667-480E-8BC5-9867109425EE}">
  <sheetPr codeName="Hoja34">
    <tabColor rgb="FFFF0000"/>
  </sheetPr>
  <dimension ref="A1:W40"/>
  <sheetViews>
    <sheetView zoomScaleNormal="100" workbookViewId="0">
      <selection activeCell="U9" sqref="U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45572</v>
      </c>
      <c r="D9" s="101"/>
      <c r="E9" s="101"/>
      <c r="F9" s="7"/>
      <c r="H9" s="102">
        <v>12188.12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534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51" t="s">
        <v>538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536</v>
      </c>
      <c r="D18" s="76"/>
      <c r="E18" s="77"/>
      <c r="G18" s="78" t="s">
        <v>537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535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45572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FC67C215-A186-484B-9854-E751E6CC096D}"/>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8483E-B878-42CF-8BE1-19EA55820432}">
  <sheetPr codeName="Hoja35">
    <tabColor rgb="FFFF0000"/>
  </sheetPr>
  <dimension ref="A1:W40"/>
  <sheetViews>
    <sheetView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628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45568</v>
      </c>
      <c r="D9" s="101"/>
      <c r="E9" s="101"/>
      <c r="F9" s="7"/>
      <c r="H9" s="102">
        <v>5000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533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BEB25-C129-4415-BC90-7F9587FA3462}">
  <sheetPr codeName="Hoja36">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627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45568</v>
      </c>
      <c r="D9" s="101"/>
      <c r="E9" s="101"/>
      <c r="F9" s="7"/>
      <c r="H9" s="102">
        <v>430360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163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166</v>
      </c>
      <c r="D18" s="76"/>
      <c r="E18" s="77"/>
      <c r="G18" s="78" t="s">
        <v>379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167</v>
      </c>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532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531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8C68E28F-C5CB-4B94-8089-1C95923C219D}"/>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0FD45-6354-4F2B-8B16-44DB1D6B0DC4}">
  <sheetPr codeName="Hoja37">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45567</v>
      </c>
      <c r="D9" s="101"/>
      <c r="E9" s="101"/>
      <c r="F9" s="7"/>
      <c r="H9" s="102">
        <f>14210/2</f>
        <v>7105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163" t="s">
        <v>485</v>
      </c>
      <c r="D12" s="164"/>
      <c r="E12" s="164"/>
      <c r="F12" s="164"/>
      <c r="G12" s="164"/>
      <c r="H12" s="164"/>
      <c r="I12" s="164"/>
      <c r="J12" s="164"/>
      <c r="K12" s="164"/>
      <c r="L12" s="165"/>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486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487</v>
      </c>
      <c r="D18" s="76"/>
      <c r="E18" s="77"/>
      <c r="G18" s="78" t="s">
        <v>489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488</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529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51" t="s">
        <v>530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F12F7B33-48C4-404B-935B-99A753F9E6AC}"/>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08E0C-2C36-4A0F-A8C6-74099E6A2279}">
  <sheetPr codeName="Hoja38">
    <tabColor rgb="FFFF0000"/>
  </sheetPr>
  <dimension ref="A1:W40"/>
  <sheetViews>
    <sheetView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45567</v>
      </c>
      <c r="D9" s="101"/>
      <c r="E9" s="101"/>
      <c r="F9" s="7"/>
      <c r="H9" s="102">
        <f>2294.14+11415.09+7991.7+12203.68</f>
        <v>33904.61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522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524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527</v>
      </c>
      <c r="D18" s="76"/>
      <c r="E18" s="77"/>
      <c r="G18" s="78" t="s">
        <v>528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526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523</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45" customHeight="1" x14ac:dyDescent="0.35">
      <c r="C34" s="122" t="s">
        <v>525</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D9168416-0ED5-41AB-8270-535EE6D417BA}"/>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6D333-A3C7-4207-BB82-438411482B76}">
  <sheetPr codeName="Hoja39">
    <tabColor rgb="FFFF0000"/>
  </sheetPr>
  <dimension ref="A1:W40"/>
  <sheetViews>
    <sheetView topLeftCell="A12" zoomScaleNormal="100" workbookViewId="0">
      <selection activeCell="Q11" sqref="Q11"/>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45567</v>
      </c>
      <c r="D9" s="101"/>
      <c r="E9" s="101"/>
      <c r="F9" s="7"/>
      <c r="H9" s="102">
        <v>9343.77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517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518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521</v>
      </c>
      <c r="D18" s="76"/>
      <c r="E18" s="77"/>
      <c r="G18" s="78" t="s">
        <v>520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296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519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99B1E31F-62F2-440A-9600-3E0983C7B2E4}"/>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BBCF-D44F-4024-878F-F9C7764D4811}">
  <sheetPr codeName="Hoja40">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45566</v>
      </c>
      <c r="D9" s="101"/>
      <c r="E9" s="101"/>
      <c r="F9" s="7"/>
      <c r="H9" s="102" t="s">
        <v>515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358</v>
      </c>
      <c r="D18" s="76"/>
      <c r="E18" s="77"/>
      <c r="G18" s="78"/>
      <c r="H18" s="77"/>
      <c r="I18" s="77"/>
      <c r="J18" s="77"/>
      <c r="K18" s="77"/>
      <c r="L18" s="77"/>
    </row>
    <row r="19" spans="3:23" ht="9.9" customHeight="1" x14ac:dyDescent="0.3">
      <c r="C19" s="6"/>
      <c r="D19" s="6"/>
      <c r="E19" s="2" t="s">
        <v>357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359</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516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B217D-A264-4B6F-BDA3-E55824A1DA87}">
  <sheetPr codeName="Hoja41">
    <tabColor rgb="FFFF0000"/>
  </sheetPr>
  <dimension ref="A1:W40"/>
  <sheetViews>
    <sheetView topLeftCell="A15" zoomScaleNormal="100" workbookViewId="0">
      <selection activeCell="O18" sqref="O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45566</v>
      </c>
      <c r="D9" s="101"/>
      <c r="E9" s="101"/>
      <c r="F9" s="7"/>
      <c r="H9" s="102">
        <f>103883.5+88898.43</f>
        <v>192781.93</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509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511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512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514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513</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04B6-3C6A-4777-80B9-6D1C0AB27EA6}">
  <sheetPr codeName="Hoja42">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45565</v>
      </c>
      <c r="D9" s="101"/>
      <c r="E9" s="101"/>
      <c r="F9" s="7"/>
      <c r="H9" s="102">
        <v>27800.11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504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505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506</v>
      </c>
      <c r="D18" s="76"/>
      <c r="E18" s="77"/>
      <c r="G18" s="78" t="s">
        <v>507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508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1141F-E0A3-44B2-BD65-2BE50B901430}">
  <sheetPr codeName="Hoja43">
    <tabColor rgb="FFFF0000"/>
  </sheetPr>
  <dimension ref="A1:W40"/>
  <sheetViews>
    <sheetView topLeftCell="A10"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620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45562</v>
      </c>
      <c r="D9" s="101"/>
      <c r="E9" s="101"/>
      <c r="F9" s="7"/>
      <c r="H9" s="102">
        <v>10678.59</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134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136</v>
      </c>
      <c r="D18" s="76"/>
      <c r="E18" s="77"/>
      <c r="G18" s="78" t="s">
        <v>138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137</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503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7DA80-F6E6-434D-80DC-ADEA1A652704}">
  <sheetPr codeName="Hoja44">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619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45562</v>
      </c>
      <c r="D9" s="101"/>
      <c r="E9" s="101"/>
      <c r="F9" s="7"/>
      <c r="H9" s="102">
        <v>9341.36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497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498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500</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499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501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5A6F1-D8BC-4000-A49C-479218984E86}">
  <sheetPr codeName="Hoja45">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618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45552</v>
      </c>
      <c r="D9" s="101"/>
      <c r="E9" s="101"/>
      <c r="F9" s="7"/>
      <c r="H9" s="102">
        <f>1718*2</f>
        <v>3436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217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220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495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22" t="s">
        <v>494</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109" t="s">
        <v>37</v>
      </c>
      <c r="D37" s="110"/>
      <c r="E37" s="110"/>
      <c r="F37" s="111"/>
      <c r="H37" s="54" t="s">
        <v>38</v>
      </c>
      <c r="I37" s="55"/>
      <c r="J37" s="55"/>
      <c r="K37" s="55"/>
      <c r="L37" s="55"/>
      <c r="R37" s="15"/>
      <c r="S37" s="15"/>
      <c r="T37" s="15"/>
      <c r="U37" s="15"/>
    </row>
    <row r="38" spans="2:21" ht="42" customHeight="1" x14ac:dyDescent="0.3">
      <c r="C38" s="112"/>
      <c r="D38" s="113"/>
      <c r="E38" s="113"/>
      <c r="F38" s="114"/>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0B08943D-95C0-4FF3-BDCC-3341C184C5D3}"/>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6A188-D642-4E99-A659-F00BB627F902}">
  <sheetPr codeName="Hoja46">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617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45561</v>
      </c>
      <c r="D9" s="101"/>
      <c r="E9" s="101"/>
      <c r="F9" s="7"/>
      <c r="H9" s="102">
        <v>5000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493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0BD4-1C85-435C-A576-FCC3B01EAB8E}">
  <sheetPr codeName="Hoja47">
    <tabColor rgb="FFFF0000"/>
  </sheetPr>
  <dimension ref="A1:W40"/>
  <sheetViews>
    <sheetView topLeftCell="A6"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616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45561</v>
      </c>
      <c r="D9" s="101"/>
      <c r="E9" s="101"/>
      <c r="F9" s="7"/>
      <c r="H9" s="102">
        <f>4133.62*1.16</f>
        <v>4794.9991999999993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492</v>
      </c>
      <c r="D25" s="58"/>
      <c r="E25" s="58"/>
      <c r="F25" s="58"/>
      <c r="G25" s="58"/>
      <c r="H25" s="58"/>
      <c r="I25" s="58"/>
      <c r="J25" s="58"/>
      <c r="K25" s="58"/>
      <c r="L25" s="58"/>
      <c r="Q25" s="2">
        <v>6250</v>
      </c>
      <c r="S25" s="57"/>
      <c r="T25" s="57"/>
      <c r="U25" s="57"/>
      <c r="V25" s="57"/>
      <c r="W25" s="57"/>
    </row>
    <row r="26" spans="3:23" ht="22.5" customHeight="1" x14ac:dyDescent="0.3">
      <c r="C26" s="58"/>
      <c r="D26" s="58"/>
      <c r="E26" s="58"/>
      <c r="F26" s="58"/>
      <c r="G26" s="58"/>
      <c r="H26" s="58"/>
      <c r="I26" s="58"/>
      <c r="J26" s="58"/>
      <c r="K26" s="58"/>
      <c r="L26" s="58"/>
      <c r="O26" s="2">
        <v>78.14</v>
      </c>
      <c r="Q26" s="2">
        <f>Q25*0.16</f>
        <v>1000</v>
      </c>
      <c r="S26" s="57"/>
      <c r="T26" s="57"/>
      <c r="U26" s="57"/>
      <c r="V26" s="57"/>
      <c r="W26" s="57"/>
    </row>
    <row r="27" spans="3:23" ht="23" customHeight="1" x14ac:dyDescent="0.3">
      <c r="C27" s="6"/>
      <c r="D27" s="6"/>
      <c r="E27" s="6"/>
      <c r="F27" s="6"/>
      <c r="G27" s="6"/>
      <c r="H27" s="6"/>
      <c r="I27" s="6"/>
      <c r="J27" s="6"/>
      <c r="K27" s="6"/>
      <c r="L27" s="6"/>
      <c r="Q27" s="2">
        <v>78.14</v>
      </c>
      <c r="S27" s="57"/>
      <c r="T27" s="57"/>
      <c r="U27" s="57"/>
      <c r="V27" s="57"/>
      <c r="W27" s="57"/>
    </row>
    <row r="28" spans="3:23" ht="20.149999999999999" customHeight="1" x14ac:dyDescent="0.3">
      <c r="C28" s="53" t="s">
        <v>28</v>
      </c>
      <c r="D28" s="53"/>
      <c r="E28" s="59"/>
      <c r="G28" s="53" t="s">
        <v>29</v>
      </c>
      <c r="H28" s="59"/>
      <c r="I28" s="59"/>
      <c r="J28" s="59"/>
      <c r="K28" s="59"/>
      <c r="L28" s="59"/>
      <c r="Q28" s="35">
        <f>Q25+Q26-Q27</f>
        <v>7171.86</v>
      </c>
      <c r="S28" s="57"/>
      <c r="T28" s="57"/>
      <c r="U28" s="57"/>
      <c r="V28" s="57"/>
      <c r="W28" s="57"/>
    </row>
    <row r="29" spans="3:23" ht="24.9" customHeight="1" x14ac:dyDescent="0.3">
      <c r="C29" s="62">
        <f>C9</f>
        <v>45561</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21" customHeight="1" x14ac:dyDescent="0.35">
      <c r="C31" s="6"/>
      <c r="D31" s="6"/>
      <c r="E31" s="6"/>
      <c r="F31" s="6"/>
      <c r="H31" s="6"/>
      <c r="I31" s="6"/>
      <c r="J31" s="6"/>
      <c r="K31" s="6"/>
      <c r="L31" s="6"/>
      <c r="Q31" s="35">
        <f>3671.99+1434.37+2065.5</f>
        <v>7171.86</v>
      </c>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2" orientation="portrait" horizontalDpi="360" verticalDpi="360" r:id="rId1"/>
  <headerFooter alignWithMargins="0"/>
  <drawing r:id="rId2"/>
  <legacyDrawing r:id="rId3"/>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9DE18-08ED-4DE9-964B-7BE6ED4222E0}">
  <sheetPr codeName="Hoja4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615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45561</v>
      </c>
      <c r="D9" s="101"/>
      <c r="E9" s="101"/>
      <c r="F9" s="7"/>
      <c r="H9" s="102">
        <f>14210/2</f>
        <v>7105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163" t="s">
        <v>485</v>
      </c>
      <c r="D12" s="164"/>
      <c r="E12" s="164"/>
      <c r="F12" s="164"/>
      <c r="G12" s="164"/>
      <c r="H12" s="164"/>
      <c r="I12" s="164"/>
      <c r="J12" s="164"/>
      <c r="K12" s="164"/>
      <c r="L12" s="165"/>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486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487</v>
      </c>
      <c r="D18" s="76"/>
      <c r="E18" s="77"/>
      <c r="G18" s="78" t="s">
        <v>489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488</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490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45561</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2A034536-076C-41D9-90EE-5BF4FAB3BD08}"/>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DA309-DEE7-4F51-8C9A-751EF546DAEE}">
  <sheetPr codeName="Hoja49">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614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45561</v>
      </c>
      <c r="D9" s="101"/>
      <c r="E9" s="101"/>
      <c r="F9" s="7"/>
      <c r="H9" s="102">
        <f>1972+2354.8</f>
        <v>4326.8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484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45561</v>
      </c>
      <c r="D29" s="62"/>
      <c r="E29" s="63"/>
      <c r="F29" s="6"/>
      <c r="G29" s="62">
        <v>45562</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51" t="s">
        <v>491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5271E-58AE-4EE5-A4F8-291F1B586A0C}">
  <sheetPr codeName="Hoja50">
    <tabColor rgb="FFFF0000"/>
  </sheetPr>
  <dimension ref="A1:W52"/>
  <sheetViews>
    <sheetView topLeftCell="A17" zoomScaleNormal="100" workbookViewId="0">
      <selection activeCell="S3" sqref="S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613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45560</v>
      </c>
      <c r="D9" s="101"/>
      <c r="E9" s="101"/>
      <c r="F9" s="7"/>
      <c r="H9" s="102">
        <f>227913.72+30537+135140</f>
        <v>393590.72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74" t="s">
        <v>157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158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160</v>
      </c>
      <c r="D18" s="76"/>
      <c r="E18" s="77"/>
      <c r="G18" s="78" t="s">
        <v>159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496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483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4" spans="2:21" x14ac:dyDescent="0.3">
      <c r="C44" s="2">
        <v>5847</v>
      </c>
      <c r="D44" s="34">
        <v>30537</v>
      </c>
    </row>
    <row r="45" spans="2:21" x14ac:dyDescent="0.3">
      <c r="C45" s="2">
        <v>5848</v>
      </c>
      <c r="D45" s="34">
        <v>37985.620000000003</v>
      </c>
    </row>
    <row r="46" spans="2:21" x14ac:dyDescent="0.3">
      <c r="C46" s="2">
        <v>5849</v>
      </c>
      <c r="D46" s="34">
        <v>37985.620000000003</v>
      </c>
    </row>
    <row r="47" spans="2:21" x14ac:dyDescent="0.3">
      <c r="C47" s="2">
        <v>5850</v>
      </c>
      <c r="D47" s="34">
        <v>37985.620000000003</v>
      </c>
    </row>
    <row r="48" spans="2:21" x14ac:dyDescent="0.3">
      <c r="C48" s="2">
        <v>5851</v>
      </c>
      <c r="D48" s="34">
        <v>37985.620000000003</v>
      </c>
    </row>
    <row r="49" spans="3:4" x14ac:dyDescent="0.3">
      <c r="C49" s="2">
        <v>5852</v>
      </c>
      <c r="D49" s="34">
        <v>37985.620000000003</v>
      </c>
    </row>
    <row r="50" spans="3:4" x14ac:dyDescent="0.3">
      <c r="C50" s="2">
        <v>5853</v>
      </c>
      <c r="D50" s="34">
        <v>37985.620000000003</v>
      </c>
    </row>
    <row r="51" spans="3:4" x14ac:dyDescent="0.3">
      <c r="C51" s="2">
        <v>5854</v>
      </c>
      <c r="D51" s="34">
        <v>135140</v>
      </c>
    </row>
    <row r="52" spans="3:4" x14ac:dyDescent="0.3">
      <c r="D52" s="33">
        <f>SUM(D44:D51)</f>
        <v>393590.72</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CC58C-66F7-48A2-9D04-183170536358}">
  <sheetPr codeName="Hoja51">
    <tabColor rgb="FFFF0000"/>
  </sheetPr>
  <dimension ref="A1:W40"/>
  <sheetViews>
    <sheetView topLeftCell="C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612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45560</v>
      </c>
      <c r="D9" s="101"/>
      <c r="E9" s="101"/>
      <c r="F9" s="7"/>
      <c r="H9" s="102">
        <v>14997.99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482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319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05C23-5837-41FE-A120-D7539781FDBD}">
  <sheetPr codeName="Hoja52">
    <tabColor rgb="FFFF0000"/>
  </sheetPr>
  <dimension ref="A1:W40"/>
  <sheetViews>
    <sheetView topLeftCell="A25" zoomScaleNormal="100" workbookViewId="0">
      <selection activeCell="N8" sqref="N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t="s">
        <v>477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45554</v>
      </c>
      <c r="D9" s="101"/>
      <c r="E9" s="101"/>
      <c r="F9" s="7"/>
      <c r="H9" s="102">
        <v>46724.99</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479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480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481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478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D311F-7435-458B-A989-10C66AFCB1C0}">
  <sheetPr codeName="Hoja53">
    <tabColor rgb="FFFF0000"/>
  </sheetPr>
  <dimension ref="A1:W40"/>
  <sheetViews>
    <sheetView topLeftCell="A4" zoomScale="90" zoomScaleNormal="9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611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45560</v>
      </c>
      <c r="D9" s="101"/>
      <c r="E9" s="101"/>
      <c r="F9" s="7"/>
      <c r="H9" s="102">
        <v>50184.5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275</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276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277</v>
      </c>
      <c r="D18" s="76"/>
      <c r="E18" s="77"/>
      <c r="G18" s="78" t="s">
        <v>278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c r="P22" s="20"/>
    </row>
    <row r="23" spans="3:23" ht="9.9" customHeight="1" x14ac:dyDescent="0.3">
      <c r="C23" s="6"/>
      <c r="D23" s="6"/>
      <c r="E23" s="6"/>
      <c r="F23" s="6"/>
      <c r="G23" s="6"/>
      <c r="H23" s="6"/>
      <c r="I23" s="6"/>
      <c r="J23" s="6"/>
      <c r="K23" s="6"/>
      <c r="L23" s="6"/>
      <c r="P23" s="20"/>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476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v>45556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v>2534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3B81-83C8-439A-935F-0D7C8A16D6F0}">
  <sheetPr codeName="Hoja54">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610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45560</v>
      </c>
      <c r="D9" s="101"/>
      <c r="E9" s="101"/>
      <c r="F9" s="7"/>
      <c r="H9" s="102">
        <v>60320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475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4577D-275E-4F44-8872-73A82A9BA0CE}">
  <sheetPr codeName="Hoja55">
    <tabColor rgb="FFFF0000"/>
  </sheetPr>
  <dimension ref="A1:W40"/>
  <sheetViews>
    <sheetView topLeftCell="A24"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45560</v>
      </c>
      <c r="D9" s="101"/>
      <c r="E9" s="101"/>
      <c r="F9" s="7"/>
      <c r="H9" s="102">
        <v>7229.12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59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60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61</v>
      </c>
      <c r="D18" s="76"/>
      <c r="E18" s="77"/>
      <c r="G18" s="78" t="s">
        <v>62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473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v>45569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474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E3C2-724D-407C-8F1C-C10F7E3FFD8B}">
  <sheetPr codeName="Hoja56">
    <tabColor rgb="FFFF0000"/>
  </sheetPr>
  <dimension ref="A1:W44"/>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608</v>
      </c>
      <c r="K6" s="100"/>
      <c r="L6" s="100"/>
    </row>
    <row r="7" spans="1:14" ht="16.5" customHeight="1" x14ac:dyDescent="0.35">
      <c r="I7" s="5"/>
    </row>
    <row r="8" spans="1:14" ht="20.149999999999999" customHeight="1" x14ac:dyDescent="0.3">
      <c r="C8" s="53" t="s">
        <v>9</v>
      </c>
      <c r="D8" s="53"/>
      <c r="E8" s="59"/>
      <c r="H8" s="53" t="s">
        <v>10</v>
      </c>
      <c r="I8" s="59"/>
      <c r="J8" s="59"/>
      <c r="K8" s="59"/>
      <c r="L8" s="59"/>
      <c r="N8" s="20">
        <v>45538</v>
      </c>
    </row>
    <row r="9" spans="1:14" ht="23.15" customHeight="1" x14ac:dyDescent="0.3">
      <c r="C9" s="101">
        <v>45560</v>
      </c>
      <c r="D9" s="101"/>
      <c r="E9" s="101"/>
      <c r="F9" s="7"/>
      <c r="H9" s="102">
        <v>3440.98</v>
      </c>
      <c r="I9" s="102"/>
      <c r="J9" s="102"/>
      <c r="K9" s="102"/>
      <c r="L9" s="102"/>
      <c r="N9" s="20">
        <f>N8+15</f>
        <v>45553</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472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v>45555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471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2C31-DEBD-4B3A-98C9-AD26221C968D}">
  <sheetPr codeName="Hoja57">
    <tabColor rgb="FFFF0000"/>
  </sheetPr>
  <dimension ref="A1:W40"/>
  <sheetViews>
    <sheetView topLeftCell="A15" zoomScaleNormal="100" workbookViewId="0">
      <selection activeCell="Q13" sqref="Q13"/>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607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45560</v>
      </c>
      <c r="D9" s="101"/>
      <c r="E9" s="101"/>
      <c r="F9" s="7"/>
      <c r="H9" s="102">
        <v>76012.600000000006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470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259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DBE62-583D-4037-B3EE-79316500A7C9}">
  <sheetPr codeName="Hoja58">
    <tabColor rgb="FFFF0000"/>
  </sheetPr>
  <dimension ref="A1:W40"/>
  <sheetViews>
    <sheetView topLeftCell="A18" zoomScaleNormal="100" workbookViewId="0">
      <selection activeCell="O16" sqref="O1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45560</v>
      </c>
      <c r="D9" s="101"/>
      <c r="E9" s="101"/>
      <c r="F9" s="7"/>
      <c r="H9" s="102" t="s">
        <v>468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464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465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466</v>
      </c>
      <c r="D18" s="76"/>
      <c r="E18" s="77"/>
      <c r="G18" s="78" t="s">
        <v>467</v>
      </c>
      <c r="H18" s="77"/>
      <c r="I18" s="77"/>
      <c r="J18" s="77"/>
      <c r="K18" s="77"/>
      <c r="L18" s="77"/>
    </row>
    <row r="19" spans="3:23" ht="11" customHeight="1" x14ac:dyDescent="0.3">
      <c r="C19" s="6"/>
      <c r="D19" s="6"/>
      <c r="E19" s="2" t="s">
        <v>502</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v>1292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786A3-8203-49C1-8910-D0ACA03D3C6E}">
  <sheetPr codeName="Hoja59">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45560</v>
      </c>
      <c r="D9" s="101"/>
      <c r="E9" s="101"/>
      <c r="F9" s="7"/>
      <c r="H9" s="102">
        <f>12180+17753.28+2112</f>
        <v>32045.279999999999</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458</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459</v>
      </c>
      <c r="D18" s="76"/>
      <c r="E18" s="77"/>
      <c r="G18" s="78" t="s">
        <v>460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256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26" t="s">
        <v>461</v>
      </c>
      <c r="D25" s="126"/>
      <c r="E25" s="126"/>
      <c r="F25" s="126"/>
      <c r="G25" s="126"/>
      <c r="H25" s="126"/>
      <c r="I25" s="126"/>
      <c r="J25" s="126"/>
      <c r="K25" s="126"/>
      <c r="L25" s="126"/>
      <c r="S25" s="57"/>
      <c r="T25" s="57"/>
      <c r="U25" s="57"/>
      <c r="V25" s="57"/>
      <c r="W25" s="57"/>
    </row>
    <row r="26" spans="3:23" ht="20" customHeight="1" x14ac:dyDescent="0.3">
      <c r="C26" s="126"/>
      <c r="D26" s="126"/>
      <c r="E26" s="126"/>
      <c r="F26" s="126"/>
      <c r="G26" s="126"/>
      <c r="H26" s="126"/>
      <c r="I26" s="126"/>
      <c r="J26" s="126"/>
      <c r="K26" s="126"/>
      <c r="L26" s="12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v>45565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463</v>
      </c>
      <c r="I33" s="50"/>
      <c r="J33" s="50"/>
      <c r="K33" s="50"/>
      <c r="L33" s="50"/>
      <c r="R33" s="15"/>
      <c r="S33" s="16"/>
      <c r="T33" s="15"/>
      <c r="U33" s="15"/>
    </row>
    <row r="34" spans="2:21" ht="24.9" customHeight="1" x14ac:dyDescent="0.35">
      <c r="C34" s="51" t="s">
        <v>462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EAAE2-6392-4952-9937-93730E4B9F4A}">
  <sheetPr codeName="Hoja60">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t="s">
        <v>451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45552</v>
      </c>
      <c r="D9" s="101"/>
      <c r="E9" s="101"/>
      <c r="F9" s="7"/>
      <c r="H9" s="102">
        <v>15189.87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454</v>
      </c>
      <c r="D18" s="76"/>
      <c r="E18" s="77"/>
      <c r="G18" s="78" t="s">
        <v>455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456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5D51-4539-43B9-9BA7-354E6DD5A0A9}">
  <sheetPr codeName="Hoja61">
    <tabColor rgb="FFFF0000"/>
  </sheetPr>
  <dimension ref="A1:W40"/>
  <sheetViews>
    <sheetView topLeftCell="A4"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604</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45560</v>
      </c>
      <c r="D9" s="101"/>
      <c r="E9" s="101"/>
      <c r="F9" s="7"/>
      <c r="H9" s="102">
        <v>80917.7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446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447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448</v>
      </c>
      <c r="D18" s="76"/>
      <c r="E18" s="77"/>
      <c r="G18" s="78" t="s">
        <v>449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450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5EB73-7D9D-48F3-8551-DB60E94E65F6}">
  <sheetPr codeName="Hoja62">
    <tabColor rgb="FFFF0000"/>
  </sheetPr>
  <dimension ref="A1:W40"/>
  <sheetViews>
    <sheetView topLeftCell="A15" zoomScaleNormal="100" workbookViewId="0">
      <selection activeCell="R14" sqref="R14"/>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45560</v>
      </c>
      <c r="D9" s="101"/>
      <c r="E9" s="101"/>
      <c r="F9" s="7"/>
      <c r="H9" s="102">
        <f>34800*2</f>
        <v>69600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443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439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440</v>
      </c>
      <c r="D18" s="76"/>
      <c r="E18" s="77"/>
      <c r="G18" s="78" t="s">
        <v>441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442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444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445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4E881-A518-4C61-A9C1-C124C18FE30C}">
  <sheetPr codeName="Hoja63">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45560</v>
      </c>
      <c r="D9" s="101"/>
      <c r="E9" s="101"/>
      <c r="F9" s="7"/>
      <c r="H9" s="102">
        <v>940.95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363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364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366</v>
      </c>
      <c r="D18" s="76"/>
      <c r="E18" s="77"/>
      <c r="G18" s="78" t="s">
        <v>365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437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45560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438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94F84-9FF3-4D47-B06E-BBCBDE95B73A}">
  <sheetPr codeName="Hoja64">
    <tabColor rgb="FFFF0000"/>
  </sheetPr>
  <dimension ref="A1:W40"/>
  <sheetViews>
    <sheetView topLeftCell="C1"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601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45559</v>
      </c>
      <c r="D9" s="101"/>
      <c r="E9" s="101"/>
      <c r="F9" s="7"/>
      <c r="H9" s="102">
        <f>6908.28+4773.92+2888.69</f>
        <v>14570.890000000001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44</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66" t="s">
        <v>47</v>
      </c>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435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45559</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436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509CC-F342-4518-86A2-934E4163E7AC}">
  <sheetPr codeName="Hoja65">
    <tabColor rgb="FFFF0000"/>
  </sheetPr>
  <dimension ref="A1:W40"/>
  <sheetViews>
    <sheetView topLeftCell="A30" zoomScaleNormal="100" workbookViewId="0">
      <selection activeCell="O28" sqref="O2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4" width="9.08984375" style="2"/>
    <col min="15" max="15" width="9.90625" style="2" bestFit="1" customWidth="1"/>
    <col min="16"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600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45558</v>
      </c>
      <c r="D9" s="101"/>
      <c r="E9" s="101"/>
      <c r="F9" s="7"/>
      <c r="H9" s="102">
        <v>22958.720000000001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427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167" t="s">
        <v>430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428</v>
      </c>
      <c r="D18" s="76"/>
      <c r="E18" s="77"/>
      <c r="G18" s="78" t="s">
        <v>431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429</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433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O27" s="29">
        <v>18550.72</v>
      </c>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8A4D5DDE-98CF-4BDC-855F-C2311DFBC6A7}"/>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9C8C3-C82C-4E8D-B5EC-79E347510851}">
  <sheetPr codeName="Hoja66">
    <tabColor rgb="FFFF0000"/>
  </sheetPr>
  <dimension ref="A1:W40"/>
  <sheetViews>
    <sheetView topLeftCell="A7" zoomScaleNormal="100" workbookViewId="0">
      <selection activeCell="G15" sqref="G15:L1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599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45558</v>
      </c>
      <c r="D9" s="101"/>
      <c r="E9" s="101"/>
      <c r="F9" s="7"/>
      <c r="H9" s="102">
        <v>1702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420</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421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422</v>
      </c>
      <c r="D18" s="76"/>
      <c r="E18" s="77"/>
      <c r="G18" s="78" t="s">
        <v>423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424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425</v>
      </c>
      <c r="I33" s="50"/>
      <c r="J33" s="50"/>
      <c r="K33" s="50"/>
      <c r="L33" s="50"/>
      <c r="R33" s="15"/>
      <c r="S33" s="16"/>
      <c r="T33" s="15"/>
      <c r="U33" s="15"/>
    </row>
    <row r="34" spans="2:21" ht="24.9" customHeight="1" x14ac:dyDescent="0.35">
      <c r="C34" s="107" t="s">
        <v>426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4C802-56E2-4079-B58A-CA0902E8125D}">
  <sheetPr codeName="Hoja67">
    <tabColor rgb="FFFF0000"/>
  </sheetPr>
  <dimension ref="A1:W40"/>
  <sheetViews>
    <sheetView zoomScaleNormal="100" workbookViewId="0">
      <selection activeCell="J6" sqref="J6:L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7.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598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45558</v>
      </c>
      <c r="D9" s="101"/>
      <c r="E9" s="101"/>
      <c r="F9" s="7"/>
      <c r="H9" s="102">
        <f>76560/2</f>
        <v>38280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416</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417</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419</v>
      </c>
      <c r="D18" s="76"/>
      <c r="E18" s="77"/>
      <c r="G18" s="78" t="s">
        <v>418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141133462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432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8080D-85A5-433F-BEC0-30CD28675012}">
  <sheetPr codeName="Hoja68">
    <tabColor rgb="FFFF0000"/>
  </sheetPr>
  <dimension ref="A1:W40"/>
  <sheetViews>
    <sheetView topLeftCell="A1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597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45558</v>
      </c>
      <c r="D9" s="101"/>
      <c r="E9" s="101"/>
      <c r="F9" s="7"/>
      <c r="H9" s="102">
        <f>1298+649+479</f>
        <v>2426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147</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414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4576B-D4D3-4C5E-A481-D71960572A3E}">
  <sheetPr codeName="Hoja69">
    <tabColor rgb="FFFF0000"/>
  </sheetPr>
  <dimension ref="A1:W40"/>
  <sheetViews>
    <sheetView topLeftCell="A1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596</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45558</v>
      </c>
      <c r="D9" s="101"/>
      <c r="E9" s="101"/>
      <c r="F9" s="7"/>
      <c r="H9" s="102">
        <f>6021+4200+2341+5815+3901+2543</f>
        <v>24821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184</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185</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186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51" t="s">
        <v>434</v>
      </c>
      <c r="D25" s="152"/>
      <c r="E25" s="152"/>
      <c r="F25" s="152"/>
      <c r="G25" s="152"/>
      <c r="H25" s="152"/>
      <c r="I25" s="152"/>
      <c r="J25" s="152"/>
      <c r="K25" s="152"/>
      <c r="L25" s="153"/>
      <c r="S25" s="57"/>
      <c r="T25" s="57"/>
      <c r="U25" s="57"/>
      <c r="V25" s="57"/>
      <c r="W25" s="57"/>
    </row>
    <row r="26" spans="3:23" ht="20" customHeight="1" x14ac:dyDescent="0.3">
      <c r="C26" s="154"/>
      <c r="D26" s="155"/>
      <c r="E26" s="155"/>
      <c r="F26" s="155"/>
      <c r="G26" s="155"/>
      <c r="H26" s="155"/>
      <c r="I26" s="155"/>
      <c r="J26" s="155"/>
      <c r="K26" s="155"/>
      <c r="L26" s="156"/>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45558</v>
      </c>
      <c r="D29" s="62"/>
      <c r="E29" s="63"/>
      <c r="F29" s="6"/>
      <c r="G29" s="62">
        <v>45565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68" t="s">
        <v>415</v>
      </c>
      <c r="D34" s="169"/>
      <c r="E34" s="169"/>
      <c r="F34" s="170"/>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131E3-58DE-4121-8C89-85D829EBF53A}">
  <sheetPr codeName="Hoja70">
    <tabColor rgb="FFFF0000"/>
  </sheetPr>
  <dimension ref="A1:W40"/>
  <sheetViews>
    <sheetView topLeftCell="A10"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595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45553</v>
      </c>
      <c r="D9" s="101"/>
      <c r="E9" s="101"/>
      <c r="F9" s="7"/>
      <c r="H9" s="102">
        <v>4408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125" t="s">
        <v>413</v>
      </c>
      <c r="D18" s="125"/>
      <c r="E18" s="77"/>
      <c r="G18" s="78" t="s">
        <v>412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123"/>
      <c r="D22" s="123"/>
      <c r="E22" s="64"/>
      <c r="F22" s="32"/>
      <c r="G22" s="124"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410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45553</v>
      </c>
      <c r="D29" s="62"/>
      <c r="E29" s="63"/>
      <c r="F29" s="6"/>
      <c r="G29" s="62">
        <v>45553</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411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9B678F05-B292-4188-80D2-C29C6E960361}"/>
  </hyperlinks>
  <printOptions horizontalCentered="1"/>
  <pageMargins left="0.25" right="0.25" top="0.75" bottom="0.75" header="0.3" footer="0.3"/>
  <pageSetup paperSize="9" scale="91" orientation="portrait" horizontalDpi="360" verticalDpi="360" r:id="rId2"/>
  <headerFooter alignWithMargins="0"/>
  <drawing r:id="rId3"/>
  <legacyDrawing r:id="rId4"/>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8D412-A208-4605-8358-27A048082670}">
  <sheetPr codeName="Hoja71">
    <tabColor rgb="FFFF0000"/>
  </sheetPr>
  <dimension ref="A1:W44"/>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594</v>
      </c>
      <c r="K6" s="100"/>
      <c r="L6" s="100"/>
    </row>
    <row r="7" spans="1:14" ht="16.5" customHeight="1" x14ac:dyDescent="0.35">
      <c r="I7" s="5"/>
    </row>
    <row r="8" spans="1:14" ht="20.149999999999999" customHeight="1" x14ac:dyDescent="0.3">
      <c r="C8" s="53" t="s">
        <v>9</v>
      </c>
      <c r="D8" s="53"/>
      <c r="E8" s="59"/>
      <c r="H8" s="53" t="s">
        <v>10</v>
      </c>
      <c r="I8" s="59"/>
      <c r="J8" s="59"/>
      <c r="K8" s="59"/>
      <c r="L8" s="59"/>
      <c r="N8" s="20">
        <v>45514</v>
      </c>
    </row>
    <row r="9" spans="1:14" ht="23.15" customHeight="1" x14ac:dyDescent="0.3">
      <c r="C9" s="101">
        <v>45552</v>
      </c>
      <c r="D9" s="101"/>
      <c r="E9" s="101"/>
      <c r="F9" s="7"/>
      <c r="H9" s="102">
        <v>6148</v>
      </c>
      <c r="I9" s="102"/>
      <c r="J9" s="102"/>
      <c r="K9" s="102"/>
      <c r="L9" s="102"/>
      <c r="N9" s="20">
        <f>N8+15</f>
        <v>45529</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407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v>45550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203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50094-61FF-4219-8E49-162DAFEA3A05}">
  <sheetPr codeName="Hoja72">
    <tabColor rgb="FFFF0000"/>
  </sheetPr>
  <dimension ref="A1:W40"/>
  <sheetViews>
    <sheetView topLeftCell="A6"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593</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45552</v>
      </c>
      <c r="D9" s="101"/>
      <c r="E9" s="101"/>
      <c r="F9" s="7"/>
      <c r="H9" s="102">
        <v>522000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401</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406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404</v>
      </c>
      <c r="D18" s="76"/>
      <c r="E18" s="77"/>
      <c r="G18" s="78" t="s">
        <v>405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402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107" t="s">
        <v>403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ECBC-0E6F-4EA3-8F63-6A96F05FF87D}">
  <sheetPr codeName="Hoja73">
    <tabColor rgb="FFFF0000"/>
  </sheetPr>
  <dimension ref="A1:W40"/>
  <sheetViews>
    <sheetView topLeftCell="A1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592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45552</v>
      </c>
      <c r="D9" s="101"/>
      <c r="E9" s="101"/>
      <c r="F9" s="7"/>
      <c r="H9" s="102">
        <f>5329.04+445.44</f>
        <v>5774.48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399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v>45546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51" t="s">
        <v>400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5D8A-06E2-4862-85C5-CB04F978AC41}">
  <sheetPr codeName="Hoja74">
    <tabColor rgb="FFFF0000"/>
  </sheetPr>
  <dimension ref="A1:W40"/>
  <sheetViews>
    <sheetView topLeftCell="A8" zoomScaleNormal="100" workbookViewId="0">
      <selection activeCell="N17" sqref="G16:N1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591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45552</v>
      </c>
      <c r="D9" s="101"/>
      <c r="E9" s="101"/>
      <c r="F9" s="7"/>
      <c r="H9" s="102">
        <f>1718*4</f>
        <v>6872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217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220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397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22" t="s">
        <v>398</v>
      </c>
      <c r="D34" s="122"/>
      <c r="E34" s="121"/>
      <c r="F34" s="121"/>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EBD0B2C7-3BD2-43A2-BBA6-5563722976F2}"/>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CF9C2-57FF-4296-BA50-21CB19A7FA87}">
  <sheetPr codeName="Hoja75">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590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45552</v>
      </c>
      <c r="D9" s="101"/>
      <c r="E9" s="101"/>
      <c r="F9" s="7"/>
      <c r="H9" s="102">
        <f>1650+1718</f>
        <v>3368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225</v>
      </c>
      <c r="D18" s="76"/>
      <c r="E18" s="77"/>
      <c r="G18" s="78" t="s">
        <v>224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396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395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B2E87-81AB-40FF-951B-7FD08BFD4581}">
  <sheetPr codeName="Hoja76">
    <tabColor rgb="FFFF0000"/>
  </sheetPr>
  <dimension ref="A1:W40"/>
  <sheetViews>
    <sheetView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589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45552</v>
      </c>
      <c r="D9" s="101"/>
      <c r="E9" s="101"/>
      <c r="F9" s="7"/>
      <c r="H9" s="102">
        <v>27762.66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389</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390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391</v>
      </c>
      <c r="D18" s="76"/>
      <c r="E18" s="77"/>
      <c r="G18" s="78" t="s">
        <v>393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392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394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339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81299-FCD8-4B3A-9600-0FBCDD756DF3}">
  <sheetPr codeName="Hoja77">
    <tabColor rgb="FFFF0000"/>
  </sheetPr>
  <dimension ref="A1:W40"/>
  <sheetViews>
    <sheetView topLeftCell="A15" zoomScaleNormal="100" workbookViewId="0">
      <selection activeCell="N18" sqref="N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588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45552</v>
      </c>
      <c r="D9" s="101"/>
      <c r="E9" s="101"/>
      <c r="F9" s="7"/>
      <c r="H9" s="102">
        <v>2283.23</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382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383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385</v>
      </c>
      <c r="D18" s="76"/>
      <c r="E18" s="77"/>
      <c r="G18" s="78" t="s">
        <v>384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386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388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387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1" orientation="portrait" horizontalDpi="360" verticalDpi="360" r:id="rId1"/>
  <headerFooter alignWithMargins="0"/>
  <drawing r:id="rId2"/>
  <legacyDrawing r:id="rId3"/>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D3F60-7249-4B40-850D-B7D7E616393D}">
  <sheetPr codeName="Hoja7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587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45552</v>
      </c>
      <c r="D9" s="101"/>
      <c r="E9" s="101"/>
      <c r="F9" s="7"/>
      <c r="H9" s="102">
        <v>430360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163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166</v>
      </c>
      <c r="D18" s="76"/>
      <c r="E18" s="77"/>
      <c r="G18" s="78" t="s">
        <v>379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167</v>
      </c>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380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381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45274147-0DCD-41A6-A4DB-DBA65DAEC001}"/>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77299-B31B-4C99-8ED8-94828FFB4539}">
  <sheetPr codeName="Hoja79">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586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45552</v>
      </c>
      <c r="D9" s="101"/>
      <c r="E9" s="101"/>
      <c r="F9" s="7"/>
      <c r="H9" s="102">
        <v>145928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231</v>
      </c>
      <c r="D18" s="76"/>
      <c r="E18" s="77"/>
      <c r="G18" s="78" t="s">
        <v>230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378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10CB1-EA5F-4C3E-A123-3C65519AF9FB}">
  <sheetPr codeName="Hoja80">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585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45552</v>
      </c>
      <c r="D9" s="101"/>
      <c r="E9" s="101"/>
      <c r="F9" s="7"/>
      <c r="H9" s="102">
        <v>4661.16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372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373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c r="D18" s="76"/>
      <c r="E18" s="77"/>
      <c r="G18" s="78" t="s">
        <v>376</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375</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374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377</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F0B6E4A5-E0A0-4152-8CA9-888188FD0F29}"/>
  </hyperlinks>
  <printOptions horizontalCentered="1"/>
  <pageMargins left="0.25" right="0.25" top="0.75" bottom="0.75" header="0.3" footer="0.3"/>
  <pageSetup paperSize="9" scale="93" orientation="portrait" horizontalDpi="360" verticalDpi="360" r:id="rId2"/>
  <headerFooter alignWithMargins="0"/>
  <drawing r:id="rId3"/>
  <legacyDrawing r:id="rId4"/>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D45D1-4639-48CD-86D7-DDF63B4F40EF}">
  <sheetPr codeName="Hoja81">
    <tabColor rgb="FFFF0000"/>
  </sheetPr>
  <dimension ref="A1:W40"/>
  <sheetViews>
    <sheetView topLeftCell="A6"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 width="9.08984375" style="2"/>
    <col min="17" max="17" width="10.6328125" style="2" bestFit="1" customWidth="1"/>
    <col min="18"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584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45552</v>
      </c>
      <c r="D9" s="101"/>
      <c r="E9" s="101"/>
      <c r="F9" s="7"/>
      <c r="H9" s="102">
        <f>1566*19.6535</f>
        <v>30777.381000000001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281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283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282</v>
      </c>
      <c r="D18" s="76"/>
      <c r="E18" s="77"/>
      <c r="G18" s="78" t="s">
        <v>284</v>
      </c>
      <c r="H18" s="77"/>
      <c r="I18" s="77"/>
      <c r="J18" s="77"/>
      <c r="K18" s="77"/>
      <c r="L18" s="77"/>
    </row>
    <row r="19" spans="3:23" ht="9.9" customHeight="1" x14ac:dyDescent="0.3">
      <c r="C19" s="6"/>
      <c r="D19" s="6"/>
      <c r="E19" s="2" t="s">
        <v>287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371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v>45568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107" t="s">
        <v>370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6A690-271C-4B83-BD1E-19CE586143BA}">
  <sheetPr codeName="Hoja82">
    <tabColor rgb="FFFF0000"/>
  </sheetPr>
  <dimension ref="A1:W40"/>
  <sheetViews>
    <sheetView topLeftCell="A12" zoomScaleNormal="100" workbookViewId="0">
      <selection activeCell="P37" sqref="P3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 width="9.08984375" style="2"/>
    <col min="17" max="17" width="10.6328125" style="2" bestFit="1" customWidth="1"/>
    <col min="18"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583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45552</v>
      </c>
      <c r="D9" s="101"/>
      <c r="E9" s="101"/>
      <c r="F9" s="7"/>
      <c r="H9" s="102">
        <f>2610*19.6535</f>
        <v>51295.635000000002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281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283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282</v>
      </c>
      <c r="D18" s="76"/>
      <c r="E18" s="77"/>
      <c r="G18" s="78" t="s">
        <v>284</v>
      </c>
      <c r="H18" s="77"/>
      <c r="I18" s="77"/>
      <c r="J18" s="77"/>
      <c r="K18" s="77"/>
      <c r="L18" s="77"/>
    </row>
    <row r="19" spans="3:23" ht="9.9" customHeight="1" x14ac:dyDescent="0.3">
      <c r="C19" s="6"/>
      <c r="D19" s="6"/>
      <c r="E19" s="2" t="s">
        <v>287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45552</v>
      </c>
      <c r="D29" s="62"/>
      <c r="E29" s="63"/>
      <c r="F29" s="6"/>
      <c r="G29" s="62">
        <v>45568</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107" t="s">
        <v>368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3" orientation="portrait" horizontalDpi="360" verticalDpi="360" r:id="rId1"/>
  <headerFooter alignWithMargins="0"/>
  <drawing r:id="rId2"/>
  <legacyDrawing r:id="rId3"/>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A5F04-543F-4F2F-90E1-0E75F79E8420}">
  <sheetPr codeName="Hoja8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582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45548</v>
      </c>
      <c r="D9" s="101"/>
      <c r="E9" s="101"/>
      <c r="F9" s="7"/>
      <c r="H9" s="102">
        <v>10063.58</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363</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364</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366</v>
      </c>
      <c r="D18" s="76"/>
      <c r="E18" s="77"/>
      <c r="G18" s="78" t="s">
        <v>365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367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E123B-CCED-472E-9FB1-A458C539A5E5}">
  <sheetPr codeName="Hoja84">
    <tabColor rgb="FFFF0000"/>
  </sheetPr>
  <dimension ref="A1:W40"/>
  <sheetViews>
    <sheetView zoomScaleNormal="100" workbookViewId="0">
      <selection activeCell="U22" sqref="U2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581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45548</v>
      </c>
      <c r="D9" s="101"/>
      <c r="E9" s="101"/>
      <c r="F9" s="7"/>
      <c r="H9" s="102">
        <v>5000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362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4985-34F0-493E-A1FD-E1EB5B9E16C2}">
  <sheetPr codeName="Hoja85">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580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45547</v>
      </c>
      <c r="D9" s="101"/>
      <c r="E9" s="101"/>
      <c r="F9" s="7"/>
      <c r="H9" s="102" t="s">
        <v>361</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358</v>
      </c>
      <c r="D18" s="76"/>
      <c r="E18" s="77"/>
      <c r="G18" s="78"/>
      <c r="H18" s="77"/>
      <c r="I18" s="77"/>
      <c r="J18" s="77"/>
      <c r="K18" s="77"/>
      <c r="L18" s="77"/>
    </row>
    <row r="19" spans="3:23" ht="9.9" customHeight="1" x14ac:dyDescent="0.3">
      <c r="C19" s="6"/>
      <c r="D19" s="6"/>
      <c r="E19" s="2" t="s">
        <v>357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359</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360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6C1B0-264C-4107-8970-B097DA201DF6}">
  <sheetPr codeName="Hoja86">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579</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45547</v>
      </c>
      <c r="D9" s="101"/>
      <c r="E9" s="101"/>
      <c r="F9" s="7"/>
      <c r="H9" s="102">
        <v>15312</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352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353</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355</v>
      </c>
      <c r="D18" s="76"/>
      <c r="E18" s="77"/>
      <c r="G18" s="78"/>
      <c r="H18" s="77"/>
      <c r="I18" s="77"/>
      <c r="J18" s="77"/>
      <c r="K18" s="77"/>
      <c r="L18" s="77"/>
    </row>
    <row r="19" spans="3:23" ht="9.9" customHeight="1" x14ac:dyDescent="0.3">
      <c r="C19" s="6"/>
      <c r="D19" s="6"/>
      <c r="E19" s="2" t="s">
        <v>342</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356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354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C12EA-0B6E-48DA-9C20-270C968FA284}">
  <sheetPr codeName="Hoja87">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578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45546</v>
      </c>
      <c r="D9" s="101"/>
      <c r="E9" s="101"/>
      <c r="F9" s="7"/>
      <c r="H9" s="102">
        <v>1740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347</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349</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350</v>
      </c>
      <c r="D18" s="76"/>
      <c r="E18" s="77"/>
      <c r="G18" s="78" t="s">
        <v>351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348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DFC87-0BAB-4778-8DF5-CE3E27974DC1}">
  <sheetPr codeName="Hoja8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577</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45545</v>
      </c>
      <c r="D9" s="101"/>
      <c r="E9" s="101"/>
      <c r="F9" s="7"/>
      <c r="H9" s="102">
        <v>45192.75</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340</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341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343</v>
      </c>
      <c r="D18" s="76"/>
      <c r="E18" s="77"/>
      <c r="G18" s="78"/>
      <c r="H18" s="77"/>
      <c r="I18" s="77"/>
      <c r="J18" s="77"/>
      <c r="K18" s="77"/>
      <c r="L18" s="77"/>
    </row>
    <row r="19" spans="3:23" ht="9.9" customHeight="1" x14ac:dyDescent="0.3">
      <c r="C19" s="6"/>
      <c r="D19" s="6"/>
      <c r="E19" s="31" t="s">
        <v>342</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344</v>
      </c>
      <c r="D22" s="65"/>
      <c r="E22" s="64"/>
      <c r="F22" s="6"/>
      <c r="G22" s="63" t="s">
        <v>345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346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45545</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AAFE5-ADCC-42CD-BE97-925EC3BDD7D4}">
  <sheetPr codeName="Hoja89">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576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45544</v>
      </c>
      <c r="D9" s="101"/>
      <c r="E9" s="101"/>
      <c r="F9" s="7"/>
      <c r="H9" s="102">
        <f>3245+3195</f>
        <v>6440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337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339</v>
      </c>
      <c r="I33" s="50"/>
      <c r="J33" s="50"/>
      <c r="K33" s="50"/>
      <c r="L33" s="50"/>
      <c r="R33" s="15"/>
      <c r="S33" s="16"/>
      <c r="T33" s="15"/>
      <c r="U33" s="15"/>
    </row>
    <row r="34" spans="2:21" ht="24.9" customHeight="1" x14ac:dyDescent="0.35">
      <c r="C34" s="51" t="s">
        <v>338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35A9D-822B-45DD-89E6-A10435E1322E}">
  <sheetPr codeName="Hoja90">
    <tabColor rgb="FFFF0000"/>
  </sheetPr>
  <dimension ref="A1:W40"/>
  <sheetViews>
    <sheetView topLeftCell="A8"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575</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45544</v>
      </c>
      <c r="D9" s="101"/>
      <c r="E9" s="101"/>
      <c r="F9" s="7"/>
      <c r="H9" s="102">
        <v>8434.07</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330</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331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332</v>
      </c>
      <c r="D18" s="76"/>
      <c r="E18" s="77"/>
      <c r="G18" s="78" t="s">
        <v>333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334</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336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v>45565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335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ACDE7-99B1-4B4A-98BB-1542B5FE6D41}">
  <sheetPr codeName="Hoja91">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574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45544</v>
      </c>
      <c r="D9" s="101"/>
      <c r="E9" s="101"/>
      <c r="F9" s="7"/>
      <c r="H9" s="102">
        <v>60320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329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v>45550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BCC7-F7B9-4040-861B-5B8B0C0DFE1A}">
  <sheetPr codeName="Hoja92">
    <tabColor rgb="FFFF0000"/>
  </sheetPr>
  <dimension ref="A1:W40"/>
  <sheetViews>
    <sheetView topLeftCell="A25" zoomScaleNormal="100" workbookViewId="0">
      <selection activeCell="S24" sqref="S24:W2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573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45544</v>
      </c>
      <c r="D9" s="101"/>
      <c r="E9" s="101"/>
      <c r="F9" s="7"/>
      <c r="H9" s="102">
        <f>46400</f>
        <v>46400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328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v>45536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DD892-1002-4EB6-BB8B-951DB0497009}">
  <sheetPr codeName="Hoja9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572</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45544</v>
      </c>
      <c r="D9" s="101"/>
      <c r="E9" s="101"/>
      <c r="F9" s="7"/>
      <c r="H9" s="102">
        <f>63239.12-27000</f>
        <v>36239.120000000003</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322</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321</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324</v>
      </c>
      <c r="D18" s="76"/>
      <c r="E18" s="77"/>
      <c r="G18" s="171" t="s">
        <v>327</v>
      </c>
      <c r="H18" s="172"/>
      <c r="I18" s="172"/>
      <c r="J18" s="172"/>
      <c r="K18" s="172"/>
      <c r="L18" s="172"/>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325</v>
      </c>
      <c r="D22" s="65"/>
      <c r="E22" s="64"/>
      <c r="F22" s="6"/>
      <c r="G22" s="63" t="s">
        <v>326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323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86CFC-F487-4F3F-8CCB-7FF0212A27F1}">
  <sheetPr codeName="Hoja94">
    <tabColor rgb="FFFF0000"/>
  </sheetPr>
  <dimension ref="A1:W40"/>
  <sheetViews>
    <sheetView zoomScaleNormal="100" workbookViewId="0">
      <selection activeCell="N12" sqref="N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571</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45544</v>
      </c>
      <c r="D9" s="101"/>
      <c r="E9" s="101"/>
      <c r="F9" s="7"/>
      <c r="H9" s="102">
        <v>70760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315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721</v>
      </c>
      <c r="D18" s="76"/>
      <c r="E18" s="77"/>
      <c r="G18" s="78" t="s">
        <v>317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722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320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1C8A-8A9A-427B-9C35-872100FBA08F}">
  <sheetPr codeName="Hoja95">
    <tabColor rgb="FFFF0000"/>
  </sheetPr>
  <dimension ref="A1:W40"/>
  <sheetViews>
    <sheetView topLeftCell="A10"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570</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45544</v>
      </c>
      <c r="D9" s="101"/>
      <c r="E9" s="101"/>
      <c r="F9" s="7"/>
      <c r="H9" s="102">
        <v>18096</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315</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316</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721</v>
      </c>
      <c r="D18" s="76"/>
      <c r="E18" s="77"/>
      <c r="G18" s="78" t="s">
        <v>317</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722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318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319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43981-E42F-479A-A665-C670051AB8F9}">
  <sheetPr codeName="Hoja96">
    <tabColor rgb="FFFF0000"/>
  </sheetPr>
  <dimension ref="A1:V40"/>
  <sheetViews>
    <sheetView topLeftCell="A2"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569</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45544</v>
      </c>
      <c r="D9" s="101"/>
      <c r="E9" s="7"/>
      <c r="G9" s="102">
        <v>2157.6</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59</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60</v>
      </c>
      <c r="G15" s="75"/>
      <c r="H15" s="75"/>
      <c r="I15" s="75"/>
      <c r="J15" s="75"/>
      <c r="K15" s="75"/>
    </row>
    <row r="16" spans="1:11" ht="9.9" customHeight="1" x14ac:dyDescent="0.3">
      <c r="C16" s="9"/>
      <c r="D16" s="10"/>
      <c r="F16" s="6"/>
      <c r="G16" s="11"/>
      <c r="I16" s="6"/>
      <c r="J16" s="11"/>
      <c r="K16" s="11"/>
    </row>
    <row r="17" spans="3:22" ht="20.149999999999999" customHeight="1" x14ac:dyDescent="0.3">
      <c r="C17" s="53" t="s">
        <v>53</v>
      </c>
      <c r="D17" s="59"/>
      <c r="F17" s="69" t="s">
        <v>18</v>
      </c>
      <c r="G17" s="71"/>
      <c r="H17" s="71"/>
      <c r="I17" s="71"/>
      <c r="J17" s="71"/>
      <c r="K17" s="71"/>
      <c r="L17" s="12"/>
      <c r="M17" s="12"/>
    </row>
    <row r="18" spans="3:22" ht="24.9" customHeight="1" x14ac:dyDescent="0.3">
      <c r="C18" s="76" t="s">
        <v>61</v>
      </c>
      <c r="D18" s="77"/>
      <c r="F18" s="173" t="s">
        <v>62</v>
      </c>
      <c r="G18" s="77"/>
      <c r="H18" s="77"/>
      <c r="I18" s="77"/>
      <c r="J18" s="77"/>
      <c r="K18" s="77"/>
    </row>
    <row r="19" spans="3:22" ht="9.9" customHeight="1" x14ac:dyDescent="0.3">
      <c r="C19" s="6"/>
      <c r="F19" s="6"/>
      <c r="G19" s="8"/>
      <c r="I19" s="6"/>
    </row>
    <row r="20" spans="3:22" ht="20.149999999999999" customHeight="1" x14ac:dyDescent="0.3">
      <c r="C20" s="139" t="s">
        <v>20</v>
      </c>
      <c r="D20" s="143"/>
      <c r="F20" s="53" t="s">
        <v>21</v>
      </c>
      <c r="G20" s="53"/>
      <c r="H20" s="8"/>
      <c r="I20" s="144" t="s">
        <v>22</v>
      </c>
      <c r="J20" s="145"/>
      <c r="K20" s="145"/>
    </row>
    <row r="21" spans="3:22" ht="3" customHeight="1" x14ac:dyDescent="0.3">
      <c r="C21" s="6" t="s">
        <v>23</v>
      </c>
      <c r="D21" s="6" t="s">
        <v>23</v>
      </c>
      <c r="E21" s="6"/>
      <c r="G21" s="6"/>
      <c r="I21" s="13"/>
      <c r="J21" s="13"/>
      <c r="K21" s="13"/>
    </row>
    <row r="22" spans="3:22" ht="24.9" customHeight="1" x14ac:dyDescent="0.3">
      <c r="C22" s="65"/>
      <c r="D22" s="64"/>
      <c r="E22" s="6"/>
      <c r="F22" s="63" t="s">
        <v>46</v>
      </c>
      <c r="G22" s="66"/>
      <c r="I22" s="54"/>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Q24" s="15"/>
      <c r="R24" s="174"/>
      <c r="S24" s="175"/>
      <c r="T24" s="175"/>
      <c r="U24" s="175"/>
      <c r="V24" s="175"/>
    </row>
    <row r="25" spans="3:22" ht="50.15" customHeight="1" x14ac:dyDescent="0.3">
      <c r="C25" s="58" t="s">
        <v>314</v>
      </c>
      <c r="D25" s="58"/>
      <c r="E25" s="58"/>
      <c r="F25" s="58"/>
      <c r="G25" s="58"/>
      <c r="H25" s="58"/>
      <c r="I25" s="58"/>
      <c r="J25" s="58"/>
      <c r="K25" s="58"/>
      <c r="Q25" s="15"/>
      <c r="R25" s="175"/>
      <c r="S25" s="175"/>
      <c r="T25" s="175"/>
      <c r="U25" s="175"/>
      <c r="V25" s="175"/>
    </row>
    <row r="26" spans="3:22" ht="20" customHeight="1" x14ac:dyDescent="0.3">
      <c r="C26" s="58"/>
      <c r="D26" s="58"/>
      <c r="E26" s="58"/>
      <c r="F26" s="58"/>
      <c r="G26" s="58"/>
      <c r="H26" s="58"/>
      <c r="I26" s="58"/>
      <c r="J26" s="58"/>
      <c r="K26" s="58"/>
      <c r="Q26" s="15"/>
      <c r="R26" s="175"/>
      <c r="S26" s="175"/>
      <c r="T26" s="175"/>
      <c r="U26" s="175"/>
      <c r="V26" s="175"/>
    </row>
    <row r="27" spans="3:22" ht="9.9" customHeight="1" x14ac:dyDescent="0.3">
      <c r="C27" s="6"/>
      <c r="D27" s="6"/>
      <c r="E27" s="6"/>
      <c r="F27" s="6"/>
      <c r="G27" s="6"/>
      <c r="H27" s="6"/>
      <c r="I27" s="6"/>
      <c r="J27" s="6"/>
      <c r="K27" s="6"/>
      <c r="Q27" s="15"/>
      <c r="R27" s="175"/>
      <c r="S27" s="175"/>
      <c r="T27" s="175"/>
      <c r="U27" s="175"/>
      <c r="V27" s="175"/>
    </row>
    <row r="28" spans="3:22" ht="20.149999999999999" customHeight="1" x14ac:dyDescent="0.3">
      <c r="C28" s="53" t="s">
        <v>28</v>
      </c>
      <c r="D28" s="59"/>
      <c r="F28" s="53" t="s">
        <v>29</v>
      </c>
      <c r="G28" s="59"/>
      <c r="H28" s="59"/>
      <c r="I28" s="59"/>
      <c r="J28" s="59"/>
      <c r="K28" s="59"/>
      <c r="Q28" s="15"/>
      <c r="R28" s="175"/>
      <c r="S28" s="175"/>
      <c r="T28" s="175"/>
      <c r="U28" s="175"/>
      <c r="V28" s="175"/>
    </row>
    <row r="29" spans="3:22" ht="24.9" customHeight="1" x14ac:dyDescent="0.3">
      <c r="C29" s="62">
        <f>C9</f>
        <v>45544</v>
      </c>
      <c r="D29" s="63"/>
      <c r="E29" s="6"/>
      <c r="F29" s="176">
        <v>45547</v>
      </c>
      <c r="G29" s="64"/>
      <c r="H29" s="64"/>
      <c r="I29" s="64"/>
      <c r="J29" s="64"/>
      <c r="K29" s="64"/>
      <c r="Q29" s="15"/>
      <c r="R29" s="15"/>
      <c r="S29" s="15"/>
      <c r="T29" s="15"/>
      <c r="U29" s="15"/>
      <c r="V29" s="15"/>
    </row>
    <row r="30" spans="3:22" ht="9.9" customHeight="1" x14ac:dyDescent="0.35">
      <c r="C30" s="6"/>
      <c r="D30" s="6"/>
      <c r="E30" s="6"/>
      <c r="G30" s="6"/>
      <c r="H30" s="6"/>
      <c r="I30" s="6"/>
      <c r="J30" s="6"/>
      <c r="K30" s="6"/>
      <c r="Q30" s="15"/>
      <c r="R30" s="16"/>
      <c r="S30" s="15"/>
      <c r="T30" s="15"/>
      <c r="U30" s="15"/>
      <c r="V30" s="15"/>
    </row>
    <row r="31" spans="3:22" ht="7.5" customHeight="1" x14ac:dyDescent="0.35">
      <c r="C31" s="6"/>
      <c r="D31" s="6"/>
      <c r="E31" s="6"/>
      <c r="G31" s="6"/>
      <c r="H31" s="6"/>
      <c r="I31" s="6"/>
      <c r="J31" s="6"/>
      <c r="K31" s="6"/>
      <c r="Q31" s="15"/>
      <c r="R31" s="16"/>
      <c r="S31" s="15"/>
      <c r="T31" s="15"/>
      <c r="U31" s="15"/>
      <c r="V31" s="15"/>
    </row>
    <row r="32" spans="3:22" ht="20.149999999999999" customHeight="1" x14ac:dyDescent="0.35">
      <c r="C32" s="135" t="s">
        <v>31</v>
      </c>
      <c r="D32" s="136"/>
      <c r="E32" s="136"/>
      <c r="G32" s="135" t="s">
        <v>32</v>
      </c>
      <c r="H32" s="136"/>
      <c r="I32" s="136"/>
      <c r="J32" s="136"/>
      <c r="K32" s="136"/>
      <c r="Q32" s="15"/>
      <c r="R32" s="16"/>
      <c r="S32" s="15"/>
      <c r="T32" s="15"/>
      <c r="U32" s="15"/>
      <c r="V32" s="15"/>
    </row>
    <row r="33" spans="2:22" ht="7.5" customHeight="1" x14ac:dyDescent="0.35">
      <c r="C33" s="8"/>
      <c r="D33" s="11"/>
      <c r="E33" s="11"/>
      <c r="G33" s="50" t="s">
        <v>63</v>
      </c>
      <c r="H33" s="50"/>
      <c r="I33" s="50"/>
      <c r="J33" s="50"/>
      <c r="K33" s="50"/>
      <c r="Q33" s="15"/>
      <c r="R33" s="16"/>
      <c r="S33" s="15"/>
      <c r="T33" s="15"/>
      <c r="U33" s="15"/>
      <c r="V33" s="15"/>
    </row>
    <row r="34" spans="2:22" ht="24.9" customHeight="1" x14ac:dyDescent="0.35">
      <c r="C34" s="51" t="s">
        <v>313</v>
      </c>
      <c r="D34" s="52"/>
      <c r="E34" s="52"/>
      <c r="F34" s="6"/>
      <c r="G34" s="50"/>
      <c r="H34" s="50"/>
      <c r="I34" s="50"/>
      <c r="J34" s="50"/>
      <c r="K34" s="50"/>
      <c r="Q34" s="15"/>
      <c r="R34" s="17"/>
      <c r="S34" s="15"/>
      <c r="T34" s="15"/>
      <c r="U34" s="15"/>
      <c r="V34" s="15"/>
    </row>
    <row r="35" spans="2:22" ht="4.25" customHeight="1" x14ac:dyDescent="0.35">
      <c r="C35" s="18"/>
      <c r="D35" s="19"/>
      <c r="E35" s="19"/>
      <c r="F35" s="6"/>
      <c r="G35" s="50"/>
      <c r="H35" s="50"/>
      <c r="I35" s="50"/>
      <c r="J35" s="50"/>
      <c r="K35" s="50"/>
      <c r="Q35" s="15"/>
      <c r="R35" s="17"/>
      <c r="S35" s="15"/>
      <c r="T35" s="15"/>
      <c r="U35" s="15"/>
      <c r="V35" s="15"/>
    </row>
    <row r="36" spans="2:22" ht="20.149999999999999" customHeight="1" x14ac:dyDescent="0.35">
      <c r="C36" s="53" t="s">
        <v>35</v>
      </c>
      <c r="D36" s="53"/>
      <c r="E36" s="6"/>
      <c r="G36" s="53" t="s">
        <v>36</v>
      </c>
      <c r="H36" s="53"/>
      <c r="I36" s="53"/>
      <c r="J36" s="53"/>
      <c r="K36" s="53"/>
      <c r="Q36" s="15"/>
      <c r="R36" s="17"/>
      <c r="S36" s="15"/>
      <c r="T36" s="15"/>
      <c r="U36" s="15"/>
      <c r="V36" s="15"/>
    </row>
    <row r="37" spans="2:22" ht="24.65" customHeight="1" x14ac:dyDescent="0.3">
      <c r="C37" s="54" t="s">
        <v>37</v>
      </c>
      <c r="D37" s="55"/>
      <c r="E37" s="55"/>
      <c r="G37" s="54" t="s">
        <v>38</v>
      </c>
      <c r="H37" s="55"/>
      <c r="I37" s="55"/>
      <c r="J37" s="55"/>
      <c r="K37" s="55"/>
    </row>
    <row r="38" spans="2:22" ht="42" customHeight="1" x14ac:dyDescent="0.3">
      <c r="C38" s="55"/>
      <c r="D38" s="55"/>
      <c r="E38" s="55"/>
      <c r="G38" s="55"/>
      <c r="H38" s="55"/>
      <c r="I38" s="55"/>
      <c r="J38" s="55"/>
      <c r="K38" s="55"/>
    </row>
    <row r="39" spans="2:22" ht="15" customHeight="1" x14ac:dyDescent="0.3">
      <c r="C39" s="48" t="s">
        <v>39</v>
      </c>
      <c r="D39" s="48"/>
      <c r="E39" s="9"/>
      <c r="G39" s="48" t="s">
        <v>39</v>
      </c>
      <c r="H39" s="48"/>
      <c r="I39" s="48"/>
      <c r="J39" s="48"/>
      <c r="K39" s="48"/>
    </row>
    <row r="40" spans="2:22" x14ac:dyDescent="0.3">
      <c r="B40" s="49"/>
      <c r="C40" s="49"/>
      <c r="D40" s="49"/>
      <c r="E40" s="3"/>
    </row>
  </sheetData>
  <mergeCells count="45">
    <mergeCell ref="C39:D39"/>
    <mergeCell ref="G39:K39"/>
    <mergeCell ref="B40:D40"/>
    <mergeCell ref="G33:K35"/>
    <mergeCell ref="C34:E34"/>
    <mergeCell ref="C36:D36"/>
    <mergeCell ref="G36:K36"/>
    <mergeCell ref="C37:E38"/>
    <mergeCell ref="G37:K38"/>
    <mergeCell ref="R24:V28"/>
    <mergeCell ref="C25:K26"/>
    <mergeCell ref="C28:D28"/>
    <mergeCell ref="F28:K28"/>
    <mergeCell ref="C32:E32"/>
    <mergeCell ref="G32:K32"/>
    <mergeCell ref="C29:D29"/>
    <mergeCell ref="F29:K29"/>
    <mergeCell ref="C22:D22"/>
    <mergeCell ref="F22:G22"/>
    <mergeCell ref="I22:K22"/>
    <mergeCell ref="C24:K24"/>
    <mergeCell ref="C17:D17"/>
    <mergeCell ref="F17:K17"/>
    <mergeCell ref="C18:D18"/>
    <mergeCell ref="F18:K18"/>
    <mergeCell ref="C20:D20"/>
    <mergeCell ref="F20:G20"/>
    <mergeCell ref="I20:K20"/>
    <mergeCell ref="I6:K6"/>
    <mergeCell ref="C8:D8"/>
    <mergeCell ref="G8:K8"/>
    <mergeCell ref="C9:D9"/>
    <mergeCell ref="G9:K9"/>
    <mergeCell ref="C11:K11"/>
    <mergeCell ref="C12:K12"/>
    <mergeCell ref="C14:D14"/>
    <mergeCell ref="F14:K14"/>
    <mergeCell ref="C15:D15"/>
    <mergeCell ref="F15:K15"/>
    <mergeCell ref="A1:C4"/>
    <mergeCell ref="D1:G3"/>
    <mergeCell ref="H1:J1"/>
    <mergeCell ref="H2:J2"/>
    <mergeCell ref="H3:J3"/>
    <mergeCell ref="D4:K4"/>
  </mergeCells>
  <hyperlinks>
    <hyperlink ref="F18" r:id="rId1" xr:uid="{65BC1410-5AFB-49CE-8B91-709AF9A3DE89}"/>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FA09A-E9E5-4C78-B3F1-12F59D8611E1}">
  <sheetPr codeName="Hoja97">
    <tabColor rgb="FFFF0000"/>
  </sheetPr>
  <dimension ref="A1:W40"/>
  <sheetViews>
    <sheetView topLeftCell="A4"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568</v>
      </c>
      <c r="K6" s="100"/>
      <c r="L6" s="100"/>
    </row>
    <row r="7" spans="1:14" ht="16.5" customHeight="1" x14ac:dyDescent="0.35">
      <c r="I7" s="5"/>
    </row>
    <row r="8" spans="1:14" ht="20.149999999999999" customHeight="1" x14ac:dyDescent="0.3">
      <c r="C8" s="53" t="s">
        <v>9</v>
      </c>
      <c r="D8" s="53"/>
      <c r="E8" s="59"/>
      <c r="H8" s="53" t="s">
        <v>10</v>
      </c>
      <c r="I8" s="59"/>
      <c r="J8" s="59"/>
      <c r="K8" s="59"/>
      <c r="L8" s="59"/>
    </row>
    <row r="9" spans="1:14" ht="23.15" customHeight="1" x14ac:dyDescent="0.3">
      <c r="C9" s="101">
        <v>45544</v>
      </c>
      <c r="D9" s="101"/>
      <c r="E9" s="101"/>
      <c r="F9" s="7"/>
      <c r="H9" s="102">
        <v>19720</v>
      </c>
      <c r="I9" s="102"/>
      <c r="J9" s="102"/>
      <c r="K9" s="102"/>
      <c r="L9" s="102"/>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308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310</v>
      </c>
      <c r="H15" s="75"/>
      <c r="I15" s="75"/>
      <c r="J15" s="75"/>
      <c r="K15" s="75"/>
      <c r="L15" s="75"/>
    </row>
    <row r="16" spans="1:14" ht="9.9" customHeight="1" x14ac:dyDescent="0.3">
      <c r="C16" s="9"/>
      <c r="D16" s="9"/>
      <c r="E16" s="10"/>
      <c r="G16" s="21"/>
      <c r="H16" s="23"/>
      <c r="I16" s="15"/>
      <c r="J16" s="21"/>
      <c r="K16" s="23"/>
      <c r="L16" s="23"/>
      <c r="M16" s="15"/>
      <c r="N16" s="15"/>
    </row>
    <row r="17" spans="3:23" ht="20.149999999999999" customHeight="1" x14ac:dyDescent="0.3">
      <c r="C17" s="53" t="s">
        <v>17</v>
      </c>
      <c r="D17" s="53"/>
      <c r="E17" s="59"/>
      <c r="G17" s="105" t="s">
        <v>18</v>
      </c>
      <c r="H17" s="106"/>
      <c r="I17" s="106"/>
      <c r="J17" s="106"/>
      <c r="K17" s="106"/>
      <c r="L17" s="106"/>
      <c r="M17" s="30"/>
      <c r="N17" s="30"/>
    </row>
    <row r="18" spans="3:23" ht="24.9" customHeight="1" x14ac:dyDescent="0.3">
      <c r="C18" s="76" t="s">
        <v>309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312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v>45542</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23"/>
      <c r="F33" s="23"/>
      <c r="H33" s="50" t="s">
        <v>41</v>
      </c>
      <c r="I33" s="50"/>
      <c r="J33" s="50"/>
      <c r="K33" s="50"/>
      <c r="L33" s="50"/>
      <c r="R33" s="15"/>
      <c r="S33" s="16"/>
      <c r="T33" s="15"/>
      <c r="U33" s="15"/>
    </row>
    <row r="34" spans="2:21" ht="24.9" customHeight="1" x14ac:dyDescent="0.35">
      <c r="C34" s="107" t="s">
        <v>311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E1D28-E610-408E-9C4B-0F0C7EA53941}">
  <sheetPr codeName="Hoja98">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567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45544</v>
      </c>
      <c r="D9" s="101"/>
      <c r="E9" s="101"/>
      <c r="F9" s="7"/>
      <c r="H9" s="102">
        <f>3984.6+4199.2</f>
        <v>8183.7999999999993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306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v>45546</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51" t="s">
        <v>307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11DBF-A43E-4E37-9AC8-F094B0B250F8}">
  <sheetPr codeName="Hoja99">
    <tabColor rgb="FFFF0000"/>
  </sheetPr>
  <dimension ref="A1:W40"/>
  <sheetViews>
    <sheetView zoomScaleNormal="100" workbookViewId="0">
      <selection activeCell="Q25" sqref="Q2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566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45544</v>
      </c>
      <c r="D9" s="101"/>
      <c r="E9" s="101"/>
      <c r="F9" s="7"/>
      <c r="H9" s="102">
        <f>16031.2+1902.4+17398.78+5982.35+2552</f>
        <v>43866.73</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133" t="s">
        <v>304</v>
      </c>
      <c r="D25" s="133"/>
      <c r="E25" s="133"/>
      <c r="F25" s="133"/>
      <c r="G25" s="133"/>
      <c r="H25" s="133"/>
      <c r="I25" s="133"/>
      <c r="J25" s="133"/>
      <c r="K25" s="133"/>
      <c r="L25" s="133"/>
      <c r="S25" s="57"/>
      <c r="T25" s="57"/>
      <c r="U25" s="57"/>
      <c r="V25" s="57"/>
      <c r="W25" s="57"/>
    </row>
    <row r="26" spans="3:23" ht="20" customHeight="1" x14ac:dyDescent="0.3">
      <c r="C26" s="133"/>
      <c r="D26" s="133"/>
      <c r="E26" s="133"/>
      <c r="F26" s="133"/>
      <c r="G26" s="133"/>
      <c r="H26" s="133"/>
      <c r="I26" s="133"/>
      <c r="J26" s="133"/>
      <c r="K26" s="133"/>
      <c r="L26" s="133"/>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45544</v>
      </c>
      <c r="D29" s="62"/>
      <c r="E29" s="63"/>
      <c r="F29" s="6"/>
      <c r="G29" s="62">
        <v>45539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135" t="s">
        <v>31</v>
      </c>
      <c r="D32" s="135"/>
      <c r="E32" s="136"/>
      <c r="F32" s="136"/>
      <c r="H32" s="60" t="s">
        <v>32</v>
      </c>
      <c r="I32" s="61"/>
      <c r="J32" s="61"/>
      <c r="K32" s="61"/>
      <c r="L32" s="61"/>
      <c r="R32" s="15"/>
      <c r="S32" s="16"/>
      <c r="T32" s="15"/>
      <c r="U32" s="15"/>
    </row>
    <row r="33" spans="2:21" ht="7.5" customHeight="1" x14ac:dyDescent="0.35">
      <c r="C33" s="25"/>
      <c r="D33" s="25"/>
      <c r="E33" s="23"/>
      <c r="F33" s="23"/>
      <c r="H33" s="50" t="s">
        <v>41</v>
      </c>
      <c r="I33" s="50"/>
      <c r="J33" s="50"/>
      <c r="K33" s="50"/>
      <c r="L33" s="50"/>
      <c r="R33" s="15"/>
      <c r="S33" s="16"/>
      <c r="T33" s="15"/>
      <c r="U33" s="15"/>
    </row>
    <row r="34" spans="2:21" ht="24.9" customHeight="1" x14ac:dyDescent="0.35">
      <c r="C34" s="51" t="s">
        <v>305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51858-F6E9-42B9-90C2-680EA73D0927}">
  <sheetPr codeName="Hoja100">
    <tabColor rgb="FFFF0000"/>
  </sheetPr>
  <dimension ref="A1:W40"/>
  <sheetViews>
    <sheetView topLeftCell="A12" zoomScaleNormal="100" workbookViewId="0">
      <selection activeCell="Q20" sqref="Q2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561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45538</v>
      </c>
      <c r="D9" s="101"/>
      <c r="E9" s="101"/>
      <c r="F9" s="7"/>
      <c r="H9" s="102">
        <v>8030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299</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300</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298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D03C-6320-4711-A217-28FADB6E5D25}">
  <sheetPr codeName="Hoja101">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560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45538</v>
      </c>
      <c r="D9" s="101"/>
      <c r="E9" s="101"/>
      <c r="F9" s="7"/>
      <c r="H9" s="102">
        <v>6300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294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295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297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296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298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24FD-96CB-44F4-B5B9-B5095D23AD82}">
  <sheetPr codeName="Hoja102">
    <tabColor rgb="FFFF0000"/>
  </sheetPr>
  <dimension ref="A1:W40"/>
  <sheetViews>
    <sheetView topLeftCell="A15" zoomScaleNormal="100" workbookViewId="0">
      <selection activeCell="S24" sqref="S24:W2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45538</v>
      </c>
      <c r="D9" s="101"/>
      <c r="E9" s="101"/>
      <c r="F9" s="7"/>
      <c r="H9" s="102">
        <f>6000*1.16</f>
        <v>6959.9999999999991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289</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290</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291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292</v>
      </c>
      <c r="D22" s="65"/>
      <c r="E22" s="64"/>
      <c r="F22" s="6"/>
      <c r="G22" s="63" t="s">
        <v>70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293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45538</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4D143-0ACE-434B-818E-DC8A68F79225}">
  <sheetPr codeName="Hoja103">
    <tabColor rgb="FFFF0000"/>
  </sheetPr>
  <dimension ref="A1:W40"/>
  <sheetViews>
    <sheetView topLeftCell="A19"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 width="9.08984375" style="2"/>
    <col min="17" max="17" width="10.6328125" style="2" bestFit="1" customWidth="1"/>
    <col min="18"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t="s">
        <v>286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281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283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282</v>
      </c>
      <c r="D18" s="76"/>
      <c r="E18" s="77"/>
      <c r="G18" s="78" t="s">
        <v>284</v>
      </c>
      <c r="H18" s="77"/>
      <c r="I18" s="77"/>
      <c r="J18" s="77"/>
      <c r="K18" s="77"/>
      <c r="L18" s="77"/>
    </row>
    <row r="19" spans="3:23" ht="9.9" customHeight="1" x14ac:dyDescent="0.3">
      <c r="C19" s="6"/>
      <c r="D19" s="6"/>
      <c r="E19" s="2" t="s">
        <v>287</v>
      </c>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285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45537</v>
      </c>
      <c r="D29" s="62"/>
      <c r="E29" s="63"/>
      <c r="F29" s="6"/>
      <c r="G29" s="62">
        <v>45537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288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00BCD-409B-419A-88B4-B3B3E5948B85}">
  <sheetPr codeName="Hoja104">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v>49085.4</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275</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276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277</v>
      </c>
      <c r="D18" s="76"/>
      <c r="E18" s="77"/>
      <c r="G18" s="78" t="s">
        <v>278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c r="P22" s="20"/>
    </row>
    <row r="23" spans="3:23" ht="9.9" customHeight="1" x14ac:dyDescent="0.3">
      <c r="C23" s="6"/>
      <c r="D23" s="6"/>
      <c r="E23" s="6"/>
      <c r="F23" s="6"/>
      <c r="G23" s="6"/>
      <c r="H23" s="6"/>
      <c r="I23" s="6"/>
      <c r="J23" s="6"/>
      <c r="K23" s="6"/>
      <c r="L23" s="6"/>
      <c r="P23" s="20"/>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280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45537</v>
      </c>
      <c r="D29" s="62"/>
      <c r="E29" s="63"/>
      <c r="F29" s="6"/>
      <c r="G29" s="62">
        <v>45535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t="s">
        <v>279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617CE-0C62-48A9-B595-9AA7B7AAD5E7}">
  <sheetPr codeName="Hoja105">
    <tabColor rgb="FFFF0000"/>
  </sheetPr>
  <dimension ref="A1:W40"/>
  <sheetViews>
    <sheetView topLeftCell="A9"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v>2250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272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273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274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5905B-4290-4A61-B8F1-7D39D6030F2F}">
  <sheetPr codeName="Hoja106">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v>47874.5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67</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68</v>
      </c>
      <c r="D18" s="76"/>
      <c r="E18" s="77"/>
      <c r="G18" s="78" t="s">
        <v>69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45537</v>
      </c>
      <c r="D29" s="62"/>
      <c r="E29" s="63"/>
      <c r="F29" s="6"/>
      <c r="G29" s="62" t="s">
        <v>259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268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A282C-275C-4523-BF7E-E0BF9C86B0CB}">
  <sheetPr codeName="Hoja107">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f>10058.36+31668</f>
        <v>41726.36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264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263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265</v>
      </c>
      <c r="D18" s="76"/>
      <c r="E18" s="77"/>
      <c r="G18" s="78" t="s">
        <v>262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266</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261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146881D4-60CC-4FE5-AF21-A962C1B49BDA}"/>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884EA-4935-45EC-A5EA-7EBE33322CB1}">
  <sheetPr codeName="Hoja108">
    <tabColor rgb="FFFF0000"/>
  </sheetPr>
  <dimension ref="A1:W40"/>
  <sheetViews>
    <sheetView topLeftCell="A15" zoomScaleNormal="100" workbookViewId="0">
      <selection activeCell="C36" sqref="C36:E3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v>22343.27</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130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133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131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132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260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45537</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8DE8-5B19-4589-930C-1D0451FDC400}">
  <sheetPr codeName="Hoja109">
    <tabColor rgb="FFFF0000"/>
  </sheetPr>
  <dimension ref="A1:W40"/>
  <sheetViews>
    <sheetView topLeftCell="A12"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4" width="9.08984375" style="2"/>
    <col min="15" max="15" width="9.90625" style="2" bestFit="1" customWidth="1"/>
    <col min="16"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v>42272.85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252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253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254</v>
      </c>
      <c r="D18" s="76"/>
      <c r="E18" s="77"/>
      <c r="G18" s="78" t="s">
        <v>255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256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O24" s="2">
        <v>3981.12</v>
      </c>
      <c r="S24" s="56"/>
      <c r="T24" s="57"/>
      <c r="U24" s="57"/>
      <c r="V24" s="57"/>
      <c r="W24" s="57"/>
    </row>
    <row r="25" spans="3:23" ht="50.15" customHeight="1" x14ac:dyDescent="0.3">
      <c r="C25" s="58" t="s">
        <v>258</v>
      </c>
      <c r="D25" s="58"/>
      <c r="E25" s="58"/>
      <c r="F25" s="58"/>
      <c r="G25" s="58"/>
      <c r="H25" s="58"/>
      <c r="I25" s="58"/>
      <c r="J25" s="58"/>
      <c r="K25" s="58"/>
      <c r="L25" s="58"/>
      <c r="O25" s="2">
        <v>2385.35</v>
      </c>
      <c r="S25" s="57"/>
      <c r="T25" s="57"/>
      <c r="U25" s="57"/>
      <c r="V25" s="57"/>
      <c r="W25" s="57"/>
    </row>
    <row r="26" spans="3:23" ht="20" customHeight="1" x14ac:dyDescent="0.3">
      <c r="C26" s="58"/>
      <c r="D26" s="58"/>
      <c r="E26" s="58"/>
      <c r="F26" s="58"/>
      <c r="G26" s="58"/>
      <c r="H26" s="58"/>
      <c r="I26" s="58"/>
      <c r="J26" s="58"/>
      <c r="K26" s="58"/>
      <c r="L26" s="58"/>
      <c r="O26" s="29">
        <v>25150.47</v>
      </c>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O28" s="29">
        <v>10755.91</v>
      </c>
      <c r="S28" s="57"/>
      <c r="T28" s="57"/>
      <c r="U28" s="57"/>
      <c r="V28" s="57"/>
      <c r="W28" s="57"/>
    </row>
    <row r="29" spans="3:23" ht="24.9" customHeight="1" x14ac:dyDescent="0.3">
      <c r="C29" s="62">
        <f>C9</f>
        <v>45537</v>
      </c>
      <c r="D29" s="62"/>
      <c r="E29" s="63"/>
      <c r="F29" s="6"/>
      <c r="G29" s="62" t="s">
        <v>259</v>
      </c>
      <c r="H29" s="64"/>
      <c r="I29" s="64"/>
      <c r="J29" s="64"/>
      <c r="K29" s="64"/>
      <c r="L29" s="64"/>
      <c r="O29" s="2">
        <f>SUM(O23:O28)</f>
        <v>42272.850000000006</v>
      </c>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O32" s="2">
        <f>3981.12+2385.35+35906.38</f>
        <v>42272.85</v>
      </c>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257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C5CA4-66BF-41D2-9E6B-DEC3E98D844C}">
  <sheetPr codeName="Hoja110">
    <tabColor rgb="FFFF0000"/>
  </sheetPr>
  <dimension ref="A1:W40"/>
  <sheetViews>
    <sheetView topLeftCell="A18" zoomScaleNormal="100" workbookViewId="0">
      <selection activeCell="E49" sqref="E4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45537</v>
      </c>
      <c r="D9" s="101"/>
      <c r="E9" s="101"/>
      <c r="F9" s="7"/>
      <c r="H9" s="102">
        <v>20097.009999999998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130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133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131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132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251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45537</v>
      </c>
      <c r="D29" s="62"/>
      <c r="E29" s="63"/>
      <c r="F29" s="6"/>
      <c r="G29" s="62" t="s">
        <v>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9514C-6F37-4B4D-B92D-A4FB52720E42}">
  <sheetPr codeName="Hoja111">
    <tabColor rgb="FFFF0000"/>
  </sheetPr>
  <dimension ref="A1:W40"/>
  <sheetViews>
    <sheetView zoomScaleNormal="100" workbookViewId="0">
      <selection activeCell="O25" sqref="O2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550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45534</v>
      </c>
      <c r="D9" s="101"/>
      <c r="E9" s="101"/>
      <c r="F9" s="7"/>
      <c r="H9" s="102">
        <v>932788.48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244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245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246</v>
      </c>
      <c r="D18" s="76"/>
      <c r="E18" s="77"/>
      <c r="G18" s="78" t="s">
        <v>248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247</v>
      </c>
      <c r="D22" s="65"/>
      <c r="E22" s="64"/>
      <c r="F22" s="6"/>
      <c r="G22" s="63" t="s">
        <v>70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249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45534</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250</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A2484F34-95B7-48EB-9B6B-233AFE4C762C}"/>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45F74-17C3-44B0-B349-536BBE104011}">
  <sheetPr codeName="Hoja112">
    <tabColor rgb="FFFF0000"/>
  </sheetPr>
  <dimension ref="A1:W40"/>
  <sheetViews>
    <sheetView topLeftCell="D7" zoomScale="130" zoomScaleNormal="130" workbookViewId="0">
      <selection activeCell="O17" sqref="O1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45532</v>
      </c>
      <c r="D9" s="101"/>
      <c r="E9" s="101"/>
      <c r="F9" s="7"/>
      <c r="H9" s="102">
        <v>34994.15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239</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240</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241</v>
      </c>
      <c r="D18" s="76"/>
      <c r="E18" s="77"/>
      <c r="G18" s="78" t="s">
        <v>243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238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45532</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hyperlinks>
    <hyperlink ref="G18" r:id="rId1" xr:uid="{6C9ACFFF-37FF-456A-B8E4-0032008A1719}"/>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9D34C-6815-4656-A5BB-81598DF04008}">
  <sheetPr codeName="Hoja11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17052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233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234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236</v>
      </c>
      <c r="D18" s="76"/>
      <c r="E18" s="77"/>
      <c r="G18" s="78" t="s">
        <v>235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108</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237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45535</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v>3036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B5C35BCF-217A-4502-81CD-5C3792FFC9E1}"/>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64A3E-0FC6-4906-96BA-3E1EFFD0C52C}">
  <sheetPr codeName="Hoja114">
    <tabColor rgb="FFFF0000"/>
  </sheetPr>
  <dimension ref="A1:W40"/>
  <sheetViews>
    <sheetView topLeftCell="A6"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13920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231</v>
      </c>
      <c r="D18" s="76"/>
      <c r="E18" s="77"/>
      <c r="G18" s="78" t="s">
        <v>230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232</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D4C3A-43E5-4D91-9C4F-7E772B6F39FD}">
  <sheetPr codeName="Hoja115">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60320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90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91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92</v>
      </c>
      <c r="D18" s="76"/>
      <c r="E18" s="77"/>
      <c r="G18" s="78" t="s">
        <v>93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94</v>
      </c>
      <c r="D22" s="65"/>
      <c r="E22" s="64"/>
      <c r="F22" s="6"/>
      <c r="G22" s="63" t="s">
        <v>46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227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45529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20D69-5901-4904-9D8F-2F004ECD44A7}">
  <sheetPr codeName="Hoja116">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2978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212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213</v>
      </c>
      <c r="D18" s="76"/>
      <c r="E18" s="77"/>
      <c r="G18" s="78" t="s">
        <v>214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215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216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C10B4-1A42-4564-B493-2BD92A6DE0B0}">
  <sheetPr codeName="Hoja117">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c r="D9" s="101"/>
      <c r="E9" s="101"/>
      <c r="F9" s="7"/>
      <c r="H9" s="102"/>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222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225</v>
      </c>
      <c r="D18" s="76"/>
      <c r="E18" s="77"/>
      <c r="G18" s="78" t="s">
        <v>224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226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0</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F33BF-18E5-4FC2-A02B-65D0064CE0C5}">
  <sheetPr codeName="Hoja118">
    <tabColor rgb="FFFF0000"/>
  </sheetPr>
  <dimension ref="A1:W40"/>
  <sheetViews>
    <sheetView zoomScaleNormal="100" workbookViewId="0">
      <selection activeCell="N22" sqref="N2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1910.06</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217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220</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218</v>
      </c>
      <c r="D18" s="76"/>
      <c r="E18" s="77"/>
      <c r="G18" s="78" t="s">
        <v>221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v>2926504701</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219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v>5929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hyperlinks>
    <hyperlink ref="G18" r:id="rId1" xr:uid="{420877BB-174F-4826-972B-F8B6542DBED3}"/>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A5BA1-D68E-44F0-B4E9-B54F360F7D82}">
  <sheetPr codeName="Hoja119">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6540.75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207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208</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209</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210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5BF32-D700-4B15-A280-0F28F2528F1C}">
  <sheetPr codeName="Hoja120">
    <tabColor rgb="FFFF0000"/>
  </sheetPr>
  <dimension ref="A1:W40"/>
  <sheetViews>
    <sheetView zoomScaleNormal="100" workbookViewId="0">
      <selection activeCell="Q25" sqref="Q25"/>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1469.72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302</v>
      </c>
      <c r="D18" s="76"/>
      <c r="E18" s="77"/>
      <c r="G18" s="78" t="s">
        <v>54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303</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205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45530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206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88DB-4367-4B15-8C0F-EF0941D06729}">
  <sheetPr codeName="Hoja121">
    <tabColor rgb="FFFF0000"/>
  </sheetPr>
  <dimension ref="A1:W44"/>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4" ht="13.75" customHeight="1" x14ac:dyDescent="0.3">
      <c r="A1" s="81"/>
      <c r="B1" s="82"/>
      <c r="C1" s="83"/>
      <c r="D1" s="89" t="s">
        <v>0</v>
      </c>
      <c r="E1" s="90"/>
      <c r="F1" s="90"/>
      <c r="G1" s="90"/>
      <c r="H1" s="90"/>
      <c r="I1" s="90"/>
      <c r="J1" s="90"/>
      <c r="K1" s="90"/>
      <c r="L1" s="91"/>
    </row>
    <row r="2" spans="1:14" ht="13.75" customHeight="1" x14ac:dyDescent="0.3">
      <c r="A2" s="84"/>
      <c r="B2" s="49"/>
      <c r="C2" s="85"/>
      <c r="D2" s="92"/>
      <c r="E2" s="93"/>
      <c r="F2" s="93"/>
      <c r="G2" s="93"/>
      <c r="H2" s="93"/>
      <c r="I2" s="93"/>
      <c r="J2" s="93"/>
      <c r="K2" s="93"/>
      <c r="L2" s="94"/>
    </row>
    <row r="3" spans="1:14" ht="13.75" customHeight="1" x14ac:dyDescent="0.3">
      <c r="A3" s="84"/>
      <c r="B3" s="49"/>
      <c r="C3" s="85"/>
      <c r="D3" s="92"/>
      <c r="E3" s="93"/>
      <c r="F3" s="93"/>
      <c r="G3" s="93"/>
      <c r="H3" s="93"/>
      <c r="I3" s="93"/>
      <c r="J3" s="93"/>
      <c r="K3" s="93"/>
      <c r="L3" s="94"/>
    </row>
    <row r="4" spans="1:14" x14ac:dyDescent="0.3">
      <c r="A4" s="86"/>
      <c r="B4" s="87"/>
      <c r="C4" s="88"/>
      <c r="D4" s="27" t="s">
        <v>124</v>
      </c>
      <c r="E4" s="27" t="s">
        <v>128</v>
      </c>
      <c r="F4" s="95" t="s">
        <v>125</v>
      </c>
      <c r="G4" s="95"/>
      <c r="H4" s="96">
        <v>45505</v>
      </c>
      <c r="I4" s="95"/>
      <c r="J4" s="97" t="s">
        <v>126</v>
      </c>
      <c r="K4" s="98"/>
      <c r="L4" s="28" t="s">
        <v>127</v>
      </c>
    </row>
    <row r="5" spans="1:14" ht="23.15" customHeight="1" x14ac:dyDescent="0.3"/>
    <row r="6" spans="1:14" ht="23.15" customHeight="1" x14ac:dyDescent="0.3">
      <c r="I6" s="4" t="s">
        <v>8</v>
      </c>
      <c r="J6" s="99">
        <v>541</v>
      </c>
      <c r="K6" s="100"/>
      <c r="L6" s="100"/>
    </row>
    <row r="7" spans="1:14" ht="16.5" customHeight="1" x14ac:dyDescent="0.35">
      <c r="I7" s="5"/>
    </row>
    <row r="8" spans="1:14" ht="20.149999999999999" customHeight="1" x14ac:dyDescent="0.3">
      <c r="C8" s="53" t="s">
        <v>9</v>
      </c>
      <c r="D8" s="53"/>
      <c r="E8" s="59"/>
      <c r="H8" s="53" t="s">
        <v>10</v>
      </c>
      <c r="I8" s="59"/>
      <c r="J8" s="59"/>
      <c r="K8" s="59"/>
      <c r="L8" s="59"/>
      <c r="N8" s="20">
        <v>45514</v>
      </c>
    </row>
    <row r="9" spans="1:14" ht="23.15" customHeight="1" x14ac:dyDescent="0.3">
      <c r="C9" s="101">
        <v>45527</v>
      </c>
      <c r="D9" s="101"/>
      <c r="E9" s="101"/>
      <c r="F9" s="7"/>
      <c r="H9" s="102">
        <v>2042.96</v>
      </c>
      <c r="I9" s="102"/>
      <c r="J9" s="102"/>
      <c r="K9" s="102"/>
      <c r="L9" s="102"/>
      <c r="N9" s="20">
        <f>N8+15</f>
        <v>45529</v>
      </c>
    </row>
    <row r="10" spans="1:14" ht="9.9" customHeight="1" x14ac:dyDescent="0.3">
      <c r="C10" s="6"/>
      <c r="D10" s="6"/>
      <c r="E10" s="6"/>
      <c r="F10" s="6"/>
      <c r="H10" s="6"/>
      <c r="I10" s="6"/>
      <c r="J10" s="6"/>
      <c r="K10" s="6"/>
      <c r="L10" s="6"/>
    </row>
    <row r="11" spans="1:14" ht="20.149999999999999" customHeight="1" x14ac:dyDescent="0.3">
      <c r="C11" s="53" t="s">
        <v>11</v>
      </c>
      <c r="D11" s="53"/>
      <c r="E11" s="59"/>
      <c r="F11" s="59"/>
      <c r="G11" s="59"/>
      <c r="H11" s="59"/>
      <c r="I11" s="59"/>
      <c r="J11" s="59"/>
      <c r="K11" s="59"/>
      <c r="L11" s="59"/>
    </row>
    <row r="12" spans="1:14" ht="23.15" customHeight="1" x14ac:dyDescent="0.3">
      <c r="C12" s="63" t="s">
        <v>198</v>
      </c>
      <c r="D12" s="63"/>
      <c r="E12" s="63"/>
      <c r="F12" s="63"/>
      <c r="G12" s="63"/>
      <c r="H12" s="63"/>
      <c r="I12" s="63"/>
      <c r="J12" s="63"/>
      <c r="K12" s="63"/>
      <c r="L12" s="63"/>
    </row>
    <row r="13" spans="1:14" ht="9.9" customHeight="1" x14ac:dyDescent="0.3">
      <c r="C13" s="8"/>
      <c r="D13" s="8"/>
      <c r="H13" s="8"/>
    </row>
    <row r="14" spans="1:14" ht="20.149999999999999" customHeight="1" x14ac:dyDescent="0.3">
      <c r="C14" s="53" t="s">
        <v>13</v>
      </c>
      <c r="D14" s="53"/>
      <c r="E14" s="59"/>
      <c r="G14" s="69" t="s">
        <v>14</v>
      </c>
      <c r="H14" s="70"/>
      <c r="I14" s="71"/>
      <c r="J14" s="71"/>
      <c r="K14" s="71"/>
      <c r="L14" s="71"/>
    </row>
    <row r="15" spans="1:14" ht="24.9" customHeight="1" x14ac:dyDescent="0.3">
      <c r="C15" s="72" t="s">
        <v>15</v>
      </c>
      <c r="D15" s="72"/>
      <c r="E15" s="73"/>
      <c r="G15" s="74" t="s">
        <v>199</v>
      </c>
      <c r="H15" s="75"/>
      <c r="I15" s="75"/>
      <c r="J15" s="75"/>
      <c r="K15" s="75"/>
      <c r="L15" s="75"/>
    </row>
    <row r="16" spans="1:14"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201</v>
      </c>
      <c r="D18" s="76"/>
      <c r="E18" s="77"/>
      <c r="G18" s="78" t="s">
        <v>200</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202</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204</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45529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203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row r="43" spans="2:21" x14ac:dyDescent="0.3">
      <c r="J43" s="20">
        <v>45513</v>
      </c>
    </row>
    <row r="44" spans="2:21" x14ac:dyDescent="0.3">
      <c r="J44" s="20">
        <f>J43+15</f>
        <v>45528</v>
      </c>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6B85A-A91B-4C9C-BD89-255DAE8B0C6B}">
  <sheetPr codeName="Hoja122">
    <tabColor rgb="FFFF0000"/>
  </sheetPr>
  <dimension ref="A1:W40"/>
  <sheetViews>
    <sheetView topLeftCell="A6" zoomScaleNormal="100" workbookViewId="0">
      <selection activeCell="S17" sqref="S17"/>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540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45528</v>
      </c>
      <c r="D9" s="101"/>
      <c r="E9" s="101"/>
      <c r="F9" s="7"/>
      <c r="H9" s="102">
        <f>5348.69+11132.92</f>
        <v>16481.61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192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193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195</v>
      </c>
      <c r="D18" s="76"/>
      <c r="E18" s="77"/>
      <c r="G18" s="78" t="s">
        <v>194</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196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45528</v>
      </c>
      <c r="D29" s="62"/>
      <c r="E29" s="63"/>
      <c r="F29" s="6"/>
      <c r="G29" s="62">
        <v>45527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197</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C4F4B-AC81-4CDB-AAA1-B70BDEFBEA32}">
  <sheetPr codeName="Hoja123">
    <tabColor rgb="FFFF0000"/>
  </sheetPr>
  <dimension ref="A1:W40"/>
  <sheetViews>
    <sheetView topLeftCell="A5"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23294</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184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185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186</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187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45534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687F2-A134-46CC-9329-E39412F56194}">
  <sheetPr codeName="Hoja124">
    <tabColor rgb="FFFF0000"/>
  </sheetPr>
  <dimension ref="A1:W40"/>
  <sheetViews>
    <sheetView topLeftCell="C1"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f>3221.45+25998+3322.24</f>
        <v>32541.690000000002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44</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66" t="s">
        <v>47</v>
      </c>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190</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45524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191</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67F6E-0B2D-4B8F-935A-5E0C8EAD2CCC}">
  <sheetPr codeName="Hoja125">
    <tabColor rgb="FFFF0000"/>
  </sheetPr>
  <dimension ref="A1:W40"/>
  <sheetViews>
    <sheetView topLeftCell="C1" zoomScaleNormal="100" workbookViewId="0">
      <selection activeCell="H10" sqref="H1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f>2838.24+33998</f>
        <v>36836.239999999998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42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43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44</v>
      </c>
      <c r="D18" s="76"/>
      <c r="E18" s="77"/>
      <c r="G18" s="78" t="s">
        <v>45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46</v>
      </c>
      <c r="H22" s="66"/>
      <c r="J22" s="166" t="s">
        <v>47</v>
      </c>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189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45524</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188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7EBA9-3376-4FFA-96C2-0A02AE09DE96}">
  <sheetPr codeName="Hoja126">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19757.12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178</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179</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180</v>
      </c>
      <c r="D18" s="76"/>
      <c r="E18" s="77"/>
      <c r="G18" s="78" t="s">
        <v>181</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183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45520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182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B0A0-13A1-4293-A8AD-3B8EF91EB426}">
  <sheetPr codeName="Hoja127">
    <tabColor rgb="FFFF0000"/>
  </sheetPr>
  <dimension ref="A1:W40"/>
  <sheetViews>
    <sheetView topLeftCell="C1"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535</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f>892.27+2900.58</f>
        <v>3792.85</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177</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45527</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176</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1287C-975E-4B87-BF25-8B203E061819}">
  <sheetPr codeName="Hoja128">
    <tabColor rgb="FFFF0000"/>
  </sheetPr>
  <dimension ref="A1:W40"/>
  <sheetViews>
    <sheetView topLeftCell="C25" zoomScaleNormal="100" workbookViewId="0">
      <selection activeCell="G30" sqref="G30"/>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534</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f>11436.9+8770.41</f>
        <v>20207.309999999998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170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171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173</v>
      </c>
      <c r="D18" s="76"/>
      <c r="E18" s="77"/>
      <c r="G18" s="78" t="s">
        <v>172</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175</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v>45520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174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13DB5-09D3-443E-9713-E82D3D8BF645}">
  <sheetPr codeName="Hoja129">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533</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f>97440+40600+97440+97440</f>
        <v>332920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163</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164</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166</v>
      </c>
      <c r="D18" s="76"/>
      <c r="E18" s="77"/>
      <c r="G18" s="78" t="s">
        <v>165</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167</v>
      </c>
      <c r="D22" s="65"/>
      <c r="E22" s="64"/>
      <c r="F22" s="6"/>
      <c r="G22" s="63" t="s">
        <v>115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169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v>643023809</v>
      </c>
      <c r="I33" s="50"/>
      <c r="J33" s="50"/>
      <c r="K33" s="50"/>
      <c r="L33" s="50"/>
      <c r="R33" s="15"/>
      <c r="S33" s="16"/>
      <c r="T33" s="15"/>
      <c r="U33" s="15"/>
    </row>
    <row r="34" spans="2:21" ht="24.9" customHeight="1" x14ac:dyDescent="0.35">
      <c r="C34" s="51" t="s">
        <v>168</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41835-4A97-4960-9060-524831B7253D}">
  <sheetPr codeName="Hoja130">
    <tabColor rgb="FFFF0000"/>
  </sheetPr>
  <dimension ref="A1:W40"/>
  <sheetViews>
    <sheetView topLeftCell="A17"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532</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f>227913.72+30537+135140</f>
        <v>393590.72</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74" t="s">
        <v>157</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158</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160</v>
      </c>
      <c r="D18" s="76"/>
      <c r="E18" s="77"/>
      <c r="G18" s="78" t="s">
        <v>159</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161</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89</v>
      </c>
      <c r="I33" s="50"/>
      <c r="J33" s="50"/>
      <c r="K33" s="50"/>
      <c r="L33" s="50"/>
      <c r="R33" s="15"/>
      <c r="S33" s="16"/>
      <c r="T33" s="15"/>
      <c r="U33" s="15"/>
    </row>
    <row r="34" spans="2:21" ht="24.9" customHeight="1" x14ac:dyDescent="0.35">
      <c r="C34" s="51" t="s">
        <v>162</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6DA9D-9858-4399-84E5-D3DA1BF8A699}">
  <sheetPr codeName="Hoja131">
    <tabColor rgb="FFFF0000"/>
  </sheetPr>
  <dimension ref="A1:W40"/>
  <sheetViews>
    <sheetView zoomScaleNormal="100" workbookViewId="0">
      <selection activeCell="G18" sqref="G18:L18"/>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531</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45527</v>
      </c>
      <c r="D9" s="101"/>
      <c r="E9" s="101"/>
      <c r="F9" s="7"/>
      <c r="H9" s="102">
        <v>9861</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151</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152</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154</v>
      </c>
      <c r="D18" s="76"/>
      <c r="E18" s="77"/>
      <c r="G18" s="78" t="s">
        <v>153</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155</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156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45527</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86CAC-820F-44D4-ADA9-FFC14C2F5869}">
  <sheetPr codeName="Hoja132">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530</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45526</v>
      </c>
      <c r="D9" s="101"/>
      <c r="E9" s="101"/>
      <c r="F9" s="7"/>
      <c r="H9" s="102">
        <f>649+649+242</f>
        <v>1540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147</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t="s">
        <v>147</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148</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149</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AB05-24A1-4B93-AFDA-D21E9A331CE7}">
  <sheetPr codeName="Hoja133">
    <tabColor rgb="FFFF0000"/>
  </sheetPr>
  <dimension ref="A1:W40"/>
  <sheetViews>
    <sheetView zoomScaleNormal="100" workbookViewId="0">
      <selection activeCell="C25" sqref="C25:L2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529</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45526</v>
      </c>
      <c r="D9" s="101"/>
      <c r="E9" s="101"/>
      <c r="F9" s="7"/>
      <c r="H9" s="102">
        <v>5000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12</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16</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24</v>
      </c>
      <c r="D22" s="65"/>
      <c r="E22" s="64"/>
      <c r="F22" s="6"/>
      <c r="G22" s="63" t="s">
        <v>25</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146</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45526</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145</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8438C-B295-4313-AF8D-1BB7CBBA86DD}">
  <sheetPr codeName="Hoja134">
    <tabColor rgb="FFFF0000"/>
  </sheetPr>
  <dimension ref="A1:W40"/>
  <sheetViews>
    <sheetView zoomScaleNormal="100" workbookViewId="0">
      <selection activeCell="C12" sqref="C12:L12"/>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528</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45523</v>
      </c>
      <c r="D9" s="101"/>
      <c r="E9" s="101"/>
      <c r="F9" s="7"/>
      <c r="H9" s="102">
        <v>1298</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140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141</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142</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c r="D22" s="65"/>
      <c r="E22" s="64"/>
      <c r="F22" s="6"/>
      <c r="G22" s="63"/>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143</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107" t="s">
        <v>144</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A0557-BF31-4052-9C05-913E3F9335A1}">
  <sheetPr codeName="Hoja135">
    <tabColor rgb="FFFF0000"/>
  </sheetPr>
  <dimension ref="A1:W40"/>
  <sheetViews>
    <sheetView topLeftCell="A18" zoomScaleNormal="100" workbookViewId="0">
      <selection activeCell="C9" sqref="C9:E9"/>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527</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45523</v>
      </c>
      <c r="D9" s="101"/>
      <c r="E9" s="101"/>
      <c r="F9" s="7"/>
      <c r="H9" s="102">
        <v>6620.19</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134</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135</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136</v>
      </c>
      <c r="D18" s="76"/>
      <c r="E18" s="77"/>
      <c r="G18" s="78" t="s">
        <v>138</v>
      </c>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137</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139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45523</v>
      </c>
      <c r="D29" s="62"/>
      <c r="E29" s="63"/>
      <c r="F29" s="6"/>
      <c r="G29" s="62" t="s">
        <v>40</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39:E39"/>
    <mergeCell ref="H39:L39"/>
    <mergeCell ref="B40:E40"/>
    <mergeCell ref="H33:L35"/>
    <mergeCell ref="C34:F34"/>
    <mergeCell ref="C36:E36"/>
    <mergeCell ref="H36:L36"/>
    <mergeCell ref="C37:F38"/>
    <mergeCell ref="H37:L38"/>
    <mergeCell ref="S24:W28"/>
    <mergeCell ref="C25:L26"/>
    <mergeCell ref="C28:E28"/>
    <mergeCell ref="G28:L28"/>
    <mergeCell ref="C32:F32"/>
    <mergeCell ref="H32:L32"/>
    <mergeCell ref="C29:E29"/>
    <mergeCell ref="G29:L29"/>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C12:L12"/>
    <mergeCell ref="A1:C4"/>
    <mergeCell ref="D1:L3"/>
    <mergeCell ref="F4:G4"/>
    <mergeCell ref="H4:I4"/>
    <mergeCell ref="J4:K4"/>
    <mergeCell ref="J6:L6"/>
    <mergeCell ref="C8:E8"/>
    <mergeCell ref="H8:L8"/>
    <mergeCell ref="C9:E9"/>
    <mergeCell ref="H9:L9"/>
    <mergeCell ref="C11:L11"/>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21528-471D-4C26-8835-0B7C5FB017F3}">
  <sheetPr codeName="Hoja136">
    <tabColor rgb="FFFF0000"/>
  </sheetPr>
  <dimension ref="A1:W40"/>
  <sheetViews>
    <sheetView zoomScaleNormal="100" workbookViewId="0">
      <selection activeCell="P6" sqref="P6"/>
    </sheetView>
  </sheetViews>
  <sheetFormatPr baseColWidth="10" defaultColWidth="9.08984375" defaultRowHeight="14" x14ac:dyDescent="0.3"/>
  <cols>
    <col min="1" max="1" width="1.6328125" style="2" customWidth="1"/>
    <col min="2" max="2" width="3" style="2" customWidth="1"/>
    <col min="3" max="3" width="10" style="2" customWidth="1"/>
    <col min="4" max="4" width="11.81640625" style="2" customWidth="1"/>
    <col min="5" max="5" width="12.90625" style="2" customWidth="1"/>
    <col min="6" max="6" width="4.36328125" style="2" customWidth="1"/>
    <col min="7" max="8" width="8.453125" style="2" customWidth="1"/>
    <col min="9" max="9" width="4.1796875" style="2" customWidth="1"/>
    <col min="10" max="10" width="8.08984375" style="2" customWidth="1"/>
    <col min="11" max="11" width="4" style="2" customWidth="1"/>
    <col min="12" max="12" width="12.453125" style="2" customWidth="1"/>
    <col min="13" max="13" width="3.36328125" style="2" customWidth="1"/>
    <col min="14" max="16384" width="9.08984375" style="2"/>
  </cols>
  <sheetData>
    <row r="1" spans="1:12" ht="13.75" customHeight="1" x14ac:dyDescent="0.3">
      <c r="A1" s="81"/>
      <c r="B1" s="82"/>
      <c r="C1" s="83"/>
      <c r="D1" s="89" t="s">
        <v>0</v>
      </c>
      <c r="E1" s="90"/>
      <c r="F1" s="90"/>
      <c r="G1" s="90"/>
      <c r="H1" s="90"/>
      <c r="I1" s="90"/>
      <c r="J1" s="90"/>
      <c r="K1" s="90"/>
      <c r="L1" s="91"/>
    </row>
    <row r="2" spans="1:12" ht="13.75" customHeight="1" x14ac:dyDescent="0.3">
      <c r="A2" s="84"/>
      <c r="B2" s="49"/>
      <c r="C2" s="85"/>
      <c r="D2" s="92"/>
      <c r="E2" s="93"/>
      <c r="F2" s="93"/>
      <c r="G2" s="93"/>
      <c r="H2" s="93"/>
      <c r="I2" s="93"/>
      <c r="J2" s="93"/>
      <c r="K2" s="93"/>
      <c r="L2" s="94"/>
    </row>
    <row r="3" spans="1:12" ht="13.75" customHeight="1" x14ac:dyDescent="0.3">
      <c r="A3" s="84"/>
      <c r="B3" s="49"/>
      <c r="C3" s="85"/>
      <c r="D3" s="92"/>
      <c r="E3" s="93"/>
      <c r="F3" s="93"/>
      <c r="G3" s="93"/>
      <c r="H3" s="93"/>
      <c r="I3" s="93"/>
      <c r="J3" s="93"/>
      <c r="K3" s="93"/>
      <c r="L3" s="94"/>
    </row>
    <row r="4" spans="1:12" x14ac:dyDescent="0.3">
      <c r="A4" s="86"/>
      <c r="B4" s="87"/>
      <c r="C4" s="88"/>
      <c r="D4" s="27" t="s">
        <v>124</v>
      </c>
      <c r="E4" s="27" t="s">
        <v>128</v>
      </c>
      <c r="F4" s="95" t="s">
        <v>125</v>
      </c>
      <c r="G4" s="95"/>
      <c r="H4" s="96">
        <v>45505</v>
      </c>
      <c r="I4" s="95"/>
      <c r="J4" s="97" t="s">
        <v>126</v>
      </c>
      <c r="K4" s="98"/>
      <c r="L4" s="28" t="s">
        <v>127</v>
      </c>
    </row>
    <row r="5" spans="1:12" ht="23.15" customHeight="1" x14ac:dyDescent="0.3"/>
    <row r="6" spans="1:12" ht="23.15" customHeight="1" x14ac:dyDescent="0.3">
      <c r="I6" s="4" t="s">
        <v>8</v>
      </c>
      <c r="J6" s="99">
        <v>526</v>
      </c>
      <c r="K6" s="100"/>
      <c r="L6" s="100"/>
    </row>
    <row r="7" spans="1:12" ht="16.5" customHeight="1" x14ac:dyDescent="0.35">
      <c r="I7" s="5"/>
    </row>
    <row r="8" spans="1:12" ht="20.149999999999999" customHeight="1" x14ac:dyDescent="0.3">
      <c r="C8" s="53" t="s">
        <v>9</v>
      </c>
      <c r="D8" s="53"/>
      <c r="E8" s="59"/>
      <c r="H8" s="53" t="s">
        <v>10</v>
      </c>
      <c r="I8" s="59"/>
      <c r="J8" s="59"/>
      <c r="K8" s="59"/>
      <c r="L8" s="59"/>
    </row>
    <row r="9" spans="1:12" ht="23.15" customHeight="1" x14ac:dyDescent="0.3">
      <c r="C9" s="101">
        <v>45519</v>
      </c>
      <c r="D9" s="101"/>
      <c r="E9" s="101"/>
      <c r="F9" s="7"/>
      <c r="H9" s="102">
        <v>50000</v>
      </c>
      <c r="I9" s="102"/>
      <c r="J9" s="102"/>
      <c r="K9" s="102"/>
      <c r="L9" s="102"/>
    </row>
    <row r="10" spans="1:12" ht="9.9" customHeight="1" x14ac:dyDescent="0.3">
      <c r="C10" s="6"/>
      <c r="D10" s="6"/>
      <c r="E10" s="6"/>
      <c r="F10" s="6"/>
      <c r="H10" s="6"/>
      <c r="I10" s="6"/>
      <c r="J10" s="6"/>
      <c r="K10" s="6"/>
      <c r="L10" s="6"/>
    </row>
    <row r="11" spans="1:12" ht="20.149999999999999" customHeight="1" x14ac:dyDescent="0.3">
      <c r="C11" s="53" t="s">
        <v>11</v>
      </c>
      <c r="D11" s="53"/>
      <c r="E11" s="59"/>
      <c r="F11" s="59"/>
      <c r="G11" s="59"/>
      <c r="H11" s="59"/>
      <c r="I11" s="59"/>
      <c r="J11" s="59"/>
      <c r="K11" s="59"/>
      <c r="L11" s="59"/>
    </row>
    <row r="12" spans="1:12" ht="23.15" customHeight="1" x14ac:dyDescent="0.3">
      <c r="C12" s="63" t="s">
        <v>130</v>
      </c>
      <c r="D12" s="63"/>
      <c r="E12" s="63"/>
      <c r="F12" s="63"/>
      <c r="G12" s="63"/>
      <c r="H12" s="63"/>
      <c r="I12" s="63"/>
      <c r="J12" s="63"/>
      <c r="K12" s="63"/>
      <c r="L12" s="63"/>
    </row>
    <row r="13" spans="1:12" ht="9.9" customHeight="1" x14ac:dyDescent="0.3">
      <c r="C13" s="8"/>
      <c r="D13" s="8"/>
      <c r="H13" s="8"/>
    </row>
    <row r="14" spans="1:12" ht="20.149999999999999" customHeight="1" x14ac:dyDescent="0.3">
      <c r="C14" s="53" t="s">
        <v>13</v>
      </c>
      <c r="D14" s="53"/>
      <c r="E14" s="59"/>
      <c r="G14" s="69" t="s">
        <v>14</v>
      </c>
      <c r="H14" s="70"/>
      <c r="I14" s="71"/>
      <c r="J14" s="71"/>
      <c r="K14" s="71"/>
      <c r="L14" s="71"/>
    </row>
    <row r="15" spans="1:12" ht="24.9" customHeight="1" x14ac:dyDescent="0.3">
      <c r="C15" s="72" t="s">
        <v>15</v>
      </c>
      <c r="D15" s="72"/>
      <c r="E15" s="73"/>
      <c r="G15" s="74" t="s">
        <v>133</v>
      </c>
      <c r="H15" s="75"/>
      <c r="I15" s="75"/>
      <c r="J15" s="75"/>
      <c r="K15" s="75"/>
      <c r="L15" s="75"/>
    </row>
    <row r="16" spans="1:12" ht="9.9" customHeight="1" x14ac:dyDescent="0.3">
      <c r="C16" s="9"/>
      <c r="D16" s="9"/>
      <c r="E16" s="10"/>
      <c r="G16" s="6"/>
      <c r="H16" s="11"/>
      <c r="J16" s="6"/>
      <c r="K16" s="11"/>
      <c r="L16" s="11"/>
    </row>
    <row r="17" spans="3:23" ht="20.149999999999999" customHeight="1" x14ac:dyDescent="0.3">
      <c r="C17" s="53" t="s">
        <v>17</v>
      </c>
      <c r="D17" s="53"/>
      <c r="E17" s="59"/>
      <c r="G17" s="69" t="s">
        <v>18</v>
      </c>
      <c r="H17" s="71"/>
      <c r="I17" s="71"/>
      <c r="J17" s="71"/>
      <c r="K17" s="71"/>
      <c r="L17" s="71"/>
      <c r="M17" s="12"/>
      <c r="N17" s="12"/>
    </row>
    <row r="18" spans="3:23" ht="24.9" customHeight="1" x14ac:dyDescent="0.3">
      <c r="C18" s="76" t="s">
        <v>131</v>
      </c>
      <c r="D18" s="76"/>
      <c r="E18" s="77"/>
      <c r="G18" s="78"/>
      <c r="H18" s="77"/>
      <c r="I18" s="77"/>
      <c r="J18" s="77"/>
      <c r="K18" s="77"/>
      <c r="L18" s="77"/>
    </row>
    <row r="19" spans="3:23" ht="9.9" customHeight="1" x14ac:dyDescent="0.3">
      <c r="C19" s="6"/>
      <c r="D19" s="6"/>
      <c r="G19" s="6"/>
      <c r="H19" s="8"/>
      <c r="J19" s="6"/>
    </row>
    <row r="20" spans="3:23" ht="20.149999999999999" customHeight="1" x14ac:dyDescent="0.3">
      <c r="C20" s="53" t="s">
        <v>20</v>
      </c>
      <c r="D20" s="53"/>
      <c r="E20" s="59"/>
      <c r="G20" s="53" t="s">
        <v>21</v>
      </c>
      <c r="H20" s="53"/>
      <c r="I20" s="8"/>
      <c r="J20" s="79" t="s">
        <v>22</v>
      </c>
      <c r="K20" s="80"/>
      <c r="L20" s="80"/>
    </row>
    <row r="21" spans="3:23" ht="3" customHeight="1" x14ac:dyDescent="0.3">
      <c r="C21" s="6" t="s">
        <v>23</v>
      </c>
      <c r="D21" s="6"/>
      <c r="E21" s="6" t="s">
        <v>23</v>
      </c>
      <c r="F21" s="6"/>
      <c r="H21" s="6"/>
      <c r="J21" s="13"/>
      <c r="K21" s="13"/>
      <c r="L21" s="13"/>
    </row>
    <row r="22" spans="3:23" ht="24.9" customHeight="1" x14ac:dyDescent="0.3">
      <c r="C22" s="65" t="s">
        <v>132</v>
      </c>
      <c r="D22" s="65"/>
      <c r="E22" s="64"/>
      <c r="F22" s="6"/>
      <c r="G22" s="63" t="s">
        <v>50</v>
      </c>
      <c r="H22" s="66"/>
      <c r="J22" s="103"/>
      <c r="K22" s="104"/>
      <c r="L22" s="104"/>
    </row>
    <row r="23" spans="3:23" ht="9.9" customHeight="1" x14ac:dyDescent="0.3">
      <c r="C23" s="6"/>
      <c r="D23" s="6"/>
      <c r="E23" s="6"/>
      <c r="F23" s="6"/>
      <c r="G23" s="6"/>
      <c r="H23" s="6"/>
      <c r="I23" s="6"/>
      <c r="J23" s="6"/>
      <c r="K23" s="6"/>
      <c r="L23" s="6"/>
    </row>
    <row r="24" spans="3:23" ht="20.149999999999999" customHeight="1" x14ac:dyDescent="0.3">
      <c r="C24" s="60" t="s">
        <v>26</v>
      </c>
      <c r="D24" s="60"/>
      <c r="E24" s="61"/>
      <c r="F24" s="61"/>
      <c r="G24" s="61"/>
      <c r="H24" s="61"/>
      <c r="I24" s="61"/>
      <c r="J24" s="61"/>
      <c r="K24" s="61"/>
      <c r="L24" s="61"/>
      <c r="S24" s="56"/>
      <c r="T24" s="57"/>
      <c r="U24" s="57"/>
      <c r="V24" s="57"/>
      <c r="W24" s="57"/>
    </row>
    <row r="25" spans="3:23" ht="50.15" customHeight="1" x14ac:dyDescent="0.3">
      <c r="C25" s="58" t="s">
        <v>129</v>
      </c>
      <c r="D25" s="58"/>
      <c r="E25" s="58"/>
      <c r="F25" s="58"/>
      <c r="G25" s="58"/>
      <c r="H25" s="58"/>
      <c r="I25" s="58"/>
      <c r="J25" s="58"/>
      <c r="K25" s="58"/>
      <c r="L25" s="58"/>
      <c r="S25" s="57"/>
      <c r="T25" s="57"/>
      <c r="U25" s="57"/>
      <c r="V25" s="57"/>
      <c r="W25" s="57"/>
    </row>
    <row r="26" spans="3:23" ht="20" customHeight="1" x14ac:dyDescent="0.3">
      <c r="C26" s="58"/>
      <c r="D26" s="58"/>
      <c r="E26" s="58"/>
      <c r="F26" s="58"/>
      <c r="G26" s="58"/>
      <c r="H26" s="58"/>
      <c r="I26" s="58"/>
      <c r="J26" s="58"/>
      <c r="K26" s="58"/>
      <c r="L26" s="58"/>
      <c r="S26" s="57"/>
      <c r="T26" s="57"/>
      <c r="U26" s="57"/>
      <c r="V26" s="57"/>
      <c r="W26" s="57"/>
    </row>
    <row r="27" spans="3:23" ht="9.9" customHeight="1" x14ac:dyDescent="0.3">
      <c r="C27" s="6"/>
      <c r="D27" s="6"/>
      <c r="E27" s="6"/>
      <c r="F27" s="6"/>
      <c r="G27" s="6"/>
      <c r="H27" s="6"/>
      <c r="I27" s="6"/>
      <c r="J27" s="6"/>
      <c r="K27" s="6"/>
      <c r="L27" s="6"/>
      <c r="S27" s="57"/>
      <c r="T27" s="57"/>
      <c r="U27" s="57"/>
      <c r="V27" s="57"/>
      <c r="W27" s="57"/>
    </row>
    <row r="28" spans="3:23" ht="20.149999999999999" customHeight="1" x14ac:dyDescent="0.3">
      <c r="C28" s="53" t="s">
        <v>28</v>
      </c>
      <c r="D28" s="53"/>
      <c r="E28" s="59"/>
      <c r="G28" s="53" t="s">
        <v>29</v>
      </c>
      <c r="H28" s="59"/>
      <c r="I28" s="59"/>
      <c r="J28" s="59"/>
      <c r="K28" s="59"/>
      <c r="L28" s="59"/>
      <c r="S28" s="57"/>
      <c r="T28" s="57"/>
      <c r="U28" s="57"/>
      <c r="V28" s="57"/>
      <c r="W28" s="57"/>
    </row>
    <row r="29" spans="3:23" ht="24.9" customHeight="1" x14ac:dyDescent="0.3">
      <c r="C29" s="62">
        <f>C9</f>
        <v>45519</v>
      </c>
      <c r="D29" s="62"/>
      <c r="E29" s="63"/>
      <c r="F29" s="6"/>
      <c r="G29" s="62">
        <v>45519</v>
      </c>
      <c r="H29" s="64"/>
      <c r="I29" s="64"/>
      <c r="J29" s="64"/>
      <c r="K29" s="64"/>
      <c r="L29" s="64"/>
      <c r="R29" s="15"/>
      <c r="S29" s="15"/>
      <c r="T29" s="15"/>
      <c r="U29" s="15"/>
    </row>
    <row r="30" spans="3:23" ht="9.9" customHeight="1" x14ac:dyDescent="0.35">
      <c r="C30" s="6"/>
      <c r="D30" s="6"/>
      <c r="E30" s="6"/>
      <c r="F30" s="6"/>
      <c r="H30" s="6"/>
      <c r="I30" s="6"/>
      <c r="J30" s="6"/>
      <c r="K30" s="6"/>
      <c r="L30" s="6"/>
      <c r="R30" s="15"/>
      <c r="S30" s="16"/>
      <c r="T30" s="15"/>
      <c r="U30" s="15"/>
    </row>
    <row r="31" spans="3:23" ht="7.5" customHeight="1" x14ac:dyDescent="0.35">
      <c r="C31" s="6"/>
      <c r="D31" s="6"/>
      <c r="E31" s="6"/>
      <c r="F31" s="6"/>
      <c r="H31" s="6"/>
      <c r="I31" s="6"/>
      <c r="J31" s="6"/>
      <c r="K31" s="6"/>
      <c r="L31" s="6"/>
      <c r="R31" s="15"/>
      <c r="S31" s="16"/>
      <c r="T31" s="15"/>
      <c r="U31" s="15"/>
    </row>
    <row r="32" spans="3:23" ht="20.149999999999999" customHeight="1" x14ac:dyDescent="0.35">
      <c r="C32" s="60" t="s">
        <v>31</v>
      </c>
      <c r="D32" s="60"/>
      <c r="E32" s="61"/>
      <c r="F32" s="61"/>
      <c r="H32" s="60" t="s">
        <v>32</v>
      </c>
      <c r="I32" s="61"/>
      <c r="J32" s="61"/>
      <c r="K32" s="61"/>
      <c r="L32" s="61"/>
      <c r="R32" s="15"/>
      <c r="S32" s="16"/>
      <c r="T32" s="15"/>
      <c r="U32" s="15"/>
    </row>
    <row r="33" spans="2:21" ht="7.5" customHeight="1" x14ac:dyDescent="0.35">
      <c r="C33" s="8"/>
      <c r="D33" s="8"/>
      <c r="E33" s="11"/>
      <c r="F33" s="11"/>
      <c r="H33" s="50" t="s">
        <v>41</v>
      </c>
      <c r="I33" s="50"/>
      <c r="J33" s="50"/>
      <c r="K33" s="50"/>
      <c r="L33" s="50"/>
      <c r="R33" s="15"/>
      <c r="S33" s="16"/>
      <c r="T33" s="15"/>
      <c r="U33" s="15"/>
    </row>
    <row r="34" spans="2:21" ht="24.9" customHeight="1" x14ac:dyDescent="0.35">
      <c r="C34" s="51" t="s">
        <v>73</v>
      </c>
      <c r="D34" s="51"/>
      <c r="E34" s="52"/>
      <c r="F34" s="52"/>
      <c r="G34" s="6"/>
      <c r="H34" s="50"/>
      <c r="I34" s="50"/>
      <c r="J34" s="50"/>
      <c r="K34" s="50"/>
      <c r="L34" s="50"/>
      <c r="R34" s="15"/>
      <c r="S34" s="17"/>
      <c r="T34" s="15"/>
      <c r="U34" s="15"/>
    </row>
    <row r="35" spans="2:21" ht="4.25" customHeight="1" x14ac:dyDescent="0.35">
      <c r="C35" s="18"/>
      <c r="D35" s="18"/>
      <c r="E35" s="19"/>
      <c r="F35" s="19"/>
      <c r="G35" s="6"/>
      <c r="H35" s="50"/>
      <c r="I35" s="50"/>
      <c r="J35" s="50"/>
      <c r="K35" s="50"/>
      <c r="L35" s="50"/>
      <c r="R35" s="15"/>
      <c r="S35" s="17"/>
      <c r="T35" s="15"/>
      <c r="U35" s="15"/>
    </row>
    <row r="36" spans="2:21" ht="20.149999999999999" customHeight="1" x14ac:dyDescent="0.35">
      <c r="C36" s="53" t="s">
        <v>35</v>
      </c>
      <c r="D36" s="53"/>
      <c r="E36" s="53"/>
      <c r="F36" s="6"/>
      <c r="H36" s="53" t="s">
        <v>36</v>
      </c>
      <c r="I36" s="53"/>
      <c r="J36" s="53"/>
      <c r="K36" s="53"/>
      <c r="L36" s="53"/>
      <c r="R36" s="15"/>
      <c r="S36" s="17"/>
      <c r="T36" s="15"/>
      <c r="U36" s="15"/>
    </row>
    <row r="37" spans="2:21" ht="24.65" customHeight="1" x14ac:dyDescent="0.3">
      <c r="C37" s="54" t="s">
        <v>37</v>
      </c>
      <c r="D37" s="54"/>
      <c r="E37" s="55"/>
      <c r="F37" s="55"/>
      <c r="H37" s="54" t="s">
        <v>38</v>
      </c>
      <c r="I37" s="55"/>
      <c r="J37" s="55"/>
      <c r="K37" s="55"/>
      <c r="L37" s="55"/>
      <c r="R37" s="15"/>
      <c r="S37" s="15"/>
      <c r="T37" s="15"/>
      <c r="U37" s="15"/>
    </row>
    <row r="38" spans="2:21" ht="42" customHeight="1" x14ac:dyDescent="0.3">
      <c r="C38" s="55"/>
      <c r="D38" s="55"/>
      <c r="E38" s="55"/>
      <c r="F38" s="55"/>
      <c r="H38" s="55"/>
      <c r="I38" s="55"/>
      <c r="J38" s="55"/>
      <c r="K38" s="55"/>
      <c r="L38" s="55"/>
    </row>
    <row r="39" spans="2:21" ht="15" customHeight="1" x14ac:dyDescent="0.3">
      <c r="C39" s="48" t="s">
        <v>39</v>
      </c>
      <c r="D39" s="48"/>
      <c r="E39" s="48"/>
      <c r="F39" s="9"/>
      <c r="H39" s="48" t="s">
        <v>39</v>
      </c>
      <c r="I39" s="48"/>
      <c r="J39" s="48"/>
      <c r="K39" s="48"/>
      <c r="L39" s="48"/>
    </row>
    <row r="40" spans="2:21" x14ac:dyDescent="0.3">
      <c r="B40" s="49"/>
      <c r="C40" s="49"/>
      <c r="D40" s="49"/>
      <c r="E40" s="49"/>
      <c r="F40" s="3"/>
    </row>
  </sheetData>
  <mergeCells count="44">
    <mergeCell ref="C12:L12"/>
    <mergeCell ref="A1:C4"/>
    <mergeCell ref="D1:L3"/>
    <mergeCell ref="F4:G4"/>
    <mergeCell ref="H4:I4"/>
    <mergeCell ref="J4:K4"/>
    <mergeCell ref="J6:L6"/>
    <mergeCell ref="C8:E8"/>
    <mergeCell ref="H8:L8"/>
    <mergeCell ref="C9:E9"/>
    <mergeCell ref="H9:L9"/>
    <mergeCell ref="C11:L11"/>
    <mergeCell ref="C22:E22"/>
    <mergeCell ref="G22:H22"/>
    <mergeCell ref="J22:L22"/>
    <mergeCell ref="C24:L24"/>
    <mergeCell ref="C14:E14"/>
    <mergeCell ref="G14:L14"/>
    <mergeCell ref="C15:E15"/>
    <mergeCell ref="G15:L15"/>
    <mergeCell ref="C17:E17"/>
    <mergeCell ref="G17:L17"/>
    <mergeCell ref="C18:E18"/>
    <mergeCell ref="G18:L18"/>
    <mergeCell ref="C20:E20"/>
    <mergeCell ref="G20:H20"/>
    <mergeCell ref="J20:L20"/>
    <mergeCell ref="S24:W28"/>
    <mergeCell ref="C25:L26"/>
    <mergeCell ref="C28:E28"/>
    <mergeCell ref="G28:L28"/>
    <mergeCell ref="C32:F32"/>
    <mergeCell ref="H32:L32"/>
    <mergeCell ref="C29:E29"/>
    <mergeCell ref="G29:L29"/>
    <mergeCell ref="C39:E39"/>
    <mergeCell ref="H39:L39"/>
    <mergeCell ref="B40:E40"/>
    <mergeCell ref="H33:L35"/>
    <mergeCell ref="C34:F34"/>
    <mergeCell ref="C36:E36"/>
    <mergeCell ref="H36:L36"/>
    <mergeCell ref="C37:F38"/>
    <mergeCell ref="H37:L38"/>
  </mergeCells>
  <printOptions horizontalCentered="1"/>
  <pageMargins left="0.25" right="0.25" top="0.75" bottom="0.75" header="0.3" footer="0.3"/>
  <pageSetup paperSize="9" scale="94" orientation="portrait" horizontalDpi="360" verticalDpi="360" r:id="rId1"/>
  <headerFooter alignWithMargins="0"/>
  <drawing r:id="rId2"/>
  <legacyDrawing r:id="rId3"/>
</worksheet>
</file>

<file path=xl/worksheets/sheet3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3A9B7-AB67-41C1-B79B-B26BA40A0088}">
  <sheetPr codeName="Hoja137">
    <tabColor rgb="FFFF0000"/>
    <pageSetUpPr fitToPage="1"/>
  </sheetPr>
  <dimension ref="A1:V40"/>
  <sheetViews>
    <sheetView topLeftCell="A5"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525</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45517</v>
      </c>
      <c r="D9" s="101"/>
      <c r="E9" s="7"/>
      <c r="G9" s="102">
        <f>17980+6728</f>
        <v>24708</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117</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118</v>
      </c>
      <c r="G15" s="75"/>
      <c r="H15" s="75"/>
      <c r="I15" s="75"/>
      <c r="J15" s="75"/>
      <c r="K15" s="75"/>
    </row>
    <row r="16" spans="1:11" ht="9.9" customHeight="1" x14ac:dyDescent="0.3">
      <c r="C16" s="9"/>
      <c r="D16" s="10"/>
      <c r="F16" s="6"/>
      <c r="G16" s="11"/>
      <c r="I16" s="6"/>
      <c r="J16" s="11"/>
      <c r="K16" s="11"/>
    </row>
    <row r="17" spans="3:22" ht="20.149999999999999" customHeight="1" x14ac:dyDescent="0.3">
      <c r="C17" s="53" t="s">
        <v>53</v>
      </c>
      <c r="D17" s="59"/>
      <c r="F17" s="69" t="s">
        <v>18</v>
      </c>
      <c r="G17" s="71"/>
      <c r="H17" s="71"/>
      <c r="I17" s="71"/>
      <c r="J17" s="71"/>
      <c r="K17" s="71"/>
      <c r="L17" s="12"/>
      <c r="M17" s="12"/>
    </row>
    <row r="18" spans="3:22" ht="24.9" customHeight="1" x14ac:dyDescent="0.3">
      <c r="C18" s="76" t="s">
        <v>119</v>
      </c>
      <c r="D18" s="77"/>
      <c r="F18" s="78" t="s">
        <v>120</v>
      </c>
      <c r="G18" s="77"/>
      <c r="H18" s="77"/>
      <c r="I18" s="77"/>
      <c r="J18" s="77"/>
      <c r="K18" s="77"/>
    </row>
    <row r="19" spans="3:22" ht="9.9" customHeight="1" x14ac:dyDescent="0.3">
      <c r="C19" s="6"/>
      <c r="F19" s="6"/>
      <c r="G19" s="8"/>
      <c r="I19" s="6"/>
    </row>
    <row r="20" spans="3:22" ht="20.149999999999999" customHeight="1" x14ac:dyDescent="0.3">
      <c r="C20" s="139" t="s">
        <v>20</v>
      </c>
      <c r="D20" s="143"/>
      <c r="F20" s="53" t="s">
        <v>21</v>
      </c>
      <c r="G20" s="53"/>
      <c r="H20" s="8"/>
      <c r="I20" s="144" t="s">
        <v>22</v>
      </c>
      <c r="J20" s="145"/>
      <c r="K20" s="145"/>
    </row>
    <row r="21" spans="3:22" ht="3" customHeight="1" x14ac:dyDescent="0.3">
      <c r="C21" s="6" t="s">
        <v>23</v>
      </c>
      <c r="D21" s="6" t="s">
        <v>23</v>
      </c>
      <c r="E21" s="6"/>
      <c r="G21" s="6"/>
      <c r="I21" s="13"/>
      <c r="J21" s="13"/>
      <c r="K21" s="13"/>
    </row>
    <row r="22" spans="3:22" ht="24.9" customHeight="1" x14ac:dyDescent="0.3">
      <c r="C22" s="65" t="s">
        <v>121</v>
      </c>
      <c r="D22" s="64"/>
      <c r="E22" s="6"/>
      <c r="F22" s="63" t="s">
        <v>122</v>
      </c>
      <c r="G22" s="66"/>
      <c r="I22" s="54"/>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123</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45517</v>
      </c>
      <c r="D29" s="63"/>
      <c r="E29" s="6"/>
      <c r="F29" s="62" t="s">
        <v>30</v>
      </c>
      <c r="G29" s="64"/>
      <c r="H29" s="64"/>
      <c r="I29" s="64"/>
      <c r="J29" s="64"/>
      <c r="K29" s="64"/>
    </row>
    <row r="30" spans="3:22" ht="9.9" customHeight="1" x14ac:dyDescent="0.35">
      <c r="C30" s="6"/>
      <c r="D30" s="6"/>
      <c r="E30" s="6"/>
      <c r="G30" s="6"/>
      <c r="H30" s="6"/>
      <c r="I30" s="6"/>
      <c r="J30" s="6"/>
      <c r="K30" s="6"/>
      <c r="R30" s="14"/>
    </row>
    <row r="31" spans="3:22" ht="7.5" customHeight="1" x14ac:dyDescent="0.35">
      <c r="C31" s="6"/>
      <c r="D31" s="6"/>
      <c r="E31" s="6"/>
      <c r="G31" s="6"/>
      <c r="H31" s="6"/>
      <c r="I31" s="6"/>
      <c r="J31" s="6"/>
      <c r="K31" s="6"/>
      <c r="R31" s="14"/>
    </row>
    <row r="32" spans="3:22" ht="20.149999999999999" customHeight="1" x14ac:dyDescent="0.35">
      <c r="C32" s="135" t="s">
        <v>31</v>
      </c>
      <c r="D32" s="136"/>
      <c r="E32" s="136"/>
      <c r="G32" s="135" t="s">
        <v>32</v>
      </c>
      <c r="H32" s="136"/>
      <c r="I32" s="136"/>
      <c r="J32" s="136"/>
      <c r="K32" s="136"/>
      <c r="R32" s="14"/>
    </row>
    <row r="33" spans="2:18" ht="7.5" customHeight="1" x14ac:dyDescent="0.35">
      <c r="C33" s="8"/>
      <c r="D33" s="11"/>
      <c r="E33" s="11"/>
      <c r="G33" s="50" t="s">
        <v>41</v>
      </c>
      <c r="H33" s="50"/>
      <c r="I33" s="50"/>
      <c r="J33" s="50"/>
      <c r="K33" s="50"/>
      <c r="R33" s="14"/>
    </row>
    <row r="34" spans="2:18" ht="24.9" customHeight="1" x14ac:dyDescent="0.35">
      <c r="C34" s="51" t="s">
        <v>73</v>
      </c>
      <c r="D34" s="52"/>
      <c r="E34" s="52"/>
      <c r="F34" s="6"/>
      <c r="G34" s="50"/>
      <c r="H34" s="50"/>
      <c r="I34" s="50"/>
      <c r="J34" s="50"/>
      <c r="K34" s="50"/>
      <c r="R34" s="22"/>
    </row>
    <row r="35" spans="2:18" ht="4.25" customHeight="1" x14ac:dyDescent="0.35">
      <c r="C35" s="18"/>
      <c r="D35" s="19"/>
      <c r="E35" s="19"/>
      <c r="F35" s="6"/>
      <c r="G35" s="50"/>
      <c r="H35" s="50"/>
      <c r="I35" s="50"/>
      <c r="J35" s="50"/>
      <c r="K35" s="50"/>
      <c r="R35" s="22"/>
    </row>
    <row r="36" spans="2:18" ht="20.149999999999999" customHeight="1" x14ac:dyDescent="0.35">
      <c r="C36" s="53" t="s">
        <v>35</v>
      </c>
      <c r="D36" s="53"/>
      <c r="E36" s="6"/>
      <c r="G36" s="53" t="s">
        <v>36</v>
      </c>
      <c r="H36" s="53"/>
      <c r="I36" s="53"/>
      <c r="J36" s="53"/>
      <c r="K36" s="53"/>
      <c r="R36" s="22"/>
    </row>
    <row r="37" spans="2:18" ht="24.65" customHeight="1" x14ac:dyDescent="0.3">
      <c r="C37" s="54" t="s">
        <v>37</v>
      </c>
      <c r="D37" s="55"/>
      <c r="E37" s="55"/>
      <c r="G37" s="54" t="s">
        <v>38</v>
      </c>
      <c r="H37" s="55"/>
      <c r="I37" s="55"/>
      <c r="J37" s="55"/>
      <c r="K37" s="55"/>
    </row>
    <row r="38" spans="2:18" ht="42" customHeight="1" x14ac:dyDescent="0.3">
      <c r="C38" s="55"/>
      <c r="D38" s="55"/>
      <c r="E38" s="55"/>
      <c r="G38" s="55"/>
      <c r="H38" s="55"/>
      <c r="I38" s="55"/>
      <c r="J38" s="55"/>
      <c r="K38" s="55"/>
    </row>
    <row r="39" spans="2:18" ht="15" customHeight="1" x14ac:dyDescent="0.3">
      <c r="C39" s="48" t="s">
        <v>39</v>
      </c>
      <c r="D39" s="48"/>
      <c r="E39" s="9"/>
      <c r="G39" s="48" t="s">
        <v>39</v>
      </c>
      <c r="H39" s="48"/>
      <c r="I39" s="48"/>
      <c r="J39" s="48"/>
      <c r="K39" s="48"/>
    </row>
    <row r="40" spans="2:18"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printOptions horizontalCentered="1"/>
  <pageMargins left="0.39370078740157483" right="0.39370078740157483" top="0.51181102362204722" bottom="0.51181102362204722" header="0.51181102362204722" footer="0.51181102362204722"/>
  <pageSetup scale="94" orientation="portrait" horizontalDpi="360" verticalDpi="360" r:id="rId1"/>
  <headerFooter alignWithMargins="0"/>
  <drawing r:id="rId2"/>
  <legacyDrawing r:id="rId3"/>
</worksheet>
</file>

<file path=xl/worksheets/sheet3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5A93-1A69-41D9-AC66-C2FEFC6431C8}">
  <sheetPr codeName="Hoja138">
    <tabColor rgb="FFFF0000"/>
  </sheetPr>
  <dimension ref="A1:V40"/>
  <sheetViews>
    <sheetView view="pageBreakPreview" zoomScale="60"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524</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45516</v>
      </c>
      <c r="D9" s="101"/>
      <c r="E9" s="7"/>
      <c r="G9" s="102">
        <v>24940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111</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112</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113</v>
      </c>
      <c r="D18" s="77"/>
      <c r="F18" s="78" t="s">
        <v>114</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120" t="s">
        <v>115</v>
      </c>
      <c r="G22" s="121"/>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116</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45516</v>
      </c>
      <c r="D29" s="63"/>
      <c r="E29" s="6"/>
      <c r="F29" s="62" t="s">
        <v>30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v>643023809</v>
      </c>
      <c r="H33" s="50"/>
      <c r="I33" s="50"/>
      <c r="J33" s="50"/>
      <c r="K33" s="50"/>
      <c r="Q33" s="15"/>
      <c r="R33" s="16"/>
      <c r="S33" s="15"/>
      <c r="T33" s="15"/>
    </row>
    <row r="34" spans="2:20" ht="24.9" customHeight="1" x14ac:dyDescent="0.35">
      <c r="C34" s="51">
        <v>609</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C39:D39"/>
    <mergeCell ref="G39:K39"/>
    <mergeCell ref="B40:D40"/>
    <mergeCell ref="G33:K35"/>
    <mergeCell ref="C34:E34"/>
    <mergeCell ref="C36:D36"/>
    <mergeCell ref="G36:K36"/>
    <mergeCell ref="C37:E38"/>
    <mergeCell ref="G37:K38"/>
    <mergeCell ref="R24:V28"/>
    <mergeCell ref="C25:K26"/>
    <mergeCell ref="C28:D28"/>
    <mergeCell ref="F28:K28"/>
    <mergeCell ref="C32:E32"/>
    <mergeCell ref="G32:K32"/>
    <mergeCell ref="C29:D29"/>
    <mergeCell ref="F29:K29"/>
    <mergeCell ref="C22:D22"/>
    <mergeCell ref="F22:G22"/>
    <mergeCell ref="I22:K22"/>
    <mergeCell ref="C24:K24"/>
    <mergeCell ref="C17:D17"/>
    <mergeCell ref="F17:K17"/>
    <mergeCell ref="C18:D18"/>
    <mergeCell ref="F18:K18"/>
    <mergeCell ref="C20:D20"/>
    <mergeCell ref="F20:G20"/>
    <mergeCell ref="I20:K20"/>
    <mergeCell ref="I6:K6"/>
    <mergeCell ref="C8:D8"/>
    <mergeCell ref="G8:K8"/>
    <mergeCell ref="C9:D9"/>
    <mergeCell ref="G9:K9"/>
    <mergeCell ref="C11:K11"/>
    <mergeCell ref="C12:K12"/>
    <mergeCell ref="C14:D14"/>
    <mergeCell ref="F14:K14"/>
    <mergeCell ref="C15:D15"/>
    <mergeCell ref="F15:K15"/>
    <mergeCell ref="A1:C4"/>
    <mergeCell ref="D1:G3"/>
    <mergeCell ref="H1:J1"/>
    <mergeCell ref="H2:J2"/>
    <mergeCell ref="H3:J3"/>
    <mergeCell ref="D4:K4"/>
  </mergeCells>
  <hyperlinks>
    <hyperlink ref="F18" r:id="rId1" xr:uid="{E0FF35B9-53F7-4830-A977-7B78F0F05233}"/>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313C5-CA3A-483D-9C9E-B2F335FDE4A5}">
  <sheetPr codeName="Hoja139">
    <tabColor rgb="FFFF0000"/>
    <pageSetUpPr fitToPage="1"/>
  </sheetPr>
  <dimension ref="A1:V40"/>
  <sheetViews>
    <sheetView topLeftCell="A8" zoomScaleNormal="100" workbookViewId="0">
      <selection activeCell="G33" sqref="G33:K35"/>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522</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v>2580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104</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105</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106</v>
      </c>
      <c r="D18" s="77"/>
      <c r="F18" s="78" t="s">
        <v>107</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63" t="s">
        <v>108</v>
      </c>
      <c r="G22" s="66"/>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109</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t="s">
        <v>40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t="s">
        <v>41</v>
      </c>
      <c r="H33" s="50"/>
      <c r="I33" s="50"/>
      <c r="J33" s="50"/>
      <c r="K33" s="50"/>
      <c r="Q33" s="15"/>
      <c r="R33" s="16"/>
      <c r="S33" s="15"/>
      <c r="T33" s="15"/>
    </row>
    <row r="34" spans="2:20" ht="24.9" customHeight="1" x14ac:dyDescent="0.35">
      <c r="C34" s="51" t="s">
        <v>73</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C39:D39"/>
    <mergeCell ref="G39:K39"/>
    <mergeCell ref="B40:D40"/>
    <mergeCell ref="G33:K35"/>
    <mergeCell ref="C34:E34"/>
    <mergeCell ref="C36:D36"/>
    <mergeCell ref="G36:K36"/>
    <mergeCell ref="C37:E38"/>
    <mergeCell ref="G37:K38"/>
    <mergeCell ref="R24:V28"/>
    <mergeCell ref="C25:K26"/>
    <mergeCell ref="C28:D28"/>
    <mergeCell ref="F28:K28"/>
    <mergeCell ref="C32:E32"/>
    <mergeCell ref="G32:K32"/>
    <mergeCell ref="C29:D29"/>
    <mergeCell ref="F29:K29"/>
    <mergeCell ref="C22:D22"/>
    <mergeCell ref="F22:G22"/>
    <mergeCell ref="I22:K22"/>
    <mergeCell ref="C24:K24"/>
    <mergeCell ref="C17:D17"/>
    <mergeCell ref="F17:K17"/>
    <mergeCell ref="C18:D18"/>
    <mergeCell ref="F18:K18"/>
    <mergeCell ref="C20:D20"/>
    <mergeCell ref="F20:G20"/>
    <mergeCell ref="I20:K20"/>
    <mergeCell ref="I6:K6"/>
    <mergeCell ref="C8:D8"/>
    <mergeCell ref="G8:K8"/>
    <mergeCell ref="C9:D9"/>
    <mergeCell ref="G9:K9"/>
    <mergeCell ref="C11:K11"/>
    <mergeCell ref="C12:K12"/>
    <mergeCell ref="C14:D14"/>
    <mergeCell ref="F14:K14"/>
    <mergeCell ref="C15:D15"/>
    <mergeCell ref="F15:K15"/>
    <mergeCell ref="A1:C4"/>
    <mergeCell ref="D1:G3"/>
    <mergeCell ref="H1:J1"/>
    <mergeCell ref="H2:J2"/>
    <mergeCell ref="H3:J3"/>
    <mergeCell ref="D4:K4"/>
  </mergeCells>
  <hyperlinks>
    <hyperlink ref="F18" r:id="rId1" xr:uid="{2AA7CD12-3715-4909-80DF-42730E8D17B1}"/>
  </hyperlinks>
  <printOptions horizontalCentered="1"/>
  <pageMargins left="0.39370078740157483" right="0.39370078740157483" top="0.51181102362204722" bottom="0.51181102362204722" header="0.51181102362204722" footer="0.51181102362204722"/>
  <pageSetup scale="93" orientation="portrait" horizontalDpi="360" verticalDpi="360" r:id="rId2"/>
  <headerFooter alignWithMargins="0"/>
  <drawing r:id="rId3"/>
  <legacyDrawing r:id="rId4"/>
</worksheet>
</file>

<file path=xl/worksheets/sheet3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E3D50-C92C-41FF-AF8E-DF98CE348264}">
  <sheetPr codeName="Hoja140">
    <tabColor rgb="FFFF0000"/>
  </sheetPr>
  <dimension ref="A1:V40"/>
  <sheetViews>
    <sheetView topLeftCell="A10" zoomScaleNormal="100" workbookViewId="0">
      <selection activeCell="U29" sqref="U29"/>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521</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v>1200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96</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97</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98</v>
      </c>
      <c r="D18" s="77"/>
      <c r="F18" s="78" t="s">
        <v>103</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63" t="s">
        <v>50</v>
      </c>
      <c r="G22" s="66"/>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99</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t="s">
        <v>40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t="s">
        <v>41</v>
      </c>
      <c r="H33" s="50"/>
      <c r="I33" s="50"/>
      <c r="J33" s="50"/>
      <c r="K33" s="50"/>
      <c r="Q33" s="15"/>
      <c r="R33" s="16"/>
      <c r="S33" s="15"/>
      <c r="T33" s="15"/>
    </row>
    <row r="34" spans="2:20" ht="24.9" customHeight="1" x14ac:dyDescent="0.35">
      <c r="C34" s="51" t="s">
        <v>110</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5C0D73A4-CC38-4F45-A5C2-B287E88832DC}"/>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3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25F39-D5FA-4781-B7EB-1200D3CFD4B8}">
  <sheetPr codeName="Hoja141">
    <tabColor rgb="FFFF0000"/>
  </sheetPr>
  <dimension ref="A1:V40"/>
  <sheetViews>
    <sheetView topLeftCell="A17" zoomScaleNormal="100" workbookViewId="0">
      <selection activeCell="C36" sqref="C36:D36"/>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520</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v>60320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90</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91</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92</v>
      </c>
      <c r="D18" s="77"/>
      <c r="F18" s="78" t="s">
        <v>93</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t="s">
        <v>94</v>
      </c>
      <c r="D22" s="64"/>
      <c r="E22" s="6"/>
      <c r="F22" s="63" t="s">
        <v>46</v>
      </c>
      <c r="G22" s="66"/>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95</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v>45514</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t="s">
        <v>41</v>
      </c>
      <c r="H33" s="50"/>
      <c r="I33" s="50"/>
      <c r="J33" s="50"/>
      <c r="K33" s="50"/>
      <c r="Q33" s="15"/>
      <c r="R33" s="16"/>
      <c r="S33" s="15"/>
      <c r="T33" s="15"/>
    </row>
    <row r="34" spans="2:20" ht="24.9" customHeight="1" x14ac:dyDescent="0.35">
      <c r="C34" s="51" t="s">
        <v>73</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97BD8DEF-27FF-40E4-9D03-0FBA11C2F5B5}"/>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E074A-66EA-4F43-87A5-C8A60FAF5EEF}">
  <sheetPr codeName="Hoja142">
    <tabColor rgb="FFFF0000"/>
  </sheetPr>
  <dimension ref="A1:V40"/>
  <sheetViews>
    <sheetView topLeftCell="A15"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4" x14ac:dyDescent="0.3">
      <c r="A1" s="81"/>
      <c r="B1" s="82"/>
      <c r="C1" s="83"/>
      <c r="D1" s="115" t="s">
        <v>0</v>
      </c>
      <c r="E1" s="115"/>
      <c r="F1" s="115"/>
      <c r="G1" s="115"/>
      <c r="H1" s="116" t="s">
        <v>1</v>
      </c>
      <c r="I1" s="116"/>
      <c r="J1" s="116"/>
      <c r="K1" s="1" t="s">
        <v>2</v>
      </c>
    </row>
    <row r="2" spans="1:14" x14ac:dyDescent="0.3">
      <c r="A2" s="84"/>
      <c r="B2" s="49"/>
      <c r="C2" s="85"/>
      <c r="D2" s="115"/>
      <c r="E2" s="115"/>
      <c r="F2" s="115"/>
      <c r="G2" s="115"/>
      <c r="H2" s="116" t="s">
        <v>3</v>
      </c>
      <c r="I2" s="116"/>
      <c r="J2" s="116"/>
      <c r="K2" s="1" t="s">
        <v>4</v>
      </c>
    </row>
    <row r="3" spans="1:14" x14ac:dyDescent="0.3">
      <c r="A3" s="84"/>
      <c r="B3" s="49"/>
      <c r="C3" s="85"/>
      <c r="D3" s="115"/>
      <c r="E3" s="115"/>
      <c r="F3" s="115"/>
      <c r="G3" s="115"/>
      <c r="H3" s="116" t="s">
        <v>5</v>
      </c>
      <c r="I3" s="116"/>
      <c r="J3" s="116"/>
      <c r="K3" s="1" t="s">
        <v>6</v>
      </c>
    </row>
    <row r="4" spans="1:14" x14ac:dyDescent="0.3">
      <c r="A4" s="86"/>
      <c r="B4" s="87"/>
      <c r="C4" s="88"/>
      <c r="D4" s="117" t="s">
        <v>7</v>
      </c>
      <c r="E4" s="118"/>
      <c r="F4" s="118"/>
      <c r="G4" s="118"/>
      <c r="H4" s="118"/>
      <c r="I4" s="118"/>
      <c r="J4" s="118"/>
      <c r="K4" s="119"/>
    </row>
    <row r="5" spans="1:14" ht="23.15" customHeight="1" x14ac:dyDescent="0.3"/>
    <row r="6" spans="1:14" ht="23.15" customHeight="1" x14ac:dyDescent="0.3">
      <c r="H6" s="4" t="s">
        <v>8</v>
      </c>
      <c r="I6" s="99">
        <v>519</v>
      </c>
      <c r="J6" s="100"/>
      <c r="K6" s="100"/>
    </row>
    <row r="7" spans="1:14" ht="16.5" customHeight="1" x14ac:dyDescent="0.35">
      <c r="H7" s="5"/>
    </row>
    <row r="8" spans="1:14" ht="20.149999999999999" customHeight="1" x14ac:dyDescent="0.3">
      <c r="C8" s="53" t="s">
        <v>9</v>
      </c>
      <c r="D8" s="59"/>
      <c r="G8" s="53" t="s">
        <v>10</v>
      </c>
      <c r="H8" s="59"/>
      <c r="I8" s="59"/>
      <c r="J8" s="59"/>
      <c r="K8" s="59"/>
    </row>
    <row r="9" spans="1:14" ht="23.15" customHeight="1" x14ac:dyDescent="0.3">
      <c r="C9" s="101">
        <v>45513</v>
      </c>
      <c r="D9" s="101"/>
      <c r="E9" s="7"/>
      <c r="G9" s="102">
        <v>104400</v>
      </c>
      <c r="H9" s="102"/>
      <c r="I9" s="102"/>
      <c r="J9" s="102"/>
      <c r="K9" s="102"/>
    </row>
    <row r="10" spans="1:14" ht="9.9" customHeight="1" x14ac:dyDescent="0.3">
      <c r="C10" s="6"/>
      <c r="D10" s="6"/>
      <c r="E10" s="6"/>
      <c r="G10" s="6"/>
      <c r="H10" s="6"/>
      <c r="I10" s="6"/>
      <c r="J10" s="6"/>
      <c r="K10" s="6"/>
    </row>
    <row r="11" spans="1:14" ht="20.149999999999999" customHeight="1" x14ac:dyDescent="0.3">
      <c r="C11" s="53" t="s">
        <v>11</v>
      </c>
      <c r="D11" s="59"/>
      <c r="E11" s="59"/>
      <c r="F11" s="59"/>
      <c r="G11" s="59"/>
      <c r="H11" s="59"/>
      <c r="I11" s="59"/>
      <c r="J11" s="59"/>
      <c r="K11" s="59"/>
    </row>
    <row r="12" spans="1:14" ht="23.15" customHeight="1" x14ac:dyDescent="0.3">
      <c r="C12" s="63" t="s">
        <v>84</v>
      </c>
      <c r="D12" s="63"/>
      <c r="E12" s="63"/>
      <c r="F12" s="63"/>
      <c r="G12" s="63"/>
      <c r="H12" s="63"/>
      <c r="I12" s="63"/>
      <c r="J12" s="63"/>
      <c r="K12" s="63"/>
    </row>
    <row r="13" spans="1:14" ht="9.9" customHeight="1" x14ac:dyDescent="0.3">
      <c r="C13" s="8"/>
      <c r="G13" s="8"/>
    </row>
    <row r="14" spans="1:14" ht="20.149999999999999" customHeight="1" x14ac:dyDescent="0.3">
      <c r="C14" s="53" t="s">
        <v>13</v>
      </c>
      <c r="D14" s="59"/>
      <c r="F14" s="69" t="s">
        <v>14</v>
      </c>
      <c r="G14" s="70"/>
      <c r="H14" s="71"/>
      <c r="I14" s="71"/>
      <c r="J14" s="71"/>
      <c r="K14" s="71"/>
      <c r="N14" s="20">
        <v>45511</v>
      </c>
    </row>
    <row r="15" spans="1:14" ht="24.9" customHeight="1" x14ac:dyDescent="0.3">
      <c r="C15" s="72" t="s">
        <v>15</v>
      </c>
      <c r="D15" s="73"/>
      <c r="F15" s="183" t="s">
        <v>100</v>
      </c>
      <c r="G15" s="75"/>
      <c r="H15" s="75"/>
      <c r="I15" s="75"/>
      <c r="J15" s="75"/>
      <c r="K15" s="75"/>
      <c r="N15" s="20">
        <f>N14+20</f>
        <v>45531</v>
      </c>
    </row>
    <row r="16" spans="1:14"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86</v>
      </c>
      <c r="D18" s="77"/>
      <c r="F18" s="181" t="s">
        <v>102</v>
      </c>
      <c r="G18" s="182"/>
      <c r="H18" s="182"/>
      <c r="I18" s="182"/>
      <c r="J18" s="182"/>
      <c r="K18" s="182"/>
    </row>
    <row r="19" spans="3:22" ht="9.9" customHeight="1" x14ac:dyDescent="0.3">
      <c r="C19" s="6"/>
      <c r="F19" s="21"/>
      <c r="G19" s="25"/>
      <c r="H19" s="15"/>
      <c r="I19" s="21"/>
      <c r="J19" s="15"/>
      <c r="K19" s="15"/>
    </row>
    <row r="20" spans="3:22" ht="20.149999999999999" customHeight="1" x14ac:dyDescent="0.3">
      <c r="C20" s="53" t="s">
        <v>20</v>
      </c>
      <c r="D20" s="59"/>
      <c r="F20" s="139" t="s">
        <v>21</v>
      </c>
      <c r="G20" s="139"/>
      <c r="H20" s="25"/>
      <c r="I20" s="144" t="s">
        <v>22</v>
      </c>
      <c r="J20" s="145"/>
      <c r="K20" s="145"/>
    </row>
    <row r="21" spans="3:22" ht="3" customHeight="1" x14ac:dyDescent="0.3">
      <c r="C21" s="6" t="s">
        <v>23</v>
      </c>
      <c r="D21" s="6" t="s">
        <v>23</v>
      </c>
      <c r="E21" s="6"/>
      <c r="F21" s="15"/>
      <c r="G21" s="21"/>
      <c r="H21" s="15"/>
      <c r="I21" s="26"/>
      <c r="J21" s="26"/>
      <c r="K21" s="26"/>
    </row>
    <row r="22" spans="3:22" ht="24.9" customHeight="1" x14ac:dyDescent="0.3">
      <c r="C22" s="65" t="s">
        <v>87</v>
      </c>
      <c r="D22" s="64"/>
      <c r="E22" s="6"/>
      <c r="F22" s="177" t="s">
        <v>101</v>
      </c>
      <c r="G22" s="178"/>
      <c r="H22" s="15"/>
      <c r="I22" s="179"/>
      <c r="J22" s="180"/>
      <c r="K22" s="180"/>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85</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v>45524</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t="s">
        <v>89</v>
      </c>
      <c r="H33" s="50"/>
      <c r="I33" s="50"/>
      <c r="J33" s="50"/>
      <c r="K33" s="50"/>
      <c r="Q33" s="15"/>
      <c r="R33" s="16"/>
      <c r="S33" s="15"/>
      <c r="T33" s="15"/>
    </row>
    <row r="34" spans="2:20" ht="24.9" customHeight="1" x14ac:dyDescent="0.35">
      <c r="C34" s="51" t="s">
        <v>88</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968B6FAA-1DFE-4830-84A4-FAA93388E160}"/>
  </hyperlinks>
  <printOptions horizontalCentered="1"/>
  <pageMargins left="0.25" right="0.25" top="0.75" bottom="0.75" header="0.3" footer="0.3"/>
  <pageSetup paperSize="9" scale="94" orientation="portrait" horizontalDpi="360" verticalDpi="360" r:id="rId2"/>
  <headerFooter alignWithMargins="0"/>
  <drawing r:id="rId3"/>
  <legacyDrawing r:id="rId4"/>
</worksheet>
</file>

<file path=xl/worksheets/sheet3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5FF77-4050-46D9-9BAF-6316789D89F6}">
  <sheetPr codeName="Hoja143">
    <tabColor rgb="FFFF0000"/>
  </sheetPr>
  <dimension ref="A1:V40"/>
  <sheetViews>
    <sheetView view="pageBreakPreview" topLeftCell="A12" zoomScale="60" zoomScaleNormal="100" workbookViewId="0">
      <selection activeCell="F20" sqref="F20:G20"/>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518</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t="s">
        <v>82</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76</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77</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125" t="s">
        <v>78</v>
      </c>
      <c r="D18" s="77"/>
      <c r="F18" s="78" t="s">
        <v>79</v>
      </c>
      <c r="G18" s="77"/>
      <c r="H18" s="77"/>
      <c r="I18" s="77"/>
      <c r="J18" s="77"/>
      <c r="K18" s="77"/>
    </row>
    <row r="19" spans="3:22" ht="9.9" customHeight="1" x14ac:dyDescent="0.3">
      <c r="C19" s="6"/>
      <c r="D19" s="24" t="s">
        <v>80</v>
      </c>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124" t="s">
        <v>81</v>
      </c>
      <c r="G22" s="66"/>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83</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t="s">
        <v>40</v>
      </c>
      <c r="G29" s="64"/>
      <c r="H29" s="64"/>
      <c r="I29" s="64"/>
      <c r="J29" s="64"/>
      <c r="K29" s="64"/>
      <c r="Q29" s="15"/>
      <c r="R29" s="15"/>
      <c r="S29" s="15"/>
      <c r="T29" s="15"/>
    </row>
    <row r="30" spans="3:22" ht="9.9" customHeight="1" x14ac:dyDescent="0.35">
      <c r="C30" s="6"/>
      <c r="D30" s="6"/>
      <c r="E30" s="6"/>
      <c r="G30" s="6"/>
      <c r="H30" s="6"/>
      <c r="I30" s="6"/>
      <c r="J30" s="6"/>
      <c r="K30" s="6"/>
      <c r="Q30" s="15"/>
      <c r="R30" s="16"/>
      <c r="S30" s="15"/>
      <c r="T30" s="15"/>
    </row>
    <row r="31" spans="3:22" ht="7.5" customHeight="1" x14ac:dyDescent="0.35">
      <c r="C31" s="6"/>
      <c r="D31" s="6"/>
      <c r="E31" s="6"/>
      <c r="G31" s="6"/>
      <c r="H31" s="6"/>
      <c r="I31" s="6"/>
      <c r="J31" s="6"/>
      <c r="K31" s="6"/>
      <c r="Q31" s="15"/>
      <c r="R31" s="16"/>
      <c r="S31" s="15"/>
      <c r="T31" s="15"/>
    </row>
    <row r="32" spans="3:22" ht="20.149999999999999" customHeight="1" x14ac:dyDescent="0.35">
      <c r="C32" s="60" t="s">
        <v>31</v>
      </c>
      <c r="D32" s="61"/>
      <c r="E32" s="61"/>
      <c r="G32" s="60" t="s">
        <v>32</v>
      </c>
      <c r="H32" s="61"/>
      <c r="I32" s="61"/>
      <c r="J32" s="61"/>
      <c r="K32" s="61"/>
      <c r="Q32" s="15"/>
      <c r="R32" s="16"/>
      <c r="S32" s="15"/>
      <c r="T32" s="15"/>
    </row>
    <row r="33" spans="2:20" ht="7.5" customHeight="1" x14ac:dyDescent="0.35">
      <c r="C33" s="8"/>
      <c r="D33" s="11"/>
      <c r="E33" s="11"/>
      <c r="G33" s="50">
        <v>643023809</v>
      </c>
      <c r="H33" s="50"/>
      <c r="I33" s="50"/>
      <c r="J33" s="50"/>
      <c r="K33" s="50"/>
      <c r="Q33" s="15"/>
      <c r="R33" s="16"/>
      <c r="S33" s="15"/>
      <c r="T33" s="15"/>
    </row>
    <row r="34" spans="2:20" ht="24.9" customHeight="1" x14ac:dyDescent="0.35">
      <c r="C34" s="51" t="s">
        <v>73</v>
      </c>
      <c r="D34" s="52"/>
      <c r="E34" s="52"/>
      <c r="F34" s="6"/>
      <c r="G34" s="50"/>
      <c r="H34" s="50"/>
      <c r="I34" s="50"/>
      <c r="J34" s="50"/>
      <c r="K34" s="50"/>
      <c r="Q34" s="15"/>
      <c r="R34" s="17"/>
      <c r="S34" s="15"/>
      <c r="T34" s="15"/>
    </row>
    <row r="35" spans="2:20" ht="4.25" customHeight="1" x14ac:dyDescent="0.35">
      <c r="C35" s="18"/>
      <c r="D35" s="19"/>
      <c r="E35" s="19"/>
      <c r="F35" s="6"/>
      <c r="G35" s="50"/>
      <c r="H35" s="50"/>
      <c r="I35" s="50"/>
      <c r="J35" s="50"/>
      <c r="K35" s="50"/>
      <c r="Q35" s="15"/>
      <c r="R35" s="17"/>
      <c r="S35" s="15"/>
      <c r="T35" s="15"/>
    </row>
    <row r="36" spans="2:20" ht="20.149999999999999" customHeight="1" x14ac:dyDescent="0.35">
      <c r="C36" s="53" t="s">
        <v>35</v>
      </c>
      <c r="D36" s="53"/>
      <c r="E36" s="6"/>
      <c r="G36" s="53" t="s">
        <v>36</v>
      </c>
      <c r="H36" s="53"/>
      <c r="I36" s="53"/>
      <c r="J36" s="53"/>
      <c r="K36" s="53"/>
      <c r="Q36" s="15"/>
      <c r="R36" s="17"/>
      <c r="S36" s="15"/>
      <c r="T36" s="15"/>
    </row>
    <row r="37" spans="2:20" ht="24.65" customHeight="1" x14ac:dyDescent="0.3">
      <c r="C37" s="54" t="s">
        <v>37</v>
      </c>
      <c r="D37" s="55"/>
      <c r="E37" s="55"/>
      <c r="G37" s="54" t="s">
        <v>38</v>
      </c>
      <c r="H37" s="55"/>
      <c r="I37" s="55"/>
      <c r="J37" s="55"/>
      <c r="K37" s="55"/>
      <c r="Q37" s="15"/>
      <c r="R37" s="15"/>
      <c r="S37" s="15"/>
      <c r="T37" s="15"/>
    </row>
    <row r="38" spans="2:20" ht="42" customHeight="1" x14ac:dyDescent="0.3">
      <c r="C38" s="55"/>
      <c r="D38" s="55"/>
      <c r="E38" s="55"/>
      <c r="G38" s="55"/>
      <c r="H38" s="55"/>
      <c r="I38" s="55"/>
      <c r="J38" s="55"/>
      <c r="K38" s="55"/>
    </row>
    <row r="39" spans="2:20" ht="15" customHeight="1" x14ac:dyDescent="0.3">
      <c r="C39" s="48" t="s">
        <v>39</v>
      </c>
      <c r="D39" s="48"/>
      <c r="E39" s="9"/>
      <c r="G39" s="48" t="s">
        <v>39</v>
      </c>
      <c r="H39" s="48"/>
      <c r="I39" s="48"/>
      <c r="J39" s="48"/>
      <c r="K39" s="48"/>
    </row>
    <row r="40" spans="2:20"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76010695-1C7C-417B-A462-5D980BA1B23B}"/>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B54EF-F4B4-4F04-930A-826803AFA243}">
  <sheetPr codeName="Hoja144">
    <tabColor rgb="FFFF0000"/>
  </sheetPr>
  <dimension ref="A1:V40"/>
  <sheetViews>
    <sheetView topLeftCell="A7" zoomScale="115" zoomScaleNormal="115" workbookViewId="0">
      <selection activeCell="Q19" sqref="Q19"/>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517</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f>8236+1508+1914</f>
        <v>11658</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51</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52</v>
      </c>
      <c r="G15" s="75"/>
      <c r="H15" s="75"/>
      <c r="I15" s="75"/>
      <c r="J15" s="75"/>
      <c r="K15" s="75"/>
    </row>
    <row r="16" spans="1:11" ht="9.9" customHeight="1" x14ac:dyDescent="0.3">
      <c r="C16" s="9"/>
      <c r="D16" s="10"/>
      <c r="F16" s="6"/>
      <c r="G16" s="11"/>
      <c r="I16" s="21"/>
      <c r="J16" s="23"/>
      <c r="K16" s="23"/>
    </row>
    <row r="17" spans="3:22" ht="20.149999999999999" customHeight="1" x14ac:dyDescent="0.3">
      <c r="C17" s="53" t="s">
        <v>53</v>
      </c>
      <c r="D17" s="59"/>
      <c r="F17" s="69" t="s">
        <v>18</v>
      </c>
      <c r="G17" s="71"/>
      <c r="H17" s="71"/>
      <c r="I17" s="71"/>
      <c r="J17" s="71"/>
      <c r="K17" s="71"/>
      <c r="L17" s="12"/>
      <c r="M17" s="12"/>
    </row>
    <row r="18" spans="3:22" ht="24.9" customHeight="1" x14ac:dyDescent="0.3">
      <c r="C18" s="125" t="s">
        <v>302</v>
      </c>
      <c r="D18" s="77"/>
      <c r="F18" s="78" t="s">
        <v>54</v>
      </c>
      <c r="G18" s="77"/>
      <c r="H18" s="77"/>
      <c r="I18" s="77"/>
      <c r="J18" s="77"/>
      <c r="K18" s="77"/>
    </row>
    <row r="19" spans="3:22" ht="9.9" customHeight="1" x14ac:dyDescent="0.3">
      <c r="C19" s="6"/>
      <c r="F19" s="6"/>
      <c r="G19" s="8"/>
      <c r="I19" s="6"/>
    </row>
    <row r="20" spans="3:22" ht="20.149999999999999" customHeight="1" x14ac:dyDescent="0.3">
      <c r="C20" s="139" t="s">
        <v>20</v>
      </c>
      <c r="D20" s="143"/>
      <c r="F20" s="53" t="s">
        <v>21</v>
      </c>
      <c r="G20" s="53"/>
      <c r="H20" s="8"/>
      <c r="I20" s="144" t="s">
        <v>22</v>
      </c>
      <c r="J20" s="145"/>
      <c r="K20" s="145"/>
    </row>
    <row r="21" spans="3:22" ht="3" customHeight="1" x14ac:dyDescent="0.3">
      <c r="C21" s="6" t="s">
        <v>23</v>
      </c>
      <c r="D21" s="6" t="s">
        <v>23</v>
      </c>
      <c r="E21" s="6"/>
      <c r="G21" s="6"/>
      <c r="I21" s="13"/>
      <c r="J21" s="13"/>
      <c r="K21" s="13"/>
    </row>
    <row r="22" spans="3:22" ht="24.9" customHeight="1" x14ac:dyDescent="0.3">
      <c r="C22" s="65" t="s">
        <v>303</v>
      </c>
      <c r="D22" s="64"/>
      <c r="E22" s="6"/>
      <c r="F22" s="124" t="s">
        <v>50</v>
      </c>
      <c r="G22" s="66"/>
      <c r="I22" s="63" t="s">
        <v>55</v>
      </c>
      <c r="J22" s="68"/>
      <c r="K22" s="68"/>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74</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v>45520</v>
      </c>
      <c r="G29" s="64"/>
      <c r="H29" s="64"/>
      <c r="I29" s="64"/>
      <c r="J29" s="64"/>
      <c r="K29" s="64"/>
    </row>
    <row r="30" spans="3:22" ht="9.9" customHeight="1" x14ac:dyDescent="0.35">
      <c r="C30" s="6"/>
      <c r="D30" s="6"/>
      <c r="E30" s="6"/>
      <c r="G30" s="6"/>
      <c r="H30" s="6"/>
      <c r="I30" s="6"/>
      <c r="J30" s="6"/>
      <c r="K30" s="6"/>
      <c r="R30" s="14"/>
    </row>
    <row r="31" spans="3:22" ht="7.5" customHeight="1" x14ac:dyDescent="0.35">
      <c r="C31" s="6"/>
      <c r="D31" s="6"/>
      <c r="E31" s="6"/>
      <c r="G31" s="6"/>
      <c r="H31" s="6"/>
      <c r="I31" s="6"/>
      <c r="J31" s="6"/>
      <c r="K31" s="6"/>
      <c r="R31" s="14"/>
    </row>
    <row r="32" spans="3:22" ht="20.149999999999999" customHeight="1" x14ac:dyDescent="0.35">
      <c r="C32" s="135" t="s">
        <v>31</v>
      </c>
      <c r="D32" s="136"/>
      <c r="E32" s="136"/>
      <c r="G32" s="135" t="s">
        <v>32</v>
      </c>
      <c r="H32" s="136"/>
      <c r="I32" s="136"/>
      <c r="J32" s="136"/>
      <c r="K32" s="136"/>
      <c r="R32" s="14"/>
    </row>
    <row r="33" spans="2:18" ht="7.5" customHeight="1" x14ac:dyDescent="0.35">
      <c r="C33" s="8"/>
      <c r="D33" s="11"/>
      <c r="E33" s="11"/>
      <c r="G33" s="50" t="s">
        <v>56</v>
      </c>
      <c r="H33" s="50"/>
      <c r="I33" s="50"/>
      <c r="J33" s="50"/>
      <c r="K33" s="50"/>
      <c r="R33" s="14"/>
    </row>
    <row r="34" spans="2:18" ht="24.9" customHeight="1" x14ac:dyDescent="0.35">
      <c r="C34" s="51" t="s">
        <v>75</v>
      </c>
      <c r="D34" s="52"/>
      <c r="E34" s="52"/>
      <c r="F34" s="6"/>
      <c r="G34" s="50"/>
      <c r="H34" s="50"/>
      <c r="I34" s="50"/>
      <c r="J34" s="50"/>
      <c r="K34" s="50"/>
      <c r="R34" s="22"/>
    </row>
    <row r="35" spans="2:18" ht="4.25" customHeight="1" x14ac:dyDescent="0.35">
      <c r="C35" s="18"/>
      <c r="D35" s="19"/>
      <c r="E35" s="19"/>
      <c r="F35" s="6"/>
      <c r="G35" s="50"/>
      <c r="H35" s="50"/>
      <c r="I35" s="50"/>
      <c r="J35" s="50"/>
      <c r="K35" s="50"/>
      <c r="R35" s="22"/>
    </row>
    <row r="36" spans="2:18" ht="20.149999999999999" customHeight="1" x14ac:dyDescent="0.35">
      <c r="C36" s="53" t="s">
        <v>35</v>
      </c>
      <c r="D36" s="53"/>
      <c r="E36" s="6"/>
      <c r="G36" s="53" t="s">
        <v>36</v>
      </c>
      <c r="H36" s="53"/>
      <c r="I36" s="53"/>
      <c r="J36" s="53"/>
      <c r="K36" s="53"/>
      <c r="R36" s="22"/>
    </row>
    <row r="37" spans="2:18" ht="24.65" customHeight="1" x14ac:dyDescent="0.3">
      <c r="C37" s="54" t="s">
        <v>37</v>
      </c>
      <c r="D37" s="55"/>
      <c r="E37" s="55"/>
      <c r="G37" s="54" t="s">
        <v>38</v>
      </c>
      <c r="H37" s="55"/>
      <c r="I37" s="55"/>
      <c r="J37" s="55"/>
      <c r="K37" s="55"/>
    </row>
    <row r="38" spans="2:18" ht="42" customHeight="1" x14ac:dyDescent="0.3">
      <c r="C38" s="55"/>
      <c r="D38" s="55"/>
      <c r="E38" s="55"/>
      <c r="G38" s="55"/>
      <c r="H38" s="55"/>
      <c r="I38" s="55"/>
      <c r="J38" s="55"/>
      <c r="K38" s="55"/>
    </row>
    <row r="39" spans="2:18" ht="15" customHeight="1" x14ac:dyDescent="0.3">
      <c r="C39" s="48" t="s">
        <v>39</v>
      </c>
      <c r="D39" s="48"/>
      <c r="E39" s="9"/>
      <c r="G39" s="48" t="s">
        <v>39</v>
      </c>
      <c r="H39" s="48"/>
      <c r="I39" s="48"/>
      <c r="J39" s="48"/>
      <c r="K39" s="48"/>
    </row>
    <row r="40" spans="2:18"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F8CBB692-27C5-4901-8F49-15EBC247F3E6}"/>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80780-712E-4003-B59D-721475668834}">
  <sheetPr codeName="Hoja145">
    <tabColor rgb="FFFF0000"/>
  </sheetPr>
  <dimension ref="A1:V40"/>
  <sheetViews>
    <sheetView topLeftCell="A10" zoomScaleNormal="100" workbookViewId="0">
      <selection activeCell="F20" sqref="F20:G20"/>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516</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v>4539.5</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66</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67</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68</v>
      </c>
      <c r="D18" s="77"/>
      <c r="F18" s="173" t="s">
        <v>69</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63" t="s">
        <v>70</v>
      </c>
      <c r="G22" s="66"/>
      <c r="I22" s="184"/>
      <c r="J22" s="68"/>
      <c r="K22" s="68"/>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72</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v>45513</v>
      </c>
      <c r="G29" s="64"/>
      <c r="H29" s="64"/>
      <c r="I29" s="64"/>
      <c r="J29" s="64"/>
      <c r="K29" s="64"/>
    </row>
    <row r="30" spans="3:22" ht="9.9" customHeight="1" x14ac:dyDescent="0.35">
      <c r="C30" s="6"/>
      <c r="D30" s="6"/>
      <c r="E30" s="6"/>
      <c r="G30" s="6"/>
      <c r="H30" s="6"/>
      <c r="I30" s="6"/>
      <c r="J30" s="6"/>
      <c r="K30" s="6"/>
      <c r="R30" s="14"/>
    </row>
    <row r="31" spans="3:22" ht="7.5" customHeight="1" x14ac:dyDescent="0.35">
      <c r="C31" s="6"/>
      <c r="D31" s="6"/>
      <c r="E31" s="6"/>
      <c r="G31" s="6"/>
      <c r="H31" s="6"/>
      <c r="I31" s="6"/>
      <c r="J31" s="6"/>
      <c r="K31" s="6"/>
      <c r="R31" s="14"/>
    </row>
    <row r="32" spans="3:22" ht="20.149999999999999" customHeight="1" x14ac:dyDescent="0.35">
      <c r="C32" s="60" t="s">
        <v>31</v>
      </c>
      <c r="D32" s="61"/>
      <c r="E32" s="61"/>
      <c r="G32" s="60" t="s">
        <v>32</v>
      </c>
      <c r="H32" s="61"/>
      <c r="I32" s="61"/>
      <c r="J32" s="61"/>
      <c r="K32" s="61"/>
      <c r="R32" s="14"/>
    </row>
    <row r="33" spans="2:18" ht="7.5" customHeight="1" x14ac:dyDescent="0.35">
      <c r="C33" s="8"/>
      <c r="D33" s="11"/>
      <c r="E33" s="11"/>
      <c r="G33" s="50" t="s">
        <v>71</v>
      </c>
      <c r="H33" s="50"/>
      <c r="I33" s="50"/>
      <c r="J33" s="50"/>
      <c r="K33" s="50"/>
      <c r="R33" s="14"/>
    </row>
    <row r="34" spans="2:18" ht="24.9" customHeight="1" x14ac:dyDescent="0.35">
      <c r="C34" s="51" t="s">
        <v>73</v>
      </c>
      <c r="D34" s="52"/>
      <c r="E34" s="52"/>
      <c r="F34" s="6"/>
      <c r="G34" s="50"/>
      <c r="H34" s="50"/>
      <c r="I34" s="50"/>
      <c r="J34" s="50"/>
      <c r="K34" s="50"/>
      <c r="R34" s="22"/>
    </row>
    <row r="35" spans="2:18" ht="4.25" customHeight="1" x14ac:dyDescent="0.35">
      <c r="C35" s="18"/>
      <c r="D35" s="19"/>
      <c r="E35" s="19"/>
      <c r="F35" s="6"/>
      <c r="G35" s="50"/>
      <c r="H35" s="50"/>
      <c r="I35" s="50"/>
      <c r="J35" s="50"/>
      <c r="K35" s="50"/>
      <c r="R35" s="22"/>
    </row>
    <row r="36" spans="2:18" ht="20.149999999999999" customHeight="1" x14ac:dyDescent="0.35">
      <c r="C36" s="53" t="s">
        <v>35</v>
      </c>
      <c r="D36" s="53"/>
      <c r="E36" s="6"/>
      <c r="G36" s="53" t="s">
        <v>36</v>
      </c>
      <c r="H36" s="53"/>
      <c r="I36" s="53"/>
      <c r="J36" s="53"/>
      <c r="K36" s="53"/>
      <c r="R36" s="22"/>
    </row>
    <row r="37" spans="2:18" ht="24.65" customHeight="1" x14ac:dyDescent="0.3">
      <c r="C37" s="54" t="s">
        <v>37</v>
      </c>
      <c r="D37" s="55"/>
      <c r="E37" s="55"/>
      <c r="G37" s="54" t="s">
        <v>38</v>
      </c>
      <c r="H37" s="55"/>
      <c r="I37" s="55"/>
      <c r="J37" s="55"/>
      <c r="K37" s="55"/>
    </row>
    <row r="38" spans="2:18" ht="42" customHeight="1" x14ac:dyDescent="0.3">
      <c r="C38" s="55"/>
      <c r="D38" s="55"/>
      <c r="E38" s="55"/>
      <c r="G38" s="55"/>
      <c r="H38" s="55"/>
      <c r="I38" s="55"/>
      <c r="J38" s="55"/>
      <c r="K38" s="55"/>
    </row>
    <row r="39" spans="2:18" ht="15" customHeight="1" x14ac:dyDescent="0.3">
      <c r="C39" s="48" t="s">
        <v>39</v>
      </c>
      <c r="D39" s="48"/>
      <c r="E39" s="9"/>
      <c r="G39" s="48" t="s">
        <v>39</v>
      </c>
      <c r="H39" s="48"/>
      <c r="I39" s="48"/>
      <c r="J39" s="48"/>
      <c r="K39" s="48"/>
    </row>
    <row r="40" spans="2:18"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5B079B0C-80D1-4AC5-A0BF-B5038763B9BE}"/>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FF9E4-814C-4ED6-A894-55BA61D51001}">
  <sheetPr codeName="Hoja146">
    <tabColor rgb="FFFF0000"/>
  </sheetPr>
  <dimension ref="A1:V40"/>
  <sheetViews>
    <sheetView topLeftCell="A8"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515</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v>23341.52</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59</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60</v>
      </c>
      <c r="G15" s="75"/>
      <c r="H15" s="75"/>
      <c r="I15" s="75"/>
      <c r="J15" s="75"/>
      <c r="K15" s="75"/>
    </row>
    <row r="16" spans="1:11" ht="9.9" customHeight="1" x14ac:dyDescent="0.3">
      <c r="C16" s="9"/>
      <c r="D16" s="10"/>
      <c r="F16" s="6"/>
      <c r="G16" s="11"/>
      <c r="I16" s="6"/>
      <c r="J16" s="11"/>
      <c r="K16" s="11"/>
    </row>
    <row r="17" spans="3:22" ht="20.149999999999999" customHeight="1" x14ac:dyDescent="0.3">
      <c r="C17" s="53" t="s">
        <v>53</v>
      </c>
      <c r="D17" s="59"/>
      <c r="F17" s="69" t="s">
        <v>18</v>
      </c>
      <c r="G17" s="71"/>
      <c r="H17" s="71"/>
      <c r="I17" s="71"/>
      <c r="J17" s="71"/>
      <c r="K17" s="71"/>
      <c r="L17" s="12"/>
      <c r="M17" s="12"/>
    </row>
    <row r="18" spans="3:22" ht="24.9" customHeight="1" x14ac:dyDescent="0.3">
      <c r="C18" s="76" t="s">
        <v>61</v>
      </c>
      <c r="D18" s="77"/>
      <c r="F18" s="173" t="s">
        <v>62</v>
      </c>
      <c r="G18" s="77"/>
      <c r="H18" s="77"/>
      <c r="I18" s="77"/>
      <c r="J18" s="77"/>
      <c r="K18" s="77"/>
    </row>
    <row r="19" spans="3:22" ht="9.9" customHeight="1" x14ac:dyDescent="0.3">
      <c r="C19" s="6"/>
      <c r="F19" s="6"/>
      <c r="G19" s="8"/>
      <c r="I19" s="6"/>
    </row>
    <row r="20" spans="3:22" ht="20.149999999999999" customHeight="1" x14ac:dyDescent="0.3">
      <c r="C20" s="139" t="s">
        <v>20</v>
      </c>
      <c r="D20" s="143"/>
      <c r="F20" s="53" t="s">
        <v>21</v>
      </c>
      <c r="G20" s="53"/>
      <c r="H20" s="8"/>
      <c r="I20" s="144" t="s">
        <v>22</v>
      </c>
      <c r="J20" s="145"/>
      <c r="K20" s="145"/>
    </row>
    <row r="21" spans="3:22" ht="3" customHeight="1" x14ac:dyDescent="0.3">
      <c r="C21" s="6" t="s">
        <v>23</v>
      </c>
      <c r="D21" s="6" t="s">
        <v>23</v>
      </c>
      <c r="E21" s="6"/>
      <c r="G21" s="6"/>
      <c r="I21" s="13"/>
      <c r="J21" s="13"/>
      <c r="K21" s="13"/>
    </row>
    <row r="22" spans="3:22" ht="24.9" customHeight="1" x14ac:dyDescent="0.3">
      <c r="C22" s="65"/>
      <c r="D22" s="64"/>
      <c r="E22" s="6"/>
      <c r="F22" s="63" t="s">
        <v>46</v>
      </c>
      <c r="G22" s="66"/>
      <c r="I22" s="54"/>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Q24" s="15"/>
      <c r="R24" s="174"/>
      <c r="S24" s="175"/>
      <c r="T24" s="175"/>
      <c r="U24" s="175"/>
      <c r="V24" s="175"/>
    </row>
    <row r="25" spans="3:22" ht="50.15" customHeight="1" x14ac:dyDescent="0.3">
      <c r="C25" s="58" t="s">
        <v>65</v>
      </c>
      <c r="D25" s="58"/>
      <c r="E25" s="58"/>
      <c r="F25" s="58"/>
      <c r="G25" s="58"/>
      <c r="H25" s="58"/>
      <c r="I25" s="58"/>
      <c r="J25" s="58"/>
      <c r="K25" s="58"/>
      <c r="Q25" s="15"/>
      <c r="R25" s="175"/>
      <c r="S25" s="175"/>
      <c r="T25" s="175"/>
      <c r="U25" s="175"/>
      <c r="V25" s="175"/>
    </row>
    <row r="26" spans="3:22" ht="20" customHeight="1" x14ac:dyDescent="0.3">
      <c r="C26" s="58"/>
      <c r="D26" s="58"/>
      <c r="E26" s="58"/>
      <c r="F26" s="58"/>
      <c r="G26" s="58"/>
      <c r="H26" s="58"/>
      <c r="I26" s="58"/>
      <c r="J26" s="58"/>
      <c r="K26" s="58"/>
      <c r="Q26" s="15"/>
      <c r="R26" s="175"/>
      <c r="S26" s="175"/>
      <c r="T26" s="175"/>
      <c r="U26" s="175"/>
      <c r="V26" s="175"/>
    </row>
    <row r="27" spans="3:22" ht="9.9" customHeight="1" x14ac:dyDescent="0.3">
      <c r="C27" s="6"/>
      <c r="D27" s="6"/>
      <c r="E27" s="6"/>
      <c r="F27" s="6"/>
      <c r="G27" s="6"/>
      <c r="H27" s="6"/>
      <c r="I27" s="6"/>
      <c r="J27" s="6"/>
      <c r="K27" s="6"/>
      <c r="Q27" s="15"/>
      <c r="R27" s="175"/>
      <c r="S27" s="175"/>
      <c r="T27" s="175"/>
      <c r="U27" s="175"/>
      <c r="V27" s="175"/>
    </row>
    <row r="28" spans="3:22" ht="20.149999999999999" customHeight="1" x14ac:dyDescent="0.3">
      <c r="C28" s="53" t="s">
        <v>28</v>
      </c>
      <c r="D28" s="59"/>
      <c r="F28" s="53" t="s">
        <v>29</v>
      </c>
      <c r="G28" s="59"/>
      <c r="H28" s="59"/>
      <c r="I28" s="59"/>
      <c r="J28" s="59"/>
      <c r="K28" s="59"/>
      <c r="Q28" s="15"/>
      <c r="R28" s="175"/>
      <c r="S28" s="175"/>
      <c r="T28" s="175"/>
      <c r="U28" s="175"/>
      <c r="V28" s="175"/>
    </row>
    <row r="29" spans="3:22" ht="24.9" customHeight="1" x14ac:dyDescent="0.3">
      <c r="C29" s="62">
        <f>C9</f>
        <v>45513</v>
      </c>
      <c r="D29" s="63"/>
      <c r="E29" s="6"/>
      <c r="F29" s="176">
        <v>45514</v>
      </c>
      <c r="G29" s="64"/>
      <c r="H29" s="64"/>
      <c r="I29" s="64"/>
      <c r="J29" s="64"/>
      <c r="K29" s="64"/>
      <c r="Q29" s="15"/>
      <c r="R29" s="15"/>
      <c r="S29" s="15"/>
      <c r="T29" s="15"/>
      <c r="U29" s="15"/>
      <c r="V29" s="15"/>
    </row>
    <row r="30" spans="3:22" ht="9.9" customHeight="1" x14ac:dyDescent="0.35">
      <c r="C30" s="6"/>
      <c r="D30" s="6"/>
      <c r="E30" s="6"/>
      <c r="G30" s="6"/>
      <c r="H30" s="6"/>
      <c r="I30" s="6"/>
      <c r="J30" s="6"/>
      <c r="K30" s="6"/>
      <c r="Q30" s="15"/>
      <c r="R30" s="16"/>
      <c r="S30" s="15"/>
      <c r="T30" s="15"/>
      <c r="U30" s="15"/>
      <c r="V30" s="15"/>
    </row>
    <row r="31" spans="3:22" ht="7.5" customHeight="1" x14ac:dyDescent="0.35">
      <c r="C31" s="6"/>
      <c r="D31" s="6"/>
      <c r="E31" s="6"/>
      <c r="G31" s="6"/>
      <c r="H31" s="6"/>
      <c r="I31" s="6"/>
      <c r="J31" s="6"/>
      <c r="K31" s="6"/>
      <c r="Q31" s="15"/>
      <c r="R31" s="16"/>
      <c r="S31" s="15"/>
      <c r="T31" s="15"/>
      <c r="U31" s="15"/>
      <c r="V31" s="15"/>
    </row>
    <row r="32" spans="3:22" ht="20.149999999999999" customHeight="1" x14ac:dyDescent="0.35">
      <c r="C32" s="135" t="s">
        <v>31</v>
      </c>
      <c r="D32" s="136"/>
      <c r="E32" s="136"/>
      <c r="G32" s="135" t="s">
        <v>32</v>
      </c>
      <c r="H32" s="136"/>
      <c r="I32" s="136"/>
      <c r="J32" s="136"/>
      <c r="K32" s="136"/>
      <c r="Q32" s="15"/>
      <c r="R32" s="16"/>
      <c r="S32" s="15"/>
      <c r="T32" s="15"/>
      <c r="U32" s="15"/>
      <c r="V32" s="15"/>
    </row>
    <row r="33" spans="2:22" ht="7.5" customHeight="1" x14ac:dyDescent="0.35">
      <c r="C33" s="8"/>
      <c r="D33" s="11"/>
      <c r="E33" s="11"/>
      <c r="G33" s="50" t="s">
        <v>63</v>
      </c>
      <c r="H33" s="50"/>
      <c r="I33" s="50"/>
      <c r="J33" s="50"/>
      <c r="K33" s="50"/>
      <c r="Q33" s="15"/>
      <c r="R33" s="16"/>
      <c r="S33" s="15"/>
      <c r="T33" s="15"/>
      <c r="U33" s="15"/>
      <c r="V33" s="15"/>
    </row>
    <row r="34" spans="2:22" ht="24.9" customHeight="1" x14ac:dyDescent="0.35">
      <c r="C34" s="51" t="s">
        <v>64</v>
      </c>
      <c r="D34" s="52"/>
      <c r="E34" s="52"/>
      <c r="F34" s="6"/>
      <c r="G34" s="50"/>
      <c r="H34" s="50"/>
      <c r="I34" s="50"/>
      <c r="J34" s="50"/>
      <c r="K34" s="50"/>
      <c r="Q34" s="15"/>
      <c r="R34" s="17"/>
      <c r="S34" s="15"/>
      <c r="T34" s="15"/>
      <c r="U34" s="15"/>
      <c r="V34" s="15"/>
    </row>
    <row r="35" spans="2:22" ht="4.25" customHeight="1" x14ac:dyDescent="0.35">
      <c r="C35" s="18"/>
      <c r="D35" s="19"/>
      <c r="E35" s="19"/>
      <c r="F35" s="6"/>
      <c r="G35" s="50"/>
      <c r="H35" s="50"/>
      <c r="I35" s="50"/>
      <c r="J35" s="50"/>
      <c r="K35" s="50"/>
      <c r="Q35" s="15"/>
      <c r="R35" s="17"/>
      <c r="S35" s="15"/>
      <c r="T35" s="15"/>
      <c r="U35" s="15"/>
      <c r="V35" s="15"/>
    </row>
    <row r="36" spans="2:22" ht="20.149999999999999" customHeight="1" x14ac:dyDescent="0.35">
      <c r="C36" s="53" t="s">
        <v>35</v>
      </c>
      <c r="D36" s="53"/>
      <c r="E36" s="6"/>
      <c r="G36" s="53" t="s">
        <v>36</v>
      </c>
      <c r="H36" s="53"/>
      <c r="I36" s="53"/>
      <c r="J36" s="53"/>
      <c r="K36" s="53"/>
      <c r="Q36" s="15"/>
      <c r="R36" s="17"/>
      <c r="S36" s="15"/>
      <c r="T36" s="15"/>
      <c r="U36" s="15"/>
      <c r="V36" s="15"/>
    </row>
    <row r="37" spans="2:22" ht="24.65" customHeight="1" x14ac:dyDescent="0.3">
      <c r="C37" s="54" t="s">
        <v>37</v>
      </c>
      <c r="D37" s="55"/>
      <c r="E37" s="55"/>
      <c r="G37" s="54" t="s">
        <v>38</v>
      </c>
      <c r="H37" s="55"/>
      <c r="I37" s="55"/>
      <c r="J37" s="55"/>
      <c r="K37" s="55"/>
    </row>
    <row r="38" spans="2:22" ht="42" customHeight="1" x14ac:dyDescent="0.3">
      <c r="C38" s="55"/>
      <c r="D38" s="55"/>
      <c r="E38" s="55"/>
      <c r="G38" s="55"/>
      <c r="H38" s="55"/>
      <c r="I38" s="55"/>
      <c r="J38" s="55"/>
      <c r="K38" s="55"/>
    </row>
    <row r="39" spans="2:22" ht="15" customHeight="1" x14ac:dyDescent="0.3">
      <c r="C39" s="48" t="s">
        <v>39</v>
      </c>
      <c r="D39" s="48"/>
      <c r="E39" s="9"/>
      <c r="G39" s="48" t="s">
        <v>39</v>
      </c>
      <c r="H39" s="48"/>
      <c r="I39" s="48"/>
      <c r="J39" s="48"/>
      <c r="K39" s="48"/>
    </row>
    <row r="40" spans="2:22"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65B8E01A-1889-41D4-95E1-4193B53E269F}"/>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774E5-694B-405A-955C-93B3C0CAF0F0}">
  <sheetPr codeName="Hoja147">
    <tabColor rgb="FFFF0000"/>
  </sheetPr>
  <dimension ref="A1:V40"/>
  <sheetViews>
    <sheetView zoomScaleNormal="100" workbookViewId="0">
      <selection activeCell="P18" sqref="P18"/>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514</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v>3906.88</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51</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52</v>
      </c>
      <c r="G15" s="75"/>
      <c r="H15" s="75"/>
      <c r="I15" s="75"/>
      <c r="J15" s="75"/>
      <c r="K15" s="75"/>
    </row>
    <row r="16" spans="1:11" ht="9.9" customHeight="1" x14ac:dyDescent="0.3">
      <c r="C16" s="9"/>
      <c r="D16" s="10"/>
      <c r="F16" s="6"/>
      <c r="G16" s="11"/>
      <c r="I16" s="21"/>
      <c r="J16" s="23"/>
      <c r="K16" s="23"/>
    </row>
    <row r="17" spans="3:22" ht="20.149999999999999" customHeight="1" x14ac:dyDescent="0.3">
      <c r="C17" s="53" t="s">
        <v>53</v>
      </c>
      <c r="D17" s="59"/>
      <c r="F17" s="69" t="s">
        <v>18</v>
      </c>
      <c r="G17" s="71"/>
      <c r="H17" s="71"/>
      <c r="I17" s="71"/>
      <c r="J17" s="71"/>
      <c r="K17" s="71"/>
      <c r="L17" s="12"/>
      <c r="M17" s="12"/>
    </row>
    <row r="18" spans="3:22" ht="24.9" customHeight="1" x14ac:dyDescent="0.3">
      <c r="C18" s="125" t="s">
        <v>302</v>
      </c>
      <c r="D18" s="77"/>
      <c r="F18" s="78" t="s">
        <v>54</v>
      </c>
      <c r="G18" s="77"/>
      <c r="H18" s="77"/>
      <c r="I18" s="77"/>
      <c r="J18" s="77"/>
      <c r="K18" s="77"/>
    </row>
    <row r="19" spans="3:22" ht="9.9" customHeight="1" x14ac:dyDescent="0.3">
      <c r="C19" s="6"/>
      <c r="F19" s="6"/>
      <c r="G19" s="8"/>
      <c r="I19" s="6"/>
    </row>
    <row r="20" spans="3:22" ht="20.149999999999999" customHeight="1" x14ac:dyDescent="0.3">
      <c r="C20" s="139" t="s">
        <v>20</v>
      </c>
      <c r="D20" s="143"/>
      <c r="F20" s="53" t="s">
        <v>21</v>
      </c>
      <c r="G20" s="53"/>
      <c r="H20" s="8"/>
      <c r="I20" s="144" t="s">
        <v>22</v>
      </c>
      <c r="J20" s="145"/>
      <c r="K20" s="145"/>
    </row>
    <row r="21" spans="3:22" ht="3" customHeight="1" x14ac:dyDescent="0.3">
      <c r="C21" s="6" t="s">
        <v>23</v>
      </c>
      <c r="D21" s="6" t="s">
        <v>23</v>
      </c>
      <c r="E21" s="6"/>
      <c r="G21" s="6"/>
      <c r="I21" s="13"/>
      <c r="J21" s="13"/>
      <c r="K21" s="13"/>
    </row>
    <row r="22" spans="3:22" ht="24.9" customHeight="1" x14ac:dyDescent="0.3">
      <c r="C22" s="65"/>
      <c r="D22" s="64"/>
      <c r="E22" s="6"/>
      <c r="F22" s="124" t="s">
        <v>50</v>
      </c>
      <c r="G22" s="66"/>
      <c r="I22" s="63" t="s">
        <v>55</v>
      </c>
      <c r="J22" s="68"/>
      <c r="K22" s="68"/>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57</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v>45513</v>
      </c>
      <c r="G29" s="64"/>
      <c r="H29" s="64"/>
      <c r="I29" s="64"/>
      <c r="J29" s="64"/>
      <c r="K29" s="64"/>
    </row>
    <row r="30" spans="3:22" ht="9.9" customHeight="1" x14ac:dyDescent="0.35">
      <c r="C30" s="6"/>
      <c r="D30" s="6"/>
      <c r="E30" s="6"/>
      <c r="G30" s="6"/>
      <c r="H30" s="6"/>
      <c r="I30" s="6"/>
      <c r="J30" s="6"/>
      <c r="K30" s="6"/>
      <c r="R30" s="14"/>
    </row>
    <row r="31" spans="3:22" ht="7.5" customHeight="1" x14ac:dyDescent="0.35">
      <c r="C31" s="6"/>
      <c r="D31" s="6"/>
      <c r="E31" s="6"/>
      <c r="G31" s="6"/>
      <c r="H31" s="6"/>
      <c r="I31" s="6"/>
      <c r="J31" s="6"/>
      <c r="K31" s="6"/>
      <c r="R31" s="14"/>
    </row>
    <row r="32" spans="3:22" ht="20.149999999999999" customHeight="1" x14ac:dyDescent="0.35">
      <c r="C32" s="135" t="s">
        <v>31</v>
      </c>
      <c r="D32" s="136"/>
      <c r="E32" s="136"/>
      <c r="G32" s="135" t="s">
        <v>32</v>
      </c>
      <c r="H32" s="136"/>
      <c r="I32" s="136"/>
      <c r="J32" s="136"/>
      <c r="K32" s="136"/>
      <c r="R32" s="14"/>
    </row>
    <row r="33" spans="2:18" ht="7.5" customHeight="1" x14ac:dyDescent="0.35">
      <c r="C33" s="8"/>
      <c r="D33" s="11"/>
      <c r="E33" s="11"/>
      <c r="G33" s="50" t="s">
        <v>56</v>
      </c>
      <c r="H33" s="50"/>
      <c r="I33" s="50"/>
      <c r="J33" s="50"/>
      <c r="K33" s="50"/>
      <c r="R33" s="14"/>
    </row>
    <row r="34" spans="2:18" ht="24.9" customHeight="1" x14ac:dyDescent="0.35">
      <c r="C34" s="51" t="s">
        <v>58</v>
      </c>
      <c r="D34" s="52"/>
      <c r="E34" s="52"/>
      <c r="F34" s="6"/>
      <c r="G34" s="50"/>
      <c r="H34" s="50"/>
      <c r="I34" s="50"/>
      <c r="J34" s="50"/>
      <c r="K34" s="50"/>
      <c r="R34" s="22"/>
    </row>
    <row r="35" spans="2:18" ht="4.25" customHeight="1" x14ac:dyDescent="0.35">
      <c r="C35" s="18"/>
      <c r="D35" s="19"/>
      <c r="E35" s="19"/>
      <c r="F35" s="6"/>
      <c r="G35" s="50"/>
      <c r="H35" s="50"/>
      <c r="I35" s="50"/>
      <c r="J35" s="50"/>
      <c r="K35" s="50"/>
      <c r="R35" s="22"/>
    </row>
    <row r="36" spans="2:18" ht="20.149999999999999" customHeight="1" x14ac:dyDescent="0.35">
      <c r="C36" s="53" t="s">
        <v>35</v>
      </c>
      <c r="D36" s="53"/>
      <c r="E36" s="6"/>
      <c r="G36" s="53" t="s">
        <v>36</v>
      </c>
      <c r="H36" s="53"/>
      <c r="I36" s="53"/>
      <c r="J36" s="53"/>
      <c r="K36" s="53"/>
      <c r="R36" s="22"/>
    </row>
    <row r="37" spans="2:18" ht="24.65" customHeight="1" x14ac:dyDescent="0.3">
      <c r="C37" s="54" t="s">
        <v>37</v>
      </c>
      <c r="D37" s="55"/>
      <c r="E37" s="55"/>
      <c r="G37" s="54" t="s">
        <v>38</v>
      </c>
      <c r="H37" s="55"/>
      <c r="I37" s="55"/>
      <c r="J37" s="55"/>
      <c r="K37" s="55"/>
    </row>
    <row r="38" spans="2:18" ht="42" customHeight="1" x14ac:dyDescent="0.3">
      <c r="C38" s="55"/>
      <c r="D38" s="55"/>
      <c r="E38" s="55"/>
      <c r="G38" s="55"/>
      <c r="H38" s="55"/>
      <c r="I38" s="55"/>
      <c r="J38" s="55"/>
      <c r="K38" s="55"/>
    </row>
    <row r="39" spans="2:18" ht="15" customHeight="1" x14ac:dyDescent="0.3">
      <c r="C39" s="48" t="s">
        <v>39</v>
      </c>
      <c r="D39" s="48"/>
      <c r="E39" s="9"/>
      <c r="G39" s="48" t="s">
        <v>39</v>
      </c>
      <c r="H39" s="48"/>
      <c r="I39" s="48"/>
      <c r="J39" s="48"/>
      <c r="K39" s="48"/>
    </row>
    <row r="40" spans="2:18"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2B4BA3FB-A24C-4176-AFD6-91DAB724FFF6}"/>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592FA-41F8-43F9-B35D-22F47E761DAE}">
  <sheetPr codeName="Hoja148">
    <tabColor rgb="FFFF0000"/>
  </sheetPr>
  <dimension ref="A1:V40"/>
  <sheetViews>
    <sheetView zoomScale="115" zoomScaleNormal="115"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513</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f>5442.41+1094.46+1466.24</f>
        <v>8003.11</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42</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43</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t="s">
        <v>44</v>
      </c>
      <c r="D18" s="77"/>
      <c r="F18" s="173" t="s">
        <v>45</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c r="D22" s="64"/>
      <c r="E22" s="6"/>
      <c r="F22" s="63" t="s">
        <v>46</v>
      </c>
      <c r="G22" s="66"/>
      <c r="I22" s="67" t="s">
        <v>47</v>
      </c>
      <c r="J22" s="68"/>
      <c r="K22" s="68"/>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48</v>
      </c>
      <c r="D25" s="58"/>
      <c r="E25" s="58"/>
      <c r="F25" s="58"/>
      <c r="G25" s="58"/>
      <c r="H25" s="58"/>
      <c r="I25" s="58"/>
      <c r="J25" s="58"/>
      <c r="K25" s="58"/>
      <c r="N25" s="20"/>
      <c r="R25" s="57"/>
      <c r="S25" s="57"/>
      <c r="T25" s="57"/>
      <c r="U25" s="57"/>
      <c r="V25" s="57"/>
    </row>
    <row r="26" spans="3:22" ht="20" customHeight="1" x14ac:dyDescent="0.3">
      <c r="C26" s="58"/>
      <c r="D26" s="58"/>
      <c r="E26" s="58"/>
      <c r="F26" s="58"/>
      <c r="G26" s="58"/>
      <c r="H26" s="58"/>
      <c r="I26" s="58"/>
      <c r="J26" s="58"/>
      <c r="K26" s="58"/>
      <c r="N26" s="20"/>
      <c r="O26" s="20">
        <v>45499</v>
      </c>
      <c r="R26" s="57"/>
      <c r="S26" s="57"/>
      <c r="T26" s="57"/>
      <c r="U26" s="57"/>
      <c r="V26" s="57"/>
    </row>
    <row r="27" spans="3:22" ht="9.9" customHeight="1" x14ac:dyDescent="0.3">
      <c r="C27" s="6"/>
      <c r="D27" s="6"/>
      <c r="E27" s="6"/>
      <c r="F27" s="6"/>
      <c r="G27" s="6"/>
      <c r="H27" s="6"/>
      <c r="I27" s="6"/>
      <c r="J27" s="6"/>
      <c r="K27" s="6"/>
      <c r="O27" s="20">
        <f>O26+15</f>
        <v>45514</v>
      </c>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v>45514</v>
      </c>
      <c r="G29" s="64"/>
      <c r="H29" s="64"/>
      <c r="I29" s="64"/>
      <c r="J29" s="64"/>
      <c r="K29" s="64"/>
      <c r="Q29" s="15"/>
      <c r="R29" s="15"/>
      <c r="S29" s="15"/>
    </row>
    <row r="30" spans="3:22" ht="9.9" customHeight="1" x14ac:dyDescent="0.35">
      <c r="C30" s="6"/>
      <c r="D30" s="6"/>
      <c r="E30" s="6"/>
      <c r="G30" s="6"/>
      <c r="H30" s="6"/>
      <c r="I30" s="6"/>
      <c r="J30" s="6"/>
      <c r="K30" s="6"/>
      <c r="Q30" s="15"/>
      <c r="R30" s="16"/>
      <c r="S30" s="15"/>
    </row>
    <row r="31" spans="3:22" ht="7.5" customHeight="1" x14ac:dyDescent="0.35">
      <c r="C31" s="6"/>
      <c r="D31" s="6"/>
      <c r="E31" s="6"/>
      <c r="G31" s="6"/>
      <c r="H31" s="6"/>
      <c r="I31" s="6"/>
      <c r="J31" s="6"/>
      <c r="K31" s="6"/>
      <c r="Q31" s="15"/>
      <c r="R31" s="16"/>
      <c r="S31" s="15"/>
    </row>
    <row r="32" spans="3:22" ht="20.149999999999999" customHeight="1" x14ac:dyDescent="0.35">
      <c r="C32" s="60" t="s">
        <v>31</v>
      </c>
      <c r="D32" s="61"/>
      <c r="E32" s="61"/>
      <c r="G32" s="60" t="s">
        <v>32</v>
      </c>
      <c r="H32" s="61"/>
      <c r="I32" s="61"/>
      <c r="J32" s="61"/>
      <c r="K32" s="61"/>
      <c r="Q32" s="15"/>
      <c r="R32" s="16"/>
      <c r="S32" s="15"/>
    </row>
    <row r="33" spans="2:19" ht="7.5" customHeight="1" x14ac:dyDescent="0.35">
      <c r="C33" s="8"/>
      <c r="D33" s="11"/>
      <c r="E33" s="11"/>
      <c r="G33" s="50" t="s">
        <v>33</v>
      </c>
      <c r="H33" s="50"/>
      <c r="I33" s="50"/>
      <c r="J33" s="50"/>
      <c r="K33" s="50"/>
      <c r="Q33" s="15"/>
      <c r="R33" s="16"/>
      <c r="S33" s="15"/>
    </row>
    <row r="34" spans="2:19" ht="24.9" customHeight="1" x14ac:dyDescent="0.35">
      <c r="C34" s="51" t="s">
        <v>49</v>
      </c>
      <c r="D34" s="52"/>
      <c r="E34" s="52"/>
      <c r="F34" s="6"/>
      <c r="G34" s="50"/>
      <c r="H34" s="50"/>
      <c r="I34" s="50"/>
      <c r="J34" s="50"/>
      <c r="K34" s="50"/>
      <c r="Q34" s="15"/>
      <c r="R34" s="17"/>
      <c r="S34" s="15"/>
    </row>
    <row r="35" spans="2:19" ht="4.25" customHeight="1" x14ac:dyDescent="0.35">
      <c r="C35" s="18"/>
      <c r="D35" s="19"/>
      <c r="E35" s="19"/>
      <c r="F35" s="6"/>
      <c r="G35" s="50"/>
      <c r="H35" s="50"/>
      <c r="I35" s="50"/>
      <c r="J35" s="50"/>
      <c r="K35" s="50"/>
      <c r="Q35" s="15"/>
      <c r="R35" s="17"/>
      <c r="S35" s="15"/>
    </row>
    <row r="36" spans="2:19" ht="20.149999999999999" customHeight="1" x14ac:dyDescent="0.35">
      <c r="C36" s="53" t="s">
        <v>35</v>
      </c>
      <c r="D36" s="53"/>
      <c r="E36" s="6"/>
      <c r="G36" s="53" t="s">
        <v>36</v>
      </c>
      <c r="H36" s="53"/>
      <c r="I36" s="53"/>
      <c r="J36" s="53"/>
      <c r="K36" s="53"/>
      <c r="Q36" s="15"/>
      <c r="R36" s="17"/>
      <c r="S36" s="15"/>
    </row>
    <row r="37" spans="2:19" ht="24.65" customHeight="1" x14ac:dyDescent="0.3">
      <c r="C37" s="54" t="s">
        <v>37</v>
      </c>
      <c r="D37" s="55"/>
      <c r="E37" s="55"/>
      <c r="G37" s="54" t="s">
        <v>38</v>
      </c>
      <c r="H37" s="55"/>
      <c r="I37" s="55"/>
      <c r="J37" s="55"/>
      <c r="K37" s="55"/>
    </row>
    <row r="38" spans="2:19" ht="42" customHeight="1" x14ac:dyDescent="0.3">
      <c r="C38" s="55"/>
      <c r="D38" s="55"/>
      <c r="E38" s="55"/>
      <c r="G38" s="55"/>
      <c r="H38" s="55"/>
      <c r="I38" s="55"/>
      <c r="J38" s="55"/>
      <c r="K38" s="55"/>
    </row>
    <row r="39" spans="2:19" ht="15" customHeight="1" x14ac:dyDescent="0.3">
      <c r="C39" s="48" t="s">
        <v>39</v>
      </c>
      <c r="D39" s="48"/>
      <c r="E39" s="9"/>
      <c r="G39" s="48" t="s">
        <v>39</v>
      </c>
      <c r="H39" s="48"/>
      <c r="I39" s="48"/>
      <c r="J39" s="48"/>
      <c r="K39" s="48"/>
    </row>
    <row r="40" spans="2:19"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hyperlinks>
    <hyperlink ref="F18" r:id="rId1" xr:uid="{F1033936-7DFF-4787-A1C8-9BCE218C07D9}"/>
  </hyperlinks>
  <printOptions horizontalCentered="1"/>
  <pageMargins left="0.39370078740157483" right="0.39370078740157483" top="0.51181102362204722" bottom="0.51181102362204722" header="0.51181102362204722" footer="0.51181102362204722"/>
  <pageSetup scale="94" orientation="portrait" horizontalDpi="360" verticalDpi="360" r:id="rId2"/>
  <headerFooter alignWithMargins="0"/>
  <drawing r:id="rId3"/>
  <legacyDrawing r:id="rId4"/>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870F-56AF-497C-8106-3001EBFFDCC8}">
  <sheetPr codeName="Hoja149">
    <tabColor rgb="FFFF0000"/>
  </sheetPr>
  <dimension ref="A1:V40"/>
  <sheetViews>
    <sheetView topLeftCell="B1" zoomScaleNormal="100" workbookViewId="0">
      <selection activeCell="C12" sqref="C12:K12"/>
    </sheetView>
  </sheetViews>
  <sheetFormatPr baseColWidth="10" defaultColWidth="9.08984375" defaultRowHeight="14" x14ac:dyDescent="0.3"/>
  <cols>
    <col min="1" max="1" width="1.6328125" style="2" customWidth="1"/>
    <col min="2" max="2" width="3" style="2" customWidth="1"/>
    <col min="3" max="3" width="10" style="2" customWidth="1"/>
    <col min="4" max="4" width="25.6328125" style="2" customWidth="1"/>
    <col min="5" max="5" width="6.453125" style="2" customWidth="1"/>
    <col min="6" max="6" width="9.6328125" style="2" customWidth="1"/>
    <col min="7" max="7" width="8.453125" style="2" customWidth="1"/>
    <col min="8" max="8" width="5.6328125" style="2" customWidth="1"/>
    <col min="9" max="9" width="8.08984375" style="2" customWidth="1"/>
    <col min="10" max="10" width="1.36328125" style="2" customWidth="1"/>
    <col min="11" max="11" width="16.6328125" style="2" customWidth="1"/>
    <col min="12" max="12" width="3.36328125" style="2" hidden="1" customWidth="1"/>
    <col min="13" max="16384" width="9.08984375" style="2"/>
  </cols>
  <sheetData>
    <row r="1" spans="1:11" x14ac:dyDescent="0.3">
      <c r="A1" s="81"/>
      <c r="B1" s="82"/>
      <c r="C1" s="83"/>
      <c r="D1" s="115" t="s">
        <v>0</v>
      </c>
      <c r="E1" s="115"/>
      <c r="F1" s="115"/>
      <c r="G1" s="115"/>
      <c r="H1" s="116" t="s">
        <v>1</v>
      </c>
      <c r="I1" s="116"/>
      <c r="J1" s="116"/>
      <c r="K1" s="1" t="s">
        <v>2</v>
      </c>
    </row>
    <row r="2" spans="1:11" x14ac:dyDescent="0.3">
      <c r="A2" s="84"/>
      <c r="B2" s="49"/>
      <c r="C2" s="85"/>
      <c r="D2" s="115"/>
      <c r="E2" s="115"/>
      <c r="F2" s="115"/>
      <c r="G2" s="115"/>
      <c r="H2" s="116" t="s">
        <v>3</v>
      </c>
      <c r="I2" s="116"/>
      <c r="J2" s="116"/>
      <c r="K2" s="1" t="s">
        <v>4</v>
      </c>
    </row>
    <row r="3" spans="1:11" x14ac:dyDescent="0.3">
      <c r="A3" s="84"/>
      <c r="B3" s="49"/>
      <c r="C3" s="85"/>
      <c r="D3" s="115"/>
      <c r="E3" s="115"/>
      <c r="F3" s="115"/>
      <c r="G3" s="115"/>
      <c r="H3" s="116" t="s">
        <v>5</v>
      </c>
      <c r="I3" s="116"/>
      <c r="J3" s="116"/>
      <c r="K3" s="1" t="s">
        <v>6</v>
      </c>
    </row>
    <row r="4" spans="1:11" x14ac:dyDescent="0.3">
      <c r="A4" s="86"/>
      <c r="B4" s="87"/>
      <c r="C4" s="88"/>
      <c r="D4" s="117" t="s">
        <v>7</v>
      </c>
      <c r="E4" s="118"/>
      <c r="F4" s="118"/>
      <c r="G4" s="118"/>
      <c r="H4" s="118"/>
      <c r="I4" s="118"/>
      <c r="J4" s="118"/>
      <c r="K4" s="119"/>
    </row>
    <row r="5" spans="1:11" ht="23.15" customHeight="1" x14ac:dyDescent="0.3"/>
    <row r="6" spans="1:11" ht="23.15" customHeight="1" x14ac:dyDescent="0.3">
      <c r="H6" s="4" t="s">
        <v>8</v>
      </c>
      <c r="I6" s="99">
        <v>512</v>
      </c>
      <c r="J6" s="100"/>
      <c r="K6" s="100"/>
    </row>
    <row r="7" spans="1:11" ht="16.5" customHeight="1" x14ac:dyDescent="0.35">
      <c r="H7" s="5"/>
    </row>
    <row r="8" spans="1:11" ht="20.149999999999999" customHeight="1" x14ac:dyDescent="0.3">
      <c r="C8" s="53" t="s">
        <v>9</v>
      </c>
      <c r="D8" s="59"/>
      <c r="G8" s="53" t="s">
        <v>10</v>
      </c>
      <c r="H8" s="59"/>
      <c r="I8" s="59"/>
      <c r="J8" s="59"/>
      <c r="K8" s="59"/>
    </row>
    <row r="9" spans="1:11" ht="23.15" customHeight="1" x14ac:dyDescent="0.3">
      <c r="C9" s="101">
        <v>45513</v>
      </c>
      <c r="D9" s="101"/>
      <c r="E9" s="7"/>
      <c r="G9" s="102">
        <v>5000</v>
      </c>
      <c r="H9" s="102"/>
      <c r="I9" s="102"/>
      <c r="J9" s="102"/>
      <c r="K9" s="102"/>
    </row>
    <row r="10" spans="1:11" ht="9.9" customHeight="1" x14ac:dyDescent="0.3">
      <c r="C10" s="6"/>
      <c r="D10" s="6"/>
      <c r="E10" s="6"/>
      <c r="G10" s="6"/>
      <c r="H10" s="6"/>
      <c r="I10" s="6"/>
      <c r="J10" s="6"/>
      <c r="K10" s="6"/>
    </row>
    <row r="11" spans="1:11" ht="20.149999999999999" customHeight="1" x14ac:dyDescent="0.3">
      <c r="C11" s="53" t="s">
        <v>11</v>
      </c>
      <c r="D11" s="59"/>
      <c r="E11" s="59"/>
      <c r="F11" s="59"/>
      <c r="G11" s="59"/>
      <c r="H11" s="59"/>
      <c r="I11" s="59"/>
      <c r="J11" s="59"/>
      <c r="K11" s="59"/>
    </row>
    <row r="12" spans="1:11" ht="23.15" customHeight="1" x14ac:dyDescent="0.3">
      <c r="C12" s="63" t="s">
        <v>12</v>
      </c>
      <c r="D12" s="63"/>
      <c r="E12" s="63"/>
      <c r="F12" s="63"/>
      <c r="G12" s="63"/>
      <c r="H12" s="63"/>
      <c r="I12" s="63"/>
      <c r="J12" s="63"/>
      <c r="K12" s="63"/>
    </row>
    <row r="13" spans="1:11" ht="9.9" customHeight="1" x14ac:dyDescent="0.3">
      <c r="C13" s="8"/>
      <c r="G13" s="8"/>
    </row>
    <row r="14" spans="1:11" ht="20.149999999999999" customHeight="1" x14ac:dyDescent="0.3">
      <c r="C14" s="53" t="s">
        <v>13</v>
      </c>
      <c r="D14" s="59"/>
      <c r="F14" s="69" t="s">
        <v>14</v>
      </c>
      <c r="G14" s="70"/>
      <c r="H14" s="71"/>
      <c r="I14" s="71"/>
      <c r="J14" s="71"/>
      <c r="K14" s="71"/>
    </row>
    <row r="15" spans="1:11" ht="24.9" customHeight="1" x14ac:dyDescent="0.3">
      <c r="C15" s="72" t="s">
        <v>15</v>
      </c>
      <c r="D15" s="73"/>
      <c r="F15" s="74" t="s">
        <v>16</v>
      </c>
      <c r="G15" s="75"/>
      <c r="H15" s="75"/>
      <c r="I15" s="75"/>
      <c r="J15" s="75"/>
      <c r="K15" s="75"/>
    </row>
    <row r="16" spans="1:11" ht="9.9" customHeight="1" x14ac:dyDescent="0.3">
      <c r="C16" s="9"/>
      <c r="D16" s="10"/>
      <c r="F16" s="6"/>
      <c r="G16" s="11"/>
      <c r="I16" s="6"/>
      <c r="J16" s="11"/>
      <c r="K16" s="11"/>
    </row>
    <row r="17" spans="3:22" ht="20.149999999999999" customHeight="1" x14ac:dyDescent="0.3">
      <c r="C17" s="53" t="s">
        <v>17</v>
      </c>
      <c r="D17" s="59"/>
      <c r="F17" s="69" t="s">
        <v>18</v>
      </c>
      <c r="G17" s="71"/>
      <c r="H17" s="71"/>
      <c r="I17" s="71"/>
      <c r="J17" s="71"/>
      <c r="K17" s="71"/>
      <c r="L17" s="12"/>
      <c r="M17" s="12"/>
    </row>
    <row r="18" spans="3:22" ht="24.9" customHeight="1" x14ac:dyDescent="0.3">
      <c r="C18" s="76"/>
      <c r="D18" s="77"/>
      <c r="F18" s="173" t="s">
        <v>19</v>
      </c>
      <c r="G18" s="77"/>
      <c r="H18" s="77"/>
      <c r="I18" s="77"/>
      <c r="J18" s="77"/>
      <c r="K18" s="77"/>
    </row>
    <row r="19" spans="3:22" ht="9.9" customHeight="1" x14ac:dyDescent="0.3">
      <c r="C19" s="6"/>
      <c r="F19" s="6"/>
      <c r="G19" s="8"/>
      <c r="I19" s="6"/>
    </row>
    <row r="20" spans="3:22" ht="20.149999999999999" customHeight="1" x14ac:dyDescent="0.3">
      <c r="C20" s="53" t="s">
        <v>20</v>
      </c>
      <c r="D20" s="59"/>
      <c r="F20" s="53" t="s">
        <v>21</v>
      </c>
      <c r="G20" s="53"/>
      <c r="H20" s="8"/>
      <c r="I20" s="79" t="s">
        <v>22</v>
      </c>
      <c r="J20" s="80"/>
      <c r="K20" s="80"/>
    </row>
    <row r="21" spans="3:22" ht="3" customHeight="1" x14ac:dyDescent="0.3">
      <c r="C21" s="6" t="s">
        <v>23</v>
      </c>
      <c r="D21" s="6" t="s">
        <v>23</v>
      </c>
      <c r="E21" s="6"/>
      <c r="G21" s="6"/>
      <c r="I21" s="13"/>
      <c r="J21" s="13"/>
      <c r="K21" s="13"/>
    </row>
    <row r="22" spans="3:22" ht="24.9" customHeight="1" x14ac:dyDescent="0.3">
      <c r="C22" s="65" t="s">
        <v>24</v>
      </c>
      <c r="D22" s="64"/>
      <c r="E22" s="6"/>
      <c r="F22" s="63" t="s">
        <v>25</v>
      </c>
      <c r="G22" s="66"/>
      <c r="I22" s="103"/>
      <c r="J22" s="104"/>
      <c r="K22" s="104"/>
    </row>
    <row r="23" spans="3:22" ht="9.9" customHeight="1" x14ac:dyDescent="0.3">
      <c r="C23" s="6"/>
      <c r="D23" s="6"/>
      <c r="E23" s="6"/>
      <c r="F23" s="6"/>
      <c r="G23" s="6"/>
      <c r="H23" s="6"/>
      <c r="I23" s="6"/>
      <c r="J23" s="6"/>
      <c r="K23" s="6"/>
    </row>
    <row r="24" spans="3:22" ht="20.149999999999999" customHeight="1" x14ac:dyDescent="0.3">
      <c r="C24" s="60" t="s">
        <v>26</v>
      </c>
      <c r="D24" s="61"/>
      <c r="E24" s="61"/>
      <c r="F24" s="61"/>
      <c r="G24" s="61"/>
      <c r="H24" s="61"/>
      <c r="I24" s="61"/>
      <c r="J24" s="61"/>
      <c r="K24" s="61"/>
      <c r="R24" s="56"/>
      <c r="S24" s="57"/>
      <c r="T24" s="57"/>
      <c r="U24" s="57"/>
      <c r="V24" s="57"/>
    </row>
    <row r="25" spans="3:22" ht="50.15" customHeight="1" x14ac:dyDescent="0.3">
      <c r="C25" s="58" t="s">
        <v>27</v>
      </c>
      <c r="D25" s="58"/>
      <c r="E25" s="58"/>
      <c r="F25" s="58"/>
      <c r="G25" s="58"/>
      <c r="H25" s="58"/>
      <c r="I25" s="58"/>
      <c r="J25" s="58"/>
      <c r="K25" s="58"/>
      <c r="R25" s="57"/>
      <c r="S25" s="57"/>
      <c r="T25" s="57"/>
      <c r="U25" s="57"/>
      <c r="V25" s="57"/>
    </row>
    <row r="26" spans="3:22" ht="20" customHeight="1" x14ac:dyDescent="0.3">
      <c r="C26" s="58"/>
      <c r="D26" s="58"/>
      <c r="E26" s="58"/>
      <c r="F26" s="58"/>
      <c r="G26" s="58"/>
      <c r="H26" s="58"/>
      <c r="I26" s="58"/>
      <c r="J26" s="58"/>
      <c r="K26" s="58"/>
      <c r="R26" s="57"/>
      <c r="S26" s="57"/>
      <c r="T26" s="57"/>
      <c r="U26" s="57"/>
      <c r="V26" s="57"/>
    </row>
    <row r="27" spans="3:22" ht="9.9" customHeight="1" x14ac:dyDescent="0.3">
      <c r="C27" s="6"/>
      <c r="D27" s="6"/>
      <c r="E27" s="6"/>
      <c r="F27" s="6"/>
      <c r="G27" s="6"/>
      <c r="H27" s="6"/>
      <c r="I27" s="6"/>
      <c r="J27" s="6"/>
      <c r="K27" s="6"/>
      <c r="R27" s="57"/>
      <c r="S27" s="57"/>
      <c r="T27" s="57"/>
      <c r="U27" s="57"/>
      <c r="V27" s="57"/>
    </row>
    <row r="28" spans="3:22" ht="20.149999999999999" customHeight="1" x14ac:dyDescent="0.3">
      <c r="C28" s="53" t="s">
        <v>28</v>
      </c>
      <c r="D28" s="59"/>
      <c r="F28" s="53" t="s">
        <v>29</v>
      </c>
      <c r="G28" s="59"/>
      <c r="H28" s="59"/>
      <c r="I28" s="59"/>
      <c r="J28" s="59"/>
      <c r="K28" s="59"/>
      <c r="R28" s="57"/>
      <c r="S28" s="57"/>
      <c r="T28" s="57"/>
      <c r="U28" s="57"/>
      <c r="V28" s="57"/>
    </row>
    <row r="29" spans="3:22" ht="24.9" customHeight="1" x14ac:dyDescent="0.3">
      <c r="C29" s="62">
        <f>C9</f>
        <v>45513</v>
      </c>
      <c r="D29" s="63"/>
      <c r="E29" s="6"/>
      <c r="F29" s="62" t="s">
        <v>30</v>
      </c>
      <c r="G29" s="64"/>
      <c r="H29" s="64"/>
      <c r="I29" s="64"/>
      <c r="J29" s="64"/>
      <c r="K29" s="64"/>
      <c r="Q29" s="15"/>
      <c r="R29" s="15"/>
      <c r="S29" s="15"/>
    </row>
    <row r="30" spans="3:22" ht="9.9" customHeight="1" x14ac:dyDescent="0.35">
      <c r="C30" s="6"/>
      <c r="D30" s="6"/>
      <c r="E30" s="6"/>
      <c r="G30" s="6"/>
      <c r="H30" s="6"/>
      <c r="I30" s="6"/>
      <c r="J30" s="6"/>
      <c r="K30" s="6"/>
      <c r="Q30" s="15"/>
      <c r="R30" s="16"/>
      <c r="S30" s="15"/>
    </row>
    <row r="31" spans="3:22" ht="7.5" customHeight="1" x14ac:dyDescent="0.35">
      <c r="C31" s="6"/>
      <c r="D31" s="6"/>
      <c r="E31" s="6"/>
      <c r="G31" s="6"/>
      <c r="H31" s="6"/>
      <c r="I31" s="6"/>
      <c r="J31" s="6"/>
      <c r="K31" s="6"/>
      <c r="Q31" s="15"/>
      <c r="R31" s="16"/>
      <c r="S31" s="15"/>
    </row>
    <row r="32" spans="3:22" ht="20.149999999999999" customHeight="1" x14ac:dyDescent="0.35">
      <c r="C32" s="60" t="s">
        <v>31</v>
      </c>
      <c r="D32" s="61"/>
      <c r="E32" s="61"/>
      <c r="G32" s="60" t="s">
        <v>32</v>
      </c>
      <c r="H32" s="61"/>
      <c r="I32" s="61"/>
      <c r="J32" s="61"/>
      <c r="K32" s="61"/>
      <c r="Q32" s="15"/>
      <c r="R32" s="16"/>
      <c r="S32" s="15"/>
    </row>
    <row r="33" spans="2:19" ht="7.5" customHeight="1" x14ac:dyDescent="0.35">
      <c r="C33" s="8"/>
      <c r="D33" s="11"/>
      <c r="E33" s="11"/>
      <c r="G33" s="50" t="s">
        <v>33</v>
      </c>
      <c r="H33" s="50"/>
      <c r="I33" s="50"/>
      <c r="J33" s="50"/>
      <c r="K33" s="50"/>
      <c r="Q33" s="15"/>
      <c r="R33" s="16"/>
      <c r="S33" s="15"/>
    </row>
    <row r="34" spans="2:19" ht="24.9" customHeight="1" x14ac:dyDescent="0.35">
      <c r="C34" s="51" t="s">
        <v>34</v>
      </c>
      <c r="D34" s="52"/>
      <c r="E34" s="52"/>
      <c r="F34" s="6"/>
      <c r="G34" s="50"/>
      <c r="H34" s="50"/>
      <c r="I34" s="50"/>
      <c r="J34" s="50"/>
      <c r="K34" s="50"/>
      <c r="Q34" s="15"/>
      <c r="R34" s="17"/>
      <c r="S34" s="15"/>
    </row>
    <row r="35" spans="2:19" ht="4.25" customHeight="1" x14ac:dyDescent="0.35">
      <c r="C35" s="18"/>
      <c r="D35" s="19"/>
      <c r="E35" s="19"/>
      <c r="F35" s="6"/>
      <c r="G35" s="50"/>
      <c r="H35" s="50"/>
      <c r="I35" s="50"/>
      <c r="J35" s="50"/>
      <c r="K35" s="50"/>
      <c r="Q35" s="15"/>
      <c r="R35" s="17"/>
      <c r="S35" s="15"/>
    </row>
    <row r="36" spans="2:19" ht="20.149999999999999" customHeight="1" x14ac:dyDescent="0.35">
      <c r="C36" s="53" t="s">
        <v>35</v>
      </c>
      <c r="D36" s="53"/>
      <c r="E36" s="6"/>
      <c r="G36" s="53" t="s">
        <v>36</v>
      </c>
      <c r="H36" s="53"/>
      <c r="I36" s="53"/>
      <c r="J36" s="53"/>
      <c r="K36" s="53"/>
      <c r="Q36" s="15"/>
      <c r="R36" s="17"/>
      <c r="S36" s="15"/>
    </row>
    <row r="37" spans="2:19" ht="24.65" customHeight="1" x14ac:dyDescent="0.3">
      <c r="C37" s="54" t="s">
        <v>37</v>
      </c>
      <c r="D37" s="55"/>
      <c r="E37" s="55"/>
      <c r="G37" s="54" t="s">
        <v>38</v>
      </c>
      <c r="H37" s="55"/>
      <c r="I37" s="55"/>
      <c r="J37" s="55"/>
      <c r="K37" s="55"/>
    </row>
    <row r="38" spans="2:19" ht="42" customHeight="1" x14ac:dyDescent="0.3">
      <c r="C38" s="55"/>
      <c r="D38" s="55"/>
      <c r="E38" s="55"/>
      <c r="G38" s="55"/>
      <c r="H38" s="55"/>
      <c r="I38" s="55"/>
      <c r="J38" s="55"/>
      <c r="K38" s="55"/>
    </row>
    <row r="39" spans="2:19" ht="15" customHeight="1" x14ac:dyDescent="0.3">
      <c r="C39" s="48" t="s">
        <v>39</v>
      </c>
      <c r="D39" s="48"/>
      <c r="E39" s="9"/>
      <c r="G39" s="48" t="s">
        <v>39</v>
      </c>
      <c r="H39" s="48"/>
      <c r="I39" s="48"/>
      <c r="J39" s="48"/>
      <c r="K39" s="48"/>
    </row>
    <row r="40" spans="2:19" x14ac:dyDescent="0.3">
      <c r="B40" s="49"/>
      <c r="C40" s="49"/>
      <c r="D40" s="49"/>
      <c r="E40" s="3"/>
    </row>
  </sheetData>
  <mergeCells count="45">
    <mergeCell ref="A1:C4"/>
    <mergeCell ref="D1:G3"/>
    <mergeCell ref="H1:J1"/>
    <mergeCell ref="H2:J2"/>
    <mergeCell ref="H3:J3"/>
    <mergeCell ref="D4:K4"/>
    <mergeCell ref="C11:K11"/>
    <mergeCell ref="C12:K12"/>
    <mergeCell ref="C14:D14"/>
    <mergeCell ref="F14:K14"/>
    <mergeCell ref="C15:D15"/>
    <mergeCell ref="F15:K15"/>
    <mergeCell ref="I6:K6"/>
    <mergeCell ref="C8:D8"/>
    <mergeCell ref="G8:K8"/>
    <mergeCell ref="C9:D9"/>
    <mergeCell ref="G9:K9"/>
    <mergeCell ref="C22:D22"/>
    <mergeCell ref="F22:G22"/>
    <mergeCell ref="I22:K22"/>
    <mergeCell ref="C24:K24"/>
    <mergeCell ref="C17:D17"/>
    <mergeCell ref="F17:K17"/>
    <mergeCell ref="C18:D18"/>
    <mergeCell ref="F18:K18"/>
    <mergeCell ref="C20:D20"/>
    <mergeCell ref="F20:G20"/>
    <mergeCell ref="I20:K20"/>
    <mergeCell ref="R24:V28"/>
    <mergeCell ref="C25:K26"/>
    <mergeCell ref="C28:D28"/>
    <mergeCell ref="F28:K28"/>
    <mergeCell ref="C32:E32"/>
    <mergeCell ref="G32:K32"/>
    <mergeCell ref="C29:D29"/>
    <mergeCell ref="F29:K29"/>
    <mergeCell ref="C39:D39"/>
    <mergeCell ref="G39:K39"/>
    <mergeCell ref="B40:D40"/>
    <mergeCell ref="G33:K35"/>
    <mergeCell ref="C34:E34"/>
    <mergeCell ref="C36:D36"/>
    <mergeCell ref="G36:K36"/>
    <mergeCell ref="C37:E38"/>
    <mergeCell ref="G37:K38"/>
  </mergeCells>
  <printOptions horizontalCentered="1"/>
  <pageMargins left="0.39370078740157483" right="0.39370078740157483" top="0.51181102362204722" bottom="0.51181102362204722" header="0.51181102362204722" footer="0.51181102362204722"/>
  <pageSetup scale="94" orientation="portrait" horizontalDpi="360" verticalDpi="360"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367</vt:i4>
      </vt:variant>
      <vt:variant>
        <vt:lpstr>Rangos con nombre</vt:lpstr>
      </vt:variant>
      <vt:variant>
        <vt:i4>367</vt:i4>
      </vt:variant>
    </vt:vector>
  </HeadingPairs>
  <TitlesOfParts>
    <vt:vector size="734" baseType="lpstr">
      <vt:lpstr>000 OFFICE </vt:lpstr>
      <vt:lpstr>000 NUEVO</vt:lpstr>
      <vt:lpstr>36 ZELICO</vt:lpstr>
      <vt:lpstr>35 GERMAN</vt:lpstr>
      <vt:lpstr>34 carlos fernandez </vt:lpstr>
      <vt:lpstr>33 ACOMEE</vt:lpstr>
      <vt:lpstr>32 marvel</vt:lpstr>
      <vt:lpstr>31 PROVIQSA</vt:lpstr>
      <vt:lpstr>30 QUALITY</vt:lpstr>
      <vt:lpstr>29 hb</vt:lpstr>
      <vt:lpstr>28 YESSENIA</vt:lpstr>
      <vt:lpstr>27 DFP</vt:lpstr>
      <vt:lpstr>26 RM </vt:lpstr>
      <vt:lpstr>25 MAYRA</vt:lpstr>
      <vt:lpstr>24 TELMEX </vt:lpstr>
      <vt:lpstr>23 ALEJANDRA</vt:lpstr>
      <vt:lpstr>22 LASTRA</vt:lpstr>
      <vt:lpstr>21 JORGE</vt:lpstr>
      <vt:lpstr>20 BERISTAIN </vt:lpstr>
      <vt:lpstr>19 BERISTAIN </vt:lpstr>
      <vt:lpstr>18 MAYRA</vt:lpstr>
      <vt:lpstr>17 ZELICO</vt:lpstr>
      <vt:lpstr>16 ZELICO</vt:lpstr>
      <vt:lpstr>15 NIET</vt:lpstr>
      <vt:lpstr>14 CESAR</vt:lpstr>
      <vt:lpstr>13 CESAR</vt:lpstr>
      <vt:lpstr>12 CRAF</vt:lpstr>
      <vt:lpstr>11 HEFESTO </vt:lpstr>
      <vt:lpstr>10 HYATT </vt:lpstr>
      <vt:lpstr>9 OFFICE</vt:lpstr>
      <vt:lpstr>8 OFFICE </vt:lpstr>
      <vt:lpstr>7 OTV </vt:lpstr>
      <vt:lpstr>6 RM</vt:lpstr>
      <vt:lpstr>5 RM</vt:lpstr>
      <vt:lpstr>4 Hector</vt:lpstr>
      <vt:lpstr>3 DALIA</vt:lpstr>
      <vt:lpstr>2 JORGE</vt:lpstr>
      <vt:lpstr>1 GERWILL</vt:lpstr>
      <vt:lpstr>840 imago</vt:lpstr>
      <vt:lpstr>839 SINDICATO </vt:lpstr>
      <vt:lpstr>838 TELMEX </vt:lpstr>
      <vt:lpstr>837 CFE </vt:lpstr>
      <vt:lpstr>836 OMAR</vt:lpstr>
      <vt:lpstr>835 SOCORRO </vt:lpstr>
      <vt:lpstr>834 MANGUERAS</vt:lpstr>
      <vt:lpstr>833 NABORS </vt:lpstr>
      <vt:lpstr>832 OFFICE </vt:lpstr>
      <vt:lpstr>831 HYATT </vt:lpstr>
      <vt:lpstr>830 ZELICO </vt:lpstr>
      <vt:lpstr>829 AGUA</vt:lpstr>
      <vt:lpstr>828 mantenimiento</vt:lpstr>
      <vt:lpstr>827 SEGURIDAD</vt:lpstr>
      <vt:lpstr>826 SINDICATO</vt:lpstr>
      <vt:lpstr>825 ALEJANDRO</vt:lpstr>
      <vt:lpstr>824 ALEJANDRO</vt:lpstr>
      <vt:lpstr>823 ALEJANDRO</vt:lpstr>
      <vt:lpstr>822 ORION </vt:lpstr>
      <vt:lpstr>821 DALIA </vt:lpstr>
      <vt:lpstr>820 AMERICAN </vt:lpstr>
      <vt:lpstr>819 SARA</vt:lpstr>
      <vt:lpstr>818 OFFICE</vt:lpstr>
      <vt:lpstr>817 SATAB</vt:lpstr>
      <vt:lpstr>816 GERMAN</vt:lpstr>
      <vt:lpstr>815 PLENUS</vt:lpstr>
      <vt:lpstr>814 romulo</vt:lpstr>
      <vt:lpstr>813 OTV </vt:lpstr>
      <vt:lpstr>812 RM</vt:lpstr>
      <vt:lpstr>811 FARE </vt:lpstr>
      <vt:lpstr>810 SOCORRO </vt:lpstr>
      <vt:lpstr>809 hb</vt:lpstr>
      <vt:lpstr>808 DALIA </vt:lpstr>
      <vt:lpstr>807 ZELICO </vt:lpstr>
      <vt:lpstr>806 CESAR</vt:lpstr>
      <vt:lpstr>805 RM</vt:lpstr>
      <vt:lpstr>804 BEDEL</vt:lpstr>
      <vt:lpstr>803 OMAR </vt:lpstr>
      <vt:lpstr>802 MARTJOL</vt:lpstr>
      <vt:lpstr>801 QUALITY </vt:lpstr>
      <vt:lpstr>800 BERISTAIN </vt:lpstr>
      <vt:lpstr>799 SINDICATO </vt:lpstr>
      <vt:lpstr>798 QUALITY </vt:lpstr>
      <vt:lpstr>797 ELIGIO</vt:lpstr>
      <vt:lpstr>796 YESSENIA</vt:lpstr>
      <vt:lpstr>795 HECTOR BEDOLLA</vt:lpstr>
      <vt:lpstr>794 MEMECOL</vt:lpstr>
      <vt:lpstr>793 ESTRADA</vt:lpstr>
      <vt:lpstr>792 HYATT </vt:lpstr>
      <vt:lpstr>791 VJR</vt:lpstr>
      <vt:lpstr>790 MIGUEL CONTRERAS</vt:lpstr>
      <vt:lpstr>789 ALEJANDRA</vt:lpstr>
      <vt:lpstr>788 TELMEX </vt:lpstr>
      <vt:lpstr>787 LASTRA</vt:lpstr>
      <vt:lpstr>786 MAYRA</vt:lpstr>
      <vt:lpstr>785 SINDICATO </vt:lpstr>
      <vt:lpstr>784 hydraulic </vt:lpstr>
      <vt:lpstr>783 marvel</vt:lpstr>
      <vt:lpstr>782 DALIA </vt:lpstr>
      <vt:lpstr>781 Hector </vt:lpstr>
      <vt:lpstr>780 JORGE </vt:lpstr>
      <vt:lpstr>779 GERWILL</vt:lpstr>
      <vt:lpstr>778 uline</vt:lpstr>
      <vt:lpstr>777 OTV </vt:lpstr>
      <vt:lpstr>776 SARA</vt:lpstr>
      <vt:lpstr>775 NATURAL</vt:lpstr>
      <vt:lpstr>774 decoracion</vt:lpstr>
      <vt:lpstr>773 ARREGLOS</vt:lpstr>
      <vt:lpstr>772 HYATT </vt:lpstr>
      <vt:lpstr>771 metal</vt:lpstr>
      <vt:lpstr>770 net</vt:lpstr>
      <vt:lpstr>769 NABORS </vt:lpstr>
      <vt:lpstr>768 SOCORRO </vt:lpstr>
      <vt:lpstr>767 AGUA</vt:lpstr>
      <vt:lpstr>766 SOCORRO</vt:lpstr>
      <vt:lpstr>765 RM</vt:lpstr>
      <vt:lpstr>764 RM</vt:lpstr>
      <vt:lpstr>763 ALFA</vt:lpstr>
      <vt:lpstr>762 HYATT </vt:lpstr>
      <vt:lpstr>761 FARE </vt:lpstr>
      <vt:lpstr>760 ZELICO  </vt:lpstr>
      <vt:lpstr>759 ZELICO </vt:lpstr>
      <vt:lpstr>758 CRAF </vt:lpstr>
      <vt:lpstr>757 SEGURIDAD </vt:lpstr>
      <vt:lpstr>756 CESAR</vt:lpstr>
      <vt:lpstr>755 ORION </vt:lpstr>
      <vt:lpstr>754 ELYON </vt:lpstr>
      <vt:lpstr>753 hydraulic </vt:lpstr>
      <vt:lpstr>752 AGUA </vt:lpstr>
      <vt:lpstr>751 DALIA</vt:lpstr>
      <vt:lpstr>750 CARLOS ALF</vt:lpstr>
      <vt:lpstr>749 COEL</vt:lpstr>
      <vt:lpstr>748 CFE </vt:lpstr>
      <vt:lpstr>747  cfe</vt:lpstr>
      <vt:lpstr>746 TELMEX </vt:lpstr>
      <vt:lpstr>745 SINDICATO </vt:lpstr>
      <vt:lpstr>744 DALIA </vt:lpstr>
      <vt:lpstr>743 OMAR </vt:lpstr>
      <vt:lpstr>742 GERMAN </vt:lpstr>
      <vt:lpstr>741 octopus</vt:lpstr>
      <vt:lpstr>740 CRAF </vt:lpstr>
      <vt:lpstr>739 CESAR</vt:lpstr>
      <vt:lpstr>738 SATAB</vt:lpstr>
      <vt:lpstr>737 SINDICATO </vt:lpstr>
      <vt:lpstr>736 OFFICE</vt:lpstr>
      <vt:lpstr>735 MAYRA</vt:lpstr>
      <vt:lpstr>734 DALIA </vt:lpstr>
      <vt:lpstr>733 LAURA</vt:lpstr>
      <vt:lpstr>732 hb</vt:lpstr>
      <vt:lpstr>731 BEDEL</vt:lpstr>
      <vt:lpstr>730 JOSE </vt:lpstr>
      <vt:lpstr>729 NIETO</vt:lpstr>
      <vt:lpstr>728 TECH-POWER</vt:lpstr>
      <vt:lpstr>727 carlos fernandez</vt:lpstr>
      <vt:lpstr>726 HB </vt:lpstr>
      <vt:lpstr>725 AGUA</vt:lpstr>
      <vt:lpstr>724 ELIGIO</vt:lpstr>
      <vt:lpstr>723 JOSE </vt:lpstr>
      <vt:lpstr>722 NIETO</vt:lpstr>
      <vt:lpstr>721 Hector </vt:lpstr>
      <vt:lpstr>720 VALBOJ</vt:lpstr>
      <vt:lpstr>719 AZUAJE</vt:lpstr>
      <vt:lpstr>718 SKEER</vt:lpstr>
      <vt:lpstr>717 LASTRA</vt:lpstr>
      <vt:lpstr>716 TELMEX </vt:lpstr>
      <vt:lpstr>715 SINDICATO </vt:lpstr>
      <vt:lpstr>714 ALEJANDRA </vt:lpstr>
      <vt:lpstr>713 decoracion</vt:lpstr>
      <vt:lpstr>712 JORGE </vt:lpstr>
      <vt:lpstr>711 FARE</vt:lpstr>
      <vt:lpstr>710 SEGURIDAD</vt:lpstr>
      <vt:lpstr>709 uline</vt:lpstr>
      <vt:lpstr>708 CARLOS ALF</vt:lpstr>
      <vt:lpstr>707 SOCORRO</vt:lpstr>
      <vt:lpstr>706 CRAF</vt:lpstr>
      <vt:lpstr>705 AGUA </vt:lpstr>
      <vt:lpstr>704 ELYON</vt:lpstr>
      <vt:lpstr>703 ARREGLOS</vt:lpstr>
      <vt:lpstr>702 net</vt:lpstr>
      <vt:lpstr>701 NABORS</vt:lpstr>
      <vt:lpstr>700 fianza</vt:lpstr>
      <vt:lpstr>699 hector</vt:lpstr>
      <vt:lpstr>698 SINDICATO </vt:lpstr>
      <vt:lpstr>697 HECTOR</vt:lpstr>
      <vt:lpstr>697 JOSE </vt:lpstr>
      <vt:lpstr>696 Enrique </vt:lpstr>
      <vt:lpstr>695 GOLFO</vt:lpstr>
      <vt:lpstr>694 procarga</vt:lpstr>
      <vt:lpstr>693 TELMEX  </vt:lpstr>
      <vt:lpstr>692 CFE</vt:lpstr>
      <vt:lpstr>691 GERMAN </vt:lpstr>
      <vt:lpstr>690 ZELICO</vt:lpstr>
      <vt:lpstr>689 ALFA</vt:lpstr>
      <vt:lpstr>688 ULINE </vt:lpstr>
      <vt:lpstr>687 HEFESTO </vt:lpstr>
      <vt:lpstr>686 CRAF </vt:lpstr>
      <vt:lpstr>685 SOCORRO</vt:lpstr>
      <vt:lpstr>684 OTV</vt:lpstr>
      <vt:lpstr>683 OTV</vt:lpstr>
      <vt:lpstr>682 BERISTAIN</vt:lpstr>
      <vt:lpstr>681 INSIGNIA</vt:lpstr>
      <vt:lpstr>646 INSIGNIA2</vt:lpstr>
      <vt:lpstr>680 GERWILL </vt:lpstr>
      <vt:lpstr>679 GERWILL</vt:lpstr>
      <vt:lpstr>678 CARMEN</vt:lpstr>
      <vt:lpstr>677 CESAR</vt:lpstr>
      <vt:lpstr>676 SEGURIDAD</vt:lpstr>
      <vt:lpstr>675 SINDICATO</vt:lpstr>
      <vt:lpstr>673 DALIA</vt:lpstr>
      <vt:lpstr>674 QUALITY</vt:lpstr>
      <vt:lpstr>672 LAURA</vt:lpstr>
      <vt:lpstr>671 SINDICATO </vt:lpstr>
      <vt:lpstr>670 HYATT</vt:lpstr>
      <vt:lpstr>669 VJR</vt:lpstr>
      <vt:lpstr>668 ALFA</vt:lpstr>
      <vt:lpstr>667 SARA</vt:lpstr>
      <vt:lpstr>666 RM</vt:lpstr>
      <vt:lpstr>665 OMAR</vt:lpstr>
      <vt:lpstr>664 MAYRA</vt:lpstr>
      <vt:lpstr>663 MARECO</vt:lpstr>
      <vt:lpstr>662 iglesias</vt:lpstr>
      <vt:lpstr>661 REYVA</vt:lpstr>
      <vt:lpstr>660 JORGE</vt:lpstr>
      <vt:lpstr>659 ANDRADE</vt:lpstr>
      <vt:lpstr>658 OFFICE</vt:lpstr>
      <vt:lpstr>657 JORGE LUIS</vt:lpstr>
      <vt:lpstr>656 HYATT</vt:lpstr>
      <vt:lpstr>655 NIETO</vt:lpstr>
      <vt:lpstr>654 ING AMBIENTAL</vt:lpstr>
      <vt:lpstr>653 HIDROMECANICA</vt:lpstr>
      <vt:lpstr>652 HECTOR BEDOLLA</vt:lpstr>
      <vt:lpstr>651  ZELICO</vt:lpstr>
      <vt:lpstr>650 ZELICO </vt:lpstr>
      <vt:lpstr>649 VALBOJ</vt:lpstr>
      <vt:lpstr>648 TAB INN</vt:lpstr>
      <vt:lpstr>647 dalia</vt:lpstr>
      <vt:lpstr>646 INSIGNIA</vt:lpstr>
      <vt:lpstr>645 carlos fernandez</vt:lpstr>
      <vt:lpstr>644 REYVA</vt:lpstr>
      <vt:lpstr>643 ferrer pc</vt:lpstr>
      <vt:lpstr>641 YESSENIA</vt:lpstr>
      <vt:lpstr>642 YESSENIA</vt:lpstr>
      <vt:lpstr>640 SOOMER</vt:lpstr>
      <vt:lpstr>639 COEL</vt:lpstr>
      <vt:lpstr>638 CFE</vt:lpstr>
      <vt:lpstr>637 PROPAPEL</vt:lpstr>
      <vt:lpstr>636 PROPAPEL</vt:lpstr>
      <vt:lpstr>635 CESAR</vt:lpstr>
      <vt:lpstr>634 ANA MARIA</vt:lpstr>
      <vt:lpstr>633 GAB BERISTAIN</vt:lpstr>
      <vt:lpstr>632 HB</vt:lpstr>
      <vt:lpstr>631 TELMEX</vt:lpstr>
      <vt:lpstr>630 DRON</vt:lpstr>
      <vt:lpstr>629 COEL</vt:lpstr>
      <vt:lpstr>628 SINDICATO</vt:lpstr>
      <vt:lpstr>627 ALEJANDRA</vt:lpstr>
      <vt:lpstr>626 GIBBOR</vt:lpstr>
      <vt:lpstr>625 cesar</vt:lpstr>
      <vt:lpstr>624 david</vt:lpstr>
      <vt:lpstr>623 REYVA</vt:lpstr>
      <vt:lpstr>622 mexican</vt:lpstr>
      <vt:lpstr>621 Enrique </vt:lpstr>
      <vt:lpstr>620 marvel</vt:lpstr>
      <vt:lpstr>619 HOLIDAY INN</vt:lpstr>
      <vt:lpstr>618 JORGE</vt:lpstr>
      <vt:lpstr>617 SINDICATO</vt:lpstr>
      <vt:lpstr>616 MAP</vt:lpstr>
      <vt:lpstr>615 GIBBOR</vt:lpstr>
      <vt:lpstr>614 PROPAPEL</vt:lpstr>
      <vt:lpstr>613 GERWILL</vt:lpstr>
      <vt:lpstr>612 CRAF</vt:lpstr>
      <vt:lpstr>595-B ROTOBAISA</vt:lpstr>
      <vt:lpstr>611 MARECO</vt:lpstr>
      <vt:lpstr>610 SOCORRO</vt:lpstr>
      <vt:lpstr>609 SARA</vt:lpstr>
      <vt:lpstr>608 ZELICO</vt:lpstr>
      <vt:lpstr>607 MAPE </vt:lpstr>
      <vt:lpstr>606 RISER</vt:lpstr>
      <vt:lpstr>605 hydraulic</vt:lpstr>
      <vt:lpstr>594-B GERMAN</vt:lpstr>
      <vt:lpstr>604 LASTRA</vt:lpstr>
      <vt:lpstr>603 DESPACHO</vt:lpstr>
      <vt:lpstr>602 YESSENIA</vt:lpstr>
      <vt:lpstr>601 office depot</vt:lpstr>
      <vt:lpstr>600 aud interna</vt:lpstr>
      <vt:lpstr>599 ING JESUS</vt:lpstr>
      <vt:lpstr>598 AMERICAN</vt:lpstr>
      <vt:lpstr>597 TELMEX </vt:lpstr>
      <vt:lpstr>596 cfe</vt:lpstr>
      <vt:lpstr>595 BERISTAIN</vt:lpstr>
      <vt:lpstr>594 ZELICO</vt:lpstr>
      <vt:lpstr>593 NABORS</vt:lpstr>
      <vt:lpstr>592 propapel </vt:lpstr>
      <vt:lpstr>591 JORGE </vt:lpstr>
      <vt:lpstr>590 HECTOR </vt:lpstr>
      <vt:lpstr>589 MARTJOL</vt:lpstr>
      <vt:lpstr>588 HOPADEJA</vt:lpstr>
      <vt:lpstr>587 ALEJANDRA</vt:lpstr>
      <vt:lpstr>586 CHRISTIAN</vt:lpstr>
      <vt:lpstr>585 HB</vt:lpstr>
      <vt:lpstr>584 HEFESTO</vt:lpstr>
      <vt:lpstr>583 HEFESTO</vt:lpstr>
      <vt:lpstr>582 YESSENIA</vt:lpstr>
      <vt:lpstr>581 SINDICATO</vt:lpstr>
      <vt:lpstr>580 REYVA</vt:lpstr>
      <vt:lpstr>579 REYVA</vt:lpstr>
      <vt:lpstr>578 HECTOR BEDOLLA</vt:lpstr>
      <vt:lpstr>577 AZUAJE</vt:lpstr>
      <vt:lpstr>576 DALIA</vt:lpstr>
      <vt:lpstr>575 AGUA</vt:lpstr>
      <vt:lpstr>574 SOCORRO</vt:lpstr>
      <vt:lpstr>573 SOCORRO</vt:lpstr>
      <vt:lpstr>572 MIGUEL</vt:lpstr>
      <vt:lpstr>571 TOSCA </vt:lpstr>
      <vt:lpstr>570 TOSCA</vt:lpstr>
      <vt:lpstr>569 VEMA</vt:lpstr>
      <vt:lpstr>568 RM</vt:lpstr>
      <vt:lpstr>567 propapel </vt:lpstr>
      <vt:lpstr>566 propapel</vt:lpstr>
      <vt:lpstr>561 carlos</vt:lpstr>
      <vt:lpstr>560 MANUEL</vt:lpstr>
      <vt:lpstr>559 ciaez</vt:lpstr>
      <vt:lpstr>558 HEFESTO</vt:lpstr>
      <vt:lpstr>557 MARECO</vt:lpstr>
      <vt:lpstr>556 CARLOS GERARDO</vt:lpstr>
      <vt:lpstr>555 MAPE</vt:lpstr>
      <vt:lpstr>554 SATAB</vt:lpstr>
      <vt:lpstr>553 MUN</vt:lpstr>
      <vt:lpstr>552 ULINE</vt:lpstr>
      <vt:lpstr>551 MUN</vt:lpstr>
      <vt:lpstr>550 SIMX</vt:lpstr>
      <vt:lpstr>549 TOTAL</vt:lpstr>
      <vt:lpstr>548 FARE</vt:lpstr>
      <vt:lpstr>547 CHRISTIAN</vt:lpstr>
      <vt:lpstr>546 SOCORRO</vt:lpstr>
      <vt:lpstr>544 DALIA </vt:lpstr>
      <vt:lpstr> HECTOR</vt:lpstr>
      <vt:lpstr>545 JORGE</vt:lpstr>
      <vt:lpstr>543 MAN NIETO</vt:lpstr>
      <vt:lpstr>542 PROPAPEL</vt:lpstr>
      <vt:lpstr>541 ZELICO</vt:lpstr>
      <vt:lpstr>540 HYATT</vt:lpstr>
      <vt:lpstr>539 CFE</vt:lpstr>
      <vt:lpstr>538 OFFICE DEPOT</vt:lpstr>
      <vt:lpstr>537 OFFICE DEPOT</vt:lpstr>
      <vt:lpstr>536 ORION</vt:lpstr>
      <vt:lpstr>535 CRAF</vt:lpstr>
      <vt:lpstr>534 CRAF</vt:lpstr>
      <vt:lpstr>533 ALEJANDRA</vt:lpstr>
      <vt:lpstr>532 GERWILL</vt:lpstr>
      <vt:lpstr>531 EJ</vt:lpstr>
      <vt:lpstr>530 TELMEX</vt:lpstr>
      <vt:lpstr>529 SINDICATO</vt:lpstr>
      <vt:lpstr>528 TELMEX</vt:lpstr>
      <vt:lpstr>527 MARVEL</vt:lpstr>
      <vt:lpstr>526 MUN CUND</vt:lpstr>
      <vt:lpstr>525 romulo</vt:lpstr>
      <vt:lpstr>524 TUBSCO</vt:lpstr>
      <vt:lpstr>522 EQ IND PUERTO</vt:lpstr>
      <vt:lpstr>521 REEMBOLSO</vt:lpstr>
      <vt:lpstr>520 socorro </vt:lpstr>
      <vt:lpstr>519 HEBER</vt:lpstr>
      <vt:lpstr>518 SESUCO</vt:lpstr>
      <vt:lpstr>517 PROPAPEL</vt:lpstr>
      <vt:lpstr>516 MAPE </vt:lpstr>
      <vt:lpstr>515 VEMA</vt:lpstr>
      <vt:lpstr>514 PROPAPEL</vt:lpstr>
      <vt:lpstr>513 office depot  </vt:lpstr>
      <vt:lpstr>512 SINDICATO </vt:lpstr>
      <vt:lpstr>' HECTOR'!Área_de_impresión</vt:lpstr>
      <vt:lpstr>'000 NUEVO'!Área_de_impresión</vt:lpstr>
      <vt:lpstr>'000 OFFICE '!Área_de_impresión</vt:lpstr>
      <vt:lpstr>'1 GERWILL'!Área_de_impresión</vt:lpstr>
      <vt:lpstr>'10 HYATT '!Área_de_impresión</vt:lpstr>
      <vt:lpstr>'11 HEFESTO '!Área_de_impresión</vt:lpstr>
      <vt:lpstr>'12 CRAF'!Área_de_impresión</vt:lpstr>
      <vt:lpstr>'13 CESAR'!Área_de_impresión</vt:lpstr>
      <vt:lpstr>'14 CESAR'!Área_de_impresión</vt:lpstr>
      <vt:lpstr>'15 NIET'!Área_de_impresión</vt:lpstr>
      <vt:lpstr>'16 ZELICO'!Área_de_impresión</vt:lpstr>
      <vt:lpstr>'17 ZELICO'!Área_de_impresión</vt:lpstr>
      <vt:lpstr>'18 MAYRA'!Área_de_impresión</vt:lpstr>
      <vt:lpstr>'19 BERISTAIN '!Área_de_impresión</vt:lpstr>
      <vt:lpstr>'2 JORGE'!Área_de_impresión</vt:lpstr>
      <vt:lpstr>'20 BERISTAIN '!Área_de_impresión</vt:lpstr>
      <vt:lpstr>'21 JORGE'!Área_de_impresión</vt:lpstr>
      <vt:lpstr>'22 LASTRA'!Área_de_impresión</vt:lpstr>
      <vt:lpstr>'23 ALEJANDRA'!Área_de_impresión</vt:lpstr>
      <vt:lpstr>'24 TELMEX '!Área_de_impresión</vt:lpstr>
      <vt:lpstr>'25 MAYRA'!Área_de_impresión</vt:lpstr>
      <vt:lpstr>'26 RM '!Área_de_impresión</vt:lpstr>
      <vt:lpstr>'27 DFP'!Área_de_impresión</vt:lpstr>
      <vt:lpstr>'28 YESSENIA'!Área_de_impresión</vt:lpstr>
      <vt:lpstr>'29 hb'!Área_de_impresión</vt:lpstr>
      <vt:lpstr>'3 DALIA'!Área_de_impresión</vt:lpstr>
      <vt:lpstr>'30 QUALITY'!Área_de_impresión</vt:lpstr>
      <vt:lpstr>'31 PROVIQSA'!Área_de_impresión</vt:lpstr>
      <vt:lpstr>'32 marvel'!Área_de_impresión</vt:lpstr>
      <vt:lpstr>'33 ACOMEE'!Área_de_impresión</vt:lpstr>
      <vt:lpstr>'34 carlos fernandez '!Área_de_impresión</vt:lpstr>
      <vt:lpstr>'35 GERMAN'!Área_de_impresión</vt:lpstr>
      <vt:lpstr>'36 ZELICO'!Área_de_impresión</vt:lpstr>
      <vt:lpstr>'4 Hector'!Área_de_impresión</vt:lpstr>
      <vt:lpstr>'5 RM'!Área_de_impresión</vt:lpstr>
      <vt:lpstr>'512 SINDICATO '!Área_de_impresión</vt:lpstr>
      <vt:lpstr>'513 office depot  '!Área_de_impresión</vt:lpstr>
      <vt:lpstr>'514 PROPAPEL'!Área_de_impresión</vt:lpstr>
      <vt:lpstr>'515 VEMA'!Área_de_impresión</vt:lpstr>
      <vt:lpstr>'516 MAPE '!Área_de_impresión</vt:lpstr>
      <vt:lpstr>'517 PROPAPEL'!Área_de_impresión</vt:lpstr>
      <vt:lpstr>'518 SESUCO'!Área_de_impresión</vt:lpstr>
      <vt:lpstr>'519 HEBER'!Área_de_impresión</vt:lpstr>
      <vt:lpstr>'520 socorro '!Área_de_impresión</vt:lpstr>
      <vt:lpstr>'521 REEMBOLSO'!Área_de_impresión</vt:lpstr>
      <vt:lpstr>'522 EQ IND PUERTO'!Área_de_impresión</vt:lpstr>
      <vt:lpstr>'524 TUBSCO'!Área_de_impresión</vt:lpstr>
      <vt:lpstr>'525 romulo'!Área_de_impresión</vt:lpstr>
      <vt:lpstr>'526 MUN CUND'!Área_de_impresión</vt:lpstr>
      <vt:lpstr>'527 MARVEL'!Área_de_impresión</vt:lpstr>
      <vt:lpstr>'528 TELMEX'!Área_de_impresión</vt:lpstr>
      <vt:lpstr>'529 SINDICATO'!Área_de_impresión</vt:lpstr>
      <vt:lpstr>'530 TELMEX'!Área_de_impresión</vt:lpstr>
      <vt:lpstr>'531 EJ'!Área_de_impresión</vt:lpstr>
      <vt:lpstr>'532 GERWILL'!Área_de_impresión</vt:lpstr>
      <vt:lpstr>'533 ALEJANDRA'!Área_de_impresión</vt:lpstr>
      <vt:lpstr>'534 CRAF'!Área_de_impresión</vt:lpstr>
      <vt:lpstr>'535 CRAF'!Área_de_impresión</vt:lpstr>
      <vt:lpstr>'536 ORION'!Área_de_impresión</vt:lpstr>
      <vt:lpstr>'537 OFFICE DEPOT'!Área_de_impresión</vt:lpstr>
      <vt:lpstr>'538 OFFICE DEPOT'!Área_de_impresión</vt:lpstr>
      <vt:lpstr>'539 CFE'!Área_de_impresión</vt:lpstr>
      <vt:lpstr>'540 HYATT'!Área_de_impresión</vt:lpstr>
      <vt:lpstr>'541 ZELICO'!Área_de_impresión</vt:lpstr>
      <vt:lpstr>'542 PROPAPEL'!Área_de_impresión</vt:lpstr>
      <vt:lpstr>'543 MAN NIETO'!Área_de_impresión</vt:lpstr>
      <vt:lpstr>'544 DALIA '!Área_de_impresión</vt:lpstr>
      <vt:lpstr>'545 JORGE'!Área_de_impresión</vt:lpstr>
      <vt:lpstr>'546 SOCORRO'!Área_de_impresión</vt:lpstr>
      <vt:lpstr>'547 CHRISTIAN'!Área_de_impresión</vt:lpstr>
      <vt:lpstr>'548 FARE'!Área_de_impresión</vt:lpstr>
      <vt:lpstr>'549 TOTAL'!Área_de_impresión</vt:lpstr>
      <vt:lpstr>'550 SIMX'!Área_de_impresión</vt:lpstr>
      <vt:lpstr>'551 MUN'!Área_de_impresión</vt:lpstr>
      <vt:lpstr>'552 ULINE'!Área_de_impresión</vt:lpstr>
      <vt:lpstr>'553 MUN'!Área_de_impresión</vt:lpstr>
      <vt:lpstr>'554 SATAB'!Área_de_impresión</vt:lpstr>
      <vt:lpstr>'555 MAPE'!Área_de_impresión</vt:lpstr>
      <vt:lpstr>'556 CARLOS GERARDO'!Área_de_impresión</vt:lpstr>
      <vt:lpstr>'557 MARECO'!Área_de_impresión</vt:lpstr>
      <vt:lpstr>'558 HEFESTO'!Área_de_impresión</vt:lpstr>
      <vt:lpstr>'559 ciaez'!Área_de_impresión</vt:lpstr>
      <vt:lpstr>'560 MANUEL'!Área_de_impresión</vt:lpstr>
      <vt:lpstr>'561 carlos'!Área_de_impresión</vt:lpstr>
      <vt:lpstr>'566 propapel'!Área_de_impresión</vt:lpstr>
      <vt:lpstr>'567 propapel '!Área_de_impresión</vt:lpstr>
      <vt:lpstr>'568 RM'!Área_de_impresión</vt:lpstr>
      <vt:lpstr>'569 VEMA'!Área_de_impresión</vt:lpstr>
      <vt:lpstr>'570 TOSCA'!Área_de_impresión</vt:lpstr>
      <vt:lpstr>'571 TOSCA '!Área_de_impresión</vt:lpstr>
      <vt:lpstr>'572 MIGUEL'!Área_de_impresión</vt:lpstr>
      <vt:lpstr>'573 SOCORRO'!Área_de_impresión</vt:lpstr>
      <vt:lpstr>'574 SOCORRO'!Área_de_impresión</vt:lpstr>
      <vt:lpstr>'575 AGUA'!Área_de_impresión</vt:lpstr>
      <vt:lpstr>'576 DALIA'!Área_de_impresión</vt:lpstr>
      <vt:lpstr>'577 AZUAJE'!Área_de_impresión</vt:lpstr>
      <vt:lpstr>'578 HECTOR BEDOLLA'!Área_de_impresión</vt:lpstr>
      <vt:lpstr>'579 REYVA'!Área_de_impresión</vt:lpstr>
      <vt:lpstr>'580 REYVA'!Área_de_impresión</vt:lpstr>
      <vt:lpstr>'581 SINDICATO'!Área_de_impresión</vt:lpstr>
      <vt:lpstr>'582 YESSENIA'!Área_de_impresión</vt:lpstr>
      <vt:lpstr>'583 HEFESTO'!Área_de_impresión</vt:lpstr>
      <vt:lpstr>'584 HEFESTO'!Área_de_impresión</vt:lpstr>
      <vt:lpstr>'585 HB'!Área_de_impresión</vt:lpstr>
      <vt:lpstr>'586 CHRISTIAN'!Área_de_impresión</vt:lpstr>
      <vt:lpstr>'587 ALEJANDRA'!Área_de_impresión</vt:lpstr>
      <vt:lpstr>'588 HOPADEJA'!Área_de_impresión</vt:lpstr>
      <vt:lpstr>'589 MARTJOL'!Área_de_impresión</vt:lpstr>
      <vt:lpstr>'590 HECTOR '!Área_de_impresión</vt:lpstr>
      <vt:lpstr>'591 JORGE '!Área_de_impresión</vt:lpstr>
      <vt:lpstr>'592 propapel '!Área_de_impresión</vt:lpstr>
      <vt:lpstr>'593 NABORS'!Área_de_impresión</vt:lpstr>
      <vt:lpstr>'594 ZELICO'!Área_de_impresión</vt:lpstr>
      <vt:lpstr>'594-B GERMAN'!Área_de_impresión</vt:lpstr>
      <vt:lpstr>'595 BERISTAIN'!Área_de_impresión</vt:lpstr>
      <vt:lpstr>'595-B ROTOBAISA'!Área_de_impresión</vt:lpstr>
      <vt:lpstr>'596 cfe'!Área_de_impresión</vt:lpstr>
      <vt:lpstr>'597 TELMEX '!Área_de_impresión</vt:lpstr>
      <vt:lpstr>'598 AMERICAN'!Área_de_impresión</vt:lpstr>
      <vt:lpstr>'599 ING JESUS'!Área_de_impresión</vt:lpstr>
      <vt:lpstr>'6 RM'!Área_de_impresión</vt:lpstr>
      <vt:lpstr>'600 aud interna'!Área_de_impresión</vt:lpstr>
      <vt:lpstr>'601 office depot'!Área_de_impresión</vt:lpstr>
      <vt:lpstr>'602 YESSENIA'!Área_de_impresión</vt:lpstr>
      <vt:lpstr>'603 DESPACHO'!Área_de_impresión</vt:lpstr>
      <vt:lpstr>'604 LASTRA'!Área_de_impresión</vt:lpstr>
      <vt:lpstr>'605 hydraulic'!Área_de_impresión</vt:lpstr>
      <vt:lpstr>'606 RISER'!Área_de_impresión</vt:lpstr>
      <vt:lpstr>'607 MAPE '!Área_de_impresión</vt:lpstr>
      <vt:lpstr>'608 ZELICO'!Área_de_impresión</vt:lpstr>
      <vt:lpstr>'609 SARA'!Área_de_impresión</vt:lpstr>
      <vt:lpstr>'610 SOCORRO'!Área_de_impresión</vt:lpstr>
      <vt:lpstr>'611 MARECO'!Área_de_impresión</vt:lpstr>
      <vt:lpstr>'612 CRAF'!Área_de_impresión</vt:lpstr>
      <vt:lpstr>'613 GERWILL'!Área_de_impresión</vt:lpstr>
      <vt:lpstr>'614 PROPAPEL'!Área_de_impresión</vt:lpstr>
      <vt:lpstr>'615 GIBBOR'!Área_de_impresión</vt:lpstr>
      <vt:lpstr>'616 MAP'!Área_de_impresión</vt:lpstr>
      <vt:lpstr>'617 SINDICATO'!Área_de_impresión</vt:lpstr>
      <vt:lpstr>'618 JORGE'!Área_de_impresión</vt:lpstr>
      <vt:lpstr>'619 HOLIDAY INN'!Área_de_impresión</vt:lpstr>
      <vt:lpstr>'620 marvel'!Área_de_impresión</vt:lpstr>
      <vt:lpstr>'621 Enrique '!Área_de_impresión</vt:lpstr>
      <vt:lpstr>'622 mexican'!Área_de_impresión</vt:lpstr>
      <vt:lpstr>'623 REYVA'!Área_de_impresión</vt:lpstr>
      <vt:lpstr>'624 david'!Área_de_impresión</vt:lpstr>
      <vt:lpstr>'625 cesar'!Área_de_impresión</vt:lpstr>
      <vt:lpstr>'626 GIBBOR'!Área_de_impresión</vt:lpstr>
      <vt:lpstr>'627 ALEJANDRA'!Área_de_impresión</vt:lpstr>
      <vt:lpstr>'628 SINDICATO'!Área_de_impresión</vt:lpstr>
      <vt:lpstr>'629 COEL'!Área_de_impresión</vt:lpstr>
      <vt:lpstr>'630 DRON'!Área_de_impresión</vt:lpstr>
      <vt:lpstr>'631 TELMEX'!Área_de_impresión</vt:lpstr>
      <vt:lpstr>'632 HB'!Área_de_impresión</vt:lpstr>
      <vt:lpstr>'633 GAB BERISTAIN'!Área_de_impresión</vt:lpstr>
      <vt:lpstr>'634 ANA MARIA'!Área_de_impresión</vt:lpstr>
      <vt:lpstr>'635 CESAR'!Área_de_impresión</vt:lpstr>
      <vt:lpstr>'636 PROPAPEL'!Área_de_impresión</vt:lpstr>
      <vt:lpstr>'637 PROPAPEL'!Área_de_impresión</vt:lpstr>
      <vt:lpstr>'638 CFE'!Área_de_impresión</vt:lpstr>
      <vt:lpstr>'639 COEL'!Área_de_impresión</vt:lpstr>
      <vt:lpstr>'640 SOOMER'!Área_de_impresión</vt:lpstr>
      <vt:lpstr>'641 YESSENIA'!Área_de_impresión</vt:lpstr>
      <vt:lpstr>'642 YESSENIA'!Área_de_impresión</vt:lpstr>
      <vt:lpstr>'643 ferrer pc'!Área_de_impresión</vt:lpstr>
      <vt:lpstr>'644 REYVA'!Área_de_impresión</vt:lpstr>
      <vt:lpstr>'645 carlos fernandez'!Área_de_impresión</vt:lpstr>
      <vt:lpstr>'646 INSIGNIA'!Área_de_impresión</vt:lpstr>
      <vt:lpstr>'646 INSIGNIA2'!Área_de_impresión</vt:lpstr>
      <vt:lpstr>'647 dalia'!Área_de_impresión</vt:lpstr>
      <vt:lpstr>'648 TAB INN'!Área_de_impresión</vt:lpstr>
      <vt:lpstr>'649 VALBOJ'!Área_de_impresión</vt:lpstr>
      <vt:lpstr>'650 ZELICO '!Área_de_impresión</vt:lpstr>
      <vt:lpstr>'651  ZELICO'!Área_de_impresión</vt:lpstr>
      <vt:lpstr>'652 HECTOR BEDOLLA'!Área_de_impresión</vt:lpstr>
      <vt:lpstr>'653 HIDROMECANICA'!Área_de_impresión</vt:lpstr>
      <vt:lpstr>'654 ING AMBIENTAL'!Área_de_impresión</vt:lpstr>
      <vt:lpstr>'655 NIETO'!Área_de_impresión</vt:lpstr>
      <vt:lpstr>'656 HYATT'!Área_de_impresión</vt:lpstr>
      <vt:lpstr>'657 JORGE LUIS'!Área_de_impresión</vt:lpstr>
      <vt:lpstr>'658 OFFICE'!Área_de_impresión</vt:lpstr>
      <vt:lpstr>'659 ANDRADE'!Área_de_impresión</vt:lpstr>
      <vt:lpstr>'660 JORGE'!Área_de_impresión</vt:lpstr>
      <vt:lpstr>'661 REYVA'!Área_de_impresión</vt:lpstr>
      <vt:lpstr>'662 iglesias'!Área_de_impresión</vt:lpstr>
      <vt:lpstr>'663 MARECO'!Área_de_impresión</vt:lpstr>
      <vt:lpstr>'664 MAYRA'!Área_de_impresión</vt:lpstr>
      <vt:lpstr>'665 OMAR'!Área_de_impresión</vt:lpstr>
      <vt:lpstr>'666 RM'!Área_de_impresión</vt:lpstr>
      <vt:lpstr>'667 SARA'!Área_de_impresión</vt:lpstr>
      <vt:lpstr>'668 ALFA'!Área_de_impresión</vt:lpstr>
      <vt:lpstr>'669 VJR'!Área_de_impresión</vt:lpstr>
      <vt:lpstr>'670 HYATT'!Área_de_impresión</vt:lpstr>
      <vt:lpstr>'671 SINDICATO '!Área_de_impresión</vt:lpstr>
      <vt:lpstr>'672 LAURA'!Área_de_impresión</vt:lpstr>
      <vt:lpstr>'673 DALIA'!Área_de_impresión</vt:lpstr>
      <vt:lpstr>'674 QUALITY'!Área_de_impresión</vt:lpstr>
      <vt:lpstr>'675 SINDICATO'!Área_de_impresión</vt:lpstr>
      <vt:lpstr>'676 SEGURIDAD'!Área_de_impresión</vt:lpstr>
      <vt:lpstr>'677 CESAR'!Área_de_impresión</vt:lpstr>
      <vt:lpstr>'678 CARMEN'!Área_de_impresión</vt:lpstr>
      <vt:lpstr>'679 GERWILL'!Área_de_impresión</vt:lpstr>
      <vt:lpstr>'680 GERWILL '!Área_de_impresión</vt:lpstr>
      <vt:lpstr>'681 INSIGNIA'!Área_de_impresión</vt:lpstr>
      <vt:lpstr>'682 BERISTAIN'!Área_de_impresión</vt:lpstr>
      <vt:lpstr>'683 OTV'!Área_de_impresión</vt:lpstr>
      <vt:lpstr>'684 OTV'!Área_de_impresión</vt:lpstr>
      <vt:lpstr>'685 SOCORRO'!Área_de_impresión</vt:lpstr>
      <vt:lpstr>'686 CRAF '!Área_de_impresión</vt:lpstr>
      <vt:lpstr>'687 HEFESTO '!Área_de_impresión</vt:lpstr>
      <vt:lpstr>'688 ULINE '!Área_de_impresión</vt:lpstr>
      <vt:lpstr>'689 ALFA'!Área_de_impresión</vt:lpstr>
      <vt:lpstr>'690 ZELICO'!Área_de_impresión</vt:lpstr>
      <vt:lpstr>'691 GERMAN '!Área_de_impresión</vt:lpstr>
      <vt:lpstr>'692 CFE'!Área_de_impresión</vt:lpstr>
      <vt:lpstr>'693 TELMEX  '!Área_de_impresión</vt:lpstr>
      <vt:lpstr>'694 procarga'!Área_de_impresión</vt:lpstr>
      <vt:lpstr>'695 GOLFO'!Área_de_impresión</vt:lpstr>
      <vt:lpstr>'696 Enrique '!Área_de_impresión</vt:lpstr>
      <vt:lpstr>'697 HECTOR'!Área_de_impresión</vt:lpstr>
      <vt:lpstr>'697 JOSE '!Área_de_impresión</vt:lpstr>
      <vt:lpstr>'698 SINDICATO '!Área_de_impresión</vt:lpstr>
      <vt:lpstr>'699 hector'!Área_de_impresión</vt:lpstr>
      <vt:lpstr>'7 OTV '!Área_de_impresión</vt:lpstr>
      <vt:lpstr>'700 fianza'!Área_de_impresión</vt:lpstr>
      <vt:lpstr>'701 NABORS'!Área_de_impresión</vt:lpstr>
      <vt:lpstr>'702 net'!Área_de_impresión</vt:lpstr>
      <vt:lpstr>'703 ARREGLOS'!Área_de_impresión</vt:lpstr>
      <vt:lpstr>'704 ELYON'!Área_de_impresión</vt:lpstr>
      <vt:lpstr>'705 AGUA '!Área_de_impresión</vt:lpstr>
      <vt:lpstr>'706 CRAF'!Área_de_impresión</vt:lpstr>
      <vt:lpstr>'707 SOCORRO'!Área_de_impresión</vt:lpstr>
      <vt:lpstr>'708 CARLOS ALF'!Área_de_impresión</vt:lpstr>
      <vt:lpstr>'709 uline'!Área_de_impresión</vt:lpstr>
      <vt:lpstr>'710 SEGURIDAD'!Área_de_impresión</vt:lpstr>
      <vt:lpstr>'711 FARE'!Área_de_impresión</vt:lpstr>
      <vt:lpstr>'712 JORGE '!Área_de_impresión</vt:lpstr>
      <vt:lpstr>'713 decoracion'!Área_de_impresión</vt:lpstr>
      <vt:lpstr>'714 ALEJANDRA '!Área_de_impresión</vt:lpstr>
      <vt:lpstr>'715 SINDICATO '!Área_de_impresión</vt:lpstr>
      <vt:lpstr>'716 TELMEX '!Área_de_impresión</vt:lpstr>
      <vt:lpstr>'717 LASTRA'!Área_de_impresión</vt:lpstr>
      <vt:lpstr>'718 SKEER'!Área_de_impresión</vt:lpstr>
      <vt:lpstr>'719 AZUAJE'!Área_de_impresión</vt:lpstr>
      <vt:lpstr>'720 VALBOJ'!Área_de_impresión</vt:lpstr>
      <vt:lpstr>'721 Hector '!Área_de_impresión</vt:lpstr>
      <vt:lpstr>'722 NIETO'!Área_de_impresión</vt:lpstr>
      <vt:lpstr>'723 JOSE '!Área_de_impresión</vt:lpstr>
      <vt:lpstr>'724 ELIGIO'!Área_de_impresión</vt:lpstr>
      <vt:lpstr>'725 AGUA'!Área_de_impresión</vt:lpstr>
      <vt:lpstr>'726 HB '!Área_de_impresión</vt:lpstr>
      <vt:lpstr>'727 carlos fernandez'!Área_de_impresión</vt:lpstr>
      <vt:lpstr>'728 TECH-POWER'!Área_de_impresión</vt:lpstr>
      <vt:lpstr>'729 NIETO'!Área_de_impresión</vt:lpstr>
      <vt:lpstr>'730 JOSE '!Área_de_impresión</vt:lpstr>
      <vt:lpstr>'731 BEDEL'!Área_de_impresión</vt:lpstr>
      <vt:lpstr>'732 hb'!Área_de_impresión</vt:lpstr>
      <vt:lpstr>'733 LAURA'!Área_de_impresión</vt:lpstr>
      <vt:lpstr>'734 DALIA '!Área_de_impresión</vt:lpstr>
      <vt:lpstr>'735 MAYRA'!Área_de_impresión</vt:lpstr>
      <vt:lpstr>'736 OFFICE'!Área_de_impresión</vt:lpstr>
      <vt:lpstr>'737 SINDICATO '!Área_de_impresión</vt:lpstr>
      <vt:lpstr>'738 SATAB'!Área_de_impresión</vt:lpstr>
      <vt:lpstr>'739 CESAR'!Área_de_impresión</vt:lpstr>
      <vt:lpstr>'740 CRAF '!Área_de_impresión</vt:lpstr>
      <vt:lpstr>'741 octopus'!Área_de_impresión</vt:lpstr>
      <vt:lpstr>'742 GERMAN '!Área_de_impresión</vt:lpstr>
      <vt:lpstr>'743 OMAR '!Área_de_impresión</vt:lpstr>
      <vt:lpstr>'744 DALIA '!Área_de_impresión</vt:lpstr>
      <vt:lpstr>'745 SINDICATO '!Área_de_impresión</vt:lpstr>
      <vt:lpstr>'746 TELMEX '!Área_de_impresión</vt:lpstr>
      <vt:lpstr>'747  cfe'!Área_de_impresión</vt:lpstr>
      <vt:lpstr>'748 CFE '!Área_de_impresión</vt:lpstr>
      <vt:lpstr>'749 COEL'!Área_de_impresión</vt:lpstr>
      <vt:lpstr>'750 CARLOS ALF'!Área_de_impresión</vt:lpstr>
      <vt:lpstr>'751 DALIA'!Área_de_impresión</vt:lpstr>
      <vt:lpstr>'752 AGUA '!Área_de_impresión</vt:lpstr>
      <vt:lpstr>'753 hydraulic '!Área_de_impresión</vt:lpstr>
      <vt:lpstr>'754 ELYON '!Área_de_impresión</vt:lpstr>
      <vt:lpstr>'755 ORION '!Área_de_impresión</vt:lpstr>
      <vt:lpstr>'756 CESAR'!Área_de_impresión</vt:lpstr>
      <vt:lpstr>'757 SEGURIDAD '!Área_de_impresión</vt:lpstr>
      <vt:lpstr>'758 CRAF '!Área_de_impresión</vt:lpstr>
      <vt:lpstr>'759 ZELICO '!Área_de_impresión</vt:lpstr>
      <vt:lpstr>'760 ZELICO  '!Área_de_impresión</vt:lpstr>
      <vt:lpstr>'761 FARE '!Área_de_impresión</vt:lpstr>
      <vt:lpstr>'762 HYATT '!Área_de_impresión</vt:lpstr>
      <vt:lpstr>'763 ALFA'!Área_de_impresión</vt:lpstr>
      <vt:lpstr>'764 RM'!Área_de_impresión</vt:lpstr>
      <vt:lpstr>'765 RM'!Área_de_impresión</vt:lpstr>
      <vt:lpstr>'766 SOCORRO'!Área_de_impresión</vt:lpstr>
      <vt:lpstr>'767 AGUA'!Área_de_impresión</vt:lpstr>
      <vt:lpstr>'768 SOCORRO '!Área_de_impresión</vt:lpstr>
      <vt:lpstr>'769 NABORS '!Área_de_impresión</vt:lpstr>
      <vt:lpstr>'770 net'!Área_de_impresión</vt:lpstr>
      <vt:lpstr>'771 metal'!Área_de_impresión</vt:lpstr>
      <vt:lpstr>'772 HYATT '!Área_de_impresión</vt:lpstr>
      <vt:lpstr>'773 ARREGLOS'!Área_de_impresión</vt:lpstr>
      <vt:lpstr>'774 decoracion'!Área_de_impresión</vt:lpstr>
      <vt:lpstr>'775 NATURAL'!Área_de_impresión</vt:lpstr>
      <vt:lpstr>'776 SARA'!Área_de_impresión</vt:lpstr>
      <vt:lpstr>'777 OTV '!Área_de_impresión</vt:lpstr>
      <vt:lpstr>'778 uline'!Área_de_impresión</vt:lpstr>
      <vt:lpstr>'779 GERWILL'!Área_de_impresión</vt:lpstr>
      <vt:lpstr>'780 JORGE '!Área_de_impresión</vt:lpstr>
      <vt:lpstr>'781 Hector '!Área_de_impresión</vt:lpstr>
      <vt:lpstr>'782 DALIA '!Área_de_impresión</vt:lpstr>
      <vt:lpstr>'783 marvel'!Área_de_impresión</vt:lpstr>
      <vt:lpstr>'784 hydraulic '!Área_de_impresión</vt:lpstr>
      <vt:lpstr>'785 SINDICATO '!Área_de_impresión</vt:lpstr>
      <vt:lpstr>'786 MAYRA'!Área_de_impresión</vt:lpstr>
      <vt:lpstr>'787 LASTRA'!Área_de_impresión</vt:lpstr>
      <vt:lpstr>'788 TELMEX '!Área_de_impresión</vt:lpstr>
      <vt:lpstr>'789 ALEJANDRA'!Área_de_impresión</vt:lpstr>
      <vt:lpstr>'790 MIGUEL CONTRERAS'!Área_de_impresión</vt:lpstr>
      <vt:lpstr>'791 VJR'!Área_de_impresión</vt:lpstr>
      <vt:lpstr>'792 HYATT '!Área_de_impresión</vt:lpstr>
      <vt:lpstr>'793 ESTRADA'!Área_de_impresión</vt:lpstr>
      <vt:lpstr>'794 MEMECOL'!Área_de_impresión</vt:lpstr>
      <vt:lpstr>'795 HECTOR BEDOLLA'!Área_de_impresión</vt:lpstr>
      <vt:lpstr>'796 YESSENIA'!Área_de_impresión</vt:lpstr>
      <vt:lpstr>'797 ELIGIO'!Área_de_impresión</vt:lpstr>
      <vt:lpstr>'798 QUALITY '!Área_de_impresión</vt:lpstr>
      <vt:lpstr>'799 SINDICATO '!Área_de_impresión</vt:lpstr>
      <vt:lpstr>'8 OFFICE '!Área_de_impresión</vt:lpstr>
      <vt:lpstr>'800 BERISTAIN '!Área_de_impresión</vt:lpstr>
      <vt:lpstr>'801 QUALITY '!Área_de_impresión</vt:lpstr>
      <vt:lpstr>'802 MARTJOL'!Área_de_impresión</vt:lpstr>
      <vt:lpstr>'803 OMAR '!Área_de_impresión</vt:lpstr>
      <vt:lpstr>'804 BEDEL'!Área_de_impresión</vt:lpstr>
      <vt:lpstr>'805 RM'!Área_de_impresión</vt:lpstr>
      <vt:lpstr>'806 CESAR'!Área_de_impresión</vt:lpstr>
      <vt:lpstr>'807 ZELICO '!Área_de_impresión</vt:lpstr>
      <vt:lpstr>'808 DALIA '!Área_de_impresión</vt:lpstr>
      <vt:lpstr>'809 hb'!Área_de_impresión</vt:lpstr>
      <vt:lpstr>'810 SOCORRO '!Área_de_impresión</vt:lpstr>
      <vt:lpstr>'811 FARE '!Área_de_impresión</vt:lpstr>
      <vt:lpstr>'812 RM'!Área_de_impresión</vt:lpstr>
      <vt:lpstr>'813 OTV '!Área_de_impresión</vt:lpstr>
      <vt:lpstr>'814 romulo'!Área_de_impresión</vt:lpstr>
      <vt:lpstr>'815 PLENUS'!Área_de_impresión</vt:lpstr>
      <vt:lpstr>'816 GERMAN'!Área_de_impresión</vt:lpstr>
      <vt:lpstr>'817 SATAB'!Área_de_impresión</vt:lpstr>
      <vt:lpstr>'818 OFFICE'!Área_de_impresión</vt:lpstr>
      <vt:lpstr>'819 SARA'!Área_de_impresión</vt:lpstr>
      <vt:lpstr>'820 AMERICAN '!Área_de_impresión</vt:lpstr>
      <vt:lpstr>'821 DALIA '!Área_de_impresión</vt:lpstr>
      <vt:lpstr>'822 ORION '!Área_de_impresión</vt:lpstr>
      <vt:lpstr>'823 ALEJANDRO'!Área_de_impresión</vt:lpstr>
      <vt:lpstr>'824 ALEJANDRO'!Área_de_impresión</vt:lpstr>
      <vt:lpstr>'825 ALEJANDRO'!Área_de_impresión</vt:lpstr>
      <vt:lpstr>'826 SINDICATO'!Área_de_impresión</vt:lpstr>
      <vt:lpstr>'827 SEGURIDAD'!Área_de_impresión</vt:lpstr>
      <vt:lpstr>'828 mantenimiento'!Área_de_impresión</vt:lpstr>
      <vt:lpstr>'829 AGUA'!Área_de_impresión</vt:lpstr>
      <vt:lpstr>'830 ZELICO '!Área_de_impresión</vt:lpstr>
      <vt:lpstr>'831 HYATT '!Área_de_impresión</vt:lpstr>
      <vt:lpstr>'832 OFFICE '!Área_de_impresión</vt:lpstr>
      <vt:lpstr>'833 NABORS '!Área_de_impresión</vt:lpstr>
      <vt:lpstr>'834 MANGUERAS'!Área_de_impresión</vt:lpstr>
      <vt:lpstr>'835 SOCORRO '!Área_de_impresión</vt:lpstr>
      <vt:lpstr>'836 OMAR'!Área_de_impresión</vt:lpstr>
      <vt:lpstr>'837 CFE '!Área_de_impresión</vt:lpstr>
      <vt:lpstr>'838 TELMEX '!Área_de_impresión</vt:lpstr>
      <vt:lpstr>'839 SINDICATO '!Área_de_impresión</vt:lpstr>
      <vt:lpstr>'840 imago'!Área_de_impresión</vt:lpstr>
      <vt:lpstr>'9 OFFICE'!Área_de_impresión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Mishell Sandoval</dc:creator>
  <cp:lastModifiedBy>Mishell Sandoval</cp:lastModifiedBy>
  <cp:lastPrinted>2025-01-17T16:06:47Z</cp:lastPrinted>
  <dcterms:created xsi:type="dcterms:W3CDTF">2024-08-10T16:17:12Z</dcterms:created>
  <dcterms:modified xsi:type="dcterms:W3CDTF">2025-01-20T18:16:43Z</dcterms:modified>
</cp:coreProperties>
</file>