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3540" yWindow="3570" windowWidth="21600" windowHeight="11355"/>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2" i="11" l="1"/>
  <c r="E21" i="11"/>
  <c r="F21" i="11" s="1"/>
  <c r="E24" i="11"/>
  <c r="F24" i="11" s="1"/>
  <c r="E23" i="11"/>
  <c r="F23" i="11" l="1"/>
  <c r="H23" i="11" s="1"/>
  <c r="E19" i="11"/>
  <c r="F19" i="11" s="1"/>
  <c r="H19" i="11" s="1"/>
  <c r="H53" i="11" l="1"/>
  <c r="H52" i="11"/>
  <c r="H35" i="11" l="1"/>
  <c r="H48" i="11" l="1"/>
  <c r="H47" i="11"/>
  <c r="E22" i="11" l="1"/>
  <c r="H22" i="11" s="1"/>
  <c r="H36" i="11"/>
  <c r="H29" i="11"/>
  <c r="H30" i="11"/>
  <c r="H33" i="11" l="1"/>
  <c r="H43" i="11" l="1"/>
  <c r="H42" i="11"/>
  <c r="H41" i="11" l="1"/>
  <c r="H40" i="11"/>
  <c r="H39" i="11"/>
  <c r="H37" i="11"/>
  <c r="H38" i="11" l="1"/>
  <c r="H32" i="11"/>
  <c r="H7" i="11" l="1"/>
  <c r="E3" i="11" l="1"/>
  <c r="E9" i="11" l="1"/>
  <c r="E20" i="11" s="1"/>
  <c r="F20" i="11" s="1"/>
  <c r="E25" i="11" s="1"/>
  <c r="I5" i="11"/>
  <c r="H31" i="11"/>
  <c r="H28" i="11"/>
  <c r="H26" i="11"/>
  <c r="H18" i="11"/>
  <c r="H12" i="11"/>
  <c r="H8" i="11"/>
  <c r="F25" i="11" l="1"/>
  <c r="H25" i="11" s="1"/>
  <c r="H20" i="11"/>
  <c r="F9" i="11"/>
  <c r="E10" i="11" s="1"/>
  <c r="I6" i="11"/>
  <c r="H21" i="11" l="1"/>
  <c r="F10" i="11"/>
  <c r="E11" i="11" s="1"/>
  <c r="F11" i="11" s="1"/>
  <c r="H9" i="11"/>
  <c r="H27" i="11"/>
  <c r="J5" i="11"/>
  <c r="K5" i="11" s="1"/>
  <c r="L5" i="11" s="1"/>
  <c r="M5" i="11" s="1"/>
  <c r="N5" i="11" s="1"/>
  <c r="O5" i="11" s="1"/>
  <c r="P5" i="11" s="1"/>
  <c r="I4" i="11"/>
  <c r="H10" i="11" l="1"/>
  <c r="H11" i="11"/>
  <c r="P4" i="11"/>
  <c r="Q5" i="11"/>
  <c r="R5" i="11" s="1"/>
  <c r="S5" i="11" s="1"/>
  <c r="T5" i="11" s="1"/>
  <c r="U5" i="11" s="1"/>
  <c r="V5" i="11" s="1"/>
  <c r="W5" i="11" s="1"/>
  <c r="J6" i="11"/>
  <c r="F13" i="11" l="1"/>
  <c r="E14" i="11"/>
  <c r="W4" i="11"/>
  <c r="X5" i="11"/>
  <c r="Y5" i="11" s="1"/>
  <c r="Z5" i="11" s="1"/>
  <c r="AA5" i="11" s="1"/>
  <c r="AB5" i="11" s="1"/>
  <c r="AC5" i="11" s="1"/>
  <c r="AD5" i="11" s="1"/>
  <c r="K6" i="11"/>
  <c r="H13" i="11" l="1"/>
  <c r="E16" i="11"/>
  <c r="E15" i="11"/>
  <c r="F15" i="11" s="1"/>
  <c r="H15" i="11" s="1"/>
  <c r="F14" i="11"/>
  <c r="E17" i="11" s="1"/>
  <c r="F17" i="11" s="1"/>
  <c r="AE5" i="11"/>
  <c r="AF5" i="11" s="1"/>
  <c r="AG5" i="11" s="1"/>
  <c r="AH5" i="11" s="1"/>
  <c r="AI5" i="11" s="1"/>
  <c r="AJ5" i="11" s="1"/>
  <c r="AD4" i="11"/>
  <c r="L6" i="11"/>
  <c r="F16" i="11" l="1"/>
  <c r="H16" i="11" s="1"/>
  <c r="H14" i="11"/>
  <c r="H17"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<sst xmlns="http://schemas.openxmlformats.org/spreadsheetml/2006/main" count="129" uniqueCount="98">
  <si>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</si>
  <si>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</si>
  <si>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</si>
  <si>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</si>
  <si>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</si>
  <si>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</si>
  <si>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</si>
  <si>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</si>
  <si>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</si>
  <si>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</si>
  <si>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</si>
  <si>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</si>
  <si>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</si>
  <si>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</si>
  <si>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</si>
  <si>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</si>
  <si>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</si>
  <si>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</si>
  <si>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</si>
  <si>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</si>
  <si>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</si>
  <si>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</si>
  <si>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</si>
  <si>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</si>
  <si>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</si>
  <si>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</si>
  <si>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</si>
  <si>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</si>
  <si>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</si>
  <si>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</si>
  <si>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</si>
  <si>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</si>
  <si>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</si>
  <si>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</si>
  <si>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</si>
  <si>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</si>
  <si>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</si>
  <si>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QUẢN LÝ KINH DOANH BÁN HÀNG</t>
  </si>
  <si>
    <t>Đăng nhập</t>
  </si>
  <si>
    <t>Đăng ký</t>
  </si>
  <si>
    <t>Quản lý bán hàng</t>
  </si>
  <si>
    <t>Lập hóa đơn</t>
  </si>
  <si>
    <t>Lịch sử mua bán hàng</t>
  </si>
  <si>
    <t>Lịch sử nhập hàng</t>
  </si>
  <si>
    <t xml:space="preserve">Thống kê </t>
  </si>
  <si>
    <t>Thống kê doanh thu</t>
  </si>
  <si>
    <t>Thống kê lợi nhuận</t>
  </si>
  <si>
    <t>Quản lý nhân viên</t>
  </si>
  <si>
    <t xml:space="preserve"> Công nợ</t>
  </si>
  <si>
    <t>Hồng Thái</t>
  </si>
  <si>
    <t>Lê Hoàng Tân</t>
  </si>
  <si>
    <t>Trương Nguyễn Yến Nhi</t>
  </si>
  <si>
    <t>Từ Chí Huy</t>
  </si>
  <si>
    <t>Lê Quang Sang</t>
  </si>
  <si>
    <t xml:space="preserve"> </t>
  </si>
  <si>
    <t>CÔNG NGHỆ PHẦN MỀM</t>
  </si>
  <si>
    <t>Lập phiếu thanh toán nợ</t>
  </si>
  <si>
    <t>Quản lý khách hàng thân thiện</t>
  </si>
  <si>
    <t>Quản lý kho</t>
  </si>
  <si>
    <t xml:space="preserve">Tra cứu hàng trong kho </t>
  </si>
  <si>
    <t xml:space="preserve">Tìm kiếm hàng </t>
  </si>
  <si>
    <t>Tạo phiếu gửi trả hàng cho nhà cung cấp</t>
  </si>
  <si>
    <t>Tìm kiếm thông tin khách hàng</t>
  </si>
  <si>
    <t>Tạo thông tin nhân viên</t>
  </si>
  <si>
    <t>Cập nhật thông tin nhân viên</t>
  </si>
  <si>
    <t>Danh sách thông tin khách hàng</t>
  </si>
  <si>
    <t>Thống kê sản phẩm</t>
  </si>
  <si>
    <t xml:space="preserve">Thống kê chi </t>
  </si>
  <si>
    <t>In hóa đơn</t>
  </si>
  <si>
    <t xml:space="preserve">Kiểm tra thẻ thành viên </t>
  </si>
  <si>
    <t>Thống kê công nợ</t>
  </si>
  <si>
    <t>Xem Danh sách công nợ</t>
  </si>
  <si>
    <t>Sắp xếp lịch làm</t>
  </si>
  <si>
    <t xml:space="preserve">Hiển thị ca làm việc </t>
  </si>
  <si>
    <t>Kiểm tra nhập hàng</t>
  </si>
  <si>
    <t>Tạo công nợ</t>
  </si>
  <si>
    <t>Quản lý danh mục</t>
  </si>
  <si>
    <t>Danh mục khách hàng</t>
  </si>
  <si>
    <t>Danh mục sản phẩm</t>
  </si>
  <si>
    <t>Danh mục nhà cung cấp</t>
  </si>
  <si>
    <t>Danh mục nhân viên</t>
  </si>
  <si>
    <t>Kiểm tra hàng dựa trên phiếu nhập hàng</t>
  </si>
  <si>
    <t>Xem lịch sử nhập hàng</t>
  </si>
  <si>
    <t>Lập phiếu đặt hàng</t>
  </si>
  <si>
    <t>Thêm mới hàng trong kho</t>
  </si>
  <si>
    <t>Xem lịch sử mua hàng</t>
  </si>
  <si>
    <t>In phiếu thanh toán nợ</t>
  </si>
  <si>
    <t>Xem danh sách nhân viên</t>
  </si>
  <si>
    <t>Cập nhật thông tin khách hàng</t>
  </si>
  <si>
    <t>Tạo phiếu nhập hàng</t>
  </si>
  <si>
    <t>Quản lý nhà cung cấp</t>
  </si>
  <si>
    <t/>
  </si>
  <si>
    <t>Tạo nhà cung cấp</t>
  </si>
  <si>
    <t>Cập nhật thông tin nhà cung cấp</t>
  </si>
  <si>
    <t>Lịch sử nhập trả hàng</t>
  </si>
  <si>
    <t>Đổi mật khẩu</t>
  </si>
  <si>
    <t>Thanh toán</t>
  </si>
  <si>
    <t>Cập nhật hàng hóa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</si>
</sst>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3"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10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5" fillId="13" borderId="2" xfId="0" applyFont="1" applyFill="1" applyBorder="1" applyAlignment="1">
      <alignment horizontal="left" vertical="center" indent="1"/>
    </xf>
    <xf numFmtId="0" fontId="7" fillId="13" borderId="2" xfId="11" applyFill="1">
      <alignment horizontal="center" vertical="center"/>
    </xf>
    <xf numFmtId="9" fontId="4" fillId="13" borderId="2" xfId="2" applyFont="1" applyFill="1" applyBorder="1" applyAlignment="1">
      <alignment horizontal="center" vertical="center"/>
    </xf>
    <xf numFmtId="164" fontId="0" fillId="13" borderId="2" xfId="0" applyNumberFormat="1" applyFill="1" applyBorder="1" applyAlignment="1">
      <alignment horizontal="center" vertical="center"/>
    </xf>
    <xf numFmtId="164" fontId="4" fillId="13" borderId="2" xfId="0" applyNumberFormat="1" applyFont="1" applyFill="1" applyBorder="1" applyAlignment="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0" fontId="0" fillId="9" borderId="2" xfId="12" applyFont="1" applyFill="1">
      <alignment horizontal="left" vertical="center" indent="2"/>
    </xf>
    <xf numFmtId="0" fontId="5" fillId="14" borderId="2" xfId="0" applyFont="1" applyFill="1" applyBorder="1" applyAlignment="1">
      <alignment horizontal="left" vertical="center" indent="1"/>
    </xf>
    <xf numFmtId="0" fontId="0" fillId="14" borderId="2" xfId="11" applyFont="1" applyFill="1">
      <alignment horizontal="center" vertical="center"/>
    </xf>
    <xf numFmtId="9" fontId="0" fillId="14" borderId="2" xfId="2" applyFont="1" applyFill="1" applyBorder="1" applyAlignment="1">
      <alignment horizontal="center" vertical="center"/>
    </xf>
    <xf numFmtId="164" fontId="0" fillId="14" borderId="2" xfId="0" applyNumberFormat="1" applyFont="1" applyFill="1" applyBorder="1" applyAlignment="1">
      <alignment horizontal="center" vertical="center"/>
    </xf>
    <xf numFmtId="0" fontId="5" fillId="15" borderId="2" xfId="0" applyFont="1" applyFill="1" applyBorder="1" applyAlignment="1">
      <alignment horizontal="left" vertical="center" indent="1"/>
    </xf>
    <xf numFmtId="0" fontId="7" fillId="15" borderId="2" xfId="11" applyFill="1">
      <alignment horizontal="center" vertical="center"/>
    </xf>
    <xf numFmtId="9" fontId="4"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4" fillId="15" borderId="2" xfId="0" applyNumberFormat="1" applyFont="1" applyFill="1" applyBorder="1" applyAlignment="1">
      <alignment horizontal="center" vertical="center"/>
    </xf>
    <xf numFmtId="0" fontId="5" fillId="0" borderId="0" xfId="0" applyFont="1"/>
    <xf numFmtId="0" fontId="4" fillId="0" borderId="2" xfId="0" applyFont="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164" fontId="7" fillId="9" borderId="2" xfId="10" applyFill="1">
      <alignment horizontal="center" vertical="center"/>
    </xf>
    <xf numFmtId="0" fontId="7" fillId="9" borderId="2" xfId="11" applyFill="1">
      <alignment horizontal="center" vertical="center"/>
    </xf>
    <xf numFmtId="0" fontId="0" fillId="9" borderId="2" xfId="12" applyFont="1" applyFill="1">
      <alignment horizontal="left" vertical="center" indent="2"/>
    </xf>
    <xf numFmtId="0" fontId="5" fillId="16" borderId="2" xfId="0" applyFont="1" applyFill="1" applyBorder="1" applyAlignment="1">
      <alignment horizontal="left" vertical="center" indent="1"/>
    </xf>
    <xf numFmtId="0" fontId="7" fillId="16" borderId="2" xfId="11" applyFill="1">
      <alignment horizontal="center" vertical="center"/>
    </xf>
    <xf numFmtId="9" fontId="4" fillId="16" borderId="2" xfId="2" applyFont="1" applyFill="1" applyBorder="1" applyAlignment="1">
      <alignment horizontal="center" vertical="center"/>
    </xf>
    <xf numFmtId="164" fontId="0" fillId="16" borderId="2" xfId="0" applyNumberFormat="1" applyFill="1" applyBorder="1" applyAlignment="1">
      <alignment horizontal="center" vertical="center"/>
    </xf>
    <xf numFmtId="164" fontId="4" fillId="16" borderId="2" xfId="0" applyNumberFormat="1" applyFont="1" applyFill="1" applyBorder="1" applyAlignment="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xf numFmtId="0" fontId="0" fillId="10" borderId="2" xfId="11" applyFont="1" applyFill="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99">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98"/>
      <tableStyleElement type="headerRow" dxfId="97"/>
      <tableStyleElement type="totalRow" dxfId="96"/>
      <tableStyleElement type="firstColumn" dxfId="95"/>
      <tableStyleElement type="lastColumn" dxfId="94"/>
      <tableStyleElement type="firstRowStripe" dxfId="93"/>
      <tableStyleElement type="secondRowStripe" dxfId="92"/>
      <tableStyleElement type="firstColumnStripe" dxfId="91"/>
      <tableStyleElement type="secondColumnStripe" dxfId="9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99"/>
      <color rgb="FFFBF79F"/>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60"/>
  <sheetViews>
    <sheetView showGridLines="0" tabSelected="1" showRuler="0" zoomScaleNormal="100" zoomScalePageLayoutView="70" workbookViewId="0">
      <pane ySplit="6" topLeftCell="A16" activePane="bottomLeft" state="frozen"/>
      <selection pane="bottomLeft" activeCell="K19" sqref="K19"/>
    </sheetView>
  </sheetViews>
  <sheetFormatPr defaultRowHeight="30" customHeight="1" x14ac:dyDescent="0.25"/>
  <cols>
    <col min="1" max="1" width="2.7109375" style="48" customWidth="1"/>
    <col min="2" max="2" width="41.7109375" customWidth="1"/>
    <col min="3" max="3" width="42.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9" t="s">
        <v>28</v>
      </c>
      <c r="B1" s="52" t="s">
        <v>55</v>
      </c>
      <c r="C1" s="1"/>
      <c r="D1" s="2"/>
      <c r="E1" s="4"/>
      <c r="F1" s="37"/>
      <c r="H1" s="2"/>
      <c r="I1" s="13"/>
    </row>
    <row r="2" spans="1:64" ht="30" customHeight="1" x14ac:dyDescent="0.3">
      <c r="A2" s="48" t="s">
        <v>23</v>
      </c>
      <c r="B2" s="53" t="s">
        <v>54</v>
      </c>
      <c r="I2" s="50"/>
    </row>
    <row r="3" spans="1:64" ht="30" customHeight="1" x14ac:dyDescent="0.25">
      <c r="A3" s="48" t="s">
        <v>29</v>
      </c>
      <c r="B3" s="54"/>
      <c r="C3" s="97" t="s">
        <v>0</v>
      </c>
      <c r="D3" s="98"/>
      <c r="E3" s="103">
        <f ca="1">TODAY()</f>
        <v>44160</v>
      </c>
      <c r="F3" s="103"/>
    </row>
    <row r="4" spans="1:64" ht="30" customHeight="1" x14ac:dyDescent="0.25">
      <c r="A4" s="49" t="s">
        <v>30</v>
      </c>
      <c r="B4" s="85" t="s">
        <v>37</v>
      </c>
      <c r="C4" s="97" t="s">
        <v>7</v>
      </c>
      <c r="D4" s="98"/>
      <c r="E4" s="6">
        <v>1</v>
      </c>
      <c r="I4" s="100">
        <f ca="1">I5</f>
        <v>44158</v>
      </c>
      <c r="J4" s="101"/>
      <c r="K4" s="101"/>
      <c r="L4" s="101"/>
      <c r="M4" s="101"/>
      <c r="N4" s="101"/>
      <c r="O4" s="102"/>
      <c r="P4" s="100">
        <f ca="1">P5</f>
        <v>44165</v>
      </c>
      <c r="Q4" s="101"/>
      <c r="R4" s="101"/>
      <c r="S4" s="101"/>
      <c r="T4" s="101"/>
      <c r="U4" s="101"/>
      <c r="V4" s="102"/>
      <c r="W4" s="100">
        <f ca="1">W5</f>
        <v>44172</v>
      </c>
      <c r="X4" s="101"/>
      <c r="Y4" s="101"/>
      <c r="Z4" s="101"/>
      <c r="AA4" s="101"/>
      <c r="AB4" s="101"/>
      <c r="AC4" s="102"/>
      <c r="AD4" s="100">
        <f ca="1">AD5</f>
        <v>44179</v>
      </c>
      <c r="AE4" s="101"/>
      <c r="AF4" s="101"/>
      <c r="AG4" s="101"/>
      <c r="AH4" s="101"/>
      <c r="AI4" s="101"/>
      <c r="AJ4" s="102"/>
      <c r="AK4" s="100">
        <f ca="1">AK5</f>
        <v>44186</v>
      </c>
      <c r="AL4" s="101"/>
      <c r="AM4" s="101"/>
      <c r="AN4" s="101"/>
      <c r="AO4" s="101"/>
      <c r="AP4" s="101"/>
      <c r="AQ4" s="102"/>
      <c r="AR4" s="100">
        <f ca="1">AR5</f>
        <v>44193</v>
      </c>
      <c r="AS4" s="101"/>
      <c r="AT4" s="101"/>
      <c r="AU4" s="101"/>
      <c r="AV4" s="101"/>
      <c r="AW4" s="101"/>
      <c r="AX4" s="102"/>
      <c r="AY4" s="100">
        <f ca="1">AY5</f>
        <v>44200</v>
      </c>
      <c r="AZ4" s="101"/>
      <c r="BA4" s="101"/>
      <c r="BB4" s="101"/>
      <c r="BC4" s="101"/>
      <c r="BD4" s="101"/>
      <c r="BE4" s="102"/>
      <c r="BF4" s="100">
        <f ca="1">BF5</f>
        <v>44207</v>
      </c>
      <c r="BG4" s="101"/>
      <c r="BH4" s="101"/>
      <c r="BI4" s="101"/>
      <c r="BJ4" s="101"/>
      <c r="BK4" s="101"/>
      <c r="BL4" s="102"/>
    </row>
    <row r="5" spans="1:64" ht="15" customHeight="1" x14ac:dyDescent="0.25">
      <c r="A5" s="49" t="s">
        <v>31</v>
      </c>
      <c r="B5" s="99"/>
      <c r="C5" s="99"/>
      <c r="D5" s="99"/>
      <c r="E5" s="99"/>
      <c r="F5" s="99"/>
      <c r="G5" s="99"/>
      <c r="I5" s="10">
        <f ca="1">Project_Start-WEEKDAY(Project_Start,1)+2+7*(Display_Week-1)</f>
        <v>44158</v>
      </c>
      <c r="J5" s="9">
        <f ca="1">I5+1</f>
        <v>44159</v>
      </c>
      <c r="K5" s="9">
        <f t="shared" ref="K5:AX5" ca="1" si="0">J5+1</f>
        <v>44160</v>
      </c>
      <c r="L5" s="9">
        <f t="shared" ca="1" si="0"/>
        <v>44161</v>
      </c>
      <c r="M5" s="9">
        <f t="shared" ca="1" si="0"/>
        <v>44162</v>
      </c>
      <c r="N5" s="9">
        <f t="shared" ca="1" si="0"/>
        <v>44163</v>
      </c>
      <c r="O5" s="11">
        <f t="shared" ca="1" si="0"/>
        <v>44164</v>
      </c>
      <c r="P5" s="10">
        <f ca="1">O5+1</f>
        <v>44165</v>
      </c>
      <c r="Q5" s="9">
        <f ca="1">P5+1</f>
        <v>44166</v>
      </c>
      <c r="R5" s="9">
        <f t="shared" ca="1" si="0"/>
        <v>44167</v>
      </c>
      <c r="S5" s="9">
        <f t="shared" ca="1" si="0"/>
        <v>44168</v>
      </c>
      <c r="T5" s="9">
        <f t="shared" ca="1" si="0"/>
        <v>44169</v>
      </c>
      <c r="U5" s="9">
        <f t="shared" ca="1" si="0"/>
        <v>44170</v>
      </c>
      <c r="V5" s="11">
        <f t="shared" ca="1" si="0"/>
        <v>44171</v>
      </c>
      <c r="W5" s="10">
        <f ca="1">V5+1</f>
        <v>44172</v>
      </c>
      <c r="X5" s="9">
        <f ca="1">W5+1</f>
        <v>44173</v>
      </c>
      <c r="Y5" s="9">
        <f t="shared" ca="1" si="0"/>
        <v>44174</v>
      </c>
      <c r="Z5" s="9">
        <f t="shared" ca="1" si="0"/>
        <v>44175</v>
      </c>
      <c r="AA5" s="9">
        <f t="shared" ca="1" si="0"/>
        <v>44176</v>
      </c>
      <c r="AB5" s="9">
        <f t="shared" ca="1" si="0"/>
        <v>44177</v>
      </c>
      <c r="AC5" s="11">
        <f t="shared" ca="1" si="0"/>
        <v>44178</v>
      </c>
      <c r="AD5" s="10">
        <f ca="1">AC5+1</f>
        <v>44179</v>
      </c>
      <c r="AE5" s="9">
        <f ca="1">AD5+1</f>
        <v>44180</v>
      </c>
      <c r="AF5" s="9">
        <f t="shared" ca="1" si="0"/>
        <v>44181</v>
      </c>
      <c r="AG5" s="9">
        <f t="shared" ca="1" si="0"/>
        <v>44182</v>
      </c>
      <c r="AH5" s="9">
        <f t="shared" ca="1" si="0"/>
        <v>44183</v>
      </c>
      <c r="AI5" s="9">
        <f t="shared" ca="1" si="0"/>
        <v>44184</v>
      </c>
      <c r="AJ5" s="11">
        <f t="shared" ca="1" si="0"/>
        <v>44185</v>
      </c>
      <c r="AK5" s="10">
        <f ca="1">AJ5+1</f>
        <v>44186</v>
      </c>
      <c r="AL5" s="9">
        <f ca="1">AK5+1</f>
        <v>44187</v>
      </c>
      <c r="AM5" s="9">
        <f t="shared" ca="1" si="0"/>
        <v>44188</v>
      </c>
      <c r="AN5" s="9">
        <f t="shared" ca="1" si="0"/>
        <v>44189</v>
      </c>
      <c r="AO5" s="9">
        <f t="shared" ca="1" si="0"/>
        <v>44190</v>
      </c>
      <c r="AP5" s="9">
        <f t="shared" ca="1" si="0"/>
        <v>44191</v>
      </c>
      <c r="AQ5" s="11">
        <f t="shared" ca="1" si="0"/>
        <v>44192</v>
      </c>
      <c r="AR5" s="10">
        <f ca="1">AQ5+1</f>
        <v>44193</v>
      </c>
      <c r="AS5" s="9">
        <f ca="1">AR5+1</f>
        <v>44194</v>
      </c>
      <c r="AT5" s="9">
        <f t="shared" ca="1" si="0"/>
        <v>44195</v>
      </c>
      <c r="AU5" s="9">
        <f t="shared" ca="1" si="0"/>
        <v>44196</v>
      </c>
      <c r="AV5" s="9">
        <f t="shared" ca="1" si="0"/>
        <v>44197</v>
      </c>
      <c r="AW5" s="9">
        <f t="shared" ca="1" si="0"/>
        <v>44198</v>
      </c>
      <c r="AX5" s="11">
        <f t="shared" ca="1" si="0"/>
        <v>44199</v>
      </c>
      <c r="AY5" s="10">
        <f ca="1">AX5+1</f>
        <v>44200</v>
      </c>
      <c r="AZ5" s="9">
        <f ca="1">AY5+1</f>
        <v>44201</v>
      </c>
      <c r="BA5" s="9">
        <f t="shared" ref="BA5:BE5" ca="1" si="1">AZ5+1</f>
        <v>44202</v>
      </c>
      <c r="BB5" s="9">
        <f t="shared" ca="1" si="1"/>
        <v>44203</v>
      </c>
      <c r="BC5" s="9">
        <f t="shared" ca="1" si="1"/>
        <v>44204</v>
      </c>
      <c r="BD5" s="9">
        <f t="shared" ca="1" si="1"/>
        <v>44205</v>
      </c>
      <c r="BE5" s="11">
        <f t="shared" ca="1" si="1"/>
        <v>44206</v>
      </c>
      <c r="BF5" s="10">
        <f ca="1">BE5+1</f>
        <v>44207</v>
      </c>
      <c r="BG5" s="9">
        <f ca="1">BF5+1</f>
        <v>44208</v>
      </c>
      <c r="BH5" s="9">
        <f t="shared" ref="BH5:BL5" ca="1" si="2">BG5+1</f>
        <v>44209</v>
      </c>
      <c r="BI5" s="9">
        <f t="shared" ca="1" si="2"/>
        <v>44210</v>
      </c>
      <c r="BJ5" s="9">
        <f t="shared" ca="1" si="2"/>
        <v>44211</v>
      </c>
      <c r="BK5" s="9">
        <f t="shared" ca="1" si="2"/>
        <v>44212</v>
      </c>
      <c r="BL5" s="11">
        <f t="shared" ca="1" si="2"/>
        <v>44213</v>
      </c>
    </row>
    <row r="6" spans="1:64" ht="30" customHeight="1" thickBot="1" x14ac:dyDescent="0.3">
      <c r="A6" s="49" t="s">
        <v>32</v>
      </c>
      <c r="B6" s="7" t="s">
        <v>8</v>
      </c>
      <c r="C6" s="8" t="s">
        <v>2</v>
      </c>
      <c r="D6" s="8" t="s">
        <v>1</v>
      </c>
      <c r="E6" s="8" t="s">
        <v>4</v>
      </c>
      <c r="F6" s="8" t="s">
        <v>5</v>
      </c>
      <c r="G6" s="8"/>
      <c r="H6" s="8" t="s">
        <v>6</v>
      </c>
      <c r="I6" s="12" t="str">
        <f t="shared" ref="I6" ca="1" si="3">LEFT(TEXT(I5,"ddd"),1)</f>
        <v>M</v>
      </c>
      <c r="J6" s="12" t="str">
        <f t="shared" ref="J6:AR6" ca="1" si="4">LEFT(TEXT(J5,"ddd"),1)</f>
        <v>T</v>
      </c>
      <c r="K6" s="12" t="str">
        <f t="shared" ca="1" si="4"/>
        <v>W</v>
      </c>
      <c r="L6" s="12" t="str">
        <f t="shared" ca="1" si="4"/>
        <v>T</v>
      </c>
      <c r="M6" s="12" t="str">
        <f t="shared" ca="1" si="4"/>
        <v>F</v>
      </c>
      <c r="N6" s="12" t="str">
        <f t="shared" ca="1" si="4"/>
        <v>S</v>
      </c>
      <c r="O6" s="12" t="str">
        <f t="shared" ca="1" si="4"/>
        <v>S</v>
      </c>
      <c r="P6" s="12" t="str">
        <f t="shared" ca="1" si="4"/>
        <v>M</v>
      </c>
      <c r="Q6" s="12" t="str">
        <f t="shared" ca="1" si="4"/>
        <v>T</v>
      </c>
      <c r="R6" s="12" t="str">
        <f t="shared" ca="1" si="4"/>
        <v>W</v>
      </c>
      <c r="S6" s="12" t="str">
        <f t="shared" ca="1" si="4"/>
        <v>T</v>
      </c>
      <c r="T6" s="12" t="str">
        <f t="shared" ca="1" si="4"/>
        <v>F</v>
      </c>
      <c r="U6" s="12" t="str">
        <f t="shared" ca="1" si="4"/>
        <v>S</v>
      </c>
      <c r="V6" s="12" t="str">
        <f t="shared" ca="1" si="4"/>
        <v>S</v>
      </c>
      <c r="W6" s="12" t="str">
        <f t="shared" ca="1" si="4"/>
        <v>M</v>
      </c>
      <c r="X6" s="12" t="str">
        <f t="shared" ca="1" si="4"/>
        <v>T</v>
      </c>
      <c r="Y6" s="12" t="str">
        <f t="shared" ca="1" si="4"/>
        <v>W</v>
      </c>
      <c r="Z6" s="12" t="str">
        <f t="shared" ca="1" si="4"/>
        <v>T</v>
      </c>
      <c r="AA6" s="12" t="str">
        <f t="shared" ca="1" si="4"/>
        <v>F</v>
      </c>
      <c r="AB6" s="12" t="str">
        <f t="shared" ca="1" si="4"/>
        <v>S</v>
      </c>
      <c r="AC6" s="12" t="str">
        <f t="shared" ca="1" si="4"/>
        <v>S</v>
      </c>
      <c r="AD6" s="12" t="str">
        <f t="shared" ca="1" si="4"/>
        <v>M</v>
      </c>
      <c r="AE6" s="12" t="str">
        <f t="shared" ca="1" si="4"/>
        <v>T</v>
      </c>
      <c r="AF6" s="12" t="str">
        <f t="shared" ca="1" si="4"/>
        <v>W</v>
      </c>
      <c r="AG6" s="12" t="str">
        <f t="shared" ca="1" si="4"/>
        <v>T</v>
      </c>
      <c r="AH6" s="12" t="str">
        <f t="shared" ca="1" si="4"/>
        <v>F</v>
      </c>
      <c r="AI6" s="12" t="str">
        <f t="shared" ca="1" si="4"/>
        <v>S</v>
      </c>
      <c r="AJ6" s="12" t="str">
        <f t="shared" ca="1" si="4"/>
        <v>S</v>
      </c>
      <c r="AK6" s="12" t="str">
        <f t="shared" ca="1" si="4"/>
        <v>M</v>
      </c>
      <c r="AL6" s="12" t="str">
        <f t="shared" ca="1" si="4"/>
        <v>T</v>
      </c>
      <c r="AM6" s="12" t="str">
        <f t="shared" ca="1" si="4"/>
        <v>W</v>
      </c>
      <c r="AN6" s="12" t="str">
        <f t="shared" ca="1" si="4"/>
        <v>T</v>
      </c>
      <c r="AO6" s="12" t="str">
        <f t="shared" ca="1" si="4"/>
        <v>F</v>
      </c>
      <c r="AP6" s="12" t="str">
        <f t="shared" ca="1" si="4"/>
        <v>S</v>
      </c>
      <c r="AQ6" s="12" t="str">
        <f t="shared" ca="1" si="4"/>
        <v>S</v>
      </c>
      <c r="AR6" s="12" t="str">
        <f t="shared" ca="1" si="4"/>
        <v>M</v>
      </c>
      <c r="AS6" s="12" t="str">
        <f t="shared" ref="AS6:BL6" ca="1" si="5">LEFT(TEXT(AS5,"ddd"),1)</f>
        <v>T</v>
      </c>
      <c r="AT6" s="12" t="str">
        <f t="shared" ca="1" si="5"/>
        <v>W</v>
      </c>
      <c r="AU6" s="12" t="str">
        <f t="shared" ca="1" si="5"/>
        <v>T</v>
      </c>
      <c r="AV6" s="12" t="str">
        <f t="shared" ca="1" si="5"/>
        <v>F</v>
      </c>
      <c r="AW6" s="12" t="str">
        <f t="shared" ca="1" si="5"/>
        <v>S</v>
      </c>
      <c r="AX6" s="12" t="str">
        <f t="shared" ca="1" si="5"/>
        <v>S</v>
      </c>
      <c r="AY6" s="12" t="str">
        <f t="shared" ca="1" si="5"/>
        <v>M</v>
      </c>
      <c r="AZ6" s="12" t="str">
        <f t="shared" ca="1" si="5"/>
        <v>T</v>
      </c>
      <c r="BA6" s="12" t="str">
        <f t="shared" ca="1" si="5"/>
        <v>W</v>
      </c>
      <c r="BB6" s="12" t="str">
        <f t="shared" ca="1" si="5"/>
        <v>T</v>
      </c>
      <c r="BC6" s="12" t="str">
        <f t="shared" ca="1" si="5"/>
        <v>F</v>
      </c>
      <c r="BD6" s="12" t="str">
        <f t="shared" ca="1" si="5"/>
        <v>S</v>
      </c>
      <c r="BE6" s="12" t="str">
        <f t="shared" ca="1" si="5"/>
        <v>S</v>
      </c>
      <c r="BF6" s="12" t="str">
        <f t="shared" ca="1" si="5"/>
        <v>M</v>
      </c>
      <c r="BG6" s="12" t="str">
        <f t="shared" ca="1" si="5"/>
        <v>T</v>
      </c>
      <c r="BH6" s="12" t="str">
        <f t="shared" ca="1" si="5"/>
        <v>W</v>
      </c>
      <c r="BI6" s="12" t="str">
        <f t="shared" ca="1" si="5"/>
        <v>T</v>
      </c>
      <c r="BJ6" s="12" t="str">
        <f t="shared" ca="1" si="5"/>
        <v>F</v>
      </c>
      <c r="BK6" s="12" t="str">
        <f t="shared" ca="1" si="5"/>
        <v>S</v>
      </c>
      <c r="BL6" s="12" t="str">
        <f t="shared" ca="1" si="5"/>
        <v>S</v>
      </c>
    </row>
    <row r="7" spans="1:64" ht="30" hidden="1" customHeight="1" thickBot="1" x14ac:dyDescent="0.3">
      <c r="A7" s="48" t="s">
        <v>27</v>
      </c>
      <c r="C7" s="51"/>
      <c r="E7"/>
      <c r="H7"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3" customFormat="1" ht="30" customHeight="1" thickBot="1" x14ac:dyDescent="0.3">
      <c r="A8" s="49" t="s">
        <v>33</v>
      </c>
      <c r="B8" s="15" t="s">
        <v>38</v>
      </c>
      <c r="C8" s="59"/>
      <c r="D8" s="16"/>
      <c r="E8" s="17"/>
      <c r="F8" s="18"/>
      <c r="G8" s="14"/>
      <c r="H8" s="14" t="str">
        <f t="shared" ref="H8:H43" si="6">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3" customFormat="1" ht="30" customHeight="1" thickBot="1" x14ac:dyDescent="0.3">
      <c r="A9" s="49" t="s">
        <v>34</v>
      </c>
      <c r="B9" s="72" t="s">
        <v>38</v>
      </c>
      <c r="C9" s="60" t="s">
        <v>51</v>
      </c>
      <c r="D9" s="19">
        <v>0.5</v>
      </c>
      <c r="E9" s="55">
        <f ca="1">Project_Start</f>
        <v>44160</v>
      </c>
      <c r="F9" s="55">
        <f ca="1">E9+3</f>
        <v>44163</v>
      </c>
      <c r="G9" s="14"/>
      <c r="H9" s="14">
        <f t="shared" ca="1" si="6"/>
        <v>4</v>
      </c>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row>
    <row r="10" spans="1:64" s="3" customFormat="1" ht="30" customHeight="1" thickBot="1" x14ac:dyDescent="0.3">
      <c r="A10" s="49" t="s">
        <v>35</v>
      </c>
      <c r="B10" s="72" t="s">
        <v>39</v>
      </c>
      <c r="C10" s="60" t="s">
        <v>49</v>
      </c>
      <c r="D10" s="19">
        <v>0</v>
      </c>
      <c r="E10" s="55">
        <f ca="1">F9</f>
        <v>44163</v>
      </c>
      <c r="F10" s="55">
        <f ca="1">E10+2</f>
        <v>44165</v>
      </c>
      <c r="G10" s="14"/>
      <c r="H10" s="14">
        <f t="shared" ca="1" si="6"/>
        <v>3</v>
      </c>
      <c r="I10" s="35"/>
      <c r="J10" s="35"/>
      <c r="K10" s="35"/>
      <c r="L10" s="35"/>
      <c r="M10" s="35"/>
      <c r="N10" s="35"/>
      <c r="O10" s="35"/>
      <c r="P10" s="35"/>
      <c r="Q10" s="35"/>
      <c r="R10" s="35"/>
      <c r="S10" s="35"/>
      <c r="T10" s="35"/>
      <c r="U10" s="36"/>
      <c r="V10" s="36"/>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row>
    <row r="11" spans="1:64" s="3" customFormat="1" ht="30" customHeight="1" thickBot="1" x14ac:dyDescent="0.3">
      <c r="A11" s="48"/>
      <c r="B11" s="72" t="s">
        <v>95</v>
      </c>
      <c r="C11" s="60" t="s">
        <v>51</v>
      </c>
      <c r="D11" s="19">
        <v>0.5</v>
      </c>
      <c r="E11" s="55">
        <f ca="1">F10</f>
        <v>44165</v>
      </c>
      <c r="F11" s="55">
        <f ca="1">E11+4</f>
        <v>44169</v>
      </c>
      <c r="G11" s="14"/>
      <c r="H11" s="14">
        <f t="shared" ca="1" si="6"/>
        <v>5</v>
      </c>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row>
    <row r="12" spans="1:64" s="3" customFormat="1" ht="30" customHeight="1" thickBot="1" x14ac:dyDescent="0.3">
      <c r="A12" s="48"/>
      <c r="B12" s="20" t="s">
        <v>40</v>
      </c>
      <c r="C12" s="61"/>
      <c r="D12" s="21"/>
      <c r="E12" s="22"/>
      <c r="F12" s="23"/>
      <c r="G12" s="14"/>
      <c r="H12" s="14" t="str">
        <f t="shared" si="6"/>
        <v/>
      </c>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row>
    <row r="13" spans="1:64" s="3" customFormat="1" ht="30" customHeight="1" thickBot="1" x14ac:dyDescent="0.3">
      <c r="A13" s="48"/>
      <c r="B13" s="73" t="s">
        <v>60</v>
      </c>
      <c r="C13" s="62" t="s">
        <v>49</v>
      </c>
      <c r="D13" s="24">
        <v>0.5</v>
      </c>
      <c r="E13" s="56">
        <v>44129</v>
      </c>
      <c r="F13" s="56">
        <f>E13+4</f>
        <v>44133</v>
      </c>
      <c r="G13" s="14"/>
      <c r="H13" s="14">
        <f t="shared" si="6"/>
        <v>5</v>
      </c>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row>
    <row r="14" spans="1:64" s="3" customFormat="1" ht="30" customHeight="1" thickBot="1" x14ac:dyDescent="0.3">
      <c r="A14" s="49" t="s">
        <v>36</v>
      </c>
      <c r="B14" s="73" t="s">
        <v>41</v>
      </c>
      <c r="C14" s="62" t="s">
        <v>51</v>
      </c>
      <c r="D14" s="24">
        <v>0.5</v>
      </c>
      <c r="E14" s="56">
        <f>E13+2</f>
        <v>44131</v>
      </c>
      <c r="F14" s="56">
        <f>E14+5</f>
        <v>44136</v>
      </c>
      <c r="G14" s="14"/>
      <c r="H14" s="14">
        <f t="shared" si="6"/>
        <v>6</v>
      </c>
      <c r="I14" s="35"/>
      <c r="J14" s="35"/>
      <c r="K14" s="35"/>
      <c r="L14" s="35"/>
      <c r="M14" s="35"/>
      <c r="N14" s="35"/>
      <c r="O14" s="35"/>
      <c r="P14" s="35"/>
      <c r="Q14" s="35"/>
      <c r="R14" s="35"/>
      <c r="S14" s="35"/>
      <c r="T14" s="35"/>
      <c r="U14" s="36"/>
      <c r="V14" s="36"/>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row>
    <row r="15" spans="1:64" s="3" customFormat="1" ht="30" customHeight="1" thickBot="1" x14ac:dyDescent="0.3">
      <c r="A15" s="49"/>
      <c r="B15" s="73" t="s">
        <v>68</v>
      </c>
      <c r="C15" s="62" t="s">
        <v>52</v>
      </c>
      <c r="D15" s="24">
        <v>0</v>
      </c>
      <c r="E15" s="56">
        <f>F13</f>
        <v>44133</v>
      </c>
      <c r="F15" s="56">
        <f>E15+3</f>
        <v>44136</v>
      </c>
      <c r="G15" s="14"/>
      <c r="H15" s="14">
        <f t="shared" si="6"/>
        <v>4</v>
      </c>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row>
    <row r="16" spans="1:64" s="3" customFormat="1" ht="30" customHeight="1" thickBot="1" x14ac:dyDescent="0.3">
      <c r="A16" s="49"/>
      <c r="B16" s="73" t="s">
        <v>69</v>
      </c>
      <c r="C16" s="62" t="s">
        <v>52</v>
      </c>
      <c r="D16" s="24">
        <v>0</v>
      </c>
      <c r="E16" s="56">
        <f>F13</f>
        <v>44133</v>
      </c>
      <c r="F16" s="56">
        <f>E16+3</f>
        <v>44136</v>
      </c>
      <c r="G16" s="14"/>
      <c r="H16" s="14">
        <f t="shared" si="6"/>
        <v>4</v>
      </c>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row>
    <row r="17" spans="1:64" s="3" customFormat="1" ht="30" customHeight="1" thickBot="1" x14ac:dyDescent="0.3">
      <c r="A17" s="48"/>
      <c r="B17" s="73" t="s">
        <v>42</v>
      </c>
      <c r="C17" s="62" t="s">
        <v>52</v>
      </c>
      <c r="D17" s="24">
        <v>0</v>
      </c>
      <c r="E17" s="56">
        <f>F14</f>
        <v>44136</v>
      </c>
      <c r="F17" s="56">
        <f>E17+3</f>
        <v>44139</v>
      </c>
      <c r="G17" s="14"/>
      <c r="H17" s="14">
        <f t="shared" si="6"/>
        <v>4</v>
      </c>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row>
    <row r="18" spans="1:64" s="3" customFormat="1" ht="30" customHeight="1" thickBot="1" x14ac:dyDescent="0.3">
      <c r="A18" s="48"/>
      <c r="B18" s="25" t="s">
        <v>58</v>
      </c>
      <c r="C18" s="63"/>
      <c r="D18" s="26"/>
      <c r="E18" s="27"/>
      <c r="F18" s="28"/>
      <c r="G18" s="14"/>
      <c r="H18" s="14" t="str">
        <f t="shared" si="6"/>
        <v/>
      </c>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row>
    <row r="19" spans="1:64" s="3" customFormat="1" ht="30" customHeight="1" thickBot="1" x14ac:dyDescent="0.3">
      <c r="A19" s="48"/>
      <c r="B19" s="74" t="s">
        <v>83</v>
      </c>
      <c r="C19" s="64" t="s">
        <v>53</v>
      </c>
      <c r="D19" s="29">
        <v>0.12</v>
      </c>
      <c r="E19" s="57">
        <f>E8+15</f>
        <v>15</v>
      </c>
      <c r="F19" s="57">
        <f>E19+5</f>
        <v>20</v>
      </c>
      <c r="G19" s="14"/>
      <c r="H19" s="14">
        <f t="shared" si="6"/>
        <v>6</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row>
    <row r="20" spans="1:64" s="3" customFormat="1" ht="30" customHeight="1" thickBot="1" x14ac:dyDescent="0.3">
      <c r="A20" s="48"/>
      <c r="B20" s="74" t="s">
        <v>59</v>
      </c>
      <c r="C20" s="64" t="s">
        <v>53</v>
      </c>
      <c r="D20" s="29">
        <v>0.12</v>
      </c>
      <c r="E20" s="57">
        <f ca="1">E9+15</f>
        <v>44175</v>
      </c>
      <c r="F20" s="57">
        <f ca="1">E20+5</f>
        <v>44180</v>
      </c>
      <c r="G20" s="14"/>
      <c r="H20" s="14">
        <f t="shared" ca="1" si="6"/>
        <v>6</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row>
    <row r="21" spans="1:64" s="3" customFormat="1" ht="30" customHeight="1" thickBot="1" x14ac:dyDescent="0.3">
      <c r="A21" s="48"/>
      <c r="B21" s="74" t="s">
        <v>43</v>
      </c>
      <c r="C21" s="64" t="s">
        <v>52</v>
      </c>
      <c r="D21" s="29">
        <v>0.25</v>
      </c>
      <c r="E21" s="57">
        <f>F17+1</f>
        <v>44140</v>
      </c>
      <c r="F21" s="57">
        <f>E21+4</f>
        <v>44144</v>
      </c>
      <c r="G21" s="14"/>
      <c r="H21" s="14">
        <f>IF(OR(ISBLANK(task_start),ISBLANK(task_end)),"",task_end-task_start+1)</f>
        <v>5</v>
      </c>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row>
    <row r="22" spans="1:64" s="3" customFormat="1" ht="30" customHeight="1" thickBot="1" x14ac:dyDescent="0.3">
      <c r="A22" s="48"/>
      <c r="B22" s="74" t="s">
        <v>97</v>
      </c>
      <c r="C22" s="64" t="s">
        <v>52</v>
      </c>
      <c r="D22" s="29">
        <v>0.25</v>
      </c>
      <c r="E22" s="57">
        <f>F18+1</f>
        <v>1</v>
      </c>
      <c r="F22" s="57">
        <f>E22+4</f>
        <v>5</v>
      </c>
      <c r="G22" s="14"/>
      <c r="H22" s="14">
        <f t="shared" si="6"/>
        <v>5</v>
      </c>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row>
    <row r="23" spans="1:64" s="3" customFormat="1" ht="30" customHeight="1" thickBot="1" x14ac:dyDescent="0.3">
      <c r="A23" s="48"/>
      <c r="B23" s="74" t="s">
        <v>84</v>
      </c>
      <c r="C23" s="104" t="s">
        <v>53</v>
      </c>
      <c r="D23" s="29">
        <v>0.12</v>
      </c>
      <c r="E23" s="57">
        <f>E12+15</f>
        <v>15</v>
      </c>
      <c r="F23" s="57">
        <f>E23+5</f>
        <v>20</v>
      </c>
      <c r="G23" s="86"/>
      <c r="H23" s="86">
        <f>IF(OR(ISBLANK(task_start),ISBLANK(task_end)),"",task_end-task_start+1)</f>
        <v>6</v>
      </c>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8"/>
      <c r="AY23" s="88"/>
      <c r="AZ23" s="88"/>
      <c r="BA23" s="88"/>
      <c r="BB23" s="88"/>
      <c r="BC23" s="88"/>
      <c r="BD23" s="88"/>
      <c r="BE23" s="88"/>
      <c r="BF23" s="88"/>
      <c r="BG23" s="88"/>
      <c r="BH23" s="88"/>
      <c r="BI23" s="88"/>
      <c r="BJ23" s="88"/>
      <c r="BK23" s="88"/>
      <c r="BL23" s="88"/>
    </row>
    <row r="24" spans="1:64" s="3" customFormat="1" ht="30" customHeight="1" thickBot="1" x14ac:dyDescent="0.3">
      <c r="A24" s="48"/>
      <c r="B24" s="74" t="s">
        <v>96</v>
      </c>
      <c r="C24" s="64" t="s">
        <v>53</v>
      </c>
      <c r="D24" s="29">
        <v>0.12</v>
      </c>
      <c r="E24" s="57">
        <f>E13+15</f>
        <v>44144</v>
      </c>
      <c r="F24" s="57">
        <f>E24+5</f>
        <v>44149</v>
      </c>
      <c r="G24" s="86"/>
      <c r="H24" s="86"/>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88"/>
      <c r="AY24" s="88"/>
      <c r="AZ24" s="88"/>
      <c r="BA24" s="88"/>
      <c r="BB24" s="88"/>
      <c r="BC24" s="88"/>
      <c r="BD24" s="88"/>
      <c r="BE24" s="88"/>
      <c r="BF24" s="88"/>
      <c r="BG24" s="88"/>
      <c r="BH24" s="88"/>
      <c r="BI24" s="88"/>
      <c r="BJ24" s="88"/>
      <c r="BK24" s="88"/>
      <c r="BL24" s="88"/>
    </row>
    <row r="25" spans="1:64" s="3" customFormat="1" ht="30" customHeight="1" thickBot="1" x14ac:dyDescent="0.3">
      <c r="A25" s="48"/>
      <c r="B25" s="74" t="s">
        <v>75</v>
      </c>
      <c r="C25" s="64" t="s">
        <v>52</v>
      </c>
      <c r="D25" s="29">
        <v>0.25</v>
      </c>
      <c r="E25" s="57">
        <f ca="1">F20+1</f>
        <v>44181</v>
      </c>
      <c r="F25" s="57">
        <f ca="1">E25+4</f>
        <v>44185</v>
      </c>
      <c r="G25" s="14"/>
      <c r="H25" s="14">
        <f t="shared" ca="1" si="6"/>
        <v>5</v>
      </c>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row>
    <row r="26" spans="1:64" s="3" customFormat="1" ht="30" customHeight="1" thickBot="1" x14ac:dyDescent="0.3">
      <c r="A26" s="48" t="s">
        <v>24</v>
      </c>
      <c r="B26" s="30" t="s">
        <v>44</v>
      </c>
      <c r="C26" s="65"/>
      <c r="D26" s="31"/>
      <c r="E26" s="32"/>
      <c r="F26" s="33"/>
      <c r="G26" s="14"/>
      <c r="H26" s="14" t="str">
        <f t="shared" si="6"/>
        <v/>
      </c>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row>
    <row r="27" spans="1:64" s="3" customFormat="1" ht="30" customHeight="1" thickBot="1" x14ac:dyDescent="0.3">
      <c r="A27" s="48"/>
      <c r="B27" s="75" t="s">
        <v>45</v>
      </c>
      <c r="C27" s="66" t="s">
        <v>50</v>
      </c>
      <c r="D27" s="34">
        <v>1</v>
      </c>
      <c r="E27" s="58">
        <v>44121</v>
      </c>
      <c r="F27" s="58">
        <v>44124</v>
      </c>
      <c r="G27" s="14"/>
      <c r="H27" s="14">
        <f t="shared" si="6"/>
        <v>4</v>
      </c>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row>
    <row r="28" spans="1:64" s="3" customFormat="1" ht="30" customHeight="1" thickBot="1" x14ac:dyDescent="0.3">
      <c r="A28" s="48"/>
      <c r="B28" s="75" t="s">
        <v>66</v>
      </c>
      <c r="C28" s="66" t="s">
        <v>53</v>
      </c>
      <c r="D28" s="34">
        <v>0.2</v>
      </c>
      <c r="E28" s="58">
        <v>44121</v>
      </c>
      <c r="F28" s="58">
        <v>44125</v>
      </c>
      <c r="G28" s="14"/>
      <c r="H28" s="14">
        <f t="shared" si="6"/>
        <v>5</v>
      </c>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row>
    <row r="29" spans="1:64" s="3" customFormat="1" ht="30" customHeight="1" thickBot="1" x14ac:dyDescent="0.3">
      <c r="A29" s="48"/>
      <c r="B29" s="75" t="s">
        <v>70</v>
      </c>
      <c r="C29" s="66" t="s">
        <v>52</v>
      </c>
      <c r="D29" s="34">
        <v>0.25</v>
      </c>
      <c r="E29" s="58">
        <v>44131</v>
      </c>
      <c r="F29" s="58">
        <v>44133</v>
      </c>
      <c r="G29" s="14"/>
      <c r="H29" s="14">
        <f>IF(OR(ISBLANK(task_start),ISBLANK(task_end)),"",task_end-task_start+1)</f>
        <v>3</v>
      </c>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row>
    <row r="30" spans="1:64" s="3" customFormat="1" ht="30" customHeight="1" thickBot="1" x14ac:dyDescent="0.3">
      <c r="A30" s="48"/>
      <c r="B30" s="75" t="s">
        <v>67</v>
      </c>
      <c r="C30" s="66" t="s">
        <v>52</v>
      </c>
      <c r="D30" s="34">
        <v>0.25</v>
      </c>
      <c r="E30" s="58">
        <v>44131</v>
      </c>
      <c r="F30" s="58">
        <v>44133</v>
      </c>
      <c r="G30" s="14"/>
      <c r="H30" s="14">
        <f>IF(OR(ISBLANK(task_start),ISBLANK(task_end)),"",task_end-task_start+1)</f>
        <v>3</v>
      </c>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row>
    <row r="31" spans="1:64" s="3" customFormat="1" ht="30" customHeight="1" thickBot="1" x14ac:dyDescent="0.3">
      <c r="A31" s="48"/>
      <c r="B31" s="75" t="s">
        <v>46</v>
      </c>
      <c r="C31" s="66" t="s">
        <v>52</v>
      </c>
      <c r="D31" s="34">
        <v>0.25</v>
      </c>
      <c r="E31" s="58">
        <v>44126</v>
      </c>
      <c r="F31" s="58">
        <v>44128</v>
      </c>
      <c r="G31" s="14"/>
      <c r="H31" s="14">
        <f t="shared" si="6"/>
        <v>3</v>
      </c>
      <c r="I31" s="35"/>
      <c r="J31" s="35"/>
      <c r="K31" s="35"/>
      <c r="L31" s="35"/>
      <c r="M31" s="35"/>
      <c r="N31" s="35"/>
      <c r="O31" s="35"/>
      <c r="P31" s="35"/>
      <c r="Q31" s="35"/>
      <c r="R31" s="35"/>
      <c r="S31" s="35"/>
      <c r="T31" s="35"/>
      <c r="U31" s="35"/>
      <c r="V31" s="35" t="s">
        <v>54</v>
      </c>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row>
    <row r="32" spans="1:64" s="3" customFormat="1" ht="30" customHeight="1" thickBot="1" x14ac:dyDescent="0.3">
      <c r="A32" s="48" t="s">
        <v>24</v>
      </c>
      <c r="B32" s="76" t="s">
        <v>47</v>
      </c>
      <c r="C32" s="77"/>
      <c r="D32" s="78"/>
      <c r="E32" s="79"/>
      <c r="F32" s="79"/>
      <c r="G32" s="14"/>
      <c r="H32" s="14" t="str">
        <f t="shared" si="6"/>
        <v/>
      </c>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row>
    <row r="33" spans="1:64" s="3" customFormat="1" ht="30" customHeight="1" thickBot="1" x14ac:dyDescent="0.3">
      <c r="A33" s="48"/>
      <c r="B33" s="75" t="s">
        <v>63</v>
      </c>
      <c r="C33" s="66" t="s">
        <v>52</v>
      </c>
      <c r="D33" s="34">
        <v>0.25</v>
      </c>
      <c r="E33" s="58">
        <v>44131</v>
      </c>
      <c r="F33" s="58">
        <v>44133</v>
      </c>
      <c r="G33" s="14"/>
      <c r="H33" s="14">
        <f>IF(OR(ISBLANK(task_start),ISBLANK(task_end)),"",task_end-task_start+1)</f>
        <v>3</v>
      </c>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row>
    <row r="34" spans="1:64" s="3" customFormat="1" ht="30" customHeight="1" thickBot="1" x14ac:dyDescent="0.3">
      <c r="A34" s="48"/>
      <c r="B34" s="75" t="s">
        <v>87</v>
      </c>
      <c r="C34" s="66"/>
      <c r="D34" s="34">
        <v>0.5</v>
      </c>
      <c r="E34" s="58">
        <v>44138</v>
      </c>
      <c r="F34" s="58">
        <v>44141</v>
      </c>
      <c r="G34" s="14"/>
      <c r="H34" s="14"/>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row>
    <row r="35" spans="1:64" s="3" customFormat="1" ht="30" customHeight="1" thickBot="1" x14ac:dyDescent="0.3">
      <c r="A35" s="48"/>
      <c r="B35" s="75" t="s">
        <v>64</v>
      </c>
      <c r="C35" s="66" t="s">
        <v>51</v>
      </c>
      <c r="D35" s="34">
        <v>0.5</v>
      </c>
      <c r="E35" s="58">
        <v>44138</v>
      </c>
      <c r="F35" s="58">
        <v>44141</v>
      </c>
      <c r="G35" s="14"/>
      <c r="H35" s="14">
        <f t="shared" si="6"/>
        <v>4</v>
      </c>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row>
    <row r="36" spans="1:64" s="3" customFormat="1" ht="30" customHeight="1" thickBot="1" x14ac:dyDescent="0.3">
      <c r="A36" s="48"/>
      <c r="B36" s="75" t="s">
        <v>72</v>
      </c>
      <c r="C36" s="66" t="s">
        <v>50</v>
      </c>
      <c r="D36" s="34">
        <v>0.25</v>
      </c>
      <c r="E36" s="58">
        <v>44134</v>
      </c>
      <c r="F36" s="58">
        <v>44137</v>
      </c>
      <c r="G36" s="14"/>
      <c r="H36" s="14">
        <f t="shared" si="6"/>
        <v>4</v>
      </c>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row>
    <row r="37" spans="1:64" s="3" customFormat="1" ht="30" customHeight="1" thickBot="1" x14ac:dyDescent="0.3">
      <c r="A37" s="48"/>
      <c r="B37" s="75" t="s">
        <v>73</v>
      </c>
      <c r="C37" s="66" t="s">
        <v>50</v>
      </c>
      <c r="D37" s="34">
        <v>0.25</v>
      </c>
      <c r="E37" s="58">
        <v>44134</v>
      </c>
      <c r="F37" s="58">
        <v>44137</v>
      </c>
      <c r="G37" s="14"/>
      <c r="H37" s="14">
        <f t="shared" si="6"/>
        <v>4</v>
      </c>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row>
    <row r="38" spans="1:64" s="3" customFormat="1" ht="30" customHeight="1" thickBot="1" x14ac:dyDescent="0.3">
      <c r="A38" s="48" t="s">
        <v>26</v>
      </c>
      <c r="B38" s="80" t="s">
        <v>48</v>
      </c>
      <c r="C38" s="81"/>
      <c r="D38" s="82"/>
      <c r="E38" s="83"/>
      <c r="F38" s="84"/>
      <c r="G38" s="14"/>
      <c r="H38" s="14" t="str">
        <f t="shared" si="6"/>
        <v/>
      </c>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row>
    <row r="39" spans="1:64" s="3" customFormat="1" ht="30" customHeight="1" thickBot="1" x14ac:dyDescent="0.3">
      <c r="A39" s="49" t="s">
        <v>25</v>
      </c>
      <c r="B39" s="75" t="s">
        <v>86</v>
      </c>
      <c r="C39" s="66" t="s">
        <v>50</v>
      </c>
      <c r="D39" s="34">
        <v>1</v>
      </c>
      <c r="E39" s="58">
        <v>44148</v>
      </c>
      <c r="F39" s="58">
        <v>44150</v>
      </c>
      <c r="G39" s="14"/>
      <c r="H39" s="14">
        <f t="shared" si="6"/>
        <v>3</v>
      </c>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row>
    <row r="40" spans="1:64" ht="30" customHeight="1" thickBot="1" x14ac:dyDescent="0.3">
      <c r="B40" s="75" t="s">
        <v>56</v>
      </c>
      <c r="C40" s="66" t="s">
        <v>49</v>
      </c>
      <c r="D40" s="34">
        <v>0.45</v>
      </c>
      <c r="E40" s="58">
        <v>44148</v>
      </c>
      <c r="F40" s="58">
        <v>44151</v>
      </c>
      <c r="G40" s="14"/>
      <c r="H40" s="14">
        <f t="shared" si="6"/>
        <v>4</v>
      </c>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row>
    <row r="41" spans="1:64" ht="30" customHeight="1" thickBot="1" x14ac:dyDescent="0.3">
      <c r="B41" s="75" t="s">
        <v>71</v>
      </c>
      <c r="C41" s="66" t="s">
        <v>50</v>
      </c>
      <c r="D41" s="34">
        <v>0.1</v>
      </c>
      <c r="E41" s="58">
        <v>44152</v>
      </c>
      <c r="F41" s="58">
        <v>44155</v>
      </c>
      <c r="G41" s="14"/>
      <c r="H41" s="14">
        <f t="shared" si="6"/>
        <v>4</v>
      </c>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row>
    <row r="42" spans="1:64" ht="30" customHeight="1" thickBot="1" x14ac:dyDescent="0.3">
      <c r="B42" s="67" t="s">
        <v>57</v>
      </c>
      <c r="C42" s="68"/>
      <c r="D42" s="69"/>
      <c r="E42" s="70"/>
      <c r="F42" s="71"/>
      <c r="G42" s="14"/>
      <c r="H42" s="14" t="str">
        <f t="shared" si="6"/>
        <v/>
      </c>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row>
    <row r="43" spans="1:64" ht="30" customHeight="1" thickBot="1" x14ac:dyDescent="0.3">
      <c r="B43" s="75" t="s">
        <v>88</v>
      </c>
      <c r="C43" s="66" t="s">
        <v>49</v>
      </c>
      <c r="D43" s="34">
        <v>0.35</v>
      </c>
      <c r="E43" s="58">
        <v>44156</v>
      </c>
      <c r="F43" s="58">
        <v>44159</v>
      </c>
      <c r="G43" s="14"/>
      <c r="H43" s="14">
        <f t="shared" si="6"/>
        <v>4</v>
      </c>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row>
    <row r="44" spans="1:64" ht="30" customHeight="1" thickBot="1" x14ac:dyDescent="0.3">
      <c r="B44" s="75" t="s">
        <v>62</v>
      </c>
      <c r="C44" s="66"/>
      <c r="D44" s="34"/>
      <c r="E44" s="58"/>
      <c r="F44" s="58"/>
      <c r="G44" s="14"/>
      <c r="H44" s="14"/>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row>
    <row r="45" spans="1:64" ht="30" customHeight="1" thickBot="1" x14ac:dyDescent="0.3">
      <c r="B45" s="75" t="s">
        <v>85</v>
      </c>
      <c r="C45" s="66"/>
      <c r="D45" s="34"/>
      <c r="E45" s="58"/>
      <c r="F45" s="58"/>
      <c r="G45" s="14"/>
      <c r="H45" s="14"/>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row>
    <row r="46" spans="1:64" ht="30" customHeight="1" thickBot="1" x14ac:dyDescent="0.3">
      <c r="B46" s="75" t="s">
        <v>65</v>
      </c>
      <c r="C46" s="66"/>
      <c r="D46" s="34"/>
      <c r="E46" s="58"/>
      <c r="F46" s="58"/>
      <c r="G46" s="14"/>
      <c r="H46" s="14"/>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row>
    <row r="47" spans="1:64" ht="30" customHeight="1" thickBot="1" x14ac:dyDescent="0.3">
      <c r="B47" s="67" t="s">
        <v>76</v>
      </c>
      <c r="C47" s="68"/>
      <c r="D47" s="69"/>
      <c r="E47" s="70"/>
      <c r="F47" s="71"/>
      <c r="G47" s="14"/>
      <c r="H47" s="14" t="str">
        <f t="shared" ref="H47:H48" si="7">IF(OR(ISBLANK(task_start),ISBLANK(task_end)),"",task_end-task_start+1)</f>
        <v/>
      </c>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row>
    <row r="48" spans="1:64" ht="30" customHeight="1" thickBot="1" x14ac:dyDescent="0.3">
      <c r="B48" s="75" t="s">
        <v>77</v>
      </c>
      <c r="C48" s="66" t="s">
        <v>49</v>
      </c>
      <c r="D48" s="34">
        <v>0.35</v>
      </c>
      <c r="E48" s="58">
        <v>44156</v>
      </c>
      <c r="F48" s="58">
        <v>44159</v>
      </c>
      <c r="G48" s="14"/>
      <c r="H48" s="14">
        <f t="shared" si="7"/>
        <v>4</v>
      </c>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row>
    <row r="49" spans="2:64" ht="30" customHeight="1" thickBot="1" x14ac:dyDescent="0.3">
      <c r="B49" s="75" t="s">
        <v>78</v>
      </c>
      <c r="C49" s="66"/>
      <c r="D49" s="34"/>
      <c r="E49" s="58"/>
      <c r="F49" s="58"/>
      <c r="G49" s="14"/>
      <c r="H49" s="14"/>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row>
    <row r="50" spans="2:64" ht="30" customHeight="1" thickBot="1" x14ac:dyDescent="0.3">
      <c r="B50" s="75" t="s">
        <v>79</v>
      </c>
      <c r="C50" s="66"/>
      <c r="D50" s="34"/>
      <c r="E50" s="58"/>
      <c r="F50" s="58"/>
      <c r="G50" s="14"/>
      <c r="H50" s="14"/>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row>
    <row r="51" spans="2:64" ht="30" customHeight="1" thickBot="1" x14ac:dyDescent="0.3">
      <c r="B51" s="75" t="s">
        <v>80</v>
      </c>
      <c r="C51" s="66"/>
      <c r="D51" s="34"/>
      <c r="E51" s="58"/>
      <c r="F51" s="58"/>
      <c r="G51" s="14"/>
      <c r="H51" s="14"/>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row>
    <row r="52" spans="2:64" ht="30" customHeight="1" thickBot="1" x14ac:dyDescent="0.3">
      <c r="B52" s="67" t="s">
        <v>74</v>
      </c>
      <c r="C52" s="68"/>
      <c r="D52" s="69"/>
      <c r="E52" s="70"/>
      <c r="F52" s="71"/>
      <c r="G52" s="14"/>
      <c r="H52" s="14" t="str">
        <f t="shared" ref="H52:H53" si="8">IF(OR(ISBLANK(task_start),ISBLANK(task_end)),"",task_end-task_start+1)</f>
        <v/>
      </c>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row>
    <row r="53" spans="2:64" ht="30" customHeight="1" thickBot="1" x14ac:dyDescent="0.3">
      <c r="B53" s="75" t="s">
        <v>81</v>
      </c>
      <c r="C53" s="66" t="s">
        <v>49</v>
      </c>
      <c r="D53" s="34">
        <v>0.35</v>
      </c>
      <c r="E53" s="58">
        <v>44156</v>
      </c>
      <c r="F53" s="58">
        <v>44159</v>
      </c>
      <c r="G53" s="14"/>
      <c r="H53" s="14">
        <f t="shared" si="8"/>
        <v>4</v>
      </c>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row>
    <row r="54" spans="2:64" ht="30" customHeight="1" thickBot="1" x14ac:dyDescent="0.3">
      <c r="B54" s="75" t="s">
        <v>89</v>
      </c>
      <c r="C54" s="66"/>
      <c r="D54" s="34"/>
      <c r="E54" s="58"/>
      <c r="F54" s="58"/>
      <c r="G54" s="14"/>
      <c r="H54" s="14"/>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row>
    <row r="55" spans="2:64" ht="30" customHeight="1" thickBot="1" x14ac:dyDescent="0.3">
      <c r="B55" s="75" t="s">
        <v>82</v>
      </c>
      <c r="C55" s="66"/>
      <c r="D55" s="34"/>
      <c r="E55" s="58"/>
      <c r="F55" s="58"/>
      <c r="G55" s="14"/>
      <c r="H55" s="14"/>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row>
    <row r="56" spans="2:64" ht="30" customHeight="1" thickBot="1" x14ac:dyDescent="0.3">
      <c r="B56" s="75" t="s">
        <v>61</v>
      </c>
      <c r="C56" s="66"/>
      <c r="D56" s="34"/>
      <c r="E56" s="58"/>
      <c r="F56" s="58"/>
      <c r="G56" s="14"/>
      <c r="H56" s="14"/>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row>
    <row r="57" spans="2:64" ht="30" customHeight="1" thickBot="1" x14ac:dyDescent="0.3">
      <c r="B57" s="92" t="s">
        <v>90</v>
      </c>
      <c r="C57" s="93"/>
      <c r="D57" s="94"/>
      <c r="E57" s="95"/>
      <c r="F57" s="96"/>
      <c r="G57" s="86"/>
      <c r="H57" s="86" t="s">
        <v>91</v>
      </c>
      <c r="I57" s="88"/>
      <c r="J57" s="88"/>
      <c r="K57" s="88"/>
      <c r="L57" s="88"/>
      <c r="M57" s="88"/>
      <c r="N57" s="88"/>
      <c r="O57" s="88"/>
      <c r="P57" s="88"/>
      <c r="Q57" s="88"/>
      <c r="R57" s="88"/>
      <c r="S57" s="88"/>
      <c r="T57" s="88"/>
      <c r="U57" s="88"/>
      <c r="V57" s="88"/>
      <c r="W57" s="88"/>
      <c r="X57" s="88"/>
      <c r="Y57" s="88"/>
      <c r="Z57" s="88"/>
      <c r="AA57" s="88"/>
      <c r="AB57" s="88"/>
      <c r="AC57" s="88"/>
      <c r="AD57" s="88"/>
      <c r="AE57" s="88"/>
      <c r="AF57" s="88"/>
      <c r="AG57" s="88"/>
      <c r="AH57" s="88"/>
      <c r="AI57" s="88"/>
      <c r="AJ57" s="88"/>
      <c r="AK57" s="88"/>
      <c r="AL57" s="88"/>
      <c r="AM57" s="88"/>
      <c r="AN57" s="88"/>
      <c r="AO57" s="88"/>
      <c r="AP57" s="88"/>
      <c r="AQ57" s="88"/>
      <c r="AR57" s="88"/>
      <c r="AS57" s="88"/>
      <c r="AT57" s="88"/>
      <c r="AU57" s="88"/>
      <c r="AV57" s="88"/>
      <c r="AW57" s="88"/>
      <c r="AX57" s="88"/>
      <c r="AY57" s="88"/>
      <c r="AZ57" s="88"/>
      <c r="BA57" s="88"/>
      <c r="BB57" s="88"/>
      <c r="BC57" s="88"/>
      <c r="BD57" s="88"/>
      <c r="BE57" s="88"/>
      <c r="BF57" s="88"/>
      <c r="BG57" s="88"/>
      <c r="BH57" s="88"/>
      <c r="BI57" s="88"/>
      <c r="BJ57" s="88"/>
      <c r="BK57" s="88"/>
      <c r="BL57" s="88"/>
    </row>
    <row r="58" spans="2:64" ht="30" customHeight="1" thickBot="1" x14ac:dyDescent="0.3">
      <c r="B58" s="91" t="s">
        <v>92</v>
      </c>
      <c r="C58" s="90" t="s">
        <v>51</v>
      </c>
      <c r="D58" s="87">
        <v>0.25</v>
      </c>
      <c r="E58" s="89">
        <v>44138</v>
      </c>
      <c r="F58" s="89">
        <v>44141</v>
      </c>
      <c r="G58" s="86"/>
      <c r="H58" s="86">
        <v>4</v>
      </c>
      <c r="I58" s="88"/>
      <c r="J58" s="88"/>
      <c r="K58" s="88"/>
      <c r="L58" s="88"/>
      <c r="M58" s="88"/>
      <c r="N58" s="88"/>
      <c r="O58" s="88"/>
      <c r="P58" s="88"/>
      <c r="Q58" s="88"/>
      <c r="R58" s="88"/>
      <c r="S58" s="88"/>
      <c r="T58" s="88"/>
      <c r="U58" s="88"/>
      <c r="V58" s="88"/>
      <c r="W58" s="88"/>
      <c r="X58" s="88"/>
      <c r="Y58" s="88"/>
      <c r="Z58" s="88"/>
      <c r="AA58" s="88"/>
      <c r="AB58" s="88"/>
      <c r="AC58" s="88"/>
      <c r="AD58" s="88"/>
      <c r="AE58" s="88"/>
      <c r="AF58" s="88"/>
      <c r="AG58" s="88"/>
      <c r="AH58" s="88"/>
      <c r="AI58" s="88"/>
      <c r="AJ58" s="88"/>
      <c r="AK58" s="88"/>
      <c r="AL58" s="88"/>
      <c r="AM58" s="88"/>
      <c r="AN58" s="88"/>
      <c r="AO58" s="88"/>
      <c r="AP58" s="88"/>
      <c r="AQ58" s="88"/>
      <c r="AR58" s="88"/>
      <c r="AS58" s="88"/>
      <c r="AT58" s="88"/>
      <c r="AU58" s="88"/>
      <c r="AV58" s="88"/>
      <c r="AW58" s="88"/>
      <c r="AX58" s="88"/>
      <c r="AY58" s="88"/>
      <c r="AZ58" s="88"/>
      <c r="BA58" s="88"/>
      <c r="BB58" s="88"/>
      <c r="BC58" s="88"/>
      <c r="BD58" s="88"/>
      <c r="BE58" s="88"/>
      <c r="BF58" s="88"/>
      <c r="BG58" s="88"/>
      <c r="BH58" s="88"/>
      <c r="BI58" s="88"/>
      <c r="BJ58" s="88"/>
      <c r="BK58" s="88"/>
      <c r="BL58" s="88"/>
    </row>
    <row r="59" spans="2:64" ht="30" customHeight="1" thickBot="1" x14ac:dyDescent="0.3">
      <c r="B59" s="91" t="s">
        <v>93</v>
      </c>
      <c r="C59" s="90" t="s">
        <v>53</v>
      </c>
      <c r="D59" s="87">
        <v>0.55000000000000004</v>
      </c>
      <c r="E59" s="89">
        <v>44142</v>
      </c>
      <c r="F59" s="89">
        <v>44146</v>
      </c>
      <c r="G59" s="86"/>
      <c r="H59" s="86">
        <v>5</v>
      </c>
      <c r="I59" s="88"/>
      <c r="J59" s="88"/>
      <c r="K59" s="88"/>
      <c r="L59" s="88"/>
      <c r="M59" s="88"/>
      <c r="N59" s="88"/>
      <c r="O59" s="88"/>
      <c r="P59" s="88"/>
      <c r="Q59" s="88"/>
      <c r="R59" s="88"/>
      <c r="S59" s="88"/>
      <c r="T59" s="88"/>
      <c r="U59" s="88"/>
      <c r="V59" s="88"/>
      <c r="W59" s="88"/>
      <c r="X59" s="88"/>
      <c r="Y59" s="88"/>
      <c r="Z59" s="88"/>
      <c r="AA59" s="88"/>
      <c r="AB59" s="88"/>
      <c r="AC59" s="88"/>
      <c r="AD59" s="88"/>
      <c r="AE59" s="88"/>
      <c r="AF59" s="88"/>
      <c r="AG59" s="88"/>
      <c r="AH59" s="88"/>
      <c r="AI59" s="88"/>
      <c r="AJ59" s="88"/>
      <c r="AK59" s="88"/>
      <c r="AL59" s="88"/>
      <c r="AM59" s="88"/>
      <c r="AN59" s="88"/>
      <c r="AO59" s="88"/>
      <c r="AP59" s="88"/>
      <c r="AQ59" s="88"/>
      <c r="AR59" s="88"/>
      <c r="AS59" s="88"/>
      <c r="AT59" s="88"/>
      <c r="AU59" s="88"/>
      <c r="AV59" s="88"/>
      <c r="AW59" s="88"/>
      <c r="AX59" s="88"/>
      <c r="AY59" s="88"/>
      <c r="AZ59" s="88"/>
      <c r="BA59" s="88"/>
      <c r="BB59" s="88"/>
      <c r="BC59" s="88"/>
      <c r="BD59" s="88"/>
      <c r="BE59" s="88"/>
      <c r="BF59" s="88"/>
      <c r="BG59" s="88"/>
      <c r="BH59" s="88"/>
      <c r="BI59" s="88"/>
      <c r="BJ59" s="88"/>
      <c r="BK59" s="88"/>
      <c r="BL59" s="88"/>
    </row>
    <row r="60" spans="2:64" ht="30" customHeight="1" thickBot="1" x14ac:dyDescent="0.3">
      <c r="B60" s="91" t="s">
        <v>94</v>
      </c>
      <c r="C60" s="90" t="s">
        <v>53</v>
      </c>
      <c r="D60" s="87">
        <v>0.55000000000000004</v>
      </c>
      <c r="E60" s="89">
        <v>44142</v>
      </c>
      <c r="F60" s="89">
        <v>44146</v>
      </c>
      <c r="G60" s="86"/>
      <c r="H60" s="86">
        <v>5</v>
      </c>
      <c r="I60" s="88"/>
      <c r="J60" s="88"/>
      <c r="K60" s="88"/>
      <c r="L60" s="88"/>
      <c r="M60" s="88"/>
      <c r="N60" s="88"/>
      <c r="O60" s="88"/>
      <c r="P60" s="88"/>
      <c r="Q60" s="88"/>
      <c r="R60" s="88"/>
      <c r="S60" s="88"/>
      <c r="T60" s="88"/>
      <c r="U60" s="88"/>
      <c r="V60" s="88"/>
      <c r="W60" s="88"/>
      <c r="X60" s="88"/>
      <c r="Y60" s="88"/>
      <c r="Z60" s="88"/>
      <c r="AA60" s="88"/>
      <c r="AB60" s="88"/>
      <c r="AC60" s="88"/>
      <c r="AD60" s="88"/>
      <c r="AE60" s="88"/>
      <c r="AF60" s="88"/>
      <c r="AG60" s="88"/>
      <c r="AH60" s="88"/>
      <c r="AI60" s="88"/>
      <c r="AJ60" s="88"/>
      <c r="AK60" s="88"/>
      <c r="AL60" s="88"/>
      <c r="AM60" s="88"/>
      <c r="AN60" s="88"/>
      <c r="AO60" s="88"/>
      <c r="AP60" s="88"/>
      <c r="AQ60" s="88"/>
      <c r="AR60" s="88"/>
      <c r="AS60" s="88"/>
      <c r="AT60" s="88"/>
      <c r="AU60" s="88"/>
      <c r="AV60" s="88"/>
      <c r="AW60" s="88"/>
      <c r="AX60" s="88"/>
      <c r="AY60" s="88"/>
      <c r="AZ60" s="88"/>
      <c r="BA60" s="88"/>
      <c r="BB60" s="88"/>
      <c r="BC60" s="88"/>
      <c r="BD60" s="88"/>
      <c r="BE60" s="88"/>
      <c r="BF60" s="88"/>
      <c r="BG60" s="88"/>
      <c r="BH60" s="88"/>
      <c r="BI60" s="88"/>
      <c r="BJ60" s="88"/>
      <c r="BK60" s="88"/>
      <c r="BL60" s="88"/>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44 D31 D7:D14 D17:D18 D20 D54 D25:D28">
    <cfRule type="dataBar" priority="18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4:BL44 I31:BL31 I5:BL14 I17:BL18 I20:BL21 I34:BL34 I54:BL54 I24:BL28">
    <cfRule type="expression" dxfId="89" priority="208">
      <formula>AND(TODAY()&gt;=I$5,TODAY()&lt;J$5)</formula>
    </cfRule>
  </conditionalFormatting>
  <conditionalFormatting sqref="I44:BL44 I31:BL31 I7:BL14 I17:BL18 I20:BL21 I34:BL34 I54:BL54 I24:BL28">
    <cfRule type="expression" dxfId="88" priority="202">
      <formula>AND(task_start&lt;=I$5,ROUNDDOWN((task_end-task_start+1)*task_progress,0)+task_start-1&gt;=I$5)</formula>
    </cfRule>
    <cfRule type="expression" dxfId="87" priority="203" stopIfTrue="1">
      <formula>AND(task_end&gt;=I$5,task_start&lt;J$5)</formula>
    </cfRule>
  </conditionalFormatting>
  <conditionalFormatting sqref="D32">
    <cfRule type="dataBar" priority="172">
      <dataBar>
        <cfvo type="num" val="0"/>
        <cfvo type="num" val="1"/>
        <color theme="0" tint="-0.249977111117893"/>
      </dataBar>
      <extLst>
        <ext xmlns:x14="http://schemas.microsoft.com/office/spreadsheetml/2009/9/main" uri="{B025F937-C7B1-47D3-B67F-A62EFF666E3E}">
          <x14:id>{DEAB3775-453E-44CD-AB87-381933DECCDE}</x14:id>
        </ext>
      </extLst>
    </cfRule>
  </conditionalFormatting>
  <conditionalFormatting sqref="I32:BL32">
    <cfRule type="expression" dxfId="86" priority="175">
      <formula>AND(TODAY()&gt;=I$5,TODAY()&lt;J$5)</formula>
    </cfRule>
  </conditionalFormatting>
  <conditionalFormatting sqref="I32:BL32">
    <cfRule type="expression" dxfId="85" priority="173">
      <formula>AND(task_start&lt;=I$5,ROUNDDOWN((task_end-task_start+1)*task_progress,0)+task_start-1&gt;=I$5)</formula>
    </cfRule>
    <cfRule type="expression" dxfId="84" priority="174" stopIfTrue="1">
      <formula>AND(task_end&gt;=I$5,task_start&lt;J$5)</formula>
    </cfRule>
  </conditionalFormatting>
  <conditionalFormatting sqref="D38">
    <cfRule type="dataBar" priority="164">
      <dataBar>
        <cfvo type="num" val="0"/>
        <cfvo type="num" val="1"/>
        <color theme="0" tint="-0.249977111117893"/>
      </dataBar>
      <extLst>
        <ext xmlns:x14="http://schemas.microsoft.com/office/spreadsheetml/2009/9/main" uri="{B025F937-C7B1-47D3-B67F-A62EFF666E3E}">
          <x14:id>{0096AF1A-393A-435C-8015-41D0DD370232}</x14:id>
        </ext>
      </extLst>
    </cfRule>
  </conditionalFormatting>
  <conditionalFormatting sqref="I38:BL38">
    <cfRule type="expression" dxfId="83" priority="167">
      <formula>AND(TODAY()&gt;=I$5,TODAY()&lt;J$5)</formula>
    </cfRule>
  </conditionalFormatting>
  <conditionalFormatting sqref="I38:BL38">
    <cfRule type="expression" dxfId="82" priority="165">
      <formula>AND(task_start&lt;=I$5,ROUNDDOWN((task_end-task_start+1)*task_progress,0)+task_start-1&gt;=I$5)</formula>
    </cfRule>
    <cfRule type="expression" dxfId="81" priority="166" stopIfTrue="1">
      <formula>AND(task_end&gt;=I$5,task_start&lt;J$5)</formula>
    </cfRule>
  </conditionalFormatting>
  <conditionalFormatting sqref="D37">
    <cfRule type="dataBar" priority="152">
      <dataBar>
        <cfvo type="num" val="0"/>
        <cfvo type="num" val="1"/>
        <color theme="0" tint="-0.249977111117893"/>
      </dataBar>
      <extLst>
        <ext xmlns:x14="http://schemas.microsoft.com/office/spreadsheetml/2009/9/main" uri="{B025F937-C7B1-47D3-B67F-A62EFF666E3E}">
          <x14:id>{2D9320E5-A90E-437D-95B7-E01E17503720}</x14:id>
        </ext>
      </extLst>
    </cfRule>
  </conditionalFormatting>
  <conditionalFormatting sqref="I37:BL37">
    <cfRule type="expression" dxfId="80" priority="155">
      <formula>AND(TODAY()&gt;=I$5,TODAY()&lt;J$5)</formula>
    </cfRule>
  </conditionalFormatting>
  <conditionalFormatting sqref="I37:BL37">
    <cfRule type="expression" dxfId="79" priority="153">
      <formula>AND(task_start&lt;=I$5,ROUNDDOWN((task_end-task_start+1)*task_progress,0)+task_start-1&gt;=I$5)</formula>
    </cfRule>
    <cfRule type="expression" dxfId="78" priority="154" stopIfTrue="1">
      <formula>AND(task_end&gt;=I$5,task_start&lt;J$5)</formula>
    </cfRule>
  </conditionalFormatting>
  <conditionalFormatting sqref="D39">
    <cfRule type="dataBar" priority="140">
      <dataBar>
        <cfvo type="num" val="0"/>
        <cfvo type="num" val="1"/>
        <color theme="0" tint="-0.249977111117893"/>
      </dataBar>
      <extLst>
        <ext xmlns:x14="http://schemas.microsoft.com/office/spreadsheetml/2009/9/main" uri="{B025F937-C7B1-47D3-B67F-A62EFF666E3E}">
          <x14:id>{FA2124C7-6797-44E6-8FD0-5B4542DBAA0C}</x14:id>
        </ext>
      </extLst>
    </cfRule>
  </conditionalFormatting>
  <conditionalFormatting sqref="I39:BL39">
    <cfRule type="expression" dxfId="77" priority="143">
      <formula>AND(TODAY()&gt;=I$5,TODAY()&lt;J$5)</formula>
    </cfRule>
  </conditionalFormatting>
  <conditionalFormatting sqref="I39:BL39">
    <cfRule type="expression" dxfId="76" priority="141">
      <formula>AND(task_start&lt;=I$5,ROUNDDOWN((task_end-task_start+1)*task_progress,0)+task_start-1&gt;=I$5)</formula>
    </cfRule>
    <cfRule type="expression" dxfId="75" priority="142" stopIfTrue="1">
      <formula>AND(task_end&gt;=I$5,task_start&lt;J$5)</formula>
    </cfRule>
  </conditionalFormatting>
  <conditionalFormatting sqref="D40">
    <cfRule type="dataBar" priority="136">
      <dataBar>
        <cfvo type="num" val="0"/>
        <cfvo type="num" val="1"/>
        <color theme="0" tint="-0.249977111117893"/>
      </dataBar>
      <extLst>
        <ext xmlns:x14="http://schemas.microsoft.com/office/spreadsheetml/2009/9/main" uri="{B025F937-C7B1-47D3-B67F-A62EFF666E3E}">
          <x14:id>{746A8A69-4303-484A-9428-BB46CDB16B19}</x14:id>
        </ext>
      </extLst>
    </cfRule>
  </conditionalFormatting>
  <conditionalFormatting sqref="I40:BL40">
    <cfRule type="expression" dxfId="74" priority="139">
      <formula>AND(TODAY()&gt;=I$5,TODAY()&lt;J$5)</formula>
    </cfRule>
  </conditionalFormatting>
  <conditionalFormatting sqref="I40:BL40">
    <cfRule type="expression" dxfId="73" priority="137">
      <formula>AND(task_start&lt;=I$5,ROUNDDOWN((task_end-task_start+1)*task_progress,0)+task_start-1&gt;=I$5)</formula>
    </cfRule>
    <cfRule type="expression" dxfId="72" priority="138" stopIfTrue="1">
      <formula>AND(task_end&gt;=I$5,task_start&lt;J$5)</formula>
    </cfRule>
  </conditionalFormatting>
  <conditionalFormatting sqref="D41">
    <cfRule type="dataBar" priority="132">
      <dataBar>
        <cfvo type="num" val="0"/>
        <cfvo type="num" val="1"/>
        <color theme="0" tint="-0.249977111117893"/>
      </dataBar>
      <extLst>
        <ext xmlns:x14="http://schemas.microsoft.com/office/spreadsheetml/2009/9/main" uri="{B025F937-C7B1-47D3-B67F-A62EFF666E3E}">
          <x14:id>{5B84A7E2-E9E6-4BF2-B658-15D81FC470AE}</x14:id>
        </ext>
      </extLst>
    </cfRule>
  </conditionalFormatting>
  <conditionalFormatting sqref="I41:BL41">
    <cfRule type="expression" dxfId="71" priority="135">
      <formula>AND(TODAY()&gt;=I$5,TODAY()&lt;J$5)</formula>
    </cfRule>
  </conditionalFormatting>
  <conditionalFormatting sqref="I41:BL41">
    <cfRule type="expression" dxfId="70" priority="133">
      <formula>AND(task_start&lt;=I$5,ROUNDDOWN((task_end-task_start+1)*task_progress,0)+task_start-1&gt;=I$5)</formula>
    </cfRule>
    <cfRule type="expression" dxfId="69" priority="134" stopIfTrue="1">
      <formula>AND(task_end&gt;=I$5,task_start&lt;J$5)</formula>
    </cfRule>
  </conditionalFormatting>
  <conditionalFormatting sqref="D42">
    <cfRule type="dataBar" priority="120">
      <dataBar>
        <cfvo type="num" val="0"/>
        <cfvo type="num" val="1"/>
        <color theme="0" tint="-0.249977111117893"/>
      </dataBar>
      <extLst>
        <ext xmlns:x14="http://schemas.microsoft.com/office/spreadsheetml/2009/9/main" uri="{B025F937-C7B1-47D3-B67F-A62EFF666E3E}">
          <x14:id>{D712486D-7533-424A-A845-4D223E96E211}</x14:id>
        </ext>
      </extLst>
    </cfRule>
  </conditionalFormatting>
  <conditionalFormatting sqref="I42:BL42">
    <cfRule type="expression" dxfId="68" priority="123">
      <formula>AND(TODAY()&gt;=I$5,TODAY()&lt;J$5)</formula>
    </cfRule>
  </conditionalFormatting>
  <conditionalFormatting sqref="I42:BL42">
    <cfRule type="expression" dxfId="67" priority="121">
      <formula>AND(task_start&lt;=I$5,ROUNDDOWN((task_end-task_start+1)*task_progress,0)+task_start-1&gt;=I$5)</formula>
    </cfRule>
    <cfRule type="expression" dxfId="66" priority="122" stopIfTrue="1">
      <formula>AND(task_end&gt;=I$5,task_start&lt;J$5)</formula>
    </cfRule>
  </conditionalFormatting>
  <conditionalFormatting sqref="D43">
    <cfRule type="dataBar" priority="116">
      <dataBar>
        <cfvo type="num" val="0"/>
        <cfvo type="num" val="1"/>
        <color theme="0" tint="-0.249977111117893"/>
      </dataBar>
      <extLst>
        <ext xmlns:x14="http://schemas.microsoft.com/office/spreadsheetml/2009/9/main" uri="{B025F937-C7B1-47D3-B67F-A62EFF666E3E}">
          <x14:id>{B8D883F3-4418-4D7D-AF20-AD12CE96228A}</x14:id>
        </ext>
      </extLst>
    </cfRule>
  </conditionalFormatting>
  <conditionalFormatting sqref="I43:BL43">
    <cfRule type="expression" dxfId="65" priority="119">
      <formula>AND(TODAY()&gt;=I$5,TODAY()&lt;J$5)</formula>
    </cfRule>
  </conditionalFormatting>
  <conditionalFormatting sqref="I43:BL43">
    <cfRule type="expression" dxfId="64" priority="117">
      <formula>AND(task_start&lt;=I$5,ROUNDDOWN((task_end-task_start+1)*task_progress,0)+task_start-1&gt;=I$5)</formula>
    </cfRule>
    <cfRule type="expression" dxfId="63" priority="118" stopIfTrue="1">
      <formula>AND(task_end&gt;=I$5,task_start&lt;J$5)</formula>
    </cfRule>
  </conditionalFormatting>
  <conditionalFormatting sqref="D45">
    <cfRule type="dataBar" priority="112">
      <dataBar>
        <cfvo type="num" val="0"/>
        <cfvo type="num" val="1"/>
        <color theme="0" tint="-0.249977111117893"/>
      </dataBar>
      <extLst>
        <ext xmlns:x14="http://schemas.microsoft.com/office/spreadsheetml/2009/9/main" uri="{B025F937-C7B1-47D3-B67F-A62EFF666E3E}">
          <x14:id>{11B7A088-D8C3-40EB-8C27-1589CB10CFF4}</x14:id>
        </ext>
      </extLst>
    </cfRule>
  </conditionalFormatting>
  <conditionalFormatting sqref="I45:BL45">
    <cfRule type="expression" dxfId="62" priority="115">
      <formula>AND(TODAY()&gt;=I$5,TODAY()&lt;J$5)</formula>
    </cfRule>
  </conditionalFormatting>
  <conditionalFormatting sqref="I45:BL45">
    <cfRule type="expression" dxfId="61" priority="113">
      <formula>AND(task_start&lt;=I$5,ROUNDDOWN((task_end-task_start+1)*task_progress,0)+task_start-1&gt;=I$5)</formula>
    </cfRule>
    <cfRule type="expression" dxfId="60" priority="114" stopIfTrue="1">
      <formula>AND(task_end&gt;=I$5,task_start&lt;J$5)</formula>
    </cfRule>
  </conditionalFormatting>
  <conditionalFormatting sqref="D33">
    <cfRule type="dataBar" priority="104">
      <dataBar>
        <cfvo type="num" val="0"/>
        <cfvo type="num" val="1"/>
        <color theme="0" tint="-0.249977111117893"/>
      </dataBar>
      <extLst>
        <ext xmlns:x14="http://schemas.microsoft.com/office/spreadsheetml/2009/9/main" uri="{B025F937-C7B1-47D3-B67F-A62EFF666E3E}">
          <x14:id>{485CF41D-A6CA-4084-9D69-B8EDBA33F4BC}</x14:id>
        </ext>
      </extLst>
    </cfRule>
  </conditionalFormatting>
  <conditionalFormatting sqref="I33:BL33">
    <cfRule type="expression" dxfId="59" priority="107">
      <formula>AND(TODAY()&gt;=I$5,TODAY()&lt;J$5)</formula>
    </cfRule>
  </conditionalFormatting>
  <conditionalFormatting sqref="I33:BL33">
    <cfRule type="expression" dxfId="58" priority="105">
      <formula>AND(task_start&lt;=I$5,ROUNDDOWN((task_end-task_start+1)*task_progress,0)+task_start-1&gt;=I$5)</formula>
    </cfRule>
    <cfRule type="expression" dxfId="57" priority="106" stopIfTrue="1">
      <formula>AND(task_end&gt;=I$5,task_start&lt;J$5)</formula>
    </cfRule>
  </conditionalFormatting>
  <conditionalFormatting sqref="D46">
    <cfRule type="dataBar" priority="100">
      <dataBar>
        <cfvo type="num" val="0"/>
        <cfvo type="num" val="1"/>
        <color theme="0" tint="-0.249977111117893"/>
      </dataBar>
      <extLst>
        <ext xmlns:x14="http://schemas.microsoft.com/office/spreadsheetml/2009/9/main" uri="{B025F937-C7B1-47D3-B67F-A62EFF666E3E}">
          <x14:id>{12113B73-062D-4323-9450-E08AD7CA3A54}</x14:id>
        </ext>
      </extLst>
    </cfRule>
  </conditionalFormatting>
  <conditionalFormatting sqref="I46:BL46">
    <cfRule type="expression" dxfId="56" priority="103">
      <formula>AND(TODAY()&gt;=I$5,TODAY()&lt;J$5)</formula>
    </cfRule>
  </conditionalFormatting>
  <conditionalFormatting sqref="I46:BL46">
    <cfRule type="expression" dxfId="55" priority="101">
      <formula>AND(task_start&lt;=I$5,ROUNDDOWN((task_end-task_start+1)*task_progress,0)+task_start-1&gt;=I$5)</formula>
    </cfRule>
    <cfRule type="expression" dxfId="54" priority="102" stopIfTrue="1">
      <formula>AND(task_end&gt;=I$5,task_start&lt;J$5)</formula>
    </cfRule>
  </conditionalFormatting>
  <conditionalFormatting sqref="D30">
    <cfRule type="dataBar" priority="88">
      <dataBar>
        <cfvo type="num" val="0"/>
        <cfvo type="num" val="1"/>
        <color theme="0" tint="-0.249977111117893"/>
      </dataBar>
      <extLst>
        <ext xmlns:x14="http://schemas.microsoft.com/office/spreadsheetml/2009/9/main" uri="{B025F937-C7B1-47D3-B67F-A62EFF666E3E}">
          <x14:id>{FBF254AF-B480-422F-B5BE-2DAAD93F6F2A}</x14:id>
        </ext>
      </extLst>
    </cfRule>
  </conditionalFormatting>
  <conditionalFormatting sqref="I30:BL30">
    <cfRule type="expression" dxfId="53" priority="91">
      <formula>AND(TODAY()&gt;=I$5,TODAY()&lt;J$5)</formula>
    </cfRule>
  </conditionalFormatting>
  <conditionalFormatting sqref="I30:BL30">
    <cfRule type="expression" dxfId="52" priority="89">
      <formula>AND(task_start&lt;=I$5,ROUNDDOWN((task_end-task_start+1)*task_progress,0)+task_start-1&gt;=I$5)</formula>
    </cfRule>
    <cfRule type="expression" dxfId="51" priority="90" stopIfTrue="1">
      <formula>AND(task_end&gt;=I$5,task_start&lt;J$5)</formula>
    </cfRule>
  </conditionalFormatting>
  <conditionalFormatting sqref="D15">
    <cfRule type="dataBar" priority="84">
      <dataBar>
        <cfvo type="num" val="0"/>
        <cfvo type="num" val="1"/>
        <color theme="0" tint="-0.249977111117893"/>
      </dataBar>
      <extLst>
        <ext xmlns:x14="http://schemas.microsoft.com/office/spreadsheetml/2009/9/main" uri="{B025F937-C7B1-47D3-B67F-A62EFF666E3E}">
          <x14:id>{6A64E59F-FA0B-43B1-B5DC-30AECD78C97F}</x14:id>
        </ext>
      </extLst>
    </cfRule>
  </conditionalFormatting>
  <conditionalFormatting sqref="I15:BL15">
    <cfRule type="expression" dxfId="50" priority="87">
      <formula>AND(TODAY()&gt;=I$5,TODAY()&lt;J$5)</formula>
    </cfRule>
  </conditionalFormatting>
  <conditionalFormatting sqref="I15:BL15">
    <cfRule type="expression" dxfId="49" priority="85">
      <formula>AND(task_start&lt;=I$5,ROUNDDOWN((task_end-task_start+1)*task_progress,0)+task_start-1&gt;=I$5)</formula>
    </cfRule>
    <cfRule type="expression" dxfId="48" priority="86" stopIfTrue="1">
      <formula>AND(task_end&gt;=I$5,task_start&lt;J$5)</formula>
    </cfRule>
  </conditionalFormatting>
  <conditionalFormatting sqref="D16">
    <cfRule type="dataBar" priority="80">
      <dataBar>
        <cfvo type="num" val="0"/>
        <cfvo type="num" val="1"/>
        <color theme="0" tint="-0.249977111117893"/>
      </dataBar>
      <extLst>
        <ext xmlns:x14="http://schemas.microsoft.com/office/spreadsheetml/2009/9/main" uri="{B025F937-C7B1-47D3-B67F-A62EFF666E3E}">
          <x14:id>{11365A62-DD73-436E-8179-D3807FD833E1}</x14:id>
        </ext>
      </extLst>
    </cfRule>
  </conditionalFormatting>
  <conditionalFormatting sqref="I16:BL16">
    <cfRule type="expression" dxfId="47" priority="83">
      <formula>AND(TODAY()&gt;=I$5,TODAY()&lt;J$5)</formula>
    </cfRule>
  </conditionalFormatting>
  <conditionalFormatting sqref="I16:BL16">
    <cfRule type="expression" dxfId="46" priority="81">
      <formula>AND(task_start&lt;=I$5,ROUNDDOWN((task_end-task_start+1)*task_progress,0)+task_start-1&gt;=I$5)</formula>
    </cfRule>
    <cfRule type="expression" dxfId="45" priority="82" stopIfTrue="1">
      <formula>AND(task_end&gt;=I$5,task_start&lt;J$5)</formula>
    </cfRule>
  </conditionalFormatting>
  <conditionalFormatting sqref="D29">
    <cfRule type="dataBar" priority="76">
      <dataBar>
        <cfvo type="num" val="0"/>
        <cfvo type="num" val="1"/>
        <color theme="0" tint="-0.249977111117893"/>
      </dataBar>
      <extLst>
        <ext xmlns:x14="http://schemas.microsoft.com/office/spreadsheetml/2009/9/main" uri="{B025F937-C7B1-47D3-B67F-A62EFF666E3E}">
          <x14:id>{F2D21947-8299-40F2-B4EC-301D66A5C514}</x14:id>
        </ext>
      </extLst>
    </cfRule>
  </conditionalFormatting>
  <conditionalFormatting sqref="I29:BL29">
    <cfRule type="expression" dxfId="44" priority="79">
      <formula>AND(TODAY()&gt;=I$5,TODAY()&lt;J$5)</formula>
    </cfRule>
  </conditionalFormatting>
  <conditionalFormatting sqref="I29:BL29">
    <cfRule type="expression" dxfId="43" priority="77">
      <formula>AND(task_start&lt;=I$5,ROUNDDOWN((task_end-task_start+1)*task_progress,0)+task_start-1&gt;=I$5)</formula>
    </cfRule>
    <cfRule type="expression" dxfId="42" priority="78" stopIfTrue="1">
      <formula>AND(task_end&gt;=I$5,task_start&lt;J$5)</formula>
    </cfRule>
  </conditionalFormatting>
  <conditionalFormatting sqref="D36">
    <cfRule type="dataBar" priority="64">
      <dataBar>
        <cfvo type="num" val="0"/>
        <cfvo type="num" val="1"/>
        <color theme="0" tint="-0.249977111117893"/>
      </dataBar>
      <extLst>
        <ext xmlns:x14="http://schemas.microsoft.com/office/spreadsheetml/2009/9/main" uri="{B025F937-C7B1-47D3-B67F-A62EFF666E3E}">
          <x14:id>{0DD4499A-6C6E-44BD-9395-A72B26BB1533}</x14:id>
        </ext>
      </extLst>
    </cfRule>
  </conditionalFormatting>
  <conditionalFormatting sqref="I36:BL36">
    <cfRule type="expression" dxfId="41" priority="67">
      <formula>AND(TODAY()&gt;=I$5,TODAY()&lt;J$5)</formula>
    </cfRule>
  </conditionalFormatting>
  <conditionalFormatting sqref="I36:BL36">
    <cfRule type="expression" dxfId="40" priority="65">
      <formula>AND(task_start&lt;=I$5,ROUNDDOWN((task_end-task_start+1)*task_progress,0)+task_start-1&gt;=I$5)</formula>
    </cfRule>
    <cfRule type="expression" dxfId="39" priority="66" stopIfTrue="1">
      <formula>AND(task_end&gt;=I$5,task_start&lt;J$5)</formula>
    </cfRule>
  </conditionalFormatting>
  <conditionalFormatting sqref="D22">
    <cfRule type="dataBar" priority="56">
      <dataBar>
        <cfvo type="num" val="0"/>
        <cfvo type="num" val="1"/>
        <color theme="0" tint="-0.249977111117893"/>
      </dataBar>
      <extLst>
        <ext xmlns:x14="http://schemas.microsoft.com/office/spreadsheetml/2009/9/main" uri="{B025F937-C7B1-47D3-B67F-A62EFF666E3E}">
          <x14:id>{BBE71B1F-953F-4484-968A-62C8A2B711A6}</x14:id>
        </ext>
      </extLst>
    </cfRule>
  </conditionalFormatting>
  <conditionalFormatting sqref="I22:BL22">
    <cfRule type="expression" dxfId="38" priority="59">
      <formula>AND(TODAY()&gt;=I$5,TODAY()&lt;J$5)</formula>
    </cfRule>
  </conditionalFormatting>
  <conditionalFormatting sqref="I22:BL22">
    <cfRule type="expression" dxfId="37" priority="57">
      <formula>AND(task_start&lt;=I$5,ROUNDDOWN((task_end-task_start+1)*task_progress,0)+task_start-1&gt;=I$5)</formula>
    </cfRule>
    <cfRule type="expression" dxfId="36" priority="58" stopIfTrue="1">
      <formula>AND(task_end&gt;=I$5,task_start&lt;J$5)</formula>
    </cfRule>
  </conditionalFormatting>
  <conditionalFormatting sqref="D49">
    <cfRule type="dataBar" priority="52">
      <dataBar>
        <cfvo type="num" val="0"/>
        <cfvo type="num" val="1"/>
        <color theme="0" tint="-0.249977111117893"/>
      </dataBar>
      <extLst>
        <ext xmlns:x14="http://schemas.microsoft.com/office/spreadsheetml/2009/9/main" uri="{B025F937-C7B1-47D3-B67F-A62EFF666E3E}">
          <x14:id>{AB6AD927-8701-4D26-84BE-08BE5AC82680}</x14:id>
        </ext>
      </extLst>
    </cfRule>
  </conditionalFormatting>
  <conditionalFormatting sqref="I49:BL49">
    <cfRule type="expression" dxfId="35" priority="55">
      <formula>AND(TODAY()&gt;=I$5,TODAY()&lt;J$5)</formula>
    </cfRule>
  </conditionalFormatting>
  <conditionalFormatting sqref="I49:BL49">
    <cfRule type="expression" dxfId="34" priority="53">
      <formula>AND(task_start&lt;=I$5,ROUNDDOWN((task_end-task_start+1)*task_progress,0)+task_start-1&gt;=I$5)</formula>
    </cfRule>
    <cfRule type="expression" dxfId="33" priority="54" stopIfTrue="1">
      <formula>AND(task_end&gt;=I$5,task_start&lt;J$5)</formula>
    </cfRule>
  </conditionalFormatting>
  <conditionalFormatting sqref="D47">
    <cfRule type="dataBar" priority="48">
      <dataBar>
        <cfvo type="num" val="0"/>
        <cfvo type="num" val="1"/>
        <color theme="0" tint="-0.249977111117893"/>
      </dataBar>
      <extLst>
        <ext xmlns:x14="http://schemas.microsoft.com/office/spreadsheetml/2009/9/main" uri="{B025F937-C7B1-47D3-B67F-A62EFF666E3E}">
          <x14:id>{24113A02-1DBE-4064-9FC4-A65D86479F5A}</x14:id>
        </ext>
      </extLst>
    </cfRule>
  </conditionalFormatting>
  <conditionalFormatting sqref="I47:BL47">
    <cfRule type="expression" dxfId="32" priority="51">
      <formula>AND(TODAY()&gt;=I$5,TODAY()&lt;J$5)</formula>
    </cfRule>
  </conditionalFormatting>
  <conditionalFormatting sqref="I47:BL47">
    <cfRule type="expression" dxfId="31" priority="49">
      <formula>AND(task_start&lt;=I$5,ROUNDDOWN((task_end-task_start+1)*task_progress,0)+task_start-1&gt;=I$5)</formula>
    </cfRule>
    <cfRule type="expression" dxfId="30" priority="50" stopIfTrue="1">
      <formula>AND(task_end&gt;=I$5,task_start&lt;J$5)</formula>
    </cfRule>
  </conditionalFormatting>
  <conditionalFormatting sqref="D48">
    <cfRule type="dataBar" priority="44">
      <dataBar>
        <cfvo type="num" val="0"/>
        <cfvo type="num" val="1"/>
        <color theme="0" tint="-0.249977111117893"/>
      </dataBar>
      <extLst>
        <ext xmlns:x14="http://schemas.microsoft.com/office/spreadsheetml/2009/9/main" uri="{B025F937-C7B1-47D3-B67F-A62EFF666E3E}">
          <x14:id>{1FE56A3A-A40B-46CB-8493-F121AFEF59C1}</x14:id>
        </ext>
      </extLst>
    </cfRule>
  </conditionalFormatting>
  <conditionalFormatting sqref="I48:BL48">
    <cfRule type="expression" dxfId="29" priority="47">
      <formula>AND(TODAY()&gt;=I$5,TODAY()&lt;J$5)</formula>
    </cfRule>
  </conditionalFormatting>
  <conditionalFormatting sqref="I48:BL48">
    <cfRule type="expression" dxfId="28" priority="45">
      <formula>AND(task_start&lt;=I$5,ROUNDDOWN((task_end-task_start+1)*task_progress,0)+task_start-1&gt;=I$5)</formula>
    </cfRule>
    <cfRule type="expression" dxfId="27" priority="46" stopIfTrue="1">
      <formula>AND(task_end&gt;=I$5,task_start&lt;J$5)</formula>
    </cfRule>
  </conditionalFormatting>
  <conditionalFormatting sqref="D50">
    <cfRule type="dataBar" priority="40">
      <dataBar>
        <cfvo type="num" val="0"/>
        <cfvo type="num" val="1"/>
        <color theme="0" tint="-0.249977111117893"/>
      </dataBar>
      <extLst>
        <ext xmlns:x14="http://schemas.microsoft.com/office/spreadsheetml/2009/9/main" uri="{B025F937-C7B1-47D3-B67F-A62EFF666E3E}">
          <x14:id>{10A6CA6A-D043-41E9-9CBD-6A680E0244A8}</x14:id>
        </ext>
      </extLst>
    </cfRule>
  </conditionalFormatting>
  <conditionalFormatting sqref="I50:BL50">
    <cfRule type="expression" dxfId="26" priority="43">
      <formula>AND(TODAY()&gt;=I$5,TODAY()&lt;J$5)</formula>
    </cfRule>
  </conditionalFormatting>
  <conditionalFormatting sqref="I50:BL50">
    <cfRule type="expression" dxfId="25" priority="41">
      <formula>AND(task_start&lt;=I$5,ROUNDDOWN((task_end-task_start+1)*task_progress,0)+task_start-1&gt;=I$5)</formula>
    </cfRule>
    <cfRule type="expression" dxfId="24" priority="42" stopIfTrue="1">
      <formula>AND(task_end&gt;=I$5,task_start&lt;J$5)</formula>
    </cfRule>
  </conditionalFormatting>
  <conditionalFormatting sqref="D51">
    <cfRule type="dataBar" priority="36">
      <dataBar>
        <cfvo type="num" val="0"/>
        <cfvo type="num" val="1"/>
        <color theme="0" tint="-0.249977111117893"/>
      </dataBar>
      <extLst>
        <ext xmlns:x14="http://schemas.microsoft.com/office/spreadsheetml/2009/9/main" uri="{B025F937-C7B1-47D3-B67F-A62EFF666E3E}">
          <x14:id>{8CB5E189-86CB-4E67-8EB6-FB3FC8ABF181}</x14:id>
        </ext>
      </extLst>
    </cfRule>
  </conditionalFormatting>
  <conditionalFormatting sqref="I51:BL51">
    <cfRule type="expression" dxfId="23" priority="39">
      <formula>AND(TODAY()&gt;=I$5,TODAY()&lt;J$5)</formula>
    </cfRule>
  </conditionalFormatting>
  <conditionalFormatting sqref="I51:BL51">
    <cfRule type="expression" dxfId="22" priority="37">
      <formula>AND(task_start&lt;=I$5,ROUNDDOWN((task_end-task_start+1)*task_progress,0)+task_start-1&gt;=I$5)</formula>
    </cfRule>
    <cfRule type="expression" dxfId="21" priority="38" stopIfTrue="1">
      <formula>AND(task_end&gt;=I$5,task_start&lt;J$5)</formula>
    </cfRule>
  </conditionalFormatting>
  <conditionalFormatting sqref="D35">
    <cfRule type="dataBar" priority="32">
      <dataBar>
        <cfvo type="num" val="0"/>
        <cfvo type="num" val="1"/>
        <color theme="0" tint="-0.249977111117893"/>
      </dataBar>
      <extLst>
        <ext xmlns:x14="http://schemas.microsoft.com/office/spreadsheetml/2009/9/main" uri="{B025F937-C7B1-47D3-B67F-A62EFF666E3E}">
          <x14:id>{7649434C-FFDA-47B7-B479-23E477DFB6E6}</x14:id>
        </ext>
      </extLst>
    </cfRule>
  </conditionalFormatting>
  <conditionalFormatting sqref="I35:BL35">
    <cfRule type="expression" dxfId="20" priority="35">
      <formula>AND(TODAY()&gt;=I$5,TODAY()&lt;J$5)</formula>
    </cfRule>
  </conditionalFormatting>
  <conditionalFormatting sqref="I35:BL35">
    <cfRule type="expression" dxfId="19" priority="33">
      <formula>AND(task_start&lt;=I$5,ROUNDDOWN((task_end-task_start+1)*task_progress,0)+task_start-1&gt;=I$5)</formula>
    </cfRule>
    <cfRule type="expression" dxfId="18" priority="34" stopIfTrue="1">
      <formula>AND(task_end&gt;=I$5,task_start&lt;J$5)</formula>
    </cfRule>
  </conditionalFormatting>
  <conditionalFormatting sqref="D55">
    <cfRule type="dataBar" priority="28">
      <dataBar>
        <cfvo type="num" val="0"/>
        <cfvo type="num" val="1"/>
        <color theme="0" tint="-0.249977111117893"/>
      </dataBar>
      <extLst>
        <ext xmlns:x14="http://schemas.microsoft.com/office/spreadsheetml/2009/9/main" uri="{B025F937-C7B1-47D3-B67F-A62EFF666E3E}">
          <x14:id>{F083EF58-7FA3-4ADC-A83C-B309605218D3}</x14:id>
        </ext>
      </extLst>
    </cfRule>
  </conditionalFormatting>
  <conditionalFormatting sqref="I55:BL55">
    <cfRule type="expression" dxfId="17" priority="31">
      <formula>AND(TODAY()&gt;=I$5,TODAY()&lt;J$5)</formula>
    </cfRule>
  </conditionalFormatting>
  <conditionalFormatting sqref="I55:BL55">
    <cfRule type="expression" dxfId="16" priority="29">
      <formula>AND(task_start&lt;=I$5,ROUNDDOWN((task_end-task_start+1)*task_progress,0)+task_start-1&gt;=I$5)</formula>
    </cfRule>
    <cfRule type="expression" dxfId="15" priority="30" stopIfTrue="1">
      <formula>AND(task_end&gt;=I$5,task_start&lt;J$5)</formula>
    </cfRule>
  </conditionalFormatting>
  <conditionalFormatting sqref="D52">
    <cfRule type="dataBar" priority="24">
      <dataBar>
        <cfvo type="num" val="0"/>
        <cfvo type="num" val="1"/>
        <color theme="0" tint="-0.249977111117893"/>
      </dataBar>
      <extLst>
        <ext xmlns:x14="http://schemas.microsoft.com/office/spreadsheetml/2009/9/main" uri="{B025F937-C7B1-47D3-B67F-A62EFF666E3E}">
          <x14:id>{CAB61D51-B9A4-4432-B966-CFC42510F8F6}</x14:id>
        </ext>
      </extLst>
    </cfRule>
  </conditionalFormatting>
  <conditionalFormatting sqref="I52:BL52">
    <cfRule type="expression" dxfId="14" priority="27">
      <formula>AND(TODAY()&gt;=I$5,TODAY()&lt;J$5)</formula>
    </cfRule>
  </conditionalFormatting>
  <conditionalFormatting sqref="I52:BL52">
    <cfRule type="expression" dxfId="13" priority="25">
      <formula>AND(task_start&lt;=I$5,ROUNDDOWN((task_end-task_start+1)*task_progress,0)+task_start-1&gt;=I$5)</formula>
    </cfRule>
    <cfRule type="expression" dxfId="12" priority="26" stopIfTrue="1">
      <formula>AND(task_end&gt;=I$5,task_start&lt;J$5)</formula>
    </cfRule>
  </conditionalFormatting>
  <conditionalFormatting sqref="D53">
    <cfRule type="dataBar" priority="20">
      <dataBar>
        <cfvo type="num" val="0"/>
        <cfvo type="num" val="1"/>
        <color theme="0" tint="-0.249977111117893"/>
      </dataBar>
      <extLst>
        <ext xmlns:x14="http://schemas.microsoft.com/office/spreadsheetml/2009/9/main" uri="{B025F937-C7B1-47D3-B67F-A62EFF666E3E}">
          <x14:id>{5BC19FE3-5612-45A0-AC9B-98885C2CBB77}</x14:id>
        </ext>
      </extLst>
    </cfRule>
  </conditionalFormatting>
  <conditionalFormatting sqref="I53:BL53">
    <cfRule type="expression" dxfId="11" priority="23">
      <formula>AND(TODAY()&gt;=I$5,TODAY()&lt;J$5)</formula>
    </cfRule>
  </conditionalFormatting>
  <conditionalFormatting sqref="I53:BL53">
    <cfRule type="expression" dxfId="10" priority="21">
      <formula>AND(task_start&lt;=I$5,ROUNDDOWN((task_end-task_start+1)*task_progress,0)+task_start-1&gt;=I$5)</formula>
    </cfRule>
    <cfRule type="expression" dxfId="9" priority="22" stopIfTrue="1">
      <formula>AND(task_end&gt;=I$5,task_start&lt;J$5)</formula>
    </cfRule>
  </conditionalFormatting>
  <conditionalFormatting sqref="D56">
    <cfRule type="dataBar" priority="16">
      <dataBar>
        <cfvo type="num" val="0"/>
        <cfvo type="num" val="1"/>
        <color theme="0" tint="-0.249977111117893"/>
      </dataBar>
      <extLst>
        <ext xmlns:x14="http://schemas.microsoft.com/office/spreadsheetml/2009/9/main" uri="{B025F937-C7B1-47D3-B67F-A62EFF666E3E}">
          <x14:id>{035C63EA-A9B5-4A07-9B62-9F4F83C063D1}</x14:id>
        </ext>
      </extLst>
    </cfRule>
  </conditionalFormatting>
  <conditionalFormatting sqref="I56:BL56">
    <cfRule type="expression" dxfId="8" priority="19">
      <formula>AND(TODAY()&gt;=I$5,TODAY()&lt;J$5)</formula>
    </cfRule>
  </conditionalFormatting>
  <conditionalFormatting sqref="I56:BL56">
    <cfRule type="expression" dxfId="7" priority="17">
      <formula>AND(task_start&lt;=I$5,ROUNDDOWN((task_end-task_start+1)*task_progress,0)+task_start-1&gt;=I$5)</formula>
    </cfRule>
    <cfRule type="expression" dxfId="6" priority="18" stopIfTrue="1">
      <formula>AND(task_end&gt;=I$5,task_start&lt;J$5)</formula>
    </cfRule>
  </conditionalFormatting>
  <conditionalFormatting sqref="D19">
    <cfRule type="dataBar" priority="8">
      <dataBar>
        <cfvo type="num" val="0"/>
        <cfvo type="num" val="1"/>
        <color theme="0" tint="-0.249977111117893"/>
      </dataBar>
      <extLst>
        <ext xmlns:x14="http://schemas.microsoft.com/office/spreadsheetml/2009/9/main" uri="{B025F937-C7B1-47D3-B67F-A62EFF666E3E}">
          <x14:id>{A0BC3692-3B2D-4B85-A1DC-054E03ECC8E3}</x14:id>
        </ext>
      </extLst>
    </cfRule>
  </conditionalFormatting>
  <conditionalFormatting sqref="I19:BL19">
    <cfRule type="expression" dxfId="5" priority="11">
      <formula>AND(TODAY()&gt;=I$5,TODAY()&lt;J$5)</formula>
    </cfRule>
  </conditionalFormatting>
  <conditionalFormatting sqref="I19:BL19">
    <cfRule type="expression" dxfId="4" priority="9">
      <formula>AND(task_start&lt;=I$5,ROUNDDOWN((task_end-task_start+1)*task_progress,0)+task_start-1&gt;=I$5)</formula>
    </cfRule>
    <cfRule type="expression" dxfId="3" priority="10" stopIfTrue="1">
      <formula>AND(task_end&gt;=I$5,task_start&lt;J$5)</formula>
    </cfRule>
  </conditionalFormatting>
  <conditionalFormatting sqref="D34">
    <cfRule type="dataBar" priority="7">
      <dataBar>
        <cfvo type="num" val="0"/>
        <cfvo type="num" val="1"/>
        <color theme="0" tint="-0.249977111117893"/>
      </dataBar>
      <extLst>
        <ext xmlns:x14="http://schemas.microsoft.com/office/spreadsheetml/2009/9/main" uri="{B025F937-C7B1-47D3-B67F-A62EFF666E3E}">
          <x14:id>{9CB3533F-9C4E-4000-BD74-A12298E78DEE}</x14:id>
        </ext>
      </extLst>
    </cfRule>
  </conditionalFormatting>
  <conditionalFormatting sqref="D23">
    <cfRule type="dataBar" priority="3">
      <dataBar>
        <cfvo type="num" val="0"/>
        <cfvo type="num" val="1"/>
        <color theme="0" tint="-0.249977111117893"/>
      </dataBar>
      <extLst>
        <ext xmlns:x14="http://schemas.microsoft.com/office/spreadsheetml/2009/9/main" uri="{B025F937-C7B1-47D3-B67F-A62EFF666E3E}">
          <x14:id>{4FD312F6-476C-48FF-A7F6-D7B044C7293C}</x14:id>
        </ext>
      </extLst>
    </cfRule>
  </conditionalFormatting>
  <conditionalFormatting sqref="I23:BL23">
    <cfRule type="expression" dxfId="2" priority="6">
      <formula>AND(TODAY()&gt;=I$5,TODAY()&lt;J$5)</formula>
    </cfRule>
  </conditionalFormatting>
  <conditionalFormatting sqref="I23:BL23">
    <cfRule type="expression" dxfId="1" priority="4">
      <formula>AND(task_start&lt;=I$5,ROUNDDOWN((task_end-task_start+1)*task_progress,0)+task_start-1&gt;=I$5)</formula>
    </cfRule>
    <cfRule type="expression" dxfId="0" priority="5" stopIfTrue="1">
      <formula>AND(task_end&gt;=I$5,task_start&lt;J$5)</formula>
    </cfRule>
  </conditionalFormatting>
  <conditionalFormatting sqref="D24">
    <cfRule type="dataBar" priority="2">
      <dataBar>
        <cfvo type="num" val="0"/>
        <cfvo type="num" val="1"/>
        <color theme="0" tint="-0.249977111117893"/>
      </dataBar>
      <extLst>
        <ext xmlns:x14="http://schemas.microsoft.com/office/spreadsheetml/2009/9/main" uri="{B025F937-C7B1-47D3-B67F-A62EFF666E3E}">
          <x14:id>{77DDE640-E5E6-4951-9630-53BEE2CBEA60}</x14:id>
        </ext>
      </extLst>
    </cfRule>
  </conditionalFormatting>
  <conditionalFormatting sqref="D21">
    <cfRule type="dataBar" priority="1">
      <dataBar>
        <cfvo type="num" val="0"/>
        <cfvo type="num" val="1"/>
        <color theme="0" tint="-0.249977111117893"/>
      </dataBar>
      <extLst>
        <ext xmlns:x14="http://schemas.microsoft.com/office/spreadsheetml/2009/9/main" uri="{B025F937-C7B1-47D3-B67F-A62EFF666E3E}">
          <x14:id>{4431F8C9-74CA-4900-9D3B-AE23AAAD2429}</x14:id>
        </ext>
      </extLst>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D44 D31 D7:D14 D17:D18 D20 D54 D25:D28</xm:sqref>
        </x14:conditionalFormatting>
        <x14:conditionalFormatting xmlns:xm="http://schemas.microsoft.com/office/excel/2006/main">
          <x14:cfRule type="dataBar" id="{DEAB3775-453E-44CD-AB87-381933DECCDE}">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0096AF1A-393A-435C-8015-41D0DD370232}">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2D9320E5-A90E-437D-95B7-E01E17503720}">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FA2124C7-6797-44E6-8FD0-5B4542DBAA0C}">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746A8A69-4303-484A-9428-BB46CDB16B19}">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5B84A7E2-E9E6-4BF2-B658-15D81FC470AE}">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D712486D-7533-424A-A845-4D223E96E211}">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B8D883F3-4418-4D7D-AF20-AD12CE96228A}">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11B7A088-D8C3-40EB-8C27-1589CB10CFF4}">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485CF41D-A6CA-4084-9D69-B8EDBA33F4BC}">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12113B73-062D-4323-9450-E08AD7CA3A54}">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FBF254AF-B480-422F-B5BE-2DAAD93F6F2A}">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6A64E59F-FA0B-43B1-B5DC-30AECD78C97F}">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11365A62-DD73-436E-8179-D3807FD833E1}">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F2D21947-8299-40F2-B4EC-301D66A5C514}">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0DD4499A-6C6E-44BD-9395-A72B26BB1533}">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BBE71B1F-953F-4484-968A-62C8A2B711A6}">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AB6AD927-8701-4D26-84BE-08BE5AC82680}">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24113A02-1DBE-4064-9FC4-A65D86479F5A}">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1FE56A3A-A40B-46CB-8493-F121AFEF59C1}">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10A6CA6A-D043-41E9-9CBD-6A680E0244A8}">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dataBar" id="{8CB5E189-86CB-4E67-8EB6-FB3FC8ABF181}">
            <x14:dataBar minLength="0" maxLength="100" gradient="0">
              <x14:cfvo type="num">
                <xm:f>0</xm:f>
              </x14:cfvo>
              <x14:cfvo type="num">
                <xm:f>1</xm:f>
              </x14:cfvo>
              <x14:negativeFillColor rgb="FFFF0000"/>
              <x14:axisColor rgb="FF000000"/>
            </x14:dataBar>
          </x14:cfRule>
          <xm:sqref>D51</xm:sqref>
        </x14:conditionalFormatting>
        <x14:conditionalFormatting xmlns:xm="http://schemas.microsoft.com/office/excel/2006/main">
          <x14:cfRule type="dataBar" id="{7649434C-FFDA-47B7-B479-23E477DFB6E6}">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F083EF58-7FA3-4ADC-A83C-B309605218D3}">
            <x14:dataBar minLength="0" maxLength="100" gradient="0">
              <x14:cfvo type="num">
                <xm:f>0</xm:f>
              </x14:cfvo>
              <x14:cfvo type="num">
                <xm:f>1</xm:f>
              </x14:cfvo>
              <x14:negativeFillColor rgb="FFFF0000"/>
              <x14:axisColor rgb="FF000000"/>
            </x14:dataBar>
          </x14:cfRule>
          <xm:sqref>D55</xm:sqref>
        </x14:conditionalFormatting>
        <x14:conditionalFormatting xmlns:xm="http://schemas.microsoft.com/office/excel/2006/main">
          <x14:cfRule type="dataBar" id="{CAB61D51-B9A4-4432-B966-CFC42510F8F6}">
            <x14:dataBar minLength="0" maxLength="100" gradient="0">
              <x14:cfvo type="num">
                <xm:f>0</xm:f>
              </x14:cfvo>
              <x14:cfvo type="num">
                <xm:f>1</xm:f>
              </x14:cfvo>
              <x14:negativeFillColor rgb="FFFF0000"/>
              <x14:axisColor rgb="FF000000"/>
            </x14:dataBar>
          </x14:cfRule>
          <xm:sqref>D52</xm:sqref>
        </x14:conditionalFormatting>
        <x14:conditionalFormatting xmlns:xm="http://schemas.microsoft.com/office/excel/2006/main">
          <x14:cfRule type="dataBar" id="{5BC19FE3-5612-45A0-AC9B-98885C2CBB77}">
            <x14:dataBar minLength="0" maxLength="100" gradient="0">
              <x14:cfvo type="num">
                <xm:f>0</xm:f>
              </x14:cfvo>
              <x14:cfvo type="num">
                <xm:f>1</xm:f>
              </x14:cfvo>
              <x14:negativeFillColor rgb="FFFF0000"/>
              <x14:axisColor rgb="FF000000"/>
            </x14:dataBar>
          </x14:cfRule>
          <xm:sqref>D53</xm:sqref>
        </x14:conditionalFormatting>
        <x14:conditionalFormatting xmlns:xm="http://schemas.microsoft.com/office/excel/2006/main">
          <x14:cfRule type="dataBar" id="{035C63EA-A9B5-4A07-9B62-9F4F83C063D1}">
            <x14:dataBar minLength="0" maxLength="100" gradient="0">
              <x14:cfvo type="num">
                <xm:f>0</xm:f>
              </x14:cfvo>
              <x14:cfvo type="num">
                <xm:f>1</xm:f>
              </x14:cfvo>
              <x14:negativeFillColor rgb="FFFF0000"/>
              <x14:axisColor rgb="FF000000"/>
            </x14:dataBar>
          </x14:cfRule>
          <xm:sqref>D56</xm:sqref>
        </x14:conditionalFormatting>
        <x14:conditionalFormatting xmlns:xm="http://schemas.microsoft.com/office/excel/2006/main">
          <x14:cfRule type="dataBar" id="{A0BC3692-3B2D-4B85-A1DC-054E03ECC8E3}">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9CB3533F-9C4E-4000-BD74-A12298E78DEE}">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4FD312F6-476C-48FF-A7F6-D7B044C7293C}">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77DDE640-E5E6-4951-9630-53BEE2CBEA60}">
            <x14:dataBar minLength="0" maxLength="100" gradient="0">
              <x14:cfvo type="num">
                <xm:f>0</xm:f>
              </x14:cfvo>
              <x14:cfvo type="num">
                <xm:f>1</xm:f>
              </x14:cfvo>
              <x14:negativeFillColor rgb="FFFF0000"/>
              <x14:axisColor rgb="FF000000"/>
            </x14:dataBar>
          </x14:cfRule>
          <xm:sqref>D24</xm:sqref>
        </x14:conditionalFormatting>
        <x14:conditionalFormatting xmlns:xm="http://schemas.microsoft.com/office/excel/2006/main">
          <x14:cfRule type="dataBar" id="{4431F8C9-74CA-4900-9D3B-AE23AAAD2429}">
            <x14:dataBar minLength="0" maxLength="100" gradient="0">
              <x14:cfvo type="num">
                <xm:f>0</xm:f>
              </x14:cfvo>
              <x14:cfvo type="num">
                <xm:f>1</xm:f>
              </x14:cfvo>
              <x14:negativeFillColor rgb="FFFF0000"/>
              <x14:axisColor rgb="FF000000"/>
            </x14:dataBar>
          </x14:cfRule>
          <xm:sqref>D21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38" customWidth="1"/>
    <col min="2" max="16384" width="9.140625" style="2"/>
  </cols>
  <sheetData>
    <row r="1" spans="1:2" ht="46.5" customHeight="1" x14ac:dyDescent="0.2"/>
    <row r="2" spans="1:2" s="40" customFormat="1" ht="15.75" x14ac:dyDescent="0.25">
      <c r="A2" s="39" t="s">
        <v>11</v>
      </c>
      <c r="B2" s="39"/>
    </row>
    <row r="3" spans="1:2" s="44" customFormat="1" ht="27" customHeight="1" x14ac:dyDescent="0.25">
      <c r="A3" s="45" t="s">
        <v>16</v>
      </c>
      <c r="B3" s="45"/>
    </row>
    <row r="4" spans="1:2" s="41" customFormat="1" ht="26.25" x14ac:dyDescent="0.4">
      <c r="A4" s="42" t="s">
        <v>10</v>
      </c>
    </row>
    <row r="5" spans="1:2" ht="74.099999999999994" customHeight="1" x14ac:dyDescent="0.2">
      <c r="A5" s="43" t="s">
        <v>19</v>
      </c>
    </row>
    <row r="6" spans="1:2" ht="26.25" customHeight="1" x14ac:dyDescent="0.2">
      <c r="A6" s="42" t="s">
        <v>22</v>
      </c>
    </row>
    <row r="7" spans="1:2" s="38" customFormat="1" ht="204.95" customHeight="1" x14ac:dyDescent="0.25">
      <c r="A7" s="47" t="s">
        <v>21</v>
      </c>
    </row>
    <row r="8" spans="1:2" s="41" customFormat="1" ht="26.25" x14ac:dyDescent="0.4">
      <c r="A8" s="42" t="s">
        <v>12</v>
      </c>
    </row>
    <row r="9" spans="1:2" ht="60" x14ac:dyDescent="0.2">
      <c r="A9" s="43" t="s">
        <v>20</v>
      </c>
    </row>
    <row r="10" spans="1:2" s="38" customFormat="1" ht="27.95" customHeight="1" x14ac:dyDescent="0.25">
      <c r="A10" s="46" t="s">
        <v>18</v>
      </c>
    </row>
    <row r="11" spans="1:2" s="41" customFormat="1" ht="26.25" x14ac:dyDescent="0.4">
      <c r="A11" s="42" t="s">
        <v>9</v>
      </c>
    </row>
    <row r="12" spans="1:2" ht="30" x14ac:dyDescent="0.2">
      <c r="A12" s="43" t="s">
        <v>17</v>
      </c>
    </row>
    <row r="13" spans="1:2" s="38" customFormat="1" ht="27.95" customHeight="1" x14ac:dyDescent="0.25">
      <c r="A13" s="46" t="s">
        <v>3</v>
      </c>
    </row>
    <row r="14" spans="1:2" s="41" customFormat="1" ht="26.25" x14ac:dyDescent="0.4">
      <c r="A14" s="42" t="s">
        <v>13</v>
      </c>
    </row>
    <row r="15" spans="1:2" ht="75" customHeight="1" x14ac:dyDescent="0.2">
      <c r="A15" s="43" t="s">
        <v>14</v>
      </c>
    </row>
    <row r="16" spans="1:2" ht="75" x14ac:dyDescent="0.2">
      <c r="A16" s="43" t="s">
        <v>15</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2020-11-25T07:43:09Z</dcterms:modified>
</cp:coreProperties>
</file>