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E1D807EB-7C53-4C1B-8D77-509AB7C05403}" xr6:coauthVersionLast="45" xr6:coauthVersionMax="45" xr10:uidLastSave="{00000000-0000-0000-0000-000000000000}"/>
  <bookViews>
    <workbookView xWindow="2850" yWindow="2880" windowWidth="21600" windowHeight="1135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1" l="1"/>
  <c r="F19" i="11" s="1"/>
  <c r="H19" i="11" s="1"/>
  <c r="H57" i="11" l="1"/>
  <c r="H56" i="11"/>
  <c r="H33" i="11" l="1"/>
  <c r="H52" i="11" l="1"/>
  <c r="H51" i="11"/>
  <c r="E22" i="11" l="1"/>
  <c r="F22" i="11" s="1"/>
  <c r="H22" i="11" s="1"/>
  <c r="H36" i="11"/>
  <c r="H35" i="11"/>
  <c r="H27" i="11"/>
  <c r="H28" i="11"/>
  <c r="H40" i="11" l="1"/>
  <c r="H31" i="11" l="1"/>
  <c r="H47" i="11" l="1"/>
  <c r="H46" i="11"/>
  <c r="H45" i="11" l="1"/>
  <c r="H44" i="11"/>
  <c r="H43" i="11"/>
  <c r="H41" i="11"/>
  <c r="H39" i="11"/>
  <c r="H37" i="11"/>
  <c r="H34" i="11"/>
  <c r="H42" i="11" l="1"/>
  <c r="H38" i="11"/>
  <c r="H30" i="11"/>
  <c r="H7" i="11" l="1"/>
  <c r="E3" i="11" l="1"/>
  <c r="E9" i="11" l="1"/>
  <c r="E20" i="11" s="1"/>
  <c r="F20" i="11" s="1"/>
  <c r="E23" i="11" s="1"/>
  <c r="I5" i="11"/>
  <c r="H29" i="11"/>
  <c r="H26" i="11"/>
  <c r="H24" i="11"/>
  <c r="H18" i="11"/>
  <c r="H12" i="11"/>
  <c r="H8" i="11"/>
  <c r="F23" i="11" l="1"/>
  <c r="H23" i="11" s="1"/>
  <c r="H20" i="11"/>
  <c r="F9" i="11"/>
  <c r="E10" i="11" s="1"/>
  <c r="E21" i="11" s="1"/>
  <c r="I6" i="11"/>
  <c r="F21" i="11" l="1"/>
  <c r="H21"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<sst xmlns="http://schemas.openxmlformats.org/spreadsheetml/2006/main" count="127" uniqueCount="96">
  <si>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</si>
  <si>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</si>
  <si>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</si>
  <si>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</si>
  <si>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</si>
  <si>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</si>
  <si>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</si>
  <si>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</si>
  <si>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</si>
  <si>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</si>
  <si>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</si>
  <si>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</si>
  <si>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</si>
  <si>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</si>
  <si>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</si>
  <si>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</si>
  <si>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</si>
  <si>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</si>
  <si>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</si>
  <si>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</si>
  <si>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</si>
  <si>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</si>
  <si>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</si>
  <si>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</si>
  <si>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</si>
  <si>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</si>
  <si>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</si>
  <si>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</si>
  <si>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</si>
  <si>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</si>
  <si>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</si>
  <si>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</si>
  <si>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</si>
  <si>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</si>
  <si>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</si>
  <si>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</si>
  <si>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</si>
  <si>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</si>
  <si>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</si>
  <si>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</si>
  <si>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</si>
  <si>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</si>
  <si>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</si>
  <si>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</si>
  <si>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</si>
  <si>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</si>
  <si>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</si>
  <si>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</si>
  <si>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</si>
  <si>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</si>
  <si>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</si>
  <si>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</si>
  <si>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</si>
  <si>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</si>
  <si>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</si>
  <si>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</si>
  <si>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</si>
  <si>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</si>
  <si>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</si>
  <si>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</si>
  <si>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</si>
  <si>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</si>
  <si>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</si>
  <si>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</si>
  <si>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</si>
  <si>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</si>
  <si>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</si>
  <si>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</si>
  <si>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</si>
  <si>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</si>
  <si>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</si>
  <si>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</si>
  <si>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</si>
  <si>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</si>
  <si>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</si>
  <si>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</si>
  <si>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</si>
  <si>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</si>
  <si>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Đặt lịch</t>
  </si>
  <si>
    <t>Sắp xếp lịch làm</t>
  </si>
  <si>
    <t xml:space="preserve">Hiển thị ca làm việc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</si>
  <si>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</si>
  <si>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</si>
  <si>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</si>
  <si>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</si>
  <si>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</si>
  <si>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</si>
  <si>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</si>
  <si>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</si>
  <si>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</si>
  <si>
    <t>Lập phiếu đặt hàng</t>
  </si>
  <si>
    <t>Thêm mới hàng trong kho</t>
  </si>
  <si>
    <t>Xem lịch sử mua hàng</t>
  </si>
  <si>
    <t>In phiếu thanh toán nợ</t>
  </si>
  <si>
    <t>Xem danh sách nhân viên</t>
  </si>
  <si>
    <t>Cập nhật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</si>
</sst>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zoomScaleNormal="100" zoomScalePageLayoutView="70" workbookViewId="0">
      <pane ySplit="6" topLeftCell="A45" activePane="bottomLeft" state="frozen"/>
      <selection pane="bottomLeft" activeCell="B47" sqref="B47"/>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60</v>
      </c>
      <c r="C1" s="1"/>
      <c r="D1" s="2"/>
      <c r="E1" s="4"/>
      <c r="F1" s="37"/>
      <c r="H1" s="2"/>
      <c r="I1" s="13"/>
    </row>
    <row r="2" spans="1:64" ht="30" customHeight="1" x14ac:dyDescent="0.3">
      <c r="A2" s="48" t="s">
        <v>23</v>
      </c>
      <c r="B2" s="53" t="s">
        <v>59</v>
      </c>
      <c r="I2" s="50"/>
    </row>
    <row r="3" spans="1:64" ht="30" customHeight="1" x14ac:dyDescent="0.25">
      <c r="A3" s="48" t="s">
        <v>29</v>
      </c>
      <c r="B3" s="54"/>
      <c r="C3" s="91" t="s">
        <v>0</v>
      </c>
      <c r="D3" s="92"/>
      <c r="E3" s="97">
        <f ca="1">TODAY()</f>
        <v>44147</v>
      </c>
      <c r="F3" s="97"/>
    </row>
    <row r="4" spans="1:64" ht="30" customHeight="1" x14ac:dyDescent="0.25">
      <c r="A4" s="49" t="s">
        <v>30</v>
      </c>
      <c r="B4" s="90" t="s">
        <v>37</v>
      </c>
      <c r="C4" s="91" t="s">
        <v>7</v>
      </c>
      <c r="D4" s="92"/>
      <c r="E4" s="6">
        <v>1</v>
      </c>
      <c r="I4" s="94">
        <f ca="1">I5</f>
        <v>44144</v>
      </c>
      <c r="J4" s="95"/>
      <c r="K4" s="95"/>
      <c r="L4" s="95"/>
      <c r="M4" s="95"/>
      <c r="N4" s="95"/>
      <c r="O4" s="96"/>
      <c r="P4" s="94">
        <f ca="1">P5</f>
        <v>44151</v>
      </c>
      <c r="Q4" s="95"/>
      <c r="R4" s="95"/>
      <c r="S4" s="95"/>
      <c r="T4" s="95"/>
      <c r="U4" s="95"/>
      <c r="V4" s="96"/>
      <c r="W4" s="94">
        <f ca="1">W5</f>
        <v>44158</v>
      </c>
      <c r="X4" s="95"/>
      <c r="Y4" s="95"/>
      <c r="Z4" s="95"/>
      <c r="AA4" s="95"/>
      <c r="AB4" s="95"/>
      <c r="AC4" s="96"/>
      <c r="AD4" s="94">
        <f ca="1">AD5</f>
        <v>44165</v>
      </c>
      <c r="AE4" s="95"/>
      <c r="AF4" s="95"/>
      <c r="AG4" s="95"/>
      <c r="AH4" s="95"/>
      <c r="AI4" s="95"/>
      <c r="AJ4" s="96"/>
      <c r="AK4" s="94">
        <f ca="1">AK5</f>
        <v>44172</v>
      </c>
      <c r="AL4" s="95"/>
      <c r="AM4" s="95"/>
      <c r="AN4" s="95"/>
      <c r="AO4" s="95"/>
      <c r="AP4" s="95"/>
      <c r="AQ4" s="96"/>
      <c r="AR4" s="94">
        <f ca="1">AR5</f>
        <v>44179</v>
      </c>
      <c r="AS4" s="95"/>
      <c r="AT4" s="95"/>
      <c r="AU4" s="95"/>
      <c r="AV4" s="95"/>
      <c r="AW4" s="95"/>
      <c r="AX4" s="96"/>
      <c r="AY4" s="94">
        <f ca="1">AY5</f>
        <v>44186</v>
      </c>
      <c r="AZ4" s="95"/>
      <c r="BA4" s="95"/>
      <c r="BB4" s="95"/>
      <c r="BC4" s="95"/>
      <c r="BD4" s="95"/>
      <c r="BE4" s="96"/>
      <c r="BF4" s="94">
        <f ca="1">BF5</f>
        <v>44193</v>
      </c>
      <c r="BG4" s="95"/>
      <c r="BH4" s="95"/>
      <c r="BI4" s="95"/>
      <c r="BJ4" s="95"/>
      <c r="BK4" s="95"/>
      <c r="BL4" s="96"/>
    </row>
    <row r="5" spans="1:64" ht="15" customHeight="1" x14ac:dyDescent="0.25">
      <c r="A5" s="49" t="s">
        <v>31</v>
      </c>
      <c r="B5" s="93"/>
      <c r="C5" s="93"/>
      <c r="D5" s="93"/>
      <c r="E5" s="93"/>
      <c r="F5" s="93"/>
      <c r="G5" s="93"/>
      <c r="I5" s="10">
        <f ca="1">Project_Start-WEEKDAY(Project_Start,1)+2+7*(Display_Week-1)</f>
        <v>44144</v>
      </c>
      <c r="J5" s="9">
        <f ca="1">I5+1</f>
        <v>44145</v>
      </c>
      <c r="K5" s="9">
        <f t="shared" ref="K5:AX5" ca="1" si="0">J5+1</f>
        <v>44146</v>
      </c>
      <c r="L5" s="9">
        <f t="shared" ca="1" si="0"/>
        <v>44147</v>
      </c>
      <c r="M5" s="9">
        <f t="shared" ca="1" si="0"/>
        <v>44148</v>
      </c>
      <c r="N5" s="9">
        <f t="shared" ca="1" si="0"/>
        <v>44149</v>
      </c>
      <c r="O5" s="11">
        <f t="shared" ca="1" si="0"/>
        <v>44150</v>
      </c>
      <c r="P5" s="10">
        <f ca="1">O5+1</f>
        <v>44151</v>
      </c>
      <c r="Q5" s="9">
        <f ca="1">P5+1</f>
        <v>44152</v>
      </c>
      <c r="R5" s="9">
        <f t="shared" ca="1" si="0"/>
        <v>44153</v>
      </c>
      <c r="S5" s="9">
        <f t="shared" ca="1" si="0"/>
        <v>44154</v>
      </c>
      <c r="T5" s="9">
        <f t="shared" ca="1" si="0"/>
        <v>44155</v>
      </c>
      <c r="U5" s="9">
        <f t="shared" ca="1" si="0"/>
        <v>44156</v>
      </c>
      <c r="V5" s="11">
        <f t="shared" ca="1" si="0"/>
        <v>44157</v>
      </c>
      <c r="W5" s="10">
        <f ca="1">V5+1</f>
        <v>44158</v>
      </c>
      <c r="X5" s="9">
        <f ca="1">W5+1</f>
        <v>44159</v>
      </c>
      <c r="Y5" s="9">
        <f t="shared" ca="1" si="0"/>
        <v>44160</v>
      </c>
      <c r="Z5" s="9">
        <f t="shared" ca="1" si="0"/>
        <v>44161</v>
      </c>
      <c r="AA5" s="9">
        <f t="shared" ca="1" si="0"/>
        <v>44162</v>
      </c>
      <c r="AB5" s="9">
        <f t="shared" ca="1" si="0"/>
        <v>44163</v>
      </c>
      <c r="AC5" s="11">
        <f t="shared" ca="1" si="0"/>
        <v>44164</v>
      </c>
      <c r="AD5" s="10">
        <f ca="1">AC5+1</f>
        <v>44165</v>
      </c>
      <c r="AE5" s="9">
        <f ca="1">AD5+1</f>
        <v>44166</v>
      </c>
      <c r="AF5" s="9">
        <f t="shared" ca="1" si="0"/>
        <v>44167</v>
      </c>
      <c r="AG5" s="9">
        <f t="shared" ca="1" si="0"/>
        <v>44168</v>
      </c>
      <c r="AH5" s="9">
        <f t="shared" ca="1" si="0"/>
        <v>44169</v>
      </c>
      <c r="AI5" s="9">
        <f t="shared" ca="1" si="0"/>
        <v>44170</v>
      </c>
      <c r="AJ5" s="11">
        <f t="shared" ca="1" si="0"/>
        <v>44171</v>
      </c>
      <c r="AK5" s="10">
        <f ca="1">AJ5+1</f>
        <v>44172</v>
      </c>
      <c r="AL5" s="9">
        <f ca="1">AK5+1</f>
        <v>44173</v>
      </c>
      <c r="AM5" s="9">
        <f t="shared" ca="1" si="0"/>
        <v>44174</v>
      </c>
      <c r="AN5" s="9">
        <f t="shared" ca="1" si="0"/>
        <v>44175</v>
      </c>
      <c r="AO5" s="9">
        <f t="shared" ca="1" si="0"/>
        <v>44176</v>
      </c>
      <c r="AP5" s="9">
        <f t="shared" ca="1" si="0"/>
        <v>44177</v>
      </c>
      <c r="AQ5" s="11">
        <f t="shared" ca="1" si="0"/>
        <v>44178</v>
      </c>
      <c r="AR5" s="10">
        <f ca="1">AQ5+1</f>
        <v>44179</v>
      </c>
      <c r="AS5" s="9">
        <f ca="1">AR5+1</f>
        <v>44180</v>
      </c>
      <c r="AT5" s="9">
        <f t="shared" ca="1" si="0"/>
        <v>44181</v>
      </c>
      <c r="AU5" s="9">
        <f t="shared" ca="1" si="0"/>
        <v>44182</v>
      </c>
      <c r="AV5" s="9">
        <f t="shared" ca="1" si="0"/>
        <v>44183</v>
      </c>
      <c r="AW5" s="9">
        <f t="shared" ca="1" si="0"/>
        <v>44184</v>
      </c>
      <c r="AX5" s="11">
        <f t="shared" ca="1" si="0"/>
        <v>44185</v>
      </c>
      <c r="AY5" s="10">
        <f ca="1">AX5+1</f>
        <v>44186</v>
      </c>
      <c r="AZ5" s="9">
        <f ca="1">AY5+1</f>
        <v>44187</v>
      </c>
      <c r="BA5" s="9">
        <f t="shared" ref="BA5:BE5" ca="1" si="1">AZ5+1</f>
        <v>44188</v>
      </c>
      <c r="BB5" s="9">
        <f t="shared" ca="1" si="1"/>
        <v>44189</v>
      </c>
      <c r="BC5" s="9">
        <f t="shared" ca="1" si="1"/>
        <v>44190</v>
      </c>
      <c r="BD5" s="9">
        <f t="shared" ca="1" si="1"/>
        <v>44191</v>
      </c>
      <c r="BE5" s="11">
        <f t="shared" ca="1" si="1"/>
        <v>44192</v>
      </c>
      <c r="BF5" s="10">
        <f ca="1">BE5+1</f>
        <v>44193</v>
      </c>
      <c r="BG5" s="9">
        <f ca="1">BF5+1</f>
        <v>44194</v>
      </c>
      <c r="BH5" s="9">
        <f t="shared" ref="BH5:BL5" ca="1" si="2">BG5+1</f>
        <v>44195</v>
      </c>
      <c r="BI5" s="9">
        <f t="shared" ca="1" si="2"/>
        <v>44196</v>
      </c>
      <c r="BJ5" s="9">
        <f t="shared" ca="1" si="2"/>
        <v>44197</v>
      </c>
      <c r="BK5" s="9">
        <f t="shared" ca="1" si="2"/>
        <v>44198</v>
      </c>
      <c r="BL5" s="11">
        <f t="shared" ca="1" si="2"/>
        <v>44199</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7"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38</v>
      </c>
      <c r="C9" s="60" t="s">
        <v>56</v>
      </c>
      <c r="D9" s="19">
        <v>0.5</v>
      </c>
      <c r="E9" s="55">
        <f ca="1">Project_Start</f>
        <v>44147</v>
      </c>
      <c r="F9" s="55">
        <f ca="1">E9+3</f>
        <v>44150</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39</v>
      </c>
      <c r="C10" s="60" t="s">
        <v>54</v>
      </c>
      <c r="D10" s="19">
        <v>0</v>
      </c>
      <c r="E10" s="55">
        <f ca="1">F9</f>
        <v>44150</v>
      </c>
      <c r="F10" s="55">
        <f ca="1">E10+2</f>
        <v>44152</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40</v>
      </c>
      <c r="C11" s="60" t="s">
        <v>56</v>
      </c>
      <c r="D11" s="19">
        <v>0.5</v>
      </c>
      <c r="E11" s="55">
        <f ca="1">F10</f>
        <v>44152</v>
      </c>
      <c r="F11" s="55">
        <f ca="1">E11+4</f>
        <v>44156</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41</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65</v>
      </c>
      <c r="C13" s="62" t="s">
        <v>54</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42</v>
      </c>
      <c r="C14" s="62" t="s">
        <v>56</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74</v>
      </c>
      <c r="C15" s="62" t="s">
        <v>57</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75</v>
      </c>
      <c r="C16" s="62" t="s">
        <v>57</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43</v>
      </c>
      <c r="C17" s="62" t="s">
        <v>57</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63</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90</v>
      </c>
      <c r="C19" s="64" t="s">
        <v>58</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64</v>
      </c>
      <c r="C20" s="64" t="s">
        <v>58</v>
      </c>
      <c r="D20" s="29">
        <v>0.12</v>
      </c>
      <c r="E20" s="57">
        <f ca="1">E9+15</f>
        <v>44162</v>
      </c>
      <c r="F20" s="57">
        <f ca="1">E20+5</f>
        <v>44167</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91</v>
      </c>
      <c r="C21" s="64" t="s">
        <v>58</v>
      </c>
      <c r="D21" s="29">
        <v>0.12</v>
      </c>
      <c r="E21" s="57">
        <f ca="1">E10+15</f>
        <v>44165</v>
      </c>
      <c r="F21" s="57">
        <f ca="1">E21+5</f>
        <v>44170</v>
      </c>
      <c r="G21" s="14"/>
      <c r="H21" s="14">
        <f t="shared" ca="1" si="6"/>
        <v>6</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44</v>
      </c>
      <c r="C22" s="64" t="s">
        <v>57</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82</v>
      </c>
      <c r="C23" s="64" t="s">
        <v>57</v>
      </c>
      <c r="D23" s="29">
        <v>0.25</v>
      </c>
      <c r="E23" s="57">
        <f ca="1">F20+1</f>
        <v>44168</v>
      </c>
      <c r="F23" s="57">
        <f ca="1">E23+4</f>
        <v>44172</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45</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c r="B25" s="75" t="s">
        <v>46</v>
      </c>
      <c r="C25" s="66" t="s">
        <v>55</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t="s">
        <v>24</v>
      </c>
      <c r="B26" s="75" t="s">
        <v>72</v>
      </c>
      <c r="C26" s="66" t="s">
        <v>58</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76</v>
      </c>
      <c r="C27" s="66" t="s">
        <v>57</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73</v>
      </c>
      <c r="C28" s="66" t="s">
        <v>57</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47</v>
      </c>
      <c r="C29" s="66" t="s">
        <v>57</v>
      </c>
      <c r="D29" s="34">
        <v>0.25</v>
      </c>
      <c r="E29" s="58">
        <v>44126</v>
      </c>
      <c r="F29" s="58">
        <v>44128</v>
      </c>
      <c r="G29" s="14"/>
      <c r="H29" s="14">
        <f t="shared" si="6"/>
        <v>3</v>
      </c>
      <c r="I29" s="35"/>
      <c r="J29" s="35"/>
      <c r="K29" s="35"/>
      <c r="L29" s="35"/>
      <c r="M29" s="35"/>
      <c r="N29" s="35"/>
      <c r="O29" s="35"/>
      <c r="P29" s="35"/>
      <c r="Q29" s="35"/>
      <c r="R29" s="35"/>
      <c r="S29" s="35"/>
      <c r="T29" s="35"/>
      <c r="U29" s="35"/>
      <c r="V29" s="35" t="s">
        <v>59</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48</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c r="B31" s="75" t="s">
        <v>68</v>
      </c>
      <c r="C31" s="66" t="s">
        <v>57</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t="s">
        <v>24</v>
      </c>
      <c r="B32" s="75" t="s">
        <v>94</v>
      </c>
      <c r="C32" s="66"/>
      <c r="D32" s="34">
        <v>0.5</v>
      </c>
      <c r="E32" s="58">
        <v>44138</v>
      </c>
      <c r="F32" s="58">
        <v>44141</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69</v>
      </c>
      <c r="C33" s="66" t="s">
        <v>56</v>
      </c>
      <c r="D33" s="34">
        <v>0.5</v>
      </c>
      <c r="E33" s="58">
        <v>44138</v>
      </c>
      <c r="F33" s="58">
        <v>44141</v>
      </c>
      <c r="G33" s="14"/>
      <c r="H33" s="14">
        <f t="shared" si="6"/>
        <v>4</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52</v>
      </c>
      <c r="C34" s="66" t="s">
        <v>57</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78</v>
      </c>
      <c r="C35" s="66" t="s">
        <v>57</v>
      </c>
      <c r="D35" s="34">
        <v>0.25</v>
      </c>
      <c r="E35" s="58">
        <v>44131</v>
      </c>
      <c r="F35" s="58">
        <v>44133</v>
      </c>
      <c r="G35" s="14"/>
      <c r="H35" s="14">
        <f>IF(OR(ISBLANK(task_start),ISBLANK(task_end)),"",task_end-task_start+1)</f>
        <v>3</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79</v>
      </c>
      <c r="C36" s="66" t="s">
        <v>55</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c r="B37" s="75" t="s">
        <v>80</v>
      </c>
      <c r="C37" s="66" t="s">
        <v>55</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8" t="s">
        <v>26</v>
      </c>
      <c r="B38" s="80" t="s">
        <v>49</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
      <c r="A39" s="49" t="s">
        <v>25</v>
      </c>
      <c r="B39" s="75" t="s">
        <v>71</v>
      </c>
      <c r="C39" s="66" t="s">
        <v>56</v>
      </c>
      <c r="D39" s="34">
        <v>0.25</v>
      </c>
      <c r="E39" s="58">
        <v>44138</v>
      </c>
      <c r="F39" s="58">
        <v>44141</v>
      </c>
      <c r="G39" s="14"/>
      <c r="H39" s="14">
        <f t="shared" si="6"/>
        <v>4</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50</v>
      </c>
      <c r="C40" s="66" t="s">
        <v>58</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53</v>
      </c>
      <c r="C41" s="66" t="s">
        <v>58</v>
      </c>
      <c r="D41" s="34">
        <v>0.55000000000000004</v>
      </c>
      <c r="E41" s="58">
        <v>44142</v>
      </c>
      <c r="F41" s="58">
        <v>44146</v>
      </c>
      <c r="G41" s="14"/>
      <c r="H41" s="14">
        <f t="shared" si="6"/>
        <v>5</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85" t="s">
        <v>51</v>
      </c>
      <c r="C42" s="86"/>
      <c r="D42" s="87"/>
      <c r="E42" s="88"/>
      <c r="F42" s="89"/>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93</v>
      </c>
      <c r="C43" s="66" t="s">
        <v>55</v>
      </c>
      <c r="D43" s="34">
        <v>1</v>
      </c>
      <c r="E43" s="58">
        <v>44148</v>
      </c>
      <c r="F43" s="58">
        <v>44150</v>
      </c>
      <c r="G43" s="14"/>
      <c r="H43" s="14">
        <f t="shared" si="6"/>
        <v>3</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61</v>
      </c>
      <c r="C44" s="66" t="s">
        <v>54</v>
      </c>
      <c r="D44" s="34">
        <v>0.45</v>
      </c>
      <c r="E44" s="58">
        <v>44148</v>
      </c>
      <c r="F44" s="58">
        <v>44151</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77</v>
      </c>
      <c r="C45" s="66" t="s">
        <v>55</v>
      </c>
      <c r="D45" s="34">
        <v>0.1</v>
      </c>
      <c r="E45" s="58">
        <v>44152</v>
      </c>
      <c r="F45" s="58">
        <v>44155</v>
      </c>
      <c r="G45" s="14"/>
      <c r="H45" s="14">
        <f t="shared" si="6"/>
        <v>4</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67" t="s">
        <v>62</v>
      </c>
      <c r="C46" s="68"/>
      <c r="D46" s="69"/>
      <c r="E46" s="70"/>
      <c r="F46" s="71"/>
      <c r="G46" s="14"/>
      <c r="H46" s="14" t="str">
        <f t="shared" si="6"/>
        <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95</v>
      </c>
      <c r="C47" s="66" t="s">
        <v>54</v>
      </c>
      <c r="D47" s="34">
        <v>0.35</v>
      </c>
      <c r="E47" s="58">
        <v>44156</v>
      </c>
      <c r="F47" s="58">
        <v>44159</v>
      </c>
      <c r="G47" s="14"/>
      <c r="H47" s="14">
        <f t="shared" si="6"/>
        <v>4</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67</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92</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70</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67" t="s">
        <v>83</v>
      </c>
      <c r="C51" s="68"/>
      <c r="D51" s="69"/>
      <c r="E51" s="70"/>
      <c r="F51" s="71"/>
      <c r="G51" s="14"/>
      <c r="H51" s="14" t="str">
        <f t="shared" ref="H51:H52" si="7">IF(OR(ISBLANK(task_start),ISBLANK(task_end)),"",task_end-task_start+1)</f>
        <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84</v>
      </c>
      <c r="C52" s="66" t="s">
        <v>54</v>
      </c>
      <c r="D52" s="34">
        <v>0.35</v>
      </c>
      <c r="E52" s="58">
        <v>44156</v>
      </c>
      <c r="F52" s="58">
        <v>44159</v>
      </c>
      <c r="G52" s="14"/>
      <c r="H52" s="14">
        <f t="shared" si="7"/>
        <v>4</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85</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86</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87</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67" t="s">
        <v>81</v>
      </c>
      <c r="C56" s="68"/>
      <c r="D56" s="69"/>
      <c r="E56" s="70"/>
      <c r="F56" s="71"/>
      <c r="G56" s="14"/>
      <c r="H56" s="14" t="str">
        <f t="shared" ref="H56:H57" si="8">IF(OR(ISBLANK(task_start),ISBLANK(task_end)),"",task_end-task_start+1)</f>
        <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88</v>
      </c>
      <c r="C57" s="66" t="s">
        <v>54</v>
      </c>
      <c r="D57" s="34">
        <v>0.35</v>
      </c>
      <c r="E57" s="58">
        <v>44156</v>
      </c>
      <c r="F57" s="58">
        <v>44159</v>
      </c>
      <c r="G57" s="14"/>
      <c r="H57" s="14">
        <f t="shared" si="8"/>
        <v>4</v>
      </c>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89</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thickBot="1" x14ac:dyDescent="0.3">
      <c r="B59" s="75" t="s">
        <v>66</v>
      </c>
      <c r="C59" s="66"/>
      <c r="D59" s="34"/>
      <c r="E59" s="58"/>
      <c r="F59" s="58"/>
      <c r="G59" s="14"/>
      <c r="H59" s="14"/>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row>
    <row r="60" spans="2:64" ht="30" customHeight="1" x14ac:dyDescent="0.25">
      <c r="E60"/>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48 D29 D7:D14 D17:D18 D23:D26 D20:D21">
    <cfRule type="dataBar" priority="1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8:BL48 I29:BL29 I5:BL14 I17:BL18 I23:BL26 I20:BL21 I32:BL32">
    <cfRule type="expression" dxfId="104" priority="202">
      <formula>AND(TODAY()&gt;=I$5,TODAY()&lt;J$5)</formula>
    </cfRule>
  </conditionalFormatting>
  <conditionalFormatting sqref="I48:BL48 I29:BL29 I7:BL14 I17:BL18 I23:BL26 I20:BL21 I32:BL32">
    <cfRule type="expression" dxfId="103" priority="196">
      <formula>AND(task_start&lt;=I$5,ROUNDDOWN((task_end-task_start+1)*task_progress,0)+task_start-1&gt;=I$5)</formula>
    </cfRule>
    <cfRule type="expression" dxfId="102" priority="197" stopIfTrue="1">
      <formula>AND(task_end&gt;=I$5,task_start&lt;J$5)</formula>
    </cfRule>
  </conditionalFormatting>
  <conditionalFormatting sqref="D30">
    <cfRule type="dataBar" priority="166">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1" priority="169">
      <formula>AND(TODAY()&gt;=I$5,TODAY()&lt;J$5)</formula>
    </cfRule>
  </conditionalFormatting>
  <conditionalFormatting sqref="I30:BL30">
    <cfRule type="expression" dxfId="100" priority="167">
      <formula>AND(task_start&lt;=I$5,ROUNDDOWN((task_end-task_start+1)*task_progress,0)+task_start-1&gt;=I$5)</formula>
    </cfRule>
    <cfRule type="expression" dxfId="99" priority="168" stopIfTrue="1">
      <formula>AND(task_end&gt;=I$5,task_start&lt;J$5)</formula>
    </cfRule>
  </conditionalFormatting>
  <conditionalFormatting sqref="D38">
    <cfRule type="dataBar" priority="162">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8:BL38">
    <cfRule type="expression" dxfId="98" priority="165">
      <formula>AND(TODAY()&gt;=I$5,TODAY()&lt;J$5)</formula>
    </cfRule>
  </conditionalFormatting>
  <conditionalFormatting sqref="I38:BL38">
    <cfRule type="expression" dxfId="97" priority="163">
      <formula>AND(task_start&lt;=I$5,ROUNDDOWN((task_end-task_start+1)*task_progress,0)+task_start-1&gt;=I$5)</formula>
    </cfRule>
    <cfRule type="expression" dxfId="96" priority="164" stopIfTrue="1">
      <formula>AND(task_end&gt;=I$5,task_start&lt;J$5)</formula>
    </cfRule>
  </conditionalFormatting>
  <conditionalFormatting sqref="D42">
    <cfRule type="dataBar" priority="158">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2:BL42">
    <cfRule type="expression" dxfId="95" priority="161">
      <formula>AND(TODAY()&gt;=I$5,TODAY()&lt;J$5)</formula>
    </cfRule>
  </conditionalFormatting>
  <conditionalFormatting sqref="I42:BL42">
    <cfRule type="expression" dxfId="94" priority="159">
      <formula>AND(task_start&lt;=I$5,ROUNDDOWN((task_end-task_start+1)*task_progress,0)+task_start-1&gt;=I$5)</formula>
    </cfRule>
    <cfRule type="expression" dxfId="93" priority="160" stopIfTrue="1">
      <formula>AND(task_end&gt;=I$5,task_start&lt;J$5)</formula>
    </cfRule>
  </conditionalFormatting>
  <conditionalFormatting sqref="D34">
    <cfRule type="dataBar" priority="150">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4:BL34">
    <cfRule type="expression" dxfId="92" priority="153">
      <formula>AND(TODAY()&gt;=I$5,TODAY()&lt;J$5)</formula>
    </cfRule>
  </conditionalFormatting>
  <conditionalFormatting sqref="I34:BL34">
    <cfRule type="expression" dxfId="91" priority="151">
      <formula>AND(task_start&lt;=I$5,ROUNDDOWN((task_end-task_start+1)*task_progress,0)+task_start-1&gt;=I$5)</formula>
    </cfRule>
    <cfRule type="expression" dxfId="90" priority="152" stopIfTrue="1">
      <formula>AND(task_end&gt;=I$5,task_start&lt;J$5)</formula>
    </cfRule>
  </conditionalFormatting>
  <conditionalFormatting sqref="D37">
    <cfRule type="dataBar" priority="146">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89" priority="149">
      <formula>AND(TODAY()&gt;=I$5,TODAY()&lt;J$5)</formula>
    </cfRule>
  </conditionalFormatting>
  <conditionalFormatting sqref="I37:BL37">
    <cfRule type="expression" dxfId="88" priority="147">
      <formula>AND(task_start&lt;=I$5,ROUNDDOWN((task_end-task_start+1)*task_progress,0)+task_start-1&gt;=I$5)</formula>
    </cfRule>
    <cfRule type="expression" dxfId="87" priority="148" stopIfTrue="1">
      <formula>AND(task_end&gt;=I$5,task_start&lt;J$5)</formula>
    </cfRule>
  </conditionalFormatting>
  <conditionalFormatting sqref="D39">
    <cfRule type="dataBar" priority="142">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9:BL39">
    <cfRule type="expression" dxfId="86" priority="145">
      <formula>AND(TODAY()&gt;=I$5,TODAY()&lt;J$5)</formula>
    </cfRule>
  </conditionalFormatting>
  <conditionalFormatting sqref="I39:BL39">
    <cfRule type="expression" dxfId="85" priority="143">
      <formula>AND(task_start&lt;=I$5,ROUNDDOWN((task_end-task_start+1)*task_progress,0)+task_start-1&gt;=I$5)</formula>
    </cfRule>
    <cfRule type="expression" dxfId="84" priority="144" stopIfTrue="1">
      <formula>AND(task_end&gt;=I$5,task_start&lt;J$5)</formula>
    </cfRule>
  </conditionalFormatting>
  <conditionalFormatting sqref="D41">
    <cfRule type="dataBar" priority="138">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1:BL41">
    <cfRule type="expression" dxfId="83" priority="141">
      <formula>AND(TODAY()&gt;=I$5,TODAY()&lt;J$5)</formula>
    </cfRule>
  </conditionalFormatting>
  <conditionalFormatting sqref="I41:BL41">
    <cfRule type="expression" dxfId="82" priority="139">
      <formula>AND(task_start&lt;=I$5,ROUNDDOWN((task_end-task_start+1)*task_progress,0)+task_start-1&gt;=I$5)</formula>
    </cfRule>
    <cfRule type="expression" dxfId="81" priority="140" stopIfTrue="1">
      <formula>AND(task_end&gt;=I$5,task_start&lt;J$5)</formula>
    </cfRule>
  </conditionalFormatting>
  <conditionalFormatting sqref="D43">
    <cfRule type="dataBar" priority="134">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3:BL43">
    <cfRule type="expression" dxfId="80" priority="137">
      <formula>AND(TODAY()&gt;=I$5,TODAY()&lt;J$5)</formula>
    </cfRule>
  </conditionalFormatting>
  <conditionalFormatting sqref="I43:BL43">
    <cfRule type="expression" dxfId="79" priority="135">
      <formula>AND(task_start&lt;=I$5,ROUNDDOWN((task_end-task_start+1)*task_progress,0)+task_start-1&gt;=I$5)</formula>
    </cfRule>
    <cfRule type="expression" dxfId="78" priority="136" stopIfTrue="1">
      <formula>AND(task_end&gt;=I$5,task_start&lt;J$5)</formula>
    </cfRule>
  </conditionalFormatting>
  <conditionalFormatting sqref="D44">
    <cfRule type="dataBar" priority="130">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4:BL44">
    <cfRule type="expression" dxfId="77" priority="133">
      <formula>AND(TODAY()&gt;=I$5,TODAY()&lt;J$5)</formula>
    </cfRule>
  </conditionalFormatting>
  <conditionalFormatting sqref="I44:BL44">
    <cfRule type="expression" dxfId="76" priority="131">
      <formula>AND(task_start&lt;=I$5,ROUNDDOWN((task_end-task_start+1)*task_progress,0)+task_start-1&gt;=I$5)</formula>
    </cfRule>
    <cfRule type="expression" dxfId="75" priority="132" stopIfTrue="1">
      <formula>AND(task_end&gt;=I$5,task_start&lt;J$5)</formula>
    </cfRule>
  </conditionalFormatting>
  <conditionalFormatting sqref="D45">
    <cfRule type="dataBar" priority="126">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5:BL45">
    <cfRule type="expression" dxfId="74" priority="129">
      <formula>AND(TODAY()&gt;=I$5,TODAY()&lt;J$5)</formula>
    </cfRule>
  </conditionalFormatting>
  <conditionalFormatting sqref="I45:BL45">
    <cfRule type="expression" dxfId="73" priority="127">
      <formula>AND(task_start&lt;=I$5,ROUNDDOWN((task_end-task_start+1)*task_progress,0)+task_start-1&gt;=I$5)</formula>
    </cfRule>
    <cfRule type="expression" dxfId="72" priority="128" stopIfTrue="1">
      <formula>AND(task_end&gt;=I$5,task_start&lt;J$5)</formula>
    </cfRule>
  </conditionalFormatting>
  <conditionalFormatting sqref="D46">
    <cfRule type="dataBar" priority="114">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6:BL46">
    <cfRule type="expression" dxfId="71" priority="117">
      <formula>AND(TODAY()&gt;=I$5,TODAY()&lt;J$5)</formula>
    </cfRule>
  </conditionalFormatting>
  <conditionalFormatting sqref="I46:BL46">
    <cfRule type="expression" dxfId="70" priority="115">
      <formula>AND(task_start&lt;=I$5,ROUNDDOWN((task_end-task_start+1)*task_progress,0)+task_start-1&gt;=I$5)</formula>
    </cfRule>
    <cfRule type="expression" dxfId="69" priority="116" stopIfTrue="1">
      <formula>AND(task_end&gt;=I$5,task_start&lt;J$5)</formula>
    </cfRule>
  </conditionalFormatting>
  <conditionalFormatting sqref="D47">
    <cfRule type="dataBar" priority="110">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7:BL47">
    <cfRule type="expression" dxfId="68" priority="113">
      <formula>AND(TODAY()&gt;=I$5,TODAY()&lt;J$5)</formula>
    </cfRule>
  </conditionalFormatting>
  <conditionalFormatting sqref="I47:BL47">
    <cfRule type="expression" dxfId="67" priority="111">
      <formula>AND(task_start&lt;=I$5,ROUNDDOWN((task_end-task_start+1)*task_progress,0)+task_start-1&gt;=I$5)</formula>
    </cfRule>
    <cfRule type="expression" dxfId="66" priority="112" stopIfTrue="1">
      <formula>AND(task_end&gt;=I$5,task_start&lt;J$5)</formula>
    </cfRule>
  </conditionalFormatting>
  <conditionalFormatting sqref="D49">
    <cfRule type="dataBar" priority="106">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9:BL49">
    <cfRule type="expression" dxfId="65" priority="109">
      <formula>AND(TODAY()&gt;=I$5,TODAY()&lt;J$5)</formula>
    </cfRule>
  </conditionalFormatting>
  <conditionalFormatting sqref="I49:BL49">
    <cfRule type="expression" dxfId="64" priority="107">
      <formula>AND(task_start&lt;=I$5,ROUNDDOWN((task_end-task_start+1)*task_progress,0)+task_start-1&gt;=I$5)</formula>
    </cfRule>
    <cfRule type="expression" dxfId="63" priority="108" stopIfTrue="1">
      <formula>AND(task_end&gt;=I$5,task_start&lt;J$5)</formula>
    </cfRule>
  </conditionalFormatting>
  <conditionalFormatting sqref="D31">
    <cfRule type="dataBar" priority="98">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2" priority="101">
      <formula>AND(TODAY()&gt;=I$5,TODAY()&lt;J$5)</formula>
    </cfRule>
  </conditionalFormatting>
  <conditionalFormatting sqref="I31:BL31">
    <cfRule type="expression" dxfId="61" priority="99">
      <formula>AND(task_start&lt;=I$5,ROUNDDOWN((task_end-task_start+1)*task_progress,0)+task_start-1&gt;=I$5)</formula>
    </cfRule>
    <cfRule type="expression" dxfId="60" priority="100" stopIfTrue="1">
      <formula>AND(task_end&gt;=I$5,task_start&lt;J$5)</formula>
    </cfRule>
  </conditionalFormatting>
  <conditionalFormatting sqref="D50">
    <cfRule type="dataBar" priority="94">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50:BL50">
    <cfRule type="expression" dxfId="59" priority="97">
      <formula>AND(TODAY()&gt;=I$5,TODAY()&lt;J$5)</formula>
    </cfRule>
  </conditionalFormatting>
  <conditionalFormatting sqref="I50:BL50">
    <cfRule type="expression" dxfId="58" priority="95">
      <formula>AND(task_start&lt;=I$5,ROUNDDOWN((task_end-task_start+1)*task_progress,0)+task_start-1&gt;=I$5)</formula>
    </cfRule>
    <cfRule type="expression" dxfId="57" priority="96" stopIfTrue="1">
      <formula>AND(task_end&gt;=I$5,task_start&lt;J$5)</formula>
    </cfRule>
  </conditionalFormatting>
  <conditionalFormatting sqref="D40">
    <cfRule type="dataBar" priority="90">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40:BL40">
    <cfRule type="expression" dxfId="56" priority="93">
      <formula>AND(TODAY()&gt;=I$5,TODAY()&lt;J$5)</formula>
    </cfRule>
  </conditionalFormatting>
  <conditionalFormatting sqref="I40:BL40">
    <cfRule type="expression" dxfId="55" priority="91">
      <formula>AND(task_start&lt;=I$5,ROUNDDOWN((task_end-task_start+1)*task_progress,0)+task_start-1&gt;=I$5)</formula>
    </cfRule>
    <cfRule type="expression" dxfId="54" priority="92" stopIfTrue="1">
      <formula>AND(task_end&gt;=I$5,task_start&lt;J$5)</formula>
    </cfRule>
  </conditionalFormatting>
  <conditionalFormatting sqref="D28">
    <cfRule type="dataBar" priority="82">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3" priority="85">
      <formula>AND(TODAY()&gt;=I$5,TODAY()&lt;J$5)</formula>
    </cfRule>
  </conditionalFormatting>
  <conditionalFormatting sqref="I28:BL28">
    <cfRule type="expression" dxfId="52" priority="83">
      <formula>AND(task_start&lt;=I$5,ROUNDDOWN((task_end-task_start+1)*task_progress,0)+task_start-1&gt;=I$5)</formula>
    </cfRule>
    <cfRule type="expression" dxfId="51" priority="84" stopIfTrue="1">
      <formula>AND(task_end&gt;=I$5,task_start&lt;J$5)</formula>
    </cfRule>
  </conditionalFormatting>
  <conditionalFormatting sqref="D15">
    <cfRule type="dataBar" priority="78">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0" priority="81">
      <formula>AND(TODAY()&gt;=I$5,TODAY()&lt;J$5)</formula>
    </cfRule>
  </conditionalFormatting>
  <conditionalFormatting sqref="I15:BL15">
    <cfRule type="expression" dxfId="49" priority="79">
      <formula>AND(task_start&lt;=I$5,ROUNDDOWN((task_end-task_start+1)*task_progress,0)+task_start-1&gt;=I$5)</formula>
    </cfRule>
    <cfRule type="expression" dxfId="48" priority="80" stopIfTrue="1">
      <formula>AND(task_end&gt;=I$5,task_start&lt;J$5)</formula>
    </cfRule>
  </conditionalFormatting>
  <conditionalFormatting sqref="D16">
    <cfRule type="dataBar" priority="74">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47" priority="77">
      <formula>AND(TODAY()&gt;=I$5,TODAY()&lt;J$5)</formula>
    </cfRule>
  </conditionalFormatting>
  <conditionalFormatting sqref="I16:BL16">
    <cfRule type="expression" dxfId="46" priority="75">
      <formula>AND(task_start&lt;=I$5,ROUNDDOWN((task_end-task_start+1)*task_progress,0)+task_start-1&gt;=I$5)</formula>
    </cfRule>
    <cfRule type="expression" dxfId="45" priority="76" stopIfTrue="1">
      <formula>AND(task_end&gt;=I$5,task_start&lt;J$5)</formula>
    </cfRule>
  </conditionalFormatting>
  <conditionalFormatting sqref="D27">
    <cfRule type="dataBar" priority="70">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44" priority="73">
      <formula>AND(TODAY()&gt;=I$5,TODAY()&lt;J$5)</formula>
    </cfRule>
  </conditionalFormatting>
  <conditionalFormatting sqref="I27:BL27">
    <cfRule type="expression" dxfId="43" priority="71">
      <formula>AND(task_start&lt;=I$5,ROUNDDOWN((task_end-task_start+1)*task_progress,0)+task_start-1&gt;=I$5)</formula>
    </cfRule>
    <cfRule type="expression" dxfId="42" priority="72" stopIfTrue="1">
      <formula>AND(task_end&gt;=I$5,task_start&lt;J$5)</formula>
    </cfRule>
  </conditionalFormatting>
  <conditionalFormatting sqref="D35">
    <cfRule type="dataBar" priority="66">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5:BL35">
    <cfRule type="expression" dxfId="41" priority="69">
      <formula>AND(TODAY()&gt;=I$5,TODAY()&lt;J$5)</formula>
    </cfRule>
  </conditionalFormatting>
  <conditionalFormatting sqref="I35:BL35">
    <cfRule type="expression" dxfId="40" priority="67">
      <formula>AND(task_start&lt;=I$5,ROUNDDOWN((task_end-task_start+1)*task_progress,0)+task_start-1&gt;=I$5)</formula>
    </cfRule>
    <cfRule type="expression" dxfId="39" priority="68" stopIfTrue="1">
      <formula>AND(task_end&gt;=I$5,task_start&lt;J$5)</formula>
    </cfRule>
  </conditionalFormatting>
  <conditionalFormatting sqref="D36">
    <cfRule type="dataBar" priority="58">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38" priority="61">
      <formula>AND(TODAY()&gt;=I$5,TODAY()&lt;J$5)</formula>
    </cfRule>
  </conditionalFormatting>
  <conditionalFormatting sqref="I36:BL36">
    <cfRule type="expression" dxfId="37" priority="59">
      <formula>AND(task_start&lt;=I$5,ROUNDDOWN((task_end-task_start+1)*task_progress,0)+task_start-1&gt;=I$5)</formula>
    </cfRule>
    <cfRule type="expression" dxfId="36" priority="60" stopIfTrue="1">
      <formula>AND(task_end&gt;=I$5,task_start&lt;J$5)</formula>
    </cfRule>
  </conditionalFormatting>
  <conditionalFormatting sqref="D22">
    <cfRule type="dataBar" priority="50">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53">
      <formula>AND(TODAY()&gt;=I$5,TODAY()&lt;J$5)</formula>
    </cfRule>
  </conditionalFormatting>
  <conditionalFormatting sqref="I22:BL22">
    <cfRule type="expression" dxfId="34" priority="51">
      <formula>AND(task_start&lt;=I$5,ROUNDDOWN((task_end-task_start+1)*task_progress,0)+task_start-1&gt;=I$5)</formula>
    </cfRule>
    <cfRule type="expression" dxfId="33" priority="52" stopIfTrue="1">
      <formula>AND(task_end&gt;=I$5,task_start&lt;J$5)</formula>
    </cfRule>
  </conditionalFormatting>
  <conditionalFormatting sqref="D53">
    <cfRule type="dataBar" priority="46">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3:BL53">
    <cfRule type="expression" dxfId="32" priority="49">
      <formula>AND(TODAY()&gt;=I$5,TODAY()&lt;J$5)</formula>
    </cfRule>
  </conditionalFormatting>
  <conditionalFormatting sqref="I53:BL53">
    <cfRule type="expression" dxfId="31" priority="47">
      <formula>AND(task_start&lt;=I$5,ROUNDDOWN((task_end-task_start+1)*task_progress,0)+task_start-1&gt;=I$5)</formula>
    </cfRule>
    <cfRule type="expression" dxfId="30" priority="48" stopIfTrue="1">
      <formula>AND(task_end&gt;=I$5,task_start&lt;J$5)</formula>
    </cfRule>
  </conditionalFormatting>
  <conditionalFormatting sqref="D51">
    <cfRule type="dataBar" priority="42">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1:BL51">
    <cfRule type="expression" dxfId="29" priority="45">
      <formula>AND(TODAY()&gt;=I$5,TODAY()&lt;J$5)</formula>
    </cfRule>
  </conditionalFormatting>
  <conditionalFormatting sqref="I51:BL51">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D52">
    <cfRule type="dataBar" priority="38">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2:BL52">
    <cfRule type="expression" dxfId="26" priority="41">
      <formula>AND(TODAY()&gt;=I$5,TODAY()&lt;J$5)</formula>
    </cfRule>
  </conditionalFormatting>
  <conditionalFormatting sqref="I52:BL52">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D54">
    <cfRule type="dataBar" priority="34">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4:BL54">
    <cfRule type="expression" dxfId="23" priority="37">
      <formula>AND(TODAY()&gt;=I$5,TODAY()&lt;J$5)</formula>
    </cfRule>
  </conditionalFormatting>
  <conditionalFormatting sqref="I54:BL54">
    <cfRule type="expression" dxfId="22" priority="35">
      <formula>AND(task_start&lt;=I$5,ROUNDDOWN((task_end-task_start+1)*task_progress,0)+task_start-1&gt;=I$5)</formula>
    </cfRule>
    <cfRule type="expression" dxfId="21" priority="36" stopIfTrue="1">
      <formula>AND(task_end&gt;=I$5,task_start&lt;J$5)</formula>
    </cfRule>
  </conditionalFormatting>
  <conditionalFormatting sqref="D55">
    <cfRule type="dataBar" priority="30">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5:BL55">
    <cfRule type="expression" dxfId="20" priority="33">
      <formula>AND(TODAY()&gt;=I$5,TODAY()&lt;J$5)</formula>
    </cfRule>
  </conditionalFormatting>
  <conditionalFormatting sqref="I55:BL55">
    <cfRule type="expression" dxfId="19" priority="31">
      <formula>AND(task_start&lt;=I$5,ROUNDDOWN((task_end-task_start+1)*task_progress,0)+task_start-1&gt;=I$5)</formula>
    </cfRule>
    <cfRule type="expression" dxfId="18" priority="32" stopIfTrue="1">
      <formula>AND(task_end&gt;=I$5,task_start&lt;J$5)</formula>
    </cfRule>
  </conditionalFormatting>
  <conditionalFormatting sqref="D33">
    <cfRule type="dataBar" priority="26">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3:BL33">
    <cfRule type="expression" dxfId="17" priority="29">
      <formula>AND(TODAY()&gt;=I$5,TODAY()&lt;J$5)</formula>
    </cfRule>
  </conditionalFormatting>
  <conditionalFormatting sqref="I33:BL33">
    <cfRule type="expression" dxfId="16" priority="27">
      <formula>AND(task_start&lt;=I$5,ROUNDDOWN((task_end-task_start+1)*task_progress,0)+task_start-1&gt;=I$5)</formula>
    </cfRule>
    <cfRule type="expression" dxfId="15" priority="28" stopIfTrue="1">
      <formula>AND(task_end&gt;=I$5,task_start&lt;J$5)</formula>
    </cfRule>
  </conditionalFormatting>
  <conditionalFormatting sqref="D58">
    <cfRule type="dataBar" priority="22">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8:BL58">
    <cfRule type="expression" dxfId="14" priority="25">
      <formula>AND(TODAY()&gt;=I$5,TODAY()&lt;J$5)</formula>
    </cfRule>
  </conditionalFormatting>
  <conditionalFormatting sqref="I58:BL58">
    <cfRule type="expression" dxfId="13" priority="23">
      <formula>AND(task_start&lt;=I$5,ROUNDDOWN((task_end-task_start+1)*task_progress,0)+task_start-1&gt;=I$5)</formula>
    </cfRule>
    <cfRule type="expression" dxfId="12" priority="24" stopIfTrue="1">
      <formula>AND(task_end&gt;=I$5,task_start&lt;J$5)</formula>
    </cfRule>
  </conditionalFormatting>
  <conditionalFormatting sqref="D56">
    <cfRule type="dataBar" priority="18">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6:BL56">
    <cfRule type="expression" dxfId="11" priority="21">
      <formula>AND(TODAY()&gt;=I$5,TODAY()&lt;J$5)</formula>
    </cfRule>
  </conditionalFormatting>
  <conditionalFormatting sqref="I56:BL56">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D57">
    <cfRule type="dataBar" priority="14">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7:BL57">
    <cfRule type="expression" dxfId="8" priority="17">
      <formula>AND(TODAY()&gt;=I$5,TODAY()&lt;J$5)</formula>
    </cfRule>
  </conditionalFormatting>
  <conditionalFormatting sqref="I57:BL57">
    <cfRule type="expression" dxfId="7" priority="15">
      <formula>AND(task_start&lt;=I$5,ROUNDDOWN((task_end-task_start+1)*task_progress,0)+task_start-1&gt;=I$5)</formula>
    </cfRule>
    <cfRule type="expression" dxfId="6" priority="16" stopIfTrue="1">
      <formula>AND(task_end&gt;=I$5,task_start&lt;J$5)</formula>
    </cfRule>
  </conditionalFormatting>
  <conditionalFormatting sqref="D59">
    <cfRule type="dataBar" priority="10">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9:BL59">
    <cfRule type="expression" dxfId="5" priority="13">
      <formula>AND(TODAY()&gt;=I$5,TODAY()&lt;J$5)</formula>
    </cfRule>
  </conditionalFormatting>
  <conditionalFormatting sqref="I59:BL59">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 priority="5">
      <formula>AND(TODAY()&gt;=I$5,TODAY()&lt;J$5)</formula>
    </cfRule>
  </conditionalFormatting>
  <conditionalFormatting sqref="I19:BL19">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{9CB3533F-9C4E-4000-BD74-A12298E78DEE}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D48 D29 D7:D14 D17:D18 D23:D26 D20:D21</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2020-11-12T05:14:24Z</dcterms:modified>
</cp:coreProperties>
</file>