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codeName="ThisWorkbook"/>
  <xr:revisionPtr revIDLastSave="0" documentId="8_{70BB3053-7489-456A-AE60-FA9CB8EE1990}" xr6:coauthVersionLast="45" xr6:coauthVersionMax="45"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6" i="11" l="1"/>
  <c r="H35" i="11"/>
  <c r="H33" i="11"/>
  <c r="H32" i="11"/>
  <c r="H31" i="11"/>
  <c r="H29" i="11"/>
  <c r="H28" i="11"/>
  <c r="H26" i="11"/>
  <c r="H25" i="11"/>
  <c r="F15" i="11"/>
  <c r="E15" i="11"/>
  <c r="H34" i="11" l="1"/>
  <c r="H30" i="11"/>
  <c r="H27" i="11"/>
  <c r="H24" i="11"/>
  <c r="H7" i="11" l="1"/>
  <c r="E3" i="11" l="1"/>
  <c r="E9" i="11" l="1"/>
  <c r="E17" i="11" s="1"/>
  <c r="F17" i="11" s="1"/>
  <c r="E18" i="11" s="1"/>
  <c r="I5" i="11"/>
  <c r="H23" i="11"/>
  <c r="H22" i="11"/>
  <c r="H20" i="11"/>
  <c r="H16" i="11"/>
  <c r="H12" i="11"/>
  <c r="H8" i="11"/>
  <c r="F18" i="11" l="1"/>
  <c r="H18" i="11" s="1"/>
  <c r="E19" i="11"/>
  <c r="F19" i="11" s="1"/>
  <c r="H17" i="11"/>
  <c r="F9" i="11"/>
  <c r="E10" i="11" s="1"/>
  <c r="I6" i="11"/>
  <c r="F10" i="11" l="1"/>
  <c r="E11" i="11" s="1"/>
  <c r="F11" i="11" s="1"/>
  <c r="H9" i="11"/>
  <c r="H21" i="11"/>
  <c r="H19" i="11"/>
  <c r="J5" i="11"/>
  <c r="K5" i="11" s="1"/>
  <c r="L5" i="11" s="1"/>
  <c r="M5" i="11" s="1"/>
  <c r="N5" i="11" s="1"/>
  <c r="O5" i="11" s="1"/>
  <c r="P5" i="11" s="1"/>
  <c r="I4" i="11"/>
  <c r="H10" i="11" l="1"/>
  <c r="H11" i="11"/>
  <c r="P4" i="11"/>
  <c r="Q5" i="11"/>
  <c r="R5" i="11" s="1"/>
  <c r="S5" i="11" s="1"/>
  <c r="T5" i="11" s="1"/>
  <c r="U5" i="11" s="1"/>
  <c r="V5" i="11" s="1"/>
  <c r="W5" i="11" s="1"/>
  <c r="J6" i="11"/>
  <c r="F13" i="11" l="1"/>
  <c r="H13" i="11" s="1"/>
  <c r="E14" i="11"/>
  <c r="W4" i="11"/>
  <c r="X5" i="11"/>
  <c r="Y5" i="11" s="1"/>
  <c r="Z5" i="11" s="1"/>
  <c r="AA5" i="11" s="1"/>
  <c r="AB5" i="11" s="1"/>
  <c r="AC5" i="11" s="1"/>
  <c r="AD5" i="11" s="1"/>
  <c r="K6" i="11"/>
  <c r="F14" i="11" l="1"/>
  <c r="AE5" i="11"/>
  <c r="AF5" i="11" s="1"/>
  <c r="AG5" i="11" s="1"/>
  <c r="AH5" i="11" s="1"/>
  <c r="AI5" i="11" s="1"/>
  <c r="AJ5" i="11" s="1"/>
  <c r="AD4" i="11"/>
  <c r="L6" i="11"/>
  <c r="H14" i="11" l="1"/>
  <c r="H15" i="1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<sst xmlns="http://schemas.openxmlformats.org/spreadsheetml/2006/main" count="93" uniqueCount="74">
  <si>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</si>
  <si>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</si>
  <si>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</si>
  <si>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</si>
  <si>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</si>
  <si>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</si>
  <si>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</si>
  <si>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</si>
  <si>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</si>
  <si>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</si>
  <si>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</si>
  <si>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</si>
  <si>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</si>
  <si>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</si>
  <si>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</si>
  <si>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</si>
  <si>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</si>
  <si>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</si>
  <si>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</si>
  <si>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</si>
  <si>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</si>
  <si>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</si>
  <si>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</si>
  <si>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</si>
  <si>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</si>
  <si>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</si>
  <si>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</si>
  <si>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</si>
  <si>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</si>
  <si>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</si>
  <si>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</si>
  <si>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</si>
  <si>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</si>
  <si>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</si>
  <si>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</si>
  <si>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</si>
  <si>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</si>
  <si>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QUẢN LÝ KINH DOANH BÁN HÀNG</t>
  </si>
  <si>
    <t xml:space="preserve">NHÓM 4 </t>
  </si>
  <si>
    <t xml:space="preserve">Quản lý hệ thống </t>
  </si>
  <si>
    <t>Đăng nhập</t>
  </si>
  <si>
    <t>Đăng ký</t>
  </si>
  <si>
    <t>Thay đổi thông tin tài khoản</t>
  </si>
  <si>
    <t>Quản lý bán hàng</t>
  </si>
  <si>
    <t>Tìm kiếm hàng(xem hàng tồn kho .. )</t>
  </si>
  <si>
    <t>Lập hóa đơn</t>
  </si>
  <si>
    <t>Lịch sử mua bán hàng</t>
  </si>
  <si>
    <t xml:space="preserve">Quản lý nhập hàng </t>
  </si>
  <si>
    <t>Tạo phiếu nhập hàng</t>
  </si>
  <si>
    <t>Lịch sử nhập hàng</t>
  </si>
  <si>
    <t>Cập nhật thông tin phiếu nhập hàng</t>
  </si>
  <si>
    <t xml:space="preserve">Thống kê </t>
  </si>
  <si>
    <t>Thống kê doanh thu</t>
  </si>
  <si>
    <t>Thống kê thu chi</t>
  </si>
  <si>
    <t>Thống kê lợi nhuận</t>
  </si>
  <si>
    <t>Quản lý nhân viên</t>
  </si>
  <si>
    <t>Thiết lập tính lương</t>
  </si>
  <si>
    <t>Quản lý nhà cung cấp</t>
  </si>
  <si>
    <t>Cập nhật thông tin nhà cung cấp</t>
  </si>
  <si>
    <t xml:space="preserve"> Công nợ</t>
  </si>
  <si>
    <t>Thanh toán nợ</t>
  </si>
  <si>
    <t>Lịch sử thao tác</t>
  </si>
  <si>
    <t>Thiết lập chấm công</t>
  </si>
  <si>
    <t>Lịch sử nhập trả hàng</t>
  </si>
  <si>
    <t>Điều chỉnh công nợ</t>
  </si>
  <si>
    <t>Danh sách công nợ</t>
  </si>
  <si>
    <t>Danh sách thao tác của hệ thống</t>
  </si>
  <si>
    <t>Tìm kiếm thông tin thao tác</t>
  </si>
  <si>
    <t>Hồng Thái</t>
  </si>
  <si>
    <t>Lê Hoàng Tân</t>
  </si>
  <si>
    <t>Trương Nguyễn Yến Nhi</t>
  </si>
  <si>
    <t>Từ Chí Huy</t>
  </si>
  <si>
    <t>Lê Quang Sang</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</si>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</sst>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FF00"/>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tint="-0.249977111117893"/>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9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7" fontId="9" fillId="6" borderId="0" xfId="0" applyNumberFormat="1" applyFont="1" applyFill="1" applyAlignment="1">
      <alignment horizontal="center" vertical="center"/>
    </xf>
    <xf numFmtId="167" fontId="9" fillId="6" borderId="6" xfId="0" applyNumberFormat="1" applyFont="1" applyFill="1" applyBorder="1" applyAlignment="1">
      <alignment horizontal="center" vertical="center"/>
    </xf>
    <xf numFmtId="167" fontId="9" fillId="6"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164" fontId="0" fillId="4" borderId="2" xfId="0" applyNumberFormat="1" applyFill="1" applyBorder="1" applyAlignment="1">
      <alignment horizontal="center" vertical="center"/>
    </xf>
    <xf numFmtId="164" fontId="4" fillId="4" borderId="2" xfId="0" applyNumberFormat="1"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164" fontId="7" fillId="2" borderId="2" xfId="10" applyFill="1">
      <alignment horizontal="center" vertical="center"/>
    </xf>
    <xf numFmtId="164" fontId="7" fillId="3" borderId="2" xfId="10" applyFill="1">
      <alignment horizontal="center" vertical="center"/>
    </xf>
    <xf numFmtId="164" fontId="7" fillId="10" borderId="2" xfId="10" applyFill="1">
      <alignment horizontal="center" vertical="center"/>
    </xf>
    <xf numFmtId="164" fontId="7" fillId="9" borderId="2" xfId="10" applyFill="1">
      <alignment horizontal="center" vertical="center"/>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5" fillId="13" borderId="2" xfId="0" applyFont="1" applyFill="1" applyBorder="1" applyAlignment="1">
      <alignment horizontal="left" vertical="center" indent="1"/>
    </xf>
    <xf numFmtId="0" fontId="7" fillId="13" borderId="2" xfId="11" applyFill="1">
      <alignment horizontal="center" vertical="center"/>
    </xf>
    <xf numFmtId="9" fontId="4" fillId="13" borderId="2" xfId="2" applyFont="1" applyFill="1" applyBorder="1" applyAlignment="1">
      <alignment horizontal="center" vertical="center"/>
    </xf>
    <xf numFmtId="164" fontId="0" fillId="13" borderId="2" xfId="0" applyNumberFormat="1" applyFill="1" applyBorder="1" applyAlignment="1">
      <alignment horizontal="center" vertical="center"/>
    </xf>
    <xf numFmtId="164" fontId="4" fillId="13" borderId="2" xfId="0" applyNumberFormat="1" applyFont="1" applyFill="1" applyBorder="1" applyAlignment="1">
      <alignment horizontal="center" vertical="center"/>
    </xf>
    <xf numFmtId="0" fontId="0" fillId="2" borderId="2" xfId="12" applyFont="1" applyFill="1">
      <alignment horizontal="left" vertical="center" indent="2"/>
    </xf>
    <xf numFmtId="0" fontId="0" fillId="3" borderId="2" xfId="12" applyFont="1" applyFill="1">
      <alignment horizontal="left" vertical="center" indent="2"/>
    </xf>
    <xf numFmtId="0" fontId="0" fillId="10" borderId="2" xfId="12" applyFont="1" applyFill="1">
      <alignment horizontal="left" vertical="center" indent="2"/>
    </xf>
    <xf numFmtId="0" fontId="0" fillId="9" borderId="2" xfId="12" applyFont="1" applyFill="1">
      <alignment horizontal="left" vertical="center" indent="2"/>
    </xf>
    <xf numFmtId="0" fontId="5" fillId="14" borderId="2" xfId="0" applyFont="1" applyFill="1" applyBorder="1" applyAlignment="1">
      <alignment horizontal="left" vertical="center" indent="1"/>
    </xf>
    <xf numFmtId="0" fontId="0" fillId="14" borderId="2" xfId="11" applyFont="1" applyFill="1">
      <alignment horizontal="center" vertical="center"/>
    </xf>
    <xf numFmtId="9" fontId="0" fillId="14" borderId="2" xfId="2" applyFont="1" applyFill="1" applyBorder="1" applyAlignment="1">
      <alignment horizontal="center" vertical="center"/>
    </xf>
    <xf numFmtId="164" fontId="0" fillId="14" borderId="2" xfId="0" applyNumberFormat="1" applyFont="1" applyFill="1" applyBorder="1" applyAlignment="1">
      <alignment horizontal="center" vertical="center"/>
    </xf>
    <xf numFmtId="0" fontId="5" fillId="15" borderId="2" xfId="0" applyFont="1" applyFill="1" applyBorder="1" applyAlignment="1">
      <alignment horizontal="left" vertical="center" indent="1"/>
    </xf>
    <xf numFmtId="0" fontId="7" fillId="15" borderId="2" xfId="11" applyFill="1">
      <alignment horizontal="center" vertical="center"/>
    </xf>
    <xf numFmtId="9" fontId="4" fillId="15" borderId="2" xfId="2" applyFont="1" applyFill="1" applyBorder="1" applyAlignment="1">
      <alignment horizontal="center" vertical="center"/>
    </xf>
    <xf numFmtId="164" fontId="0" fillId="15" borderId="2" xfId="0" applyNumberFormat="1" applyFill="1" applyBorder="1" applyAlignment="1">
      <alignment horizontal="center" vertical="center"/>
    </xf>
    <xf numFmtId="164" fontId="4" fillId="15" borderId="2" xfId="0" applyNumberFormat="1" applyFont="1" applyFill="1" applyBorder="1" applyAlignment="1">
      <alignment horizontal="center" vertical="center"/>
    </xf>
    <xf numFmtId="0" fontId="5" fillId="16" borderId="2" xfId="0" applyFont="1" applyFill="1" applyBorder="1" applyAlignment="1">
      <alignment horizontal="left" vertical="center" indent="1"/>
    </xf>
    <xf numFmtId="0" fontId="7" fillId="16" borderId="2" xfId="11" applyFill="1">
      <alignment horizontal="center" vertical="center"/>
    </xf>
    <xf numFmtId="9" fontId="4" fillId="16" borderId="2" xfId="2" applyFont="1" applyFill="1" applyBorder="1" applyAlignment="1">
      <alignment horizontal="center" vertical="center"/>
    </xf>
    <xf numFmtId="164" fontId="0" fillId="16" borderId="2" xfId="0" applyNumberFormat="1" applyFill="1" applyBorder="1" applyAlignment="1">
      <alignment horizontal="center" vertical="center"/>
    </xf>
    <xf numFmtId="164" fontId="4" fillId="16" borderId="2" xfId="0" applyNumberFormat="1" applyFont="1" applyFill="1" applyBorder="1" applyAlignment="1">
      <alignment horizontal="center" vertical="center"/>
    </xf>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5" fontId="7" fillId="0" borderId="3" xfId="9">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51">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50"/>
      <tableStyleElement type="headerRow" dxfId="49"/>
      <tableStyleElement type="totalRow" dxfId="48"/>
      <tableStyleElement type="firstColumn" dxfId="47"/>
      <tableStyleElement type="lastColumn" dxfId="46"/>
      <tableStyleElement type="firstRowStripe" dxfId="45"/>
      <tableStyleElement type="secondRowStripe" dxfId="44"/>
      <tableStyleElement type="firstColumnStripe" dxfId="43"/>
      <tableStyleElement type="secondColumnStripe" dxfId="4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FF99"/>
      <color rgb="FFFBF79F"/>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13" activePane="bottomLeft" state="frozen"/>
      <selection pane="bottomLeft" activeCell="BH36" sqref="BH36"/>
    </sheetView>
  </sheetViews>
  <sheetFormatPr defaultRowHeight="30" customHeight="1" x14ac:dyDescent="0.25"/>
  <cols>
    <col min="1" max="1" width="2.7109375" style="48" customWidth="1"/>
    <col min="2" max="2" width="29.5703125" customWidth="1"/>
    <col min="3" max="3" width="47"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49" t="s">
        <v>28</v>
      </c>
      <c r="B1" s="52" t="s">
        <v>37</v>
      </c>
      <c r="C1" s="1"/>
      <c r="D1" s="2"/>
      <c r="E1" s="4"/>
      <c r="F1" s="37"/>
      <c r="H1" s="2"/>
      <c r="I1" s="13" t="s">
        <v>11</v>
      </c>
    </row>
    <row r="2" spans="1:64" ht="30" customHeight="1" x14ac:dyDescent="0.3">
      <c r="A2" s="48" t="s">
        <v>23</v>
      </c>
      <c r="B2" s="53" t="s">
        <v>38</v>
      </c>
      <c r="I2" s="50" t="s">
        <v>16</v>
      </c>
    </row>
    <row r="3" spans="1:64" ht="30" customHeight="1" x14ac:dyDescent="0.25">
      <c r="A3" s="48" t="s">
        <v>29</v>
      </c>
      <c r="B3" s="54"/>
      <c r="C3" s="94" t="s">
        <v>0</v>
      </c>
      <c r="D3" s="95"/>
      <c r="E3" s="93">
        <f ca="1">TODAY()</f>
        <v>44121</v>
      </c>
      <c r="F3" s="93"/>
    </row>
    <row r="4" spans="1:64" ht="30" customHeight="1" x14ac:dyDescent="0.25">
      <c r="A4" s="49" t="s">
        <v>30</v>
      </c>
      <c r="C4" s="94" t="s">
        <v>7</v>
      </c>
      <c r="D4" s="95"/>
      <c r="E4" s="6">
        <v>1</v>
      </c>
      <c r="I4" s="90">
        <f ca="1">I5</f>
        <v>44116</v>
      </c>
      <c r="J4" s="91"/>
      <c r="K4" s="91"/>
      <c r="L4" s="91"/>
      <c r="M4" s="91"/>
      <c r="N4" s="91"/>
      <c r="O4" s="92"/>
      <c r="P4" s="90">
        <f ca="1">P5</f>
        <v>44123</v>
      </c>
      <c r="Q4" s="91"/>
      <c r="R4" s="91"/>
      <c r="S4" s="91"/>
      <c r="T4" s="91"/>
      <c r="U4" s="91"/>
      <c r="V4" s="92"/>
      <c r="W4" s="90">
        <f ca="1">W5</f>
        <v>44130</v>
      </c>
      <c r="X4" s="91"/>
      <c r="Y4" s="91"/>
      <c r="Z4" s="91"/>
      <c r="AA4" s="91"/>
      <c r="AB4" s="91"/>
      <c r="AC4" s="92"/>
      <c r="AD4" s="90">
        <f ca="1">AD5</f>
        <v>44137</v>
      </c>
      <c r="AE4" s="91"/>
      <c r="AF4" s="91"/>
      <c r="AG4" s="91"/>
      <c r="AH4" s="91"/>
      <c r="AI4" s="91"/>
      <c r="AJ4" s="92"/>
      <c r="AK4" s="90">
        <f ca="1">AK5</f>
        <v>44144</v>
      </c>
      <c r="AL4" s="91"/>
      <c r="AM4" s="91"/>
      <c r="AN4" s="91"/>
      <c r="AO4" s="91"/>
      <c r="AP4" s="91"/>
      <c r="AQ4" s="92"/>
      <c r="AR4" s="90">
        <f ca="1">AR5</f>
        <v>44151</v>
      </c>
      <c r="AS4" s="91"/>
      <c r="AT4" s="91"/>
      <c r="AU4" s="91"/>
      <c r="AV4" s="91"/>
      <c r="AW4" s="91"/>
      <c r="AX4" s="92"/>
      <c r="AY4" s="90">
        <f ca="1">AY5</f>
        <v>44158</v>
      </c>
      <c r="AZ4" s="91"/>
      <c r="BA4" s="91"/>
      <c r="BB4" s="91"/>
      <c r="BC4" s="91"/>
      <c r="BD4" s="91"/>
      <c r="BE4" s="92"/>
      <c r="BF4" s="90">
        <f ca="1">BF5</f>
        <v>44165</v>
      </c>
      <c r="BG4" s="91"/>
      <c r="BH4" s="91"/>
      <c r="BI4" s="91"/>
      <c r="BJ4" s="91"/>
      <c r="BK4" s="91"/>
      <c r="BL4" s="92"/>
    </row>
    <row r="5" spans="1:64" ht="15" customHeight="1" x14ac:dyDescent="0.25">
      <c r="A5" s="49" t="s">
        <v>31</v>
      </c>
      <c r="B5" s="96"/>
      <c r="C5" s="96"/>
      <c r="D5" s="96"/>
      <c r="E5" s="96"/>
      <c r="F5" s="96"/>
      <c r="G5" s="96"/>
      <c r="I5" s="10">
        <f ca="1">Project_Start-WEEKDAY(Project_Start,1)+2+7*(Display_Week-1)</f>
        <v>44116</v>
      </c>
      <c r="J5" s="9">
        <f ca="1">I5+1</f>
        <v>44117</v>
      </c>
      <c r="K5" s="9">
        <f t="shared" ref="K5:AX5" ca="1" si="0">J5+1</f>
        <v>44118</v>
      </c>
      <c r="L5" s="9">
        <f t="shared" ca="1" si="0"/>
        <v>44119</v>
      </c>
      <c r="M5" s="9">
        <f t="shared" ca="1" si="0"/>
        <v>44120</v>
      </c>
      <c r="N5" s="9">
        <f t="shared" ca="1" si="0"/>
        <v>44121</v>
      </c>
      <c r="O5" s="11">
        <f t="shared" ca="1" si="0"/>
        <v>44122</v>
      </c>
      <c r="P5" s="10">
        <f ca="1">O5+1</f>
        <v>44123</v>
      </c>
      <c r="Q5" s="9">
        <f ca="1">P5+1</f>
        <v>44124</v>
      </c>
      <c r="R5" s="9">
        <f t="shared" ca="1" si="0"/>
        <v>44125</v>
      </c>
      <c r="S5" s="9">
        <f t="shared" ca="1" si="0"/>
        <v>44126</v>
      </c>
      <c r="T5" s="9">
        <f t="shared" ca="1" si="0"/>
        <v>44127</v>
      </c>
      <c r="U5" s="9">
        <f t="shared" ca="1" si="0"/>
        <v>44128</v>
      </c>
      <c r="V5" s="11">
        <f t="shared" ca="1" si="0"/>
        <v>44129</v>
      </c>
      <c r="W5" s="10">
        <f ca="1">V5+1</f>
        <v>44130</v>
      </c>
      <c r="X5" s="9">
        <f ca="1">W5+1</f>
        <v>44131</v>
      </c>
      <c r="Y5" s="9">
        <f t="shared" ca="1" si="0"/>
        <v>44132</v>
      </c>
      <c r="Z5" s="9">
        <f t="shared" ca="1" si="0"/>
        <v>44133</v>
      </c>
      <c r="AA5" s="9">
        <f t="shared" ca="1" si="0"/>
        <v>44134</v>
      </c>
      <c r="AB5" s="9">
        <f t="shared" ca="1" si="0"/>
        <v>44135</v>
      </c>
      <c r="AC5" s="11">
        <f t="shared" ca="1" si="0"/>
        <v>44136</v>
      </c>
      <c r="AD5" s="10">
        <f ca="1">AC5+1</f>
        <v>44137</v>
      </c>
      <c r="AE5" s="9">
        <f ca="1">AD5+1</f>
        <v>44138</v>
      </c>
      <c r="AF5" s="9">
        <f t="shared" ca="1" si="0"/>
        <v>44139</v>
      </c>
      <c r="AG5" s="9">
        <f t="shared" ca="1" si="0"/>
        <v>44140</v>
      </c>
      <c r="AH5" s="9">
        <f t="shared" ca="1" si="0"/>
        <v>44141</v>
      </c>
      <c r="AI5" s="9">
        <f t="shared" ca="1" si="0"/>
        <v>44142</v>
      </c>
      <c r="AJ5" s="11">
        <f t="shared" ca="1" si="0"/>
        <v>44143</v>
      </c>
      <c r="AK5" s="10">
        <f ca="1">AJ5+1</f>
        <v>44144</v>
      </c>
      <c r="AL5" s="9">
        <f ca="1">AK5+1</f>
        <v>44145</v>
      </c>
      <c r="AM5" s="9">
        <f t="shared" ca="1" si="0"/>
        <v>44146</v>
      </c>
      <c r="AN5" s="9">
        <f t="shared" ca="1" si="0"/>
        <v>44147</v>
      </c>
      <c r="AO5" s="9">
        <f t="shared" ca="1" si="0"/>
        <v>44148</v>
      </c>
      <c r="AP5" s="9">
        <f t="shared" ca="1" si="0"/>
        <v>44149</v>
      </c>
      <c r="AQ5" s="11">
        <f t="shared" ca="1" si="0"/>
        <v>44150</v>
      </c>
      <c r="AR5" s="10">
        <f ca="1">AQ5+1</f>
        <v>44151</v>
      </c>
      <c r="AS5" s="9">
        <f ca="1">AR5+1</f>
        <v>44152</v>
      </c>
      <c r="AT5" s="9">
        <f t="shared" ca="1" si="0"/>
        <v>44153</v>
      </c>
      <c r="AU5" s="9">
        <f t="shared" ca="1" si="0"/>
        <v>44154</v>
      </c>
      <c r="AV5" s="9">
        <f t="shared" ca="1" si="0"/>
        <v>44155</v>
      </c>
      <c r="AW5" s="9">
        <f t="shared" ca="1" si="0"/>
        <v>44156</v>
      </c>
      <c r="AX5" s="11">
        <f t="shared" ca="1" si="0"/>
        <v>44157</v>
      </c>
      <c r="AY5" s="10">
        <f ca="1">AX5+1</f>
        <v>44158</v>
      </c>
      <c r="AZ5" s="9">
        <f ca="1">AY5+1</f>
        <v>44159</v>
      </c>
      <c r="BA5" s="9">
        <f t="shared" ref="BA5:BE5" ca="1" si="1">AZ5+1</f>
        <v>44160</v>
      </c>
      <c r="BB5" s="9">
        <f t="shared" ca="1" si="1"/>
        <v>44161</v>
      </c>
      <c r="BC5" s="9">
        <f t="shared" ca="1" si="1"/>
        <v>44162</v>
      </c>
      <c r="BD5" s="9">
        <f t="shared" ca="1" si="1"/>
        <v>44163</v>
      </c>
      <c r="BE5" s="11">
        <f t="shared" ca="1" si="1"/>
        <v>44164</v>
      </c>
      <c r="BF5" s="10">
        <f ca="1">BE5+1</f>
        <v>44165</v>
      </c>
      <c r="BG5" s="9">
        <f ca="1">BF5+1</f>
        <v>44166</v>
      </c>
      <c r="BH5" s="9">
        <f t="shared" ref="BH5:BL5" ca="1" si="2">BG5+1</f>
        <v>44167</v>
      </c>
      <c r="BI5" s="9">
        <f t="shared" ca="1" si="2"/>
        <v>44168</v>
      </c>
      <c r="BJ5" s="9">
        <f t="shared" ca="1" si="2"/>
        <v>44169</v>
      </c>
      <c r="BK5" s="9">
        <f t="shared" ca="1" si="2"/>
        <v>44170</v>
      </c>
      <c r="BL5" s="11">
        <f t="shared" ca="1" si="2"/>
        <v>44171</v>
      </c>
    </row>
    <row r="6" spans="1:64" ht="30" customHeight="1" thickBot="1" x14ac:dyDescent="0.3">
      <c r="A6" s="49" t="s">
        <v>32</v>
      </c>
      <c r="B6" s="7" t="s">
        <v>8</v>
      </c>
      <c r="C6" s="8" t="s">
        <v>2</v>
      </c>
      <c r="D6" s="8" t="s">
        <v>1</v>
      </c>
      <c r="E6" s="8" t="s">
        <v>4</v>
      </c>
      <c r="F6" s="8" t="s">
        <v>5</v>
      </c>
      <c r="G6" s="8"/>
      <c r="H6" s="8" t="s">
        <v>6</v>
      </c>
      <c r="I6" s="12" t="str">
        <f t="shared" ref="I6" ca="1" si="3">LEFT(TEXT(I5,"ddd"),1)</f>
        <v>M</v>
      </c>
      <c r="J6" s="12" t="str">
        <f t="shared" ref="J6:AR6" ca="1" si="4">LEFT(TEXT(J5,"ddd"),1)</f>
        <v>T</v>
      </c>
      <c r="K6" s="12" t="str">
        <f t="shared" ca="1" si="4"/>
        <v>W</v>
      </c>
      <c r="L6" s="12" t="str">
        <f t="shared" ca="1" si="4"/>
        <v>T</v>
      </c>
      <c r="M6" s="12" t="str">
        <f t="shared" ca="1" si="4"/>
        <v>F</v>
      </c>
      <c r="N6" s="12" t="str">
        <f t="shared" ca="1" si="4"/>
        <v>S</v>
      </c>
      <c r="O6" s="12" t="str">
        <f t="shared" ca="1" si="4"/>
        <v>S</v>
      </c>
      <c r="P6" s="12" t="str">
        <f t="shared" ca="1" si="4"/>
        <v>M</v>
      </c>
      <c r="Q6" s="12" t="str">
        <f t="shared" ca="1" si="4"/>
        <v>T</v>
      </c>
      <c r="R6" s="12" t="str">
        <f t="shared" ca="1" si="4"/>
        <v>W</v>
      </c>
      <c r="S6" s="12" t="str">
        <f t="shared" ca="1" si="4"/>
        <v>T</v>
      </c>
      <c r="T6" s="12" t="str">
        <f t="shared" ca="1" si="4"/>
        <v>F</v>
      </c>
      <c r="U6" s="12" t="str">
        <f t="shared" ca="1" si="4"/>
        <v>S</v>
      </c>
      <c r="V6" s="12" t="str">
        <f t="shared" ca="1" si="4"/>
        <v>S</v>
      </c>
      <c r="W6" s="12" t="str">
        <f t="shared" ca="1" si="4"/>
        <v>M</v>
      </c>
      <c r="X6" s="12" t="str">
        <f t="shared" ca="1" si="4"/>
        <v>T</v>
      </c>
      <c r="Y6" s="12" t="str">
        <f t="shared" ca="1" si="4"/>
        <v>W</v>
      </c>
      <c r="Z6" s="12" t="str">
        <f t="shared" ca="1" si="4"/>
        <v>T</v>
      </c>
      <c r="AA6" s="12" t="str">
        <f t="shared" ca="1" si="4"/>
        <v>F</v>
      </c>
      <c r="AB6" s="12" t="str">
        <f t="shared" ca="1" si="4"/>
        <v>S</v>
      </c>
      <c r="AC6" s="12" t="str">
        <f t="shared" ca="1" si="4"/>
        <v>S</v>
      </c>
      <c r="AD6" s="12" t="str">
        <f t="shared" ca="1" si="4"/>
        <v>M</v>
      </c>
      <c r="AE6" s="12" t="str">
        <f t="shared" ca="1" si="4"/>
        <v>T</v>
      </c>
      <c r="AF6" s="12" t="str">
        <f t="shared" ca="1" si="4"/>
        <v>W</v>
      </c>
      <c r="AG6" s="12" t="str">
        <f t="shared" ca="1" si="4"/>
        <v>T</v>
      </c>
      <c r="AH6" s="12" t="str">
        <f t="shared" ca="1" si="4"/>
        <v>F</v>
      </c>
      <c r="AI6" s="12" t="str">
        <f t="shared" ca="1" si="4"/>
        <v>S</v>
      </c>
      <c r="AJ6" s="12" t="str">
        <f t="shared" ca="1" si="4"/>
        <v>S</v>
      </c>
      <c r="AK6" s="12" t="str">
        <f t="shared" ca="1" si="4"/>
        <v>M</v>
      </c>
      <c r="AL6" s="12" t="str">
        <f t="shared" ca="1" si="4"/>
        <v>T</v>
      </c>
      <c r="AM6" s="12" t="str">
        <f t="shared" ca="1" si="4"/>
        <v>W</v>
      </c>
      <c r="AN6" s="12" t="str">
        <f t="shared" ca="1" si="4"/>
        <v>T</v>
      </c>
      <c r="AO6" s="12" t="str">
        <f t="shared" ca="1" si="4"/>
        <v>F</v>
      </c>
      <c r="AP6" s="12" t="str">
        <f t="shared" ca="1" si="4"/>
        <v>S</v>
      </c>
      <c r="AQ6" s="12" t="str">
        <f t="shared" ca="1" si="4"/>
        <v>S</v>
      </c>
      <c r="AR6" s="12" t="str">
        <f t="shared" ca="1" si="4"/>
        <v>M</v>
      </c>
      <c r="AS6" s="12" t="str">
        <f t="shared" ref="AS6:BL6" ca="1" si="5">LEFT(TEXT(AS5,"ddd"),1)</f>
        <v>T</v>
      </c>
      <c r="AT6" s="12" t="str">
        <f t="shared" ca="1" si="5"/>
        <v>W</v>
      </c>
      <c r="AU6" s="12" t="str">
        <f t="shared" ca="1" si="5"/>
        <v>T</v>
      </c>
      <c r="AV6" s="12" t="str">
        <f t="shared" ca="1" si="5"/>
        <v>F</v>
      </c>
      <c r="AW6" s="12" t="str">
        <f t="shared" ca="1" si="5"/>
        <v>S</v>
      </c>
      <c r="AX6" s="12" t="str">
        <f t="shared" ca="1" si="5"/>
        <v>S</v>
      </c>
      <c r="AY6" s="12" t="str">
        <f t="shared" ca="1" si="5"/>
        <v>M</v>
      </c>
      <c r="AZ6" s="12" t="str">
        <f t="shared" ca="1" si="5"/>
        <v>T</v>
      </c>
      <c r="BA6" s="12" t="str">
        <f t="shared" ca="1" si="5"/>
        <v>W</v>
      </c>
      <c r="BB6" s="12" t="str">
        <f t="shared" ca="1" si="5"/>
        <v>T</v>
      </c>
      <c r="BC6" s="12" t="str">
        <f t="shared" ca="1" si="5"/>
        <v>F</v>
      </c>
      <c r="BD6" s="12" t="str">
        <f t="shared" ca="1" si="5"/>
        <v>S</v>
      </c>
      <c r="BE6" s="12" t="str">
        <f t="shared" ca="1" si="5"/>
        <v>S</v>
      </c>
      <c r="BF6" s="12" t="str">
        <f t="shared" ca="1" si="5"/>
        <v>M</v>
      </c>
      <c r="BG6" s="12" t="str">
        <f t="shared" ca="1" si="5"/>
        <v>T</v>
      </c>
      <c r="BH6" s="12" t="str">
        <f t="shared" ca="1" si="5"/>
        <v>W</v>
      </c>
      <c r="BI6" s="12" t="str">
        <f t="shared" ca="1" si="5"/>
        <v>T</v>
      </c>
      <c r="BJ6" s="12" t="str">
        <f t="shared" ca="1" si="5"/>
        <v>F</v>
      </c>
      <c r="BK6" s="12" t="str">
        <f t="shared" ca="1" si="5"/>
        <v>S</v>
      </c>
      <c r="BL6" s="12" t="str">
        <f t="shared" ca="1" si="5"/>
        <v>S</v>
      </c>
    </row>
    <row r="7" spans="1:64" ht="30" hidden="1" customHeight="1" thickBot="1" x14ac:dyDescent="0.3">
      <c r="A7" s="48" t="s">
        <v>27</v>
      </c>
      <c r="C7" s="51"/>
      <c r="E7"/>
      <c r="H7" t="str">
        <f>IF(OR(ISBLANK(task_start),ISBLANK(task_end)),"",task_end-task_start+1)</f>
        <v/>
      </c>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row>
    <row r="8" spans="1:64" s="3" customFormat="1" ht="30" customHeight="1" thickBot="1" x14ac:dyDescent="0.3">
      <c r="A8" s="49" t="s">
        <v>33</v>
      </c>
      <c r="B8" s="15" t="s">
        <v>39</v>
      </c>
      <c r="C8" s="59"/>
      <c r="D8" s="16"/>
      <c r="E8" s="17"/>
      <c r="F8" s="18"/>
      <c r="G8" s="14"/>
      <c r="H8" s="14" t="str">
        <f t="shared" ref="H8:H36" si="6">IF(OR(ISBLANK(task_start),ISBLANK(task_end)),"",task_end-task_start+1)</f>
        <v/>
      </c>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3" customFormat="1" ht="30" customHeight="1" thickBot="1" x14ac:dyDescent="0.3">
      <c r="A9" s="49" t="s">
        <v>34</v>
      </c>
      <c r="B9" s="72" t="s">
        <v>40</v>
      </c>
      <c r="C9" s="60" t="s">
        <v>70</v>
      </c>
      <c r="D9" s="19">
        <v>0.5</v>
      </c>
      <c r="E9" s="55">
        <f ca="1">Project_Start</f>
        <v>44121</v>
      </c>
      <c r="F9" s="55">
        <f ca="1">E9+3</f>
        <v>44124</v>
      </c>
      <c r="G9" s="14"/>
      <c r="H9" s="14">
        <f t="shared" ca="1" si="6"/>
        <v>4</v>
      </c>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row>
    <row r="10" spans="1:64" s="3" customFormat="1" ht="30" customHeight="1" thickBot="1" x14ac:dyDescent="0.3">
      <c r="A10" s="49" t="s">
        <v>35</v>
      </c>
      <c r="B10" s="72" t="s">
        <v>41</v>
      </c>
      <c r="C10" s="60" t="s">
        <v>68</v>
      </c>
      <c r="D10" s="19">
        <v>0</v>
      </c>
      <c r="E10" s="55">
        <f ca="1">F9</f>
        <v>44124</v>
      </c>
      <c r="F10" s="55">
        <f ca="1">E10+2</f>
        <v>44126</v>
      </c>
      <c r="G10" s="14"/>
      <c r="H10" s="14">
        <f t="shared" ca="1" si="6"/>
        <v>3</v>
      </c>
      <c r="I10" s="35"/>
      <c r="J10" s="35"/>
      <c r="K10" s="35"/>
      <c r="L10" s="35"/>
      <c r="M10" s="35"/>
      <c r="N10" s="35"/>
      <c r="O10" s="35"/>
      <c r="P10" s="35"/>
      <c r="Q10" s="35"/>
      <c r="R10" s="35"/>
      <c r="S10" s="35"/>
      <c r="T10" s="35"/>
      <c r="U10" s="36"/>
      <c r="V10" s="36"/>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4" s="3" customFormat="1" ht="30" customHeight="1" thickBot="1" x14ac:dyDescent="0.3">
      <c r="A11" s="48"/>
      <c r="B11" s="72" t="s">
        <v>42</v>
      </c>
      <c r="C11" s="60" t="s">
        <v>70</v>
      </c>
      <c r="D11" s="19">
        <v>0.5</v>
      </c>
      <c r="E11" s="55">
        <f ca="1">F10</f>
        <v>44126</v>
      </c>
      <c r="F11" s="55">
        <f ca="1">E11+4</f>
        <v>44130</v>
      </c>
      <c r="G11" s="14"/>
      <c r="H11" s="14">
        <f t="shared" ca="1" si="6"/>
        <v>5</v>
      </c>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row>
    <row r="12" spans="1:64" s="3" customFormat="1" ht="30" customHeight="1" thickBot="1" x14ac:dyDescent="0.3">
      <c r="A12" s="48"/>
      <c r="B12" s="20" t="s">
        <v>43</v>
      </c>
      <c r="C12" s="61"/>
      <c r="D12" s="21"/>
      <c r="E12" s="22"/>
      <c r="F12" s="23"/>
      <c r="G12" s="14"/>
      <c r="H12" s="14" t="str">
        <f t="shared" si="6"/>
        <v/>
      </c>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row>
    <row r="13" spans="1:64" s="3" customFormat="1" ht="30" customHeight="1" thickBot="1" x14ac:dyDescent="0.3">
      <c r="A13" s="48"/>
      <c r="B13" s="73" t="s">
        <v>44</v>
      </c>
      <c r="C13" s="62" t="s">
        <v>68</v>
      </c>
      <c r="D13" s="24">
        <v>0.5</v>
      </c>
      <c r="E13" s="56">
        <v>44129</v>
      </c>
      <c r="F13" s="56">
        <f>E13+4</f>
        <v>44133</v>
      </c>
      <c r="G13" s="14"/>
      <c r="H13" s="14">
        <f t="shared" si="6"/>
        <v>5</v>
      </c>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row>
    <row r="14" spans="1:64" s="3" customFormat="1" ht="30" customHeight="1" thickBot="1" x14ac:dyDescent="0.3">
      <c r="A14" s="49" t="s">
        <v>36</v>
      </c>
      <c r="B14" s="73" t="s">
        <v>45</v>
      </c>
      <c r="C14" s="62" t="s">
        <v>70</v>
      </c>
      <c r="D14" s="24">
        <v>0.5</v>
      </c>
      <c r="E14" s="56">
        <f>E13+2</f>
        <v>44131</v>
      </c>
      <c r="F14" s="56">
        <f>E14+5</f>
        <v>44136</v>
      </c>
      <c r="G14" s="14"/>
      <c r="H14" s="14">
        <f t="shared" si="6"/>
        <v>6</v>
      </c>
      <c r="I14" s="35"/>
      <c r="J14" s="35"/>
      <c r="K14" s="35"/>
      <c r="L14" s="35"/>
      <c r="M14" s="35"/>
      <c r="N14" s="35"/>
      <c r="O14" s="35"/>
      <c r="P14" s="35"/>
      <c r="Q14" s="35"/>
      <c r="R14" s="35"/>
      <c r="S14" s="35"/>
      <c r="T14" s="35"/>
      <c r="U14" s="36"/>
      <c r="V14" s="36"/>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row>
    <row r="15" spans="1:64" s="3" customFormat="1" ht="30" customHeight="1" thickBot="1" x14ac:dyDescent="0.3">
      <c r="A15" s="49"/>
      <c r="B15" s="73" t="s">
        <v>46</v>
      </c>
      <c r="C15" s="62" t="s">
        <v>71</v>
      </c>
      <c r="D15" s="24">
        <v>0</v>
      </c>
      <c r="E15" s="56">
        <f>F14</f>
        <v>44136</v>
      </c>
      <c r="F15" s="56">
        <f>E15+3</f>
        <v>44139</v>
      </c>
      <c r="G15" s="14"/>
      <c r="H15" s="14">
        <f t="shared" si="6"/>
        <v>4</v>
      </c>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row>
    <row r="16" spans="1:64" s="3" customFormat="1" ht="30" customHeight="1" thickBot="1" x14ac:dyDescent="0.3">
      <c r="A16" s="48"/>
      <c r="B16" s="25" t="s">
        <v>47</v>
      </c>
      <c r="C16" s="63"/>
      <c r="D16" s="26"/>
      <c r="E16" s="27"/>
      <c r="F16" s="28"/>
      <c r="G16" s="14"/>
      <c r="H16" s="14" t="str">
        <f t="shared" si="6"/>
        <v/>
      </c>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row>
    <row r="17" spans="1:64" s="3" customFormat="1" ht="30" customHeight="1" thickBot="1" x14ac:dyDescent="0.3">
      <c r="A17" s="48"/>
      <c r="B17" s="74" t="s">
        <v>48</v>
      </c>
      <c r="C17" s="64" t="s">
        <v>72</v>
      </c>
      <c r="D17" s="29">
        <v>0.12</v>
      </c>
      <c r="E17" s="57">
        <f ca="1">E9+15</f>
        <v>44136</v>
      </c>
      <c r="F17" s="57">
        <f ca="1">E17+5</f>
        <v>44141</v>
      </c>
      <c r="G17" s="14"/>
      <c r="H17" s="14">
        <f t="shared" ca="1" si="6"/>
        <v>6</v>
      </c>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row>
    <row r="18" spans="1:64" s="3" customFormat="1" ht="30" customHeight="1" thickBot="1" x14ac:dyDescent="0.3">
      <c r="A18" s="48"/>
      <c r="B18" s="74" t="s">
        <v>49</v>
      </c>
      <c r="C18" s="64" t="s">
        <v>71</v>
      </c>
      <c r="D18" s="29">
        <v>0.25</v>
      </c>
      <c r="E18" s="57">
        <f ca="1">F17+1</f>
        <v>44142</v>
      </c>
      <c r="F18" s="57">
        <f ca="1">E18+4</f>
        <v>44146</v>
      </c>
      <c r="G18" s="14"/>
      <c r="H18" s="14">
        <f t="shared" ca="1" si="6"/>
        <v>5</v>
      </c>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row>
    <row r="19" spans="1:64" s="3" customFormat="1" ht="30" customHeight="1" thickBot="1" x14ac:dyDescent="0.3">
      <c r="A19" s="48"/>
      <c r="B19" s="74" t="s">
        <v>50</v>
      </c>
      <c r="C19" s="64" t="s">
        <v>72</v>
      </c>
      <c r="D19" s="29">
        <v>0.5</v>
      </c>
      <c r="E19" s="57">
        <f ca="1">E18+5</f>
        <v>44147</v>
      </c>
      <c r="F19" s="57">
        <f ca="1">E19+5</f>
        <v>44152</v>
      </c>
      <c r="G19" s="14"/>
      <c r="H19" s="14">
        <f t="shared" ca="1" si="6"/>
        <v>6</v>
      </c>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row>
    <row r="20" spans="1:64" s="3" customFormat="1" ht="30" customHeight="1" thickBot="1" x14ac:dyDescent="0.3">
      <c r="A20" s="48" t="s">
        <v>24</v>
      </c>
      <c r="B20" s="30" t="s">
        <v>51</v>
      </c>
      <c r="C20" s="65"/>
      <c r="D20" s="31"/>
      <c r="E20" s="32"/>
      <c r="F20" s="33"/>
      <c r="G20" s="14"/>
      <c r="H20" s="14" t="str">
        <f t="shared" si="6"/>
        <v/>
      </c>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row>
    <row r="21" spans="1:64" s="3" customFormat="1" ht="30" customHeight="1" thickBot="1" x14ac:dyDescent="0.3">
      <c r="A21" s="48"/>
      <c r="B21" s="75" t="s">
        <v>52</v>
      </c>
      <c r="C21" s="66" t="s">
        <v>69</v>
      </c>
      <c r="D21" s="34">
        <v>1</v>
      </c>
      <c r="E21" s="58">
        <v>44121</v>
      </c>
      <c r="F21" s="58">
        <v>44124</v>
      </c>
      <c r="G21" s="14"/>
      <c r="H21" s="14">
        <f t="shared" si="6"/>
        <v>4</v>
      </c>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row>
    <row r="22" spans="1:64" s="3" customFormat="1" ht="30" customHeight="1" thickBot="1" x14ac:dyDescent="0.3">
      <c r="A22" s="48"/>
      <c r="B22" s="75" t="s">
        <v>53</v>
      </c>
      <c r="C22" s="66" t="s">
        <v>72</v>
      </c>
      <c r="D22" s="34">
        <v>0.2</v>
      </c>
      <c r="E22" s="58">
        <v>44121</v>
      </c>
      <c r="F22" s="58">
        <v>44125</v>
      </c>
      <c r="G22" s="14"/>
      <c r="H22" s="14">
        <f t="shared" si="6"/>
        <v>5</v>
      </c>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row>
    <row r="23" spans="1:64" s="3" customFormat="1" ht="30" customHeight="1" thickBot="1" x14ac:dyDescent="0.3">
      <c r="A23" s="48"/>
      <c r="B23" s="75" t="s">
        <v>54</v>
      </c>
      <c r="C23" s="66" t="s">
        <v>71</v>
      </c>
      <c r="D23" s="34">
        <v>0.25</v>
      </c>
      <c r="E23" s="58">
        <v>44126</v>
      </c>
      <c r="F23" s="58">
        <v>44128</v>
      </c>
      <c r="G23" s="14"/>
      <c r="H23" s="14">
        <f t="shared" si="6"/>
        <v>3</v>
      </c>
      <c r="I23" s="35"/>
      <c r="J23" s="35"/>
      <c r="K23" s="35"/>
      <c r="L23" s="35"/>
      <c r="M23" s="35"/>
      <c r="N23" s="35"/>
      <c r="O23" s="35"/>
      <c r="P23" s="35"/>
      <c r="Q23" s="35"/>
      <c r="R23" s="35"/>
      <c r="S23" s="35"/>
      <c r="T23" s="35"/>
      <c r="U23" s="35"/>
      <c r="V23" s="35" t="s">
        <v>73</v>
      </c>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row>
    <row r="24" spans="1:64" s="3" customFormat="1" ht="30" customHeight="1" thickBot="1" x14ac:dyDescent="0.3">
      <c r="A24" s="48"/>
      <c r="B24" s="76" t="s">
        <v>55</v>
      </c>
      <c r="C24" s="77"/>
      <c r="D24" s="78"/>
      <c r="E24" s="79"/>
      <c r="F24" s="79"/>
      <c r="G24" s="14"/>
      <c r="H24" s="14" t="str">
        <f t="shared" si="6"/>
        <v/>
      </c>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row>
    <row r="25" spans="1:64" s="3" customFormat="1" ht="30" customHeight="1" thickBot="1" x14ac:dyDescent="0.3">
      <c r="A25" s="48"/>
      <c r="B25" s="75" t="s">
        <v>62</v>
      </c>
      <c r="C25" s="66" t="s">
        <v>71</v>
      </c>
      <c r="D25" s="34">
        <v>0.25</v>
      </c>
      <c r="E25" s="58">
        <v>44131</v>
      </c>
      <c r="F25" s="58">
        <v>44133</v>
      </c>
      <c r="G25" s="14"/>
      <c r="H25" s="14">
        <f t="shared" si="6"/>
        <v>3</v>
      </c>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row>
    <row r="26" spans="1:64" s="3" customFormat="1" ht="30" customHeight="1" thickBot="1" x14ac:dyDescent="0.3">
      <c r="A26" s="48" t="s">
        <v>24</v>
      </c>
      <c r="B26" s="75" t="s">
        <v>56</v>
      </c>
      <c r="C26" s="66" t="s">
        <v>69</v>
      </c>
      <c r="D26" s="34">
        <v>0.25</v>
      </c>
      <c r="E26" s="58">
        <v>44134</v>
      </c>
      <c r="F26" s="58">
        <v>44137</v>
      </c>
      <c r="G26" s="14"/>
      <c r="H26" s="14">
        <f t="shared" si="6"/>
        <v>4</v>
      </c>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row>
    <row r="27" spans="1:64" s="3" customFormat="1" ht="30" customHeight="1" thickBot="1" x14ac:dyDescent="0.3">
      <c r="A27" s="48"/>
      <c r="B27" s="80" t="s">
        <v>57</v>
      </c>
      <c r="C27" s="81"/>
      <c r="D27" s="82"/>
      <c r="E27" s="83"/>
      <c r="F27" s="84"/>
      <c r="G27" s="14"/>
      <c r="H27" s="14" t="str">
        <f t="shared" si="6"/>
        <v/>
      </c>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row>
    <row r="28" spans="1:64" s="3" customFormat="1" ht="30" customHeight="1" thickBot="1" x14ac:dyDescent="0.3">
      <c r="A28" s="48"/>
      <c r="B28" s="75" t="s">
        <v>58</v>
      </c>
      <c r="C28" s="66" t="s">
        <v>70</v>
      </c>
      <c r="D28" s="34">
        <v>0.25</v>
      </c>
      <c r="E28" s="58">
        <v>44138</v>
      </c>
      <c r="F28" s="58">
        <v>44141</v>
      </c>
      <c r="G28" s="14"/>
      <c r="H28" s="14">
        <f t="shared" si="6"/>
        <v>4</v>
      </c>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row>
    <row r="29" spans="1:64" s="3" customFormat="1" ht="30" customHeight="1" thickBot="1" x14ac:dyDescent="0.3">
      <c r="A29" s="48"/>
      <c r="B29" s="75" t="s">
        <v>63</v>
      </c>
      <c r="C29" s="66" t="s">
        <v>72</v>
      </c>
      <c r="D29" s="34">
        <v>0.55000000000000004</v>
      </c>
      <c r="E29" s="58">
        <v>44142</v>
      </c>
      <c r="F29" s="58">
        <v>44146</v>
      </c>
      <c r="G29" s="14"/>
      <c r="H29" s="14">
        <f t="shared" si="6"/>
        <v>5</v>
      </c>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row>
    <row r="30" spans="1:64" s="3" customFormat="1" ht="30" customHeight="1" thickBot="1" x14ac:dyDescent="0.3">
      <c r="A30" s="48"/>
      <c r="B30" s="85" t="s">
        <v>59</v>
      </c>
      <c r="C30" s="86"/>
      <c r="D30" s="87"/>
      <c r="E30" s="88"/>
      <c r="F30" s="89"/>
      <c r="G30" s="14"/>
      <c r="H30" s="14" t="str">
        <f t="shared" si="6"/>
        <v/>
      </c>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row>
    <row r="31" spans="1:64" s="3" customFormat="1" ht="30" customHeight="1" thickBot="1" x14ac:dyDescent="0.3">
      <c r="A31" s="48"/>
      <c r="B31" s="75" t="s">
        <v>64</v>
      </c>
      <c r="C31" s="66" t="s">
        <v>69</v>
      </c>
      <c r="D31" s="34">
        <v>1</v>
      </c>
      <c r="E31" s="58">
        <v>44148</v>
      </c>
      <c r="F31" s="58">
        <v>44150</v>
      </c>
      <c r="G31" s="14"/>
      <c r="H31" s="14">
        <f t="shared" si="6"/>
        <v>3</v>
      </c>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row>
    <row r="32" spans="1:64" s="3" customFormat="1" ht="30" customHeight="1" thickBot="1" x14ac:dyDescent="0.3">
      <c r="A32" s="48" t="s">
        <v>26</v>
      </c>
      <c r="B32" s="75" t="s">
        <v>60</v>
      </c>
      <c r="C32" s="66" t="s">
        <v>68</v>
      </c>
      <c r="D32" s="34">
        <v>0.45</v>
      </c>
      <c r="E32" s="58">
        <v>44148</v>
      </c>
      <c r="F32" s="58">
        <v>44151</v>
      </c>
      <c r="G32" s="14"/>
      <c r="H32" s="14">
        <f t="shared" si="6"/>
        <v>4</v>
      </c>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row>
    <row r="33" spans="1:64" s="3" customFormat="1" ht="30" customHeight="1" thickBot="1" x14ac:dyDescent="0.3">
      <c r="A33" s="49" t="s">
        <v>25</v>
      </c>
      <c r="B33" s="75" t="s">
        <v>65</v>
      </c>
      <c r="C33" s="66" t="s">
        <v>69</v>
      </c>
      <c r="D33" s="34">
        <v>0.1</v>
      </c>
      <c r="E33" s="58">
        <v>44152</v>
      </c>
      <c r="F33" s="58">
        <v>44155</v>
      </c>
      <c r="G33" s="14"/>
      <c r="H33" s="14">
        <f t="shared" si="6"/>
        <v>4</v>
      </c>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row>
    <row r="34" spans="1:64" ht="30" customHeight="1" thickBot="1" x14ac:dyDescent="0.3">
      <c r="B34" s="67" t="s">
        <v>61</v>
      </c>
      <c r="C34" s="68"/>
      <c r="D34" s="69"/>
      <c r="E34" s="70"/>
      <c r="F34" s="71"/>
      <c r="G34" s="14"/>
      <c r="H34" s="14" t="str">
        <f t="shared" ref="H34" si="7">IF(OR(ISBLANK(task_start),ISBLANK(task_end)),"",task_end-task_start+1)</f>
        <v/>
      </c>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row>
    <row r="35" spans="1:64" ht="30" customHeight="1" thickBot="1" x14ac:dyDescent="0.3">
      <c r="B35" s="75" t="s">
        <v>66</v>
      </c>
      <c r="C35" s="66" t="s">
        <v>68</v>
      </c>
      <c r="D35" s="34">
        <v>0.35</v>
      </c>
      <c r="E35" s="58">
        <v>44156</v>
      </c>
      <c r="F35" s="58">
        <v>44159</v>
      </c>
      <c r="G35" s="14"/>
      <c r="H35" s="14">
        <f t="shared" si="6"/>
        <v>4</v>
      </c>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row>
    <row r="36" spans="1:64" ht="30" customHeight="1" thickBot="1" x14ac:dyDescent="0.3">
      <c r="B36" s="75" t="s">
        <v>67</v>
      </c>
      <c r="C36" s="66" t="s">
        <v>68</v>
      </c>
      <c r="D36" s="34">
        <v>0.55000000000000004</v>
      </c>
      <c r="E36" s="58">
        <v>44160</v>
      </c>
      <c r="F36" s="58">
        <v>44165</v>
      </c>
      <c r="G36" s="14"/>
      <c r="H36" s="14">
        <f t="shared" si="6"/>
        <v>6</v>
      </c>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23">
    <cfRule type="dataBar" priority="6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3">
    <cfRule type="expression" dxfId="41" priority="85">
      <formula>AND(TODAY()&gt;=I$5,TODAY()&lt;J$5)</formula>
    </cfRule>
  </conditionalFormatting>
  <conditionalFormatting sqref="I7:BL23">
    <cfRule type="expression" dxfId="40" priority="79">
      <formula>AND(task_start&lt;=I$5,ROUNDDOWN((task_end-task_start+1)*task_progress,0)+task_start-1&gt;=I$5)</formula>
    </cfRule>
    <cfRule type="expression" dxfId="39" priority="80" stopIfTrue="1">
      <formula>AND(task_end&gt;=I$5,task_start&lt;J$5)</formula>
    </cfRule>
  </conditionalFormatting>
  <conditionalFormatting sqref="D24">
    <cfRule type="dataBar" priority="49">
      <dataBar>
        <cfvo type="num" val="0"/>
        <cfvo type="num" val="1"/>
        <color theme="0" tint="-0.249977111117893"/>
      </dataBar>
      <extLst>
        <ext xmlns:x14="http://schemas.microsoft.com/office/spreadsheetml/2009/9/main" uri="{B025F937-C7B1-47D3-B67F-A62EFF666E3E}">
          <x14:id>{DEAB3775-453E-44CD-AB87-381933DECCDE}</x14:id>
        </ext>
      </extLst>
    </cfRule>
  </conditionalFormatting>
  <conditionalFormatting sqref="I24:BL24">
    <cfRule type="expression" dxfId="38" priority="52">
      <formula>AND(TODAY()&gt;=I$5,TODAY()&lt;J$5)</formula>
    </cfRule>
  </conditionalFormatting>
  <conditionalFormatting sqref="I24:BL24">
    <cfRule type="expression" dxfId="37" priority="50">
      <formula>AND(task_start&lt;=I$5,ROUNDDOWN((task_end-task_start+1)*task_progress,0)+task_start-1&gt;=I$5)</formula>
    </cfRule>
    <cfRule type="expression" dxfId="36" priority="51" stopIfTrue="1">
      <formula>AND(task_end&gt;=I$5,task_start&lt;J$5)</formula>
    </cfRule>
  </conditionalFormatting>
  <conditionalFormatting sqref="D27">
    <cfRule type="dataBar" priority="45">
      <dataBar>
        <cfvo type="num" val="0"/>
        <cfvo type="num" val="1"/>
        <color theme="0" tint="-0.249977111117893"/>
      </dataBar>
      <extLst>
        <ext xmlns:x14="http://schemas.microsoft.com/office/spreadsheetml/2009/9/main" uri="{B025F937-C7B1-47D3-B67F-A62EFF666E3E}">
          <x14:id>{1B12D0B7-14CB-44EB-BD4D-F5F40742ECC1}</x14:id>
        </ext>
      </extLst>
    </cfRule>
  </conditionalFormatting>
  <conditionalFormatting sqref="I27:BL27">
    <cfRule type="expression" dxfId="35" priority="48">
      <formula>AND(TODAY()&gt;=I$5,TODAY()&lt;J$5)</formula>
    </cfRule>
  </conditionalFormatting>
  <conditionalFormatting sqref="I27:BL27">
    <cfRule type="expression" dxfId="34" priority="46">
      <formula>AND(task_start&lt;=I$5,ROUNDDOWN((task_end-task_start+1)*task_progress,0)+task_start-1&gt;=I$5)</formula>
    </cfRule>
    <cfRule type="expression" dxfId="33" priority="47" stopIfTrue="1">
      <formula>AND(task_end&gt;=I$5,task_start&lt;J$5)</formula>
    </cfRule>
  </conditionalFormatting>
  <conditionalFormatting sqref="D30">
    <cfRule type="dataBar" priority="41">
      <dataBar>
        <cfvo type="num" val="0"/>
        <cfvo type="num" val="1"/>
        <color theme="0" tint="-0.249977111117893"/>
      </dataBar>
      <extLst>
        <ext xmlns:x14="http://schemas.microsoft.com/office/spreadsheetml/2009/9/main" uri="{B025F937-C7B1-47D3-B67F-A62EFF666E3E}">
          <x14:id>{0096AF1A-393A-435C-8015-41D0DD370232}</x14:id>
        </ext>
      </extLst>
    </cfRule>
  </conditionalFormatting>
  <conditionalFormatting sqref="I30:BL30">
    <cfRule type="expression" dxfId="32" priority="44">
      <formula>AND(TODAY()&gt;=I$5,TODAY()&lt;J$5)</formula>
    </cfRule>
  </conditionalFormatting>
  <conditionalFormatting sqref="I30:BL30">
    <cfRule type="expression" dxfId="31" priority="42">
      <formula>AND(task_start&lt;=I$5,ROUNDDOWN((task_end-task_start+1)*task_progress,0)+task_start-1&gt;=I$5)</formula>
    </cfRule>
    <cfRule type="expression" dxfId="30" priority="43" stopIfTrue="1">
      <formula>AND(task_end&gt;=I$5,task_start&lt;J$5)</formula>
    </cfRule>
  </conditionalFormatting>
  <conditionalFormatting sqref="D34">
    <cfRule type="dataBar" priority="37">
      <dataBar>
        <cfvo type="num" val="0"/>
        <cfvo type="num" val="1"/>
        <color theme="0" tint="-0.249977111117893"/>
      </dataBar>
      <extLst>
        <ext xmlns:x14="http://schemas.microsoft.com/office/spreadsheetml/2009/9/main" uri="{B025F937-C7B1-47D3-B67F-A62EFF666E3E}">
          <x14:id>{D4B26597-A923-4FC1-BDC5-A4D6F94E588D}</x14:id>
        </ext>
      </extLst>
    </cfRule>
  </conditionalFormatting>
  <conditionalFormatting sqref="I34:BL34">
    <cfRule type="expression" dxfId="29" priority="40">
      <formula>AND(TODAY()&gt;=I$5,TODAY()&lt;J$5)</formula>
    </cfRule>
  </conditionalFormatting>
  <conditionalFormatting sqref="I34:BL34">
    <cfRule type="expression" dxfId="28" priority="38">
      <formula>AND(task_start&lt;=I$5,ROUNDDOWN((task_end-task_start+1)*task_progress,0)+task_start-1&gt;=I$5)</formula>
    </cfRule>
    <cfRule type="expression" dxfId="27" priority="39" stopIfTrue="1">
      <formula>AND(task_end&gt;=I$5,task_start&lt;J$5)</formula>
    </cfRule>
  </conditionalFormatting>
  <conditionalFormatting sqref="D25">
    <cfRule type="dataBar" priority="33">
      <dataBar>
        <cfvo type="num" val="0"/>
        <cfvo type="num" val="1"/>
        <color theme="0" tint="-0.249977111117893"/>
      </dataBar>
      <extLst>
        <ext xmlns:x14="http://schemas.microsoft.com/office/spreadsheetml/2009/9/main" uri="{B025F937-C7B1-47D3-B67F-A62EFF666E3E}">
          <x14:id>{A1879C58-382F-4866-8216-686633568BEC}</x14:id>
        </ext>
      </extLst>
    </cfRule>
  </conditionalFormatting>
  <conditionalFormatting sqref="I25:BL25">
    <cfRule type="expression" dxfId="26" priority="36">
      <formula>AND(TODAY()&gt;=I$5,TODAY()&lt;J$5)</formula>
    </cfRule>
  </conditionalFormatting>
  <conditionalFormatting sqref="I25:BL25">
    <cfRule type="expression" dxfId="25" priority="34">
      <formula>AND(task_start&lt;=I$5,ROUNDDOWN((task_end-task_start+1)*task_progress,0)+task_start-1&gt;=I$5)</formula>
    </cfRule>
    <cfRule type="expression" dxfId="24" priority="35" stopIfTrue="1">
      <formula>AND(task_end&gt;=I$5,task_start&lt;J$5)</formula>
    </cfRule>
  </conditionalFormatting>
  <conditionalFormatting sqref="D26">
    <cfRule type="dataBar" priority="29">
      <dataBar>
        <cfvo type="num" val="0"/>
        <cfvo type="num" val="1"/>
        <color theme="0" tint="-0.249977111117893"/>
      </dataBar>
      <extLst>
        <ext xmlns:x14="http://schemas.microsoft.com/office/spreadsheetml/2009/9/main" uri="{B025F937-C7B1-47D3-B67F-A62EFF666E3E}">
          <x14:id>{2D9320E5-A90E-437D-95B7-E01E17503720}</x14:id>
        </ext>
      </extLst>
    </cfRule>
  </conditionalFormatting>
  <conditionalFormatting sqref="I26:BL26">
    <cfRule type="expression" dxfId="23" priority="32">
      <formula>AND(TODAY()&gt;=I$5,TODAY()&lt;J$5)</formula>
    </cfRule>
  </conditionalFormatting>
  <conditionalFormatting sqref="I26:BL26">
    <cfRule type="expression" dxfId="22" priority="30">
      <formula>AND(task_start&lt;=I$5,ROUNDDOWN((task_end-task_start+1)*task_progress,0)+task_start-1&gt;=I$5)</formula>
    </cfRule>
    <cfRule type="expression" dxfId="21" priority="31" stopIfTrue="1">
      <formula>AND(task_end&gt;=I$5,task_start&lt;J$5)</formula>
    </cfRule>
  </conditionalFormatting>
  <conditionalFormatting sqref="D28">
    <cfRule type="dataBar" priority="25">
      <dataBar>
        <cfvo type="num" val="0"/>
        <cfvo type="num" val="1"/>
        <color theme="0" tint="-0.249977111117893"/>
      </dataBar>
      <extLst>
        <ext xmlns:x14="http://schemas.microsoft.com/office/spreadsheetml/2009/9/main" uri="{B025F937-C7B1-47D3-B67F-A62EFF666E3E}">
          <x14:id>{865C26A2-5F9B-4F2A-8497-BB5408076D73}</x14:id>
        </ext>
      </extLst>
    </cfRule>
  </conditionalFormatting>
  <conditionalFormatting sqref="I28:BL28">
    <cfRule type="expression" dxfId="20" priority="28">
      <formula>AND(TODAY()&gt;=I$5,TODAY()&lt;J$5)</formula>
    </cfRule>
  </conditionalFormatting>
  <conditionalFormatting sqref="I28:BL28">
    <cfRule type="expression" dxfId="19" priority="26">
      <formula>AND(task_start&lt;=I$5,ROUNDDOWN((task_end-task_start+1)*task_progress,0)+task_start-1&gt;=I$5)</formula>
    </cfRule>
    <cfRule type="expression" dxfId="18" priority="27" stopIfTrue="1">
      <formula>AND(task_end&gt;=I$5,task_start&lt;J$5)</formula>
    </cfRule>
  </conditionalFormatting>
  <conditionalFormatting sqref="D29">
    <cfRule type="dataBar" priority="21">
      <dataBar>
        <cfvo type="num" val="0"/>
        <cfvo type="num" val="1"/>
        <color theme="0" tint="-0.249977111117893"/>
      </dataBar>
      <extLst>
        <ext xmlns:x14="http://schemas.microsoft.com/office/spreadsheetml/2009/9/main" uri="{B025F937-C7B1-47D3-B67F-A62EFF666E3E}">
          <x14:id>{4E847273-086C-4AA5-859E-6BF82F44FA57}</x14:id>
        </ext>
      </extLst>
    </cfRule>
  </conditionalFormatting>
  <conditionalFormatting sqref="I29:BL29">
    <cfRule type="expression" dxfId="17" priority="24">
      <formula>AND(TODAY()&gt;=I$5,TODAY()&lt;J$5)</formula>
    </cfRule>
  </conditionalFormatting>
  <conditionalFormatting sqref="I29:BL29">
    <cfRule type="expression" dxfId="16" priority="22">
      <formula>AND(task_start&lt;=I$5,ROUNDDOWN((task_end-task_start+1)*task_progress,0)+task_start-1&gt;=I$5)</formula>
    </cfRule>
    <cfRule type="expression" dxfId="15" priority="23" stopIfTrue="1">
      <formula>AND(task_end&gt;=I$5,task_start&lt;J$5)</formula>
    </cfRule>
  </conditionalFormatting>
  <conditionalFormatting sqref="D31">
    <cfRule type="dataBar" priority="17">
      <dataBar>
        <cfvo type="num" val="0"/>
        <cfvo type="num" val="1"/>
        <color theme="0" tint="-0.249977111117893"/>
      </dataBar>
      <extLst>
        <ext xmlns:x14="http://schemas.microsoft.com/office/spreadsheetml/2009/9/main" uri="{B025F937-C7B1-47D3-B67F-A62EFF666E3E}">
          <x14:id>{FA2124C7-6797-44E6-8FD0-5B4542DBAA0C}</x14:id>
        </ext>
      </extLst>
    </cfRule>
  </conditionalFormatting>
  <conditionalFormatting sqref="I31:BL31">
    <cfRule type="expression" dxfId="14" priority="20">
      <formula>AND(TODAY()&gt;=I$5,TODAY()&lt;J$5)</formula>
    </cfRule>
  </conditionalFormatting>
  <conditionalFormatting sqref="I31:BL31">
    <cfRule type="expression" dxfId="13" priority="18">
      <formula>AND(task_start&lt;=I$5,ROUNDDOWN((task_end-task_start+1)*task_progress,0)+task_start-1&gt;=I$5)</formula>
    </cfRule>
    <cfRule type="expression" dxfId="12" priority="19" stopIfTrue="1">
      <formula>AND(task_end&gt;=I$5,task_start&lt;J$5)</formula>
    </cfRule>
  </conditionalFormatting>
  <conditionalFormatting sqref="D32">
    <cfRule type="dataBar" priority="13">
      <dataBar>
        <cfvo type="num" val="0"/>
        <cfvo type="num" val="1"/>
        <color theme="0" tint="-0.249977111117893"/>
      </dataBar>
      <extLst>
        <ext xmlns:x14="http://schemas.microsoft.com/office/spreadsheetml/2009/9/main" uri="{B025F937-C7B1-47D3-B67F-A62EFF666E3E}">
          <x14:id>{746A8A69-4303-484A-9428-BB46CDB16B19}</x14:id>
        </ext>
      </extLst>
    </cfRule>
  </conditionalFormatting>
  <conditionalFormatting sqref="I32:BL32">
    <cfRule type="expression" dxfId="11" priority="16">
      <formula>AND(TODAY()&gt;=I$5,TODAY()&lt;J$5)</formula>
    </cfRule>
  </conditionalFormatting>
  <conditionalFormatting sqref="I32:BL32">
    <cfRule type="expression" dxfId="10" priority="14">
      <formula>AND(task_start&lt;=I$5,ROUNDDOWN((task_end-task_start+1)*task_progress,0)+task_start-1&gt;=I$5)</formula>
    </cfRule>
    <cfRule type="expression" dxfId="9" priority="15" stopIfTrue="1">
      <formula>AND(task_end&gt;=I$5,task_start&lt;J$5)</formula>
    </cfRule>
  </conditionalFormatting>
  <conditionalFormatting sqref="D33">
    <cfRule type="dataBar" priority="9">
      <dataBar>
        <cfvo type="num" val="0"/>
        <cfvo type="num" val="1"/>
        <color theme="0" tint="-0.249977111117893"/>
      </dataBar>
      <extLst>
        <ext xmlns:x14="http://schemas.microsoft.com/office/spreadsheetml/2009/9/main" uri="{B025F937-C7B1-47D3-B67F-A62EFF666E3E}">
          <x14:id>{5B84A7E2-E9E6-4BF2-B658-15D81FC470AE}</x14:id>
        </ext>
      </extLst>
    </cfRule>
  </conditionalFormatting>
  <conditionalFormatting sqref="I33:BL33">
    <cfRule type="expression" dxfId="8" priority="12">
      <formula>AND(TODAY()&gt;=I$5,TODAY()&lt;J$5)</formula>
    </cfRule>
  </conditionalFormatting>
  <conditionalFormatting sqref="I33:BL33">
    <cfRule type="expression" dxfId="7" priority="10">
      <formula>AND(task_start&lt;=I$5,ROUNDDOWN((task_end-task_start+1)*task_progress,0)+task_start-1&gt;=I$5)</formula>
    </cfRule>
    <cfRule type="expression" dxfId="6" priority="11" stopIfTrue="1">
      <formula>AND(task_end&gt;=I$5,task_start&lt;J$5)</formula>
    </cfRule>
  </conditionalFormatting>
  <conditionalFormatting sqref="D35">
    <cfRule type="dataBar" priority="5">
      <dataBar>
        <cfvo type="num" val="0"/>
        <cfvo type="num" val="1"/>
        <color theme="0" tint="-0.249977111117893"/>
      </dataBar>
      <extLst>
        <ext xmlns:x14="http://schemas.microsoft.com/office/spreadsheetml/2009/9/main" uri="{B025F937-C7B1-47D3-B67F-A62EFF666E3E}">
          <x14:id>{8EBA9CC6-494C-4D6B-843C-A7AEB2C245E4}</x14:id>
        </ext>
      </extLst>
    </cfRule>
  </conditionalFormatting>
  <conditionalFormatting sqref="I35:BL35">
    <cfRule type="expression" dxfId="5" priority="8">
      <formula>AND(TODAY()&gt;=I$5,TODAY()&lt;J$5)</formula>
    </cfRule>
  </conditionalFormatting>
  <conditionalFormatting sqref="I35:BL35">
    <cfRule type="expression" dxfId="4" priority="6">
      <formula>AND(task_start&lt;=I$5,ROUNDDOWN((task_end-task_start+1)*task_progress,0)+task_start-1&gt;=I$5)</formula>
    </cfRule>
    <cfRule type="expression" dxfId="3" priority="7" stopIfTrue="1">
      <formula>AND(task_end&gt;=I$5,task_start&lt;J$5)</formula>
    </cfRule>
  </conditionalFormatting>
  <conditionalFormatting sqref="D36">
    <cfRule type="dataBar" priority="1">
      <dataBar>
        <cfvo type="num" val="0"/>
        <cfvo type="num" val="1"/>
        <color theme="0" tint="-0.249977111117893"/>
      </dataBar>
      <extLst>
        <ext xmlns:x14="http://schemas.microsoft.com/office/spreadsheetml/2009/9/main" uri="{B025F937-C7B1-47D3-B67F-A62EFF666E3E}">
          <x14:id>{D712486D-7533-424A-A845-4D223E96E211}</x14:id>
        </ext>
      </extLst>
    </cfRule>
  </conditionalFormatting>
  <conditionalFormatting sqref="I36:BL36">
    <cfRule type="expression" dxfId="2" priority="4">
      <formula>AND(TODAY()&gt;=I$5,TODAY()&lt;J$5)</formula>
    </cfRule>
  </conditionalFormatting>
  <conditionalFormatting sqref="I36:BL36">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D7:D23</xm:sqref>
        </x14:conditionalFormatting>
        <x14:conditionalFormatting xmlns:xm="http://schemas.microsoft.com/office/excel/2006/main">
          <x14:cfRule type="dataBar" id="{DEAB3775-453E-44CD-AB87-381933DECCDE}">
            <x14:dataBar minLength="0" maxLength="100" gradient="0">
              <x14:cfvo type="num">
                <xm:f>0</xm:f>
              </x14:cfvo>
              <x14:cfvo type="num">
                <xm:f>1</xm:f>
              </x14:cfvo>
              <x14:negativeFillColor rgb="FFFF0000"/>
              <x14:axisColor rgb="FF000000"/>
            </x14:dataBar>
          </x14:cfRule>
          <xm:sqref>D24</xm:sqref>
        </x14:conditionalFormatting>
        <x14:conditionalFormatting xmlns:xm="http://schemas.microsoft.com/office/excel/2006/main">
          <x14:cfRule type="dataBar" id="{1B12D0B7-14CB-44EB-BD4D-F5F40742ECC1}">
            <x14:dataBar minLength="0" maxLength="100" gradient="0">
              <x14:cfvo type="num">
                <xm:f>0</xm:f>
              </x14:cfvo>
              <x14:cfvo type="num">
                <xm:f>1</xm:f>
              </x14:cfvo>
              <x14:negativeFillColor rgb="FFFF0000"/>
              <x14:axisColor rgb="FF000000"/>
            </x14:dataBar>
          </x14:cfRule>
          <xm:sqref>D27</xm:sqref>
        </x14:conditionalFormatting>
        <x14:conditionalFormatting xmlns:xm="http://schemas.microsoft.com/office/excel/2006/main">
          <x14:cfRule type="dataBar" id="{0096AF1A-393A-435C-8015-41D0DD370232}">
            <x14:dataBar minLength="0" maxLength="100" gradient="0">
              <x14:cfvo type="num">
                <xm:f>0</xm:f>
              </x14:cfvo>
              <x14:cfvo type="num">
                <xm:f>1</xm:f>
              </x14:cfvo>
              <x14:negativeFillColor rgb="FFFF0000"/>
              <x14:axisColor rgb="FF000000"/>
            </x14:dataBar>
          </x14:cfRule>
          <xm:sqref>D30</xm:sqref>
        </x14:conditionalFormatting>
        <x14:conditionalFormatting xmlns:xm="http://schemas.microsoft.com/office/excel/2006/main">
          <x14:cfRule type="dataBar" id="{D4B26597-A923-4FC1-BDC5-A4D6F94E588D}">
            <x14:dataBar minLength="0" maxLength="100" gradient="0">
              <x14:cfvo type="num">
                <xm:f>0</xm:f>
              </x14:cfvo>
              <x14:cfvo type="num">
                <xm:f>1</xm:f>
              </x14:cfvo>
              <x14:negativeFillColor rgb="FFFF0000"/>
              <x14:axisColor rgb="FF000000"/>
            </x14:dataBar>
          </x14:cfRule>
          <xm:sqref>D34</xm:sqref>
        </x14:conditionalFormatting>
        <x14:conditionalFormatting xmlns:xm="http://schemas.microsoft.com/office/excel/2006/main">
          <x14:cfRule type="dataBar" id="{A1879C58-382F-4866-8216-686633568BEC}">
            <x14:dataBar minLength="0" maxLength="100" gradient="0">
              <x14:cfvo type="num">
                <xm:f>0</xm:f>
              </x14:cfvo>
              <x14:cfvo type="num">
                <xm:f>1</xm:f>
              </x14:cfvo>
              <x14:negativeFillColor rgb="FFFF0000"/>
              <x14:axisColor rgb="FF000000"/>
            </x14:dataBar>
          </x14:cfRule>
          <xm:sqref>D25</xm:sqref>
        </x14:conditionalFormatting>
        <x14:conditionalFormatting xmlns:xm="http://schemas.microsoft.com/office/excel/2006/main">
          <x14:cfRule type="dataBar" id="{2D9320E5-A90E-437D-95B7-E01E17503720}">
            <x14:dataBar minLength="0" maxLength="100" gradient="0">
              <x14:cfvo type="num">
                <xm:f>0</xm:f>
              </x14:cfvo>
              <x14:cfvo type="num">
                <xm:f>1</xm:f>
              </x14:cfvo>
              <x14:negativeFillColor rgb="FFFF0000"/>
              <x14:axisColor rgb="FF000000"/>
            </x14:dataBar>
          </x14:cfRule>
          <xm:sqref>D26</xm:sqref>
        </x14:conditionalFormatting>
        <x14:conditionalFormatting xmlns:xm="http://schemas.microsoft.com/office/excel/2006/main">
          <x14:cfRule type="dataBar" id="{865C26A2-5F9B-4F2A-8497-BB5408076D73}">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4E847273-086C-4AA5-859E-6BF82F44FA57}">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FA2124C7-6797-44E6-8FD0-5B4542DBAA0C}">
            <x14:dataBar minLength="0" maxLength="100" gradient="0">
              <x14:cfvo type="num">
                <xm:f>0</xm:f>
              </x14:cfvo>
              <x14:cfvo type="num">
                <xm:f>1</xm:f>
              </x14:cfvo>
              <x14:negativeFillColor rgb="FFFF0000"/>
              <x14:axisColor rgb="FF000000"/>
            </x14:dataBar>
          </x14:cfRule>
          <xm:sqref>D31</xm:sqref>
        </x14:conditionalFormatting>
        <x14:conditionalFormatting xmlns:xm="http://schemas.microsoft.com/office/excel/2006/main">
          <x14:cfRule type="dataBar" id="{746A8A69-4303-484A-9428-BB46CDB16B19}">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5B84A7E2-E9E6-4BF2-B658-15D81FC470AE}">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8EBA9CC6-494C-4D6B-843C-A7AEB2C245E4}">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D712486D-7533-424A-A845-4D223E96E211}">
            <x14:dataBar minLength="0" maxLength="100" gradient="0">
              <x14:cfvo type="num">
                <xm:f>0</xm:f>
              </x14:cfvo>
              <x14:cfvo type="num">
                <xm:f>1</xm:f>
              </x14:cfvo>
              <x14:negativeFillColor rgb="FFFF0000"/>
              <x14:axisColor rgb="FF000000"/>
            </x14:dataBar>
          </x14:cfRule>
          <xm:sqref>D36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38" customWidth="1"/>
    <col min="2" max="16384" width="9.140625" style="2"/>
  </cols>
  <sheetData>
    <row r="1" spans="1:2" ht="46.5" customHeight="1" x14ac:dyDescent="0.2"/>
    <row r="2" spans="1:2" s="40" customFormat="1" ht="15.75" x14ac:dyDescent="0.25">
      <c r="A2" s="39" t="s">
        <v>11</v>
      </c>
      <c r="B2" s="39"/>
    </row>
    <row r="3" spans="1:2" s="44" customFormat="1" ht="27" customHeight="1" x14ac:dyDescent="0.25">
      <c r="A3" s="45" t="s">
        <v>16</v>
      </c>
      <c r="B3" s="45"/>
    </row>
    <row r="4" spans="1:2" s="41" customFormat="1" ht="26.25" x14ac:dyDescent="0.4">
      <c r="A4" s="42" t="s">
        <v>10</v>
      </c>
    </row>
    <row r="5" spans="1:2" ht="74.099999999999994" customHeight="1" x14ac:dyDescent="0.2">
      <c r="A5" s="43" t="s">
        <v>19</v>
      </c>
    </row>
    <row r="6" spans="1:2" ht="26.25" customHeight="1" x14ac:dyDescent="0.2">
      <c r="A6" s="42" t="s">
        <v>22</v>
      </c>
    </row>
    <row r="7" spans="1:2" s="38" customFormat="1" ht="204.95" customHeight="1" x14ac:dyDescent="0.25">
      <c r="A7" s="47" t="s">
        <v>21</v>
      </c>
    </row>
    <row r="8" spans="1:2" s="41" customFormat="1" ht="26.25" x14ac:dyDescent="0.4">
      <c r="A8" s="42" t="s">
        <v>12</v>
      </c>
    </row>
    <row r="9" spans="1:2" ht="60" x14ac:dyDescent="0.2">
      <c r="A9" s="43" t="s">
        <v>20</v>
      </c>
    </row>
    <row r="10" spans="1:2" s="38" customFormat="1" ht="27.95" customHeight="1" x14ac:dyDescent="0.25">
      <c r="A10" s="46" t="s">
        <v>18</v>
      </c>
    </row>
    <row r="11" spans="1:2" s="41" customFormat="1" ht="26.25" x14ac:dyDescent="0.4">
      <c r="A11" s="42" t="s">
        <v>9</v>
      </c>
    </row>
    <row r="12" spans="1:2" ht="30" x14ac:dyDescent="0.2">
      <c r="A12" s="43" t="s">
        <v>17</v>
      </c>
    </row>
    <row r="13" spans="1:2" s="38" customFormat="1" ht="27.95" customHeight="1" x14ac:dyDescent="0.25">
      <c r="A13" s="46" t="s">
        <v>3</v>
      </c>
    </row>
    <row r="14" spans="1:2" s="41" customFormat="1" ht="26.25" x14ac:dyDescent="0.4">
      <c r="A14" s="42" t="s">
        <v>13</v>
      </c>
    </row>
    <row r="15" spans="1:2" ht="75" customHeight="1" x14ac:dyDescent="0.2">
      <c r="A15" s="43" t="s">
        <v>14</v>
      </c>
    </row>
    <row r="16" spans="1:2" ht="75" x14ac:dyDescent="0.2">
      <c r="A16" s="43"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2020-10-17T04:30:01Z</dcterms:modified>
</cp:coreProperties>
</file>