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FC52269F-EE83-46B0-8CAE-9380B83BFFDC}"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1" l="1"/>
  <c r="F23" i="11" s="1"/>
  <c r="E22" i="11"/>
  <c r="F22" i="11" l="1"/>
  <c r="H22" i="11" s="1"/>
  <c r="E18" i="11"/>
  <c r="F18" i="11" s="1"/>
  <c r="H18" i="11" s="1"/>
  <c r="H52" i="11" l="1"/>
  <c r="H51" i="11"/>
  <c r="H34" i="11" l="1"/>
  <c r="H47" i="11" l="1"/>
  <c r="H46" i="11"/>
  <c r="E21" i="11" l="1"/>
  <c r="H35" i="11"/>
  <c r="H28" i="11"/>
  <c r="H29" i="11"/>
  <c r="F21" i="11" l="1"/>
  <c r="H21" i="11" s="1"/>
  <c r="H32" i="11"/>
  <c r="H42" i="11" l="1"/>
  <c r="H41" i="11"/>
  <c r="H40" i="11" l="1"/>
  <c r="H39" i="11"/>
  <c r="H38" i="11"/>
  <c r="H36" i="11"/>
  <c r="H37" i="11" l="1"/>
  <c r="H31" i="11"/>
  <c r="H7" i="11" l="1"/>
  <c r="E3" i="11" l="1"/>
  <c r="E9" i="11" l="1"/>
  <c r="E19" i="11" s="1"/>
  <c r="F19" i="11" s="1"/>
  <c r="E24" i="11" s="1"/>
  <c r="I5" i="11"/>
  <c r="H30" i="11"/>
  <c r="H27" i="11"/>
  <c r="H25" i="11"/>
  <c r="H17" i="11"/>
  <c r="H11" i="11"/>
  <c r="H8" i="11"/>
  <c r="F24" i="11" l="1"/>
  <c r="H24" i="11" s="1"/>
  <c r="H19" i="11"/>
  <c r="F9" i="11"/>
  <c r="I6" i="11"/>
  <c r="H9" i="11" l="1"/>
  <c r="H26" i="11"/>
  <c r="J5" i="11"/>
  <c r="K5" i="11" s="1"/>
  <c r="L5" i="11" s="1"/>
  <c r="M5" i="11" s="1"/>
  <c r="N5" i="11" s="1"/>
  <c r="O5" i="11" s="1"/>
  <c r="P5" i="11" s="1"/>
  <c r="I4" i="11"/>
  <c r="H10" i="11" l="1"/>
  <c r="P4" i="11"/>
  <c r="Q5" i="11"/>
  <c r="R5" i="11" s="1"/>
  <c r="S5" i="11" s="1"/>
  <c r="T5" i="11" s="1"/>
  <c r="U5" i="11" s="1"/>
  <c r="V5" i="11" s="1"/>
  <c r="W5" i="11" s="1"/>
  <c r="J6" i="11"/>
  <c r="F12" i="11" l="1"/>
  <c r="E13" i="11"/>
  <c r="W4" i="11"/>
  <c r="X5" i="11"/>
  <c r="Y5" i="11" s="1"/>
  <c r="Z5" i="11" s="1"/>
  <c r="AA5" i="11" s="1"/>
  <c r="AB5" i="11" s="1"/>
  <c r="AC5" i="11" s="1"/>
  <c r="AD5" i="11" s="1"/>
  <c r="K6" i="11"/>
  <c r="H12" i="11" l="1"/>
  <c r="E15" i="11"/>
  <c r="E14" i="11"/>
  <c r="F14" i="11" s="1"/>
  <c r="H14" i="11" s="1"/>
  <c r="F13" i="11"/>
  <c r="E16" i="11" s="1"/>
  <c r="F16" i="11" s="1"/>
  <c r="E20" i="11" s="1"/>
  <c r="AE5" i="11"/>
  <c r="AF5" i="11" s="1"/>
  <c r="AG5" i="11" s="1"/>
  <c r="AH5" i="11" s="1"/>
  <c r="AI5" i="11" s="1"/>
  <c r="AJ5" i="11" s="1"/>
  <c r="AD4" i="11"/>
  <c r="L6" i="11"/>
  <c r="F20" i="11" l="1"/>
  <c r="H20" i="11" s="1"/>
  <c r="F15" i="11"/>
  <c r="H15" i="11" s="1"/>
  <c r="H13" i="11"/>
  <c r="H16"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<sst xmlns="http://schemas.openxmlformats.org/spreadsheetml/2006/main" count="127" uniqueCount="98">
  <si>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</si>
  <si>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</si>
  <si>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</si>
  <si>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</si>
  <si>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</si>
  <si>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</si>
  <si>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</si>
  <si>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</si>
  <si>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</si>
  <si>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</si>
  <si>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</si>
  <si>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</si>
  <si>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</si>
  <si>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</si>
  <si>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</si>
  <si>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</si>
  <si>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</si>
  <si>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</si>
  <si>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</si>
  <si>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</si>
  <si>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</si>
  <si>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</si>
  <si>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</si>
  <si>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</si>
  <si>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</si>
  <si>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</si>
  <si>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</si>
  <si>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</si>
  <si>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</si>
  <si>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</si>
  <si>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</si>
  <si>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</si>
  <si>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</si>
  <si>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</si>
  <si>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</si>
  <si>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</si>
  <si>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</si>
  <si>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</si>
  <si>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</si>
  <si>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</si>
  <si>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</si>
  <si>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Lịch sử mua bán hàng</t>
  </si>
  <si>
    <t>Lịch sử nhập hàng</t>
  </si>
  <si>
    <t xml:space="preserve">Thống kê </t>
  </si>
  <si>
    <t>Thống kê doanh thu</t>
  </si>
  <si>
    <t>Thống kê lợi nhuận</t>
  </si>
  <si>
    <t>Quản lý nhân viên</t>
  </si>
  <si>
    <t xml:space="preserve"> Công nợ</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</si>
  <si>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</si>
  <si>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</si>
  <si>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</si>
  <si>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</si>
  <si>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</si>
  <si>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</si>
  <si>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</si>
  <si>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</si>
  <si>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</si>
  <si>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</si>
  <si>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</si>
  <si>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</si>
  <si>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</si>
  <si>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</si>
  <si>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</si>
  <si>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</si>
  <si>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</si>
  <si>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</si>
  <si>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</si>
  <si>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</si>
  <si>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 xml:space="preserve">Kiểm tra thẻ thành viên </t>
  </si>
  <si>
    <t>Thống kê công nợ</t>
  </si>
  <si>
    <t>Xem Danh sách công nợ</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</si>
  <si>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</si>
  <si>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</si>
  <si>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</si>
  <si>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</si>
  <si>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</si>
  <si>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</si>
  <si>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</si>
  <si>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</si>
  <si>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</si>
  <si>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</si>
  <si>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</si>
  <si>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</si>
  <si>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</si>
  <si>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</si>
  <si>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</si>
  <si>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</si>
  <si>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</si>
  <si>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</si>
  <si>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</si>
  <si>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</si>
  <si>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</si>
  <si>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</si>
  <si>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</si>
  <si>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Thanh toán</t>
  </si>
  <si>
    <t>Cập nhật hàng hóa</t>
  </si>
  <si>
    <t>Phân quyền cho quản lý</t>
  </si>
  <si>
    <t>Phân quyền cho nhân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</si>
</sst>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0" fillId="10" borderId="2" xfId="11" applyFont="1" applyFill="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9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8"/>
      <tableStyleElement type="headerRow" dxfId="97"/>
      <tableStyleElement type="totalRow" dxfId="96"/>
      <tableStyleElement type="firstColumn" dxfId="95"/>
      <tableStyleElement type="lastColumn" dxfId="94"/>
      <tableStyleElement type="firstRowStripe" dxfId="93"/>
      <tableStyleElement type="secondRowStripe" dxfId="92"/>
      <tableStyleElement type="firstColumnStripe" dxfId="91"/>
      <tableStyleElement type="secondColumnStripe" dxfId="9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Normal="100" zoomScalePageLayoutView="70" workbookViewId="0">
      <pane ySplit="6" topLeftCell="A10" activePane="bottomLeft" state="frozen"/>
      <selection pane="bottomLeft" activeCell="B10" sqref="B10"/>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54</v>
      </c>
      <c r="C1" s="1"/>
      <c r="D1" s="2"/>
      <c r="E1" s="4"/>
      <c r="F1" s="37"/>
      <c r="H1" s="2"/>
      <c r="I1" s="13"/>
    </row>
    <row r="2" spans="1:64" ht="30" customHeight="1" x14ac:dyDescent="0.3">
      <c r="A2" s="48" t="s">
        <v>23</v>
      </c>
      <c r="B2" s="53" t="s">
        <v>53</v>
      </c>
      <c r="I2" s="50"/>
    </row>
    <row r="3" spans="1:64" ht="30" customHeight="1" x14ac:dyDescent="0.25">
      <c r="A3" s="48" t="s">
        <v>29</v>
      </c>
      <c r="B3" s="54"/>
      <c r="C3" s="102" t="s">
        <v>0</v>
      </c>
      <c r="D3" s="103"/>
      <c r="E3" s="101">
        <f ca="1">TODAY()</f>
        <v>44160</v>
      </c>
      <c r="F3" s="101"/>
    </row>
    <row r="4" spans="1:64" ht="30" customHeight="1" x14ac:dyDescent="0.25">
      <c r="A4" s="49" t="s">
        <v>30</v>
      </c>
      <c r="B4" s="85" t="s">
        <v>37</v>
      </c>
      <c r="C4" s="102" t="s">
        <v>7</v>
      </c>
      <c r="D4" s="103"/>
      <c r="E4" s="6">
        <v>1</v>
      </c>
      <c r="I4" s="98">
        <f ca="1">I5</f>
        <v>44158</v>
      </c>
      <c r="J4" s="99"/>
      <c r="K4" s="99"/>
      <c r="L4" s="99"/>
      <c r="M4" s="99"/>
      <c r="N4" s="99"/>
      <c r="O4" s="100"/>
      <c r="P4" s="98">
        <f ca="1">P5</f>
        <v>44165</v>
      </c>
      <c r="Q4" s="99"/>
      <c r="R4" s="99"/>
      <c r="S4" s="99"/>
      <c r="T4" s="99"/>
      <c r="U4" s="99"/>
      <c r="V4" s="100"/>
      <c r="W4" s="98">
        <f ca="1">W5</f>
        <v>44172</v>
      </c>
      <c r="X4" s="99"/>
      <c r="Y4" s="99"/>
      <c r="Z4" s="99"/>
      <c r="AA4" s="99"/>
      <c r="AB4" s="99"/>
      <c r="AC4" s="100"/>
      <c r="AD4" s="98">
        <f ca="1">AD5</f>
        <v>44179</v>
      </c>
      <c r="AE4" s="99"/>
      <c r="AF4" s="99"/>
      <c r="AG4" s="99"/>
      <c r="AH4" s="99"/>
      <c r="AI4" s="99"/>
      <c r="AJ4" s="100"/>
      <c r="AK4" s="98">
        <f ca="1">AK5</f>
        <v>44186</v>
      </c>
      <c r="AL4" s="99"/>
      <c r="AM4" s="99"/>
      <c r="AN4" s="99"/>
      <c r="AO4" s="99"/>
      <c r="AP4" s="99"/>
      <c r="AQ4" s="100"/>
      <c r="AR4" s="98">
        <f ca="1">AR5</f>
        <v>44193</v>
      </c>
      <c r="AS4" s="99"/>
      <c r="AT4" s="99"/>
      <c r="AU4" s="99"/>
      <c r="AV4" s="99"/>
      <c r="AW4" s="99"/>
      <c r="AX4" s="100"/>
      <c r="AY4" s="98">
        <f ca="1">AY5</f>
        <v>44200</v>
      </c>
      <c r="AZ4" s="99"/>
      <c r="BA4" s="99"/>
      <c r="BB4" s="99"/>
      <c r="BC4" s="99"/>
      <c r="BD4" s="99"/>
      <c r="BE4" s="100"/>
      <c r="BF4" s="98">
        <f ca="1">BF5</f>
        <v>44207</v>
      </c>
      <c r="BG4" s="99"/>
      <c r="BH4" s="99"/>
      <c r="BI4" s="99"/>
      <c r="BJ4" s="99"/>
      <c r="BK4" s="99"/>
      <c r="BL4" s="100"/>
    </row>
    <row r="5" spans="1:64" ht="15" customHeight="1" x14ac:dyDescent="0.25">
      <c r="A5" s="49" t="s">
        <v>31</v>
      </c>
      <c r="B5" s="104"/>
      <c r="C5" s="104"/>
      <c r="D5" s="104"/>
      <c r="E5" s="104"/>
      <c r="F5" s="104"/>
      <c r="G5" s="104"/>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2"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96</v>
      </c>
      <c r="C9" s="60" t="s">
        <v>50</v>
      </c>
      <c r="D9" s="19">
        <v>0.5</v>
      </c>
      <c r="E9" s="55">
        <f ca="1">Project_Start</f>
        <v>44160</v>
      </c>
      <c r="F9" s="55">
        <f ca="1">E9+3</f>
        <v>44163</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97</v>
      </c>
      <c r="C10" s="60" t="s">
        <v>50</v>
      </c>
      <c r="D10" s="19">
        <v>0.5</v>
      </c>
      <c r="E10" s="55"/>
      <c r="F10" s="55"/>
      <c r="G10" s="14"/>
      <c r="H10" s="14" t="str">
        <f t="shared" si="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20" t="s">
        <v>39</v>
      </c>
      <c r="C11" s="61"/>
      <c r="D11" s="21"/>
      <c r="E11" s="22"/>
      <c r="F11" s="23"/>
      <c r="G11" s="14"/>
      <c r="H11" s="14" t="str">
        <f t="shared" si="6"/>
        <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73" t="s">
        <v>59</v>
      </c>
      <c r="C12" s="62" t="s">
        <v>48</v>
      </c>
      <c r="D12" s="24">
        <v>0.5</v>
      </c>
      <c r="E12" s="56">
        <v>44129</v>
      </c>
      <c r="F12" s="56">
        <f>E12+4</f>
        <v>44133</v>
      </c>
      <c r="G12" s="14"/>
      <c r="H12" s="14">
        <f t="shared" si="6"/>
        <v>5</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40</v>
      </c>
      <c r="C13" s="62" t="s">
        <v>50</v>
      </c>
      <c r="D13" s="24">
        <v>0.5</v>
      </c>
      <c r="E13" s="56">
        <f>E12+2</f>
        <v>44131</v>
      </c>
      <c r="F13" s="56">
        <f>E13+5</f>
        <v>44136</v>
      </c>
      <c r="G13" s="14"/>
      <c r="H13" s="14">
        <f t="shared" si="6"/>
        <v>6</v>
      </c>
      <c r="I13" s="35"/>
      <c r="J13" s="35"/>
      <c r="K13" s="35"/>
      <c r="L13" s="35"/>
      <c r="M13" s="35"/>
      <c r="N13" s="35"/>
      <c r="O13" s="35"/>
      <c r="P13" s="35"/>
      <c r="Q13" s="35"/>
      <c r="R13" s="35"/>
      <c r="S13" s="35"/>
      <c r="T13" s="35"/>
      <c r="U13" s="36"/>
      <c r="V13" s="36"/>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67</v>
      </c>
      <c r="C14" s="62" t="s">
        <v>51</v>
      </c>
      <c r="D14" s="24">
        <v>0</v>
      </c>
      <c r="E14" s="56">
        <f>F12</f>
        <v>44133</v>
      </c>
      <c r="F14" s="56">
        <f>E14+3</f>
        <v>44136</v>
      </c>
      <c r="G14" s="14"/>
      <c r="H14" s="14">
        <f t="shared" si="6"/>
        <v>4</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68</v>
      </c>
      <c r="C15" s="62" t="s">
        <v>51</v>
      </c>
      <c r="D15" s="24">
        <v>0</v>
      </c>
      <c r="E15" s="56">
        <f>F12</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41</v>
      </c>
      <c r="C16" s="62" t="s">
        <v>51</v>
      </c>
      <c r="D16" s="24">
        <v>0</v>
      </c>
      <c r="E16" s="56">
        <f>F13</f>
        <v>44136</v>
      </c>
      <c r="F16" s="56">
        <f>E16+3</f>
        <v>44139</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25" t="s">
        <v>57</v>
      </c>
      <c r="C17" s="63"/>
      <c r="D17" s="26"/>
      <c r="E17" s="27"/>
      <c r="F17" s="28"/>
      <c r="G17" s="14"/>
      <c r="H17" s="14" t="str">
        <f t="shared" si="6"/>
        <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74" t="s">
        <v>82</v>
      </c>
      <c r="C18" s="64" t="s">
        <v>52</v>
      </c>
      <c r="D18" s="29">
        <v>0.12</v>
      </c>
      <c r="E18" s="57">
        <f>E8+15</f>
        <v>15</v>
      </c>
      <c r="F18" s="57">
        <f>E18+5</f>
        <v>20</v>
      </c>
      <c r="G18" s="14"/>
      <c r="H18" s="14">
        <f t="shared" si="6"/>
        <v>6</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58</v>
      </c>
      <c r="C19" s="64" t="s">
        <v>52</v>
      </c>
      <c r="D19" s="29">
        <v>0.12</v>
      </c>
      <c r="E19" s="57">
        <f ca="1">E9+15</f>
        <v>44175</v>
      </c>
      <c r="F19" s="57">
        <f ca="1">E19+5</f>
        <v>44180</v>
      </c>
      <c r="G19" s="14"/>
      <c r="H19" s="14">
        <f t="shared" ca="1"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42</v>
      </c>
      <c r="C20" s="64" t="s">
        <v>51</v>
      </c>
      <c r="D20" s="29">
        <v>0.25</v>
      </c>
      <c r="E20" s="57">
        <f>F16+1</f>
        <v>44140</v>
      </c>
      <c r="F20" s="57">
        <f>E20+4</f>
        <v>44144</v>
      </c>
      <c r="G20" s="14"/>
      <c r="H20" s="14">
        <f>IF(OR(ISBLANK(task_start),ISBLANK(task_end)),"",task_end-task_start+1)</f>
        <v>5</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95</v>
      </c>
      <c r="C21" s="64" t="s">
        <v>51</v>
      </c>
      <c r="D21" s="29">
        <v>0.25</v>
      </c>
      <c r="E21" s="57">
        <f>F17+1</f>
        <v>1</v>
      </c>
      <c r="F21" s="57">
        <f>E21+4</f>
        <v>5</v>
      </c>
      <c r="G21" s="14"/>
      <c r="H21" s="14">
        <f t="shared" si="6"/>
        <v>5</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83</v>
      </c>
      <c r="C22" s="97" t="s">
        <v>52</v>
      </c>
      <c r="D22" s="29">
        <v>0.12</v>
      </c>
      <c r="E22" s="57">
        <f>E11+15</f>
        <v>15</v>
      </c>
      <c r="F22" s="57">
        <f>E22+5</f>
        <v>20</v>
      </c>
      <c r="G22" s="86"/>
      <c r="H22" s="86">
        <f>IF(OR(ISBLANK(task_start),ISBLANK(task_end)),"",task_end-task_start+1)</f>
        <v>6</v>
      </c>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row>
    <row r="23" spans="1:64" s="3" customFormat="1" ht="30" customHeight="1" thickBot="1" x14ac:dyDescent="0.3">
      <c r="A23" s="48"/>
      <c r="B23" s="74" t="s">
        <v>94</v>
      </c>
      <c r="C23" s="64" t="s">
        <v>52</v>
      </c>
      <c r="D23" s="29">
        <v>0.12</v>
      </c>
      <c r="E23" s="57">
        <f>E12+15</f>
        <v>44144</v>
      </c>
      <c r="F23" s="57">
        <f>E23+5</f>
        <v>44149</v>
      </c>
      <c r="G23" s="86"/>
      <c r="H23" s="86"/>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row>
    <row r="24" spans="1:64" s="3" customFormat="1" ht="30" customHeight="1" thickBot="1" x14ac:dyDescent="0.3">
      <c r="A24" s="48"/>
      <c r="B24" s="74" t="s">
        <v>74</v>
      </c>
      <c r="C24" s="64" t="s">
        <v>51</v>
      </c>
      <c r="D24" s="29">
        <v>0.25</v>
      </c>
      <c r="E24" s="57">
        <f ca="1">F19+1</f>
        <v>44181</v>
      </c>
      <c r="F24" s="57">
        <f ca="1">E24+4</f>
        <v>44185</v>
      </c>
      <c r="G24" s="14"/>
      <c r="H24" s="14">
        <f t="shared" ca="1" si="6"/>
        <v>5</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30" t="s">
        <v>43</v>
      </c>
      <c r="C25" s="65"/>
      <c r="D25" s="31"/>
      <c r="E25" s="32"/>
      <c r="F25" s="33"/>
      <c r="G25" s="14"/>
      <c r="H25" s="14" t="str">
        <f t="shared" si="6"/>
        <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44</v>
      </c>
      <c r="C26" s="66" t="s">
        <v>49</v>
      </c>
      <c r="D26" s="34">
        <v>1</v>
      </c>
      <c r="E26" s="58">
        <v>44121</v>
      </c>
      <c r="F26" s="58">
        <v>44124</v>
      </c>
      <c r="G26" s="14"/>
      <c r="H26" s="14">
        <f t="shared" si="6"/>
        <v>4</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65</v>
      </c>
      <c r="C27" s="66" t="s">
        <v>52</v>
      </c>
      <c r="D27" s="34">
        <v>0.2</v>
      </c>
      <c r="E27" s="58">
        <v>44121</v>
      </c>
      <c r="F27" s="58">
        <v>44125</v>
      </c>
      <c r="G27" s="14"/>
      <c r="H27" s="14">
        <f t="shared" si="6"/>
        <v>5</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69</v>
      </c>
      <c r="C28" s="66" t="s">
        <v>51</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66</v>
      </c>
      <c r="C29" s="66" t="s">
        <v>51</v>
      </c>
      <c r="D29" s="34">
        <v>0.25</v>
      </c>
      <c r="E29" s="58">
        <v>44131</v>
      </c>
      <c r="F29" s="58">
        <v>44133</v>
      </c>
      <c r="G29" s="14"/>
      <c r="H29" s="14">
        <f>IF(OR(ISBLANK(task_start),ISBLANK(task_end)),"",task_end-task_start+1)</f>
        <v>3</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5" t="s">
        <v>45</v>
      </c>
      <c r="C30" s="66" t="s">
        <v>51</v>
      </c>
      <c r="D30" s="34">
        <v>0.25</v>
      </c>
      <c r="E30" s="58">
        <v>44126</v>
      </c>
      <c r="F30" s="58">
        <v>44128</v>
      </c>
      <c r="G30" s="14"/>
      <c r="H30" s="14">
        <f t="shared" si="6"/>
        <v>3</v>
      </c>
      <c r="I30" s="35"/>
      <c r="J30" s="35"/>
      <c r="K30" s="35"/>
      <c r="L30" s="35"/>
      <c r="M30" s="35"/>
      <c r="N30" s="35"/>
      <c r="O30" s="35"/>
      <c r="P30" s="35"/>
      <c r="Q30" s="35"/>
      <c r="R30" s="35"/>
      <c r="S30" s="35"/>
      <c r="T30" s="35"/>
      <c r="U30" s="35"/>
      <c r="V30" s="35" t="s">
        <v>53</v>
      </c>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6" t="s">
        <v>46</v>
      </c>
      <c r="C31" s="77"/>
      <c r="D31" s="78"/>
      <c r="E31" s="79"/>
      <c r="F31" s="79"/>
      <c r="G31" s="14"/>
      <c r="H31" s="14" t="str">
        <f t="shared" si="6"/>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62</v>
      </c>
      <c r="C32" s="66" t="s">
        <v>51</v>
      </c>
      <c r="D32" s="34">
        <v>0.25</v>
      </c>
      <c r="E32" s="58">
        <v>44131</v>
      </c>
      <c r="F32" s="58">
        <v>44133</v>
      </c>
      <c r="G32" s="14"/>
      <c r="H32" s="14">
        <f>IF(OR(ISBLANK(task_start),ISBLANK(task_end)),"",task_end-task_start+1)</f>
        <v>3</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86</v>
      </c>
      <c r="C33" s="66"/>
      <c r="D33" s="34">
        <v>0.5</v>
      </c>
      <c r="E33" s="58">
        <v>44138</v>
      </c>
      <c r="F33" s="58">
        <v>44141</v>
      </c>
      <c r="G33" s="14"/>
      <c r="H33" s="1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63</v>
      </c>
      <c r="C34" s="66" t="s">
        <v>50</v>
      </c>
      <c r="D34" s="34">
        <v>0.5</v>
      </c>
      <c r="E34" s="58">
        <v>44138</v>
      </c>
      <c r="F34" s="58">
        <v>44141</v>
      </c>
      <c r="G34" s="14"/>
      <c r="H34" s="14">
        <f t="shared" si="6"/>
        <v>4</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71</v>
      </c>
      <c r="C35" s="66" t="s">
        <v>49</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72</v>
      </c>
      <c r="C36" s="66" t="s">
        <v>49</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80" t="s">
        <v>47</v>
      </c>
      <c r="C37" s="81"/>
      <c r="D37" s="82"/>
      <c r="E37" s="83"/>
      <c r="F37" s="84"/>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75" t="s">
        <v>85</v>
      </c>
      <c r="C38" s="66" t="s">
        <v>49</v>
      </c>
      <c r="D38" s="34">
        <v>1</v>
      </c>
      <c r="E38" s="58">
        <v>44148</v>
      </c>
      <c r="F38" s="58">
        <v>44150</v>
      </c>
      <c r="G38" s="14"/>
      <c r="H38" s="14">
        <f t="shared" si="6"/>
        <v>3</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55</v>
      </c>
      <c r="C39" s="66" t="s">
        <v>48</v>
      </c>
      <c r="D39" s="34">
        <v>0.45</v>
      </c>
      <c r="E39" s="58">
        <v>44148</v>
      </c>
      <c r="F39" s="58">
        <v>44151</v>
      </c>
      <c r="G39" s="14"/>
      <c r="H39" s="14">
        <f t="shared" si="6"/>
        <v>4</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70</v>
      </c>
      <c r="C40" s="66" t="s">
        <v>49</v>
      </c>
      <c r="D40" s="34">
        <v>0.1</v>
      </c>
      <c r="E40" s="58">
        <v>44152</v>
      </c>
      <c r="F40" s="58">
        <v>44155</v>
      </c>
      <c r="G40" s="14"/>
      <c r="H40" s="14">
        <f t="shared" si="6"/>
        <v>4</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67" t="s">
        <v>56</v>
      </c>
      <c r="C41" s="68"/>
      <c r="D41" s="69"/>
      <c r="E41" s="70"/>
      <c r="F41" s="71"/>
      <c r="G41" s="14"/>
      <c r="H41" s="14" t="str">
        <f t="shared" si="6"/>
        <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75" t="s">
        <v>87</v>
      </c>
      <c r="C42" s="66" t="s">
        <v>48</v>
      </c>
      <c r="D42" s="34">
        <v>0.35</v>
      </c>
      <c r="E42" s="58">
        <v>44156</v>
      </c>
      <c r="F42" s="58">
        <v>44159</v>
      </c>
      <c r="G42" s="14"/>
      <c r="H42" s="14">
        <f t="shared" si="6"/>
        <v>4</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61</v>
      </c>
      <c r="C43" s="66"/>
      <c r="D43" s="34"/>
      <c r="E43" s="58"/>
      <c r="F43" s="58"/>
      <c r="G43" s="14"/>
      <c r="H43" s="14"/>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84</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75" t="s">
        <v>64</v>
      </c>
      <c r="C45" s="66"/>
      <c r="D45" s="34"/>
      <c r="E45" s="58"/>
      <c r="F45" s="58"/>
      <c r="G45" s="14"/>
      <c r="H45" s="14"/>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67" t="s">
        <v>75</v>
      </c>
      <c r="C46" s="68"/>
      <c r="D46" s="69"/>
      <c r="E46" s="70"/>
      <c r="F46" s="71"/>
      <c r="G46" s="14"/>
      <c r="H46" s="14" t="str">
        <f t="shared" ref="H46:H47" si="7">IF(OR(ISBLANK(task_start),ISBLANK(task_end)),"",task_end-task_start+1)</f>
        <v/>
      </c>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75" t="s">
        <v>76</v>
      </c>
      <c r="C47" s="66" t="s">
        <v>48</v>
      </c>
      <c r="D47" s="34">
        <v>0.35</v>
      </c>
      <c r="E47" s="58">
        <v>44156</v>
      </c>
      <c r="F47" s="58">
        <v>44159</v>
      </c>
      <c r="G47" s="14"/>
      <c r="H47" s="14">
        <f t="shared" si="7"/>
        <v>4</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77</v>
      </c>
      <c r="C48" s="66"/>
      <c r="D48" s="34"/>
      <c r="E48" s="58"/>
      <c r="F48" s="58"/>
      <c r="G48" s="14"/>
      <c r="H48" s="14"/>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78</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75" t="s">
        <v>79</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67" t="s">
        <v>73</v>
      </c>
      <c r="C51" s="68"/>
      <c r="D51" s="69"/>
      <c r="E51" s="70"/>
      <c r="F51" s="71"/>
      <c r="G51" s="14"/>
      <c r="H51" s="14" t="str">
        <f t="shared" ref="H51:H52" si="8">IF(OR(ISBLANK(task_start),ISBLANK(task_end)),"",task_end-task_start+1)</f>
        <v/>
      </c>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75" t="s">
        <v>80</v>
      </c>
      <c r="C52" s="66" t="s">
        <v>48</v>
      </c>
      <c r="D52" s="34">
        <v>0.35</v>
      </c>
      <c r="E52" s="58">
        <v>44156</v>
      </c>
      <c r="F52" s="58">
        <v>44159</v>
      </c>
      <c r="G52" s="14"/>
      <c r="H52" s="14">
        <f t="shared" si="8"/>
        <v>4</v>
      </c>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88</v>
      </c>
      <c r="C53" s="66"/>
      <c r="D53" s="34"/>
      <c r="E53" s="58"/>
      <c r="F53" s="58"/>
      <c r="G53" s="14"/>
      <c r="H53" s="14"/>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81</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75" t="s">
        <v>60</v>
      </c>
      <c r="C55" s="66"/>
      <c r="D55" s="34"/>
      <c r="E55" s="58"/>
      <c r="F55" s="58"/>
      <c r="G55" s="14"/>
      <c r="H55" s="14"/>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92" t="s">
        <v>89</v>
      </c>
      <c r="C56" s="93"/>
      <c r="D56" s="94"/>
      <c r="E56" s="95"/>
      <c r="F56" s="96"/>
      <c r="G56" s="86"/>
      <c r="H56" s="86" t="s">
        <v>90</v>
      </c>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row>
    <row r="57" spans="2:64" ht="30" customHeight="1" thickBot="1" x14ac:dyDescent="0.3">
      <c r="B57" s="91" t="s">
        <v>91</v>
      </c>
      <c r="C57" s="90" t="s">
        <v>50</v>
      </c>
      <c r="D57" s="87">
        <v>0.25</v>
      </c>
      <c r="E57" s="89">
        <v>44138</v>
      </c>
      <c r="F57" s="89">
        <v>44141</v>
      </c>
      <c r="G57" s="86"/>
      <c r="H57" s="86">
        <v>4</v>
      </c>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row>
    <row r="58" spans="2:64" ht="30" customHeight="1" thickBot="1" x14ac:dyDescent="0.3">
      <c r="B58" s="91" t="s">
        <v>92</v>
      </c>
      <c r="C58" s="90" t="s">
        <v>52</v>
      </c>
      <c r="D58" s="87">
        <v>0.55000000000000004</v>
      </c>
      <c r="E58" s="89">
        <v>44142</v>
      </c>
      <c r="F58" s="89">
        <v>44146</v>
      </c>
      <c r="G58" s="86"/>
      <c r="H58" s="86">
        <v>5</v>
      </c>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row>
    <row r="59" spans="2:64" ht="30" customHeight="1" thickBot="1" x14ac:dyDescent="0.3">
      <c r="B59" s="91" t="s">
        <v>93</v>
      </c>
      <c r="C59" s="90" t="s">
        <v>52</v>
      </c>
      <c r="D59" s="87">
        <v>0.55000000000000004</v>
      </c>
      <c r="E59" s="89">
        <v>44142</v>
      </c>
      <c r="F59" s="89">
        <v>44146</v>
      </c>
      <c r="G59" s="86"/>
      <c r="H59" s="86">
        <v>5</v>
      </c>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30 D43 D16:D17 D19 D53 D24:D27 D7:D13">
    <cfRule type="dataBar" priority="18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3:BL43 I30:BL30 I16:BL17 I19:BL20 I33:BL33 I53:BL53 I23:BL27 I5:BL13">
    <cfRule type="expression" dxfId="89" priority="208">
      <formula>AND(TODAY()&gt;=I$5,TODAY()&lt;J$5)</formula>
    </cfRule>
  </conditionalFormatting>
  <conditionalFormatting sqref="I43:BL43 I30:BL30 I16:BL17 I19:BL20 I33:BL33 I53:BL53 I23:BL27 I7:BL13">
    <cfRule type="expression" dxfId="88" priority="202">
      <formula>AND(task_start&lt;=I$5,ROUNDDOWN((task_end-task_start+1)*task_progress,0)+task_start-1&gt;=I$5)</formula>
    </cfRule>
    <cfRule type="expression" dxfId="87" priority="203" stopIfTrue="1">
      <formula>AND(task_end&gt;=I$5,task_start&lt;J$5)</formula>
    </cfRule>
  </conditionalFormatting>
  <conditionalFormatting sqref="D31">
    <cfRule type="dataBar" priority="172">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1:BL31">
    <cfRule type="expression" dxfId="86" priority="175">
      <formula>AND(TODAY()&gt;=I$5,TODAY()&lt;J$5)</formula>
    </cfRule>
  </conditionalFormatting>
  <conditionalFormatting sqref="I31:BL31">
    <cfRule type="expression" dxfId="85" priority="173">
      <formula>AND(task_start&lt;=I$5,ROUNDDOWN((task_end-task_start+1)*task_progress,0)+task_start-1&gt;=I$5)</formula>
    </cfRule>
    <cfRule type="expression" dxfId="84" priority="174" stopIfTrue="1">
      <formula>AND(task_end&gt;=I$5,task_start&lt;J$5)</formula>
    </cfRule>
  </conditionalFormatting>
  <conditionalFormatting sqref="D37">
    <cfRule type="dataBar" priority="164">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37:BL37">
    <cfRule type="expression" dxfId="83" priority="167">
      <formula>AND(TODAY()&gt;=I$5,TODAY()&lt;J$5)</formula>
    </cfRule>
  </conditionalFormatting>
  <conditionalFormatting sqref="I37:BL37">
    <cfRule type="expression" dxfId="82" priority="165">
      <formula>AND(task_start&lt;=I$5,ROUNDDOWN((task_end-task_start+1)*task_progress,0)+task_start-1&gt;=I$5)</formula>
    </cfRule>
    <cfRule type="expression" dxfId="81" priority="166" stopIfTrue="1">
      <formula>AND(task_end&gt;=I$5,task_start&lt;J$5)</formula>
    </cfRule>
  </conditionalFormatting>
  <conditionalFormatting sqref="D36">
    <cfRule type="dataBar" priority="152">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6:BL36">
    <cfRule type="expression" dxfId="80" priority="155">
      <formula>AND(TODAY()&gt;=I$5,TODAY()&lt;J$5)</formula>
    </cfRule>
  </conditionalFormatting>
  <conditionalFormatting sqref="I36:BL36">
    <cfRule type="expression" dxfId="79" priority="153">
      <formula>AND(task_start&lt;=I$5,ROUNDDOWN((task_end-task_start+1)*task_progress,0)+task_start-1&gt;=I$5)</formula>
    </cfRule>
    <cfRule type="expression" dxfId="78" priority="154" stopIfTrue="1">
      <formula>AND(task_end&gt;=I$5,task_start&lt;J$5)</formula>
    </cfRule>
  </conditionalFormatting>
  <conditionalFormatting sqref="D38">
    <cfRule type="dataBar" priority="140">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8:BL38">
    <cfRule type="expression" dxfId="77" priority="143">
      <formula>AND(TODAY()&gt;=I$5,TODAY()&lt;J$5)</formula>
    </cfRule>
  </conditionalFormatting>
  <conditionalFormatting sqref="I38:BL38">
    <cfRule type="expression" dxfId="76" priority="141">
      <formula>AND(task_start&lt;=I$5,ROUNDDOWN((task_end-task_start+1)*task_progress,0)+task_start-1&gt;=I$5)</formula>
    </cfRule>
    <cfRule type="expression" dxfId="75" priority="142" stopIfTrue="1">
      <formula>AND(task_end&gt;=I$5,task_start&lt;J$5)</formula>
    </cfRule>
  </conditionalFormatting>
  <conditionalFormatting sqref="D39">
    <cfRule type="dataBar" priority="136">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39:BL39">
    <cfRule type="expression" dxfId="74" priority="139">
      <formula>AND(TODAY()&gt;=I$5,TODAY()&lt;J$5)</formula>
    </cfRule>
  </conditionalFormatting>
  <conditionalFormatting sqref="I39:BL39">
    <cfRule type="expression" dxfId="73" priority="137">
      <formula>AND(task_start&lt;=I$5,ROUNDDOWN((task_end-task_start+1)*task_progress,0)+task_start-1&gt;=I$5)</formula>
    </cfRule>
    <cfRule type="expression" dxfId="72" priority="138" stopIfTrue="1">
      <formula>AND(task_end&gt;=I$5,task_start&lt;J$5)</formula>
    </cfRule>
  </conditionalFormatting>
  <conditionalFormatting sqref="D40">
    <cfRule type="dataBar" priority="132">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0:BL40">
    <cfRule type="expression" dxfId="71" priority="135">
      <formula>AND(TODAY()&gt;=I$5,TODAY()&lt;J$5)</formula>
    </cfRule>
  </conditionalFormatting>
  <conditionalFormatting sqref="I40:BL40">
    <cfRule type="expression" dxfId="70" priority="133">
      <formula>AND(task_start&lt;=I$5,ROUNDDOWN((task_end-task_start+1)*task_progress,0)+task_start-1&gt;=I$5)</formula>
    </cfRule>
    <cfRule type="expression" dxfId="69" priority="134" stopIfTrue="1">
      <formula>AND(task_end&gt;=I$5,task_start&lt;J$5)</formula>
    </cfRule>
  </conditionalFormatting>
  <conditionalFormatting sqref="D41">
    <cfRule type="dataBar" priority="120">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1:BL41">
    <cfRule type="expression" dxfId="68" priority="123">
      <formula>AND(TODAY()&gt;=I$5,TODAY()&lt;J$5)</formula>
    </cfRule>
  </conditionalFormatting>
  <conditionalFormatting sqref="I41:BL41">
    <cfRule type="expression" dxfId="67" priority="121">
      <formula>AND(task_start&lt;=I$5,ROUNDDOWN((task_end-task_start+1)*task_progress,0)+task_start-1&gt;=I$5)</formula>
    </cfRule>
    <cfRule type="expression" dxfId="66" priority="122" stopIfTrue="1">
      <formula>AND(task_end&gt;=I$5,task_start&lt;J$5)</formula>
    </cfRule>
  </conditionalFormatting>
  <conditionalFormatting sqref="D42">
    <cfRule type="dataBar" priority="116">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2:BL42">
    <cfRule type="expression" dxfId="65" priority="119">
      <formula>AND(TODAY()&gt;=I$5,TODAY()&lt;J$5)</formula>
    </cfRule>
  </conditionalFormatting>
  <conditionalFormatting sqref="I42:BL42">
    <cfRule type="expression" dxfId="64" priority="117">
      <formula>AND(task_start&lt;=I$5,ROUNDDOWN((task_end-task_start+1)*task_progress,0)+task_start-1&gt;=I$5)</formula>
    </cfRule>
    <cfRule type="expression" dxfId="63" priority="118" stopIfTrue="1">
      <formula>AND(task_end&gt;=I$5,task_start&lt;J$5)</formula>
    </cfRule>
  </conditionalFormatting>
  <conditionalFormatting sqref="D44">
    <cfRule type="dataBar" priority="112">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4:BL44">
    <cfRule type="expression" dxfId="62" priority="115">
      <formula>AND(TODAY()&gt;=I$5,TODAY()&lt;J$5)</formula>
    </cfRule>
  </conditionalFormatting>
  <conditionalFormatting sqref="I44:BL44">
    <cfRule type="expression" dxfId="61" priority="113">
      <formula>AND(task_start&lt;=I$5,ROUNDDOWN((task_end-task_start+1)*task_progress,0)+task_start-1&gt;=I$5)</formula>
    </cfRule>
    <cfRule type="expression" dxfId="60" priority="114" stopIfTrue="1">
      <formula>AND(task_end&gt;=I$5,task_start&lt;J$5)</formula>
    </cfRule>
  </conditionalFormatting>
  <conditionalFormatting sqref="D32">
    <cfRule type="dataBar" priority="104">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2:BL32">
    <cfRule type="expression" dxfId="59" priority="107">
      <formula>AND(TODAY()&gt;=I$5,TODAY()&lt;J$5)</formula>
    </cfRule>
  </conditionalFormatting>
  <conditionalFormatting sqref="I32:BL32">
    <cfRule type="expression" dxfId="58" priority="105">
      <formula>AND(task_start&lt;=I$5,ROUNDDOWN((task_end-task_start+1)*task_progress,0)+task_start-1&gt;=I$5)</formula>
    </cfRule>
    <cfRule type="expression" dxfId="57" priority="106" stopIfTrue="1">
      <formula>AND(task_end&gt;=I$5,task_start&lt;J$5)</formula>
    </cfRule>
  </conditionalFormatting>
  <conditionalFormatting sqref="D45">
    <cfRule type="dataBar" priority="100">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5:BL45">
    <cfRule type="expression" dxfId="56" priority="103">
      <formula>AND(TODAY()&gt;=I$5,TODAY()&lt;J$5)</formula>
    </cfRule>
  </conditionalFormatting>
  <conditionalFormatting sqref="I45:BL45">
    <cfRule type="expression" dxfId="55" priority="101">
      <formula>AND(task_start&lt;=I$5,ROUNDDOWN((task_end-task_start+1)*task_progress,0)+task_start-1&gt;=I$5)</formula>
    </cfRule>
    <cfRule type="expression" dxfId="54" priority="102" stopIfTrue="1">
      <formula>AND(task_end&gt;=I$5,task_start&lt;J$5)</formula>
    </cfRule>
  </conditionalFormatting>
  <conditionalFormatting sqref="D29">
    <cfRule type="dataBar" priority="88">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9:BL29">
    <cfRule type="expression" dxfId="53" priority="91">
      <formula>AND(TODAY()&gt;=I$5,TODAY()&lt;J$5)</formula>
    </cfRule>
  </conditionalFormatting>
  <conditionalFormatting sqref="I29:BL29">
    <cfRule type="expression" dxfId="52" priority="89">
      <formula>AND(task_start&lt;=I$5,ROUNDDOWN((task_end-task_start+1)*task_progress,0)+task_start-1&gt;=I$5)</formula>
    </cfRule>
    <cfRule type="expression" dxfId="51" priority="90" stopIfTrue="1">
      <formula>AND(task_end&gt;=I$5,task_start&lt;J$5)</formula>
    </cfRule>
  </conditionalFormatting>
  <conditionalFormatting sqref="D14">
    <cfRule type="dataBar" priority="84">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4:BL14">
    <cfRule type="expression" dxfId="50" priority="87">
      <formula>AND(TODAY()&gt;=I$5,TODAY()&lt;J$5)</formula>
    </cfRule>
  </conditionalFormatting>
  <conditionalFormatting sqref="I14:BL14">
    <cfRule type="expression" dxfId="49" priority="85">
      <formula>AND(task_start&lt;=I$5,ROUNDDOWN((task_end-task_start+1)*task_progress,0)+task_start-1&gt;=I$5)</formula>
    </cfRule>
    <cfRule type="expression" dxfId="48" priority="86" stopIfTrue="1">
      <formula>AND(task_end&gt;=I$5,task_start&lt;J$5)</formula>
    </cfRule>
  </conditionalFormatting>
  <conditionalFormatting sqref="D15">
    <cfRule type="dataBar" priority="80">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5:BL15">
    <cfRule type="expression" dxfId="47" priority="83">
      <formula>AND(TODAY()&gt;=I$5,TODAY()&lt;J$5)</formula>
    </cfRule>
  </conditionalFormatting>
  <conditionalFormatting sqref="I15:BL15">
    <cfRule type="expression" dxfId="46" priority="81">
      <formula>AND(task_start&lt;=I$5,ROUNDDOWN((task_end-task_start+1)*task_progress,0)+task_start-1&gt;=I$5)</formula>
    </cfRule>
    <cfRule type="expression" dxfId="45" priority="82" stopIfTrue="1">
      <formula>AND(task_end&gt;=I$5,task_start&lt;J$5)</formula>
    </cfRule>
  </conditionalFormatting>
  <conditionalFormatting sqref="D28">
    <cfRule type="dataBar" priority="76">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8:BL28">
    <cfRule type="expression" dxfId="44" priority="79">
      <formula>AND(TODAY()&gt;=I$5,TODAY()&lt;J$5)</formula>
    </cfRule>
  </conditionalFormatting>
  <conditionalFormatting sqref="I28:BL28">
    <cfRule type="expression" dxfId="43" priority="77">
      <formula>AND(task_start&lt;=I$5,ROUNDDOWN((task_end-task_start+1)*task_progress,0)+task_start-1&gt;=I$5)</formula>
    </cfRule>
    <cfRule type="expression" dxfId="42" priority="78" stopIfTrue="1">
      <formula>AND(task_end&gt;=I$5,task_start&lt;J$5)</formula>
    </cfRule>
  </conditionalFormatting>
  <conditionalFormatting sqref="D35">
    <cfRule type="dataBar" priority="64">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5:BL35">
    <cfRule type="expression" dxfId="41" priority="67">
      <formula>AND(TODAY()&gt;=I$5,TODAY()&lt;J$5)</formula>
    </cfRule>
  </conditionalFormatting>
  <conditionalFormatting sqref="I35:BL35">
    <cfRule type="expression" dxfId="40" priority="65">
      <formula>AND(task_start&lt;=I$5,ROUNDDOWN((task_end-task_start+1)*task_progress,0)+task_start-1&gt;=I$5)</formula>
    </cfRule>
    <cfRule type="expression" dxfId="39" priority="66" stopIfTrue="1">
      <formula>AND(task_end&gt;=I$5,task_start&lt;J$5)</formula>
    </cfRule>
  </conditionalFormatting>
  <conditionalFormatting sqref="D21">
    <cfRule type="dataBar" priority="56">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1:BL21">
    <cfRule type="expression" dxfId="38" priority="59">
      <formula>AND(TODAY()&gt;=I$5,TODAY()&lt;J$5)</formula>
    </cfRule>
  </conditionalFormatting>
  <conditionalFormatting sqref="I21:BL21">
    <cfRule type="expression" dxfId="37" priority="57">
      <formula>AND(task_start&lt;=I$5,ROUNDDOWN((task_end-task_start+1)*task_progress,0)+task_start-1&gt;=I$5)</formula>
    </cfRule>
    <cfRule type="expression" dxfId="36" priority="58" stopIfTrue="1">
      <formula>AND(task_end&gt;=I$5,task_start&lt;J$5)</formula>
    </cfRule>
  </conditionalFormatting>
  <conditionalFormatting sqref="D48">
    <cfRule type="dataBar" priority="52">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48:BL48">
    <cfRule type="expression" dxfId="35" priority="55">
      <formula>AND(TODAY()&gt;=I$5,TODAY()&lt;J$5)</formula>
    </cfRule>
  </conditionalFormatting>
  <conditionalFormatting sqref="I48:BL48">
    <cfRule type="expression" dxfId="34" priority="53">
      <formula>AND(task_start&lt;=I$5,ROUNDDOWN((task_end-task_start+1)*task_progress,0)+task_start-1&gt;=I$5)</formula>
    </cfRule>
    <cfRule type="expression" dxfId="33" priority="54" stopIfTrue="1">
      <formula>AND(task_end&gt;=I$5,task_start&lt;J$5)</formula>
    </cfRule>
  </conditionalFormatting>
  <conditionalFormatting sqref="D46">
    <cfRule type="dataBar" priority="48">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6:BL46">
    <cfRule type="expression" dxfId="32" priority="51">
      <formula>AND(TODAY()&gt;=I$5,TODAY()&lt;J$5)</formula>
    </cfRule>
  </conditionalFormatting>
  <conditionalFormatting sqref="I46:BL46">
    <cfRule type="expression" dxfId="31" priority="49">
      <formula>AND(task_start&lt;=I$5,ROUNDDOWN((task_end-task_start+1)*task_progress,0)+task_start-1&gt;=I$5)</formula>
    </cfRule>
    <cfRule type="expression" dxfId="30" priority="50" stopIfTrue="1">
      <formula>AND(task_end&gt;=I$5,task_start&lt;J$5)</formula>
    </cfRule>
  </conditionalFormatting>
  <conditionalFormatting sqref="D47">
    <cfRule type="dataBar" priority="44">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7:BL47">
    <cfRule type="expression" dxfId="29" priority="47">
      <formula>AND(TODAY()&gt;=I$5,TODAY()&lt;J$5)</formula>
    </cfRule>
  </conditionalFormatting>
  <conditionalFormatting sqref="I47:BL47">
    <cfRule type="expression" dxfId="28" priority="45">
      <formula>AND(task_start&lt;=I$5,ROUNDDOWN((task_end-task_start+1)*task_progress,0)+task_start-1&gt;=I$5)</formula>
    </cfRule>
    <cfRule type="expression" dxfId="27" priority="46" stopIfTrue="1">
      <formula>AND(task_end&gt;=I$5,task_start&lt;J$5)</formula>
    </cfRule>
  </conditionalFormatting>
  <conditionalFormatting sqref="D49">
    <cfRule type="dataBar" priority="40">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49:BL49">
    <cfRule type="expression" dxfId="26" priority="43">
      <formula>AND(TODAY()&gt;=I$5,TODAY()&lt;J$5)</formula>
    </cfRule>
  </conditionalFormatting>
  <conditionalFormatting sqref="I49:BL49">
    <cfRule type="expression" dxfId="25" priority="41">
      <formula>AND(task_start&lt;=I$5,ROUNDDOWN((task_end-task_start+1)*task_progress,0)+task_start-1&gt;=I$5)</formula>
    </cfRule>
    <cfRule type="expression" dxfId="24" priority="42" stopIfTrue="1">
      <formula>AND(task_end&gt;=I$5,task_start&lt;J$5)</formula>
    </cfRule>
  </conditionalFormatting>
  <conditionalFormatting sqref="D50">
    <cfRule type="dataBar" priority="36">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0:BL50">
    <cfRule type="expression" dxfId="23" priority="39">
      <formula>AND(TODAY()&gt;=I$5,TODAY()&lt;J$5)</formula>
    </cfRule>
  </conditionalFormatting>
  <conditionalFormatting sqref="I50:BL50">
    <cfRule type="expression" dxfId="22" priority="37">
      <formula>AND(task_start&lt;=I$5,ROUNDDOWN((task_end-task_start+1)*task_progress,0)+task_start-1&gt;=I$5)</formula>
    </cfRule>
    <cfRule type="expression" dxfId="21" priority="38" stopIfTrue="1">
      <formula>AND(task_end&gt;=I$5,task_start&lt;J$5)</formula>
    </cfRule>
  </conditionalFormatting>
  <conditionalFormatting sqref="D34">
    <cfRule type="dataBar" priority="32">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4:BL34">
    <cfRule type="expression" dxfId="20" priority="35">
      <formula>AND(TODAY()&gt;=I$5,TODAY()&lt;J$5)</formula>
    </cfRule>
  </conditionalFormatting>
  <conditionalFormatting sqref="I34:BL34">
    <cfRule type="expression" dxfId="19" priority="33">
      <formula>AND(task_start&lt;=I$5,ROUNDDOWN((task_end-task_start+1)*task_progress,0)+task_start-1&gt;=I$5)</formula>
    </cfRule>
    <cfRule type="expression" dxfId="18" priority="34" stopIfTrue="1">
      <formula>AND(task_end&gt;=I$5,task_start&lt;J$5)</formula>
    </cfRule>
  </conditionalFormatting>
  <conditionalFormatting sqref="D54">
    <cfRule type="dataBar" priority="28">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4:BL54">
    <cfRule type="expression" dxfId="17" priority="31">
      <formula>AND(TODAY()&gt;=I$5,TODAY()&lt;J$5)</formula>
    </cfRule>
  </conditionalFormatting>
  <conditionalFormatting sqref="I54:BL54">
    <cfRule type="expression" dxfId="16" priority="29">
      <formula>AND(task_start&lt;=I$5,ROUNDDOWN((task_end-task_start+1)*task_progress,0)+task_start-1&gt;=I$5)</formula>
    </cfRule>
    <cfRule type="expression" dxfId="15" priority="30" stopIfTrue="1">
      <formula>AND(task_end&gt;=I$5,task_start&lt;J$5)</formula>
    </cfRule>
  </conditionalFormatting>
  <conditionalFormatting sqref="D51">
    <cfRule type="dataBar" priority="24">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1:BL51">
    <cfRule type="expression" dxfId="14" priority="27">
      <formula>AND(TODAY()&gt;=I$5,TODAY()&lt;J$5)</formula>
    </cfRule>
  </conditionalFormatting>
  <conditionalFormatting sqref="I51:BL51">
    <cfRule type="expression" dxfId="13" priority="25">
      <formula>AND(task_start&lt;=I$5,ROUNDDOWN((task_end-task_start+1)*task_progress,0)+task_start-1&gt;=I$5)</formula>
    </cfRule>
    <cfRule type="expression" dxfId="12" priority="26" stopIfTrue="1">
      <formula>AND(task_end&gt;=I$5,task_start&lt;J$5)</formula>
    </cfRule>
  </conditionalFormatting>
  <conditionalFormatting sqref="D52">
    <cfRule type="dataBar" priority="20">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2:BL52">
    <cfRule type="expression" dxfId="11" priority="23">
      <formula>AND(TODAY()&gt;=I$5,TODAY()&lt;J$5)</formula>
    </cfRule>
  </conditionalFormatting>
  <conditionalFormatting sqref="I52:BL52">
    <cfRule type="expression" dxfId="10" priority="21">
      <formula>AND(task_start&lt;=I$5,ROUNDDOWN((task_end-task_start+1)*task_progress,0)+task_start-1&gt;=I$5)</formula>
    </cfRule>
    <cfRule type="expression" dxfId="9" priority="22" stopIfTrue="1">
      <formula>AND(task_end&gt;=I$5,task_start&lt;J$5)</formula>
    </cfRule>
  </conditionalFormatting>
  <conditionalFormatting sqref="D55">
    <cfRule type="dataBar" priority="16">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5:BL55">
    <cfRule type="expression" dxfId="8" priority="19">
      <formula>AND(TODAY()&gt;=I$5,TODAY()&lt;J$5)</formula>
    </cfRule>
  </conditionalFormatting>
  <conditionalFormatting sqref="I55:BL55">
    <cfRule type="expression" dxfId="7" priority="17">
      <formula>AND(task_start&lt;=I$5,ROUNDDOWN((task_end-task_start+1)*task_progress,0)+task_start-1&gt;=I$5)</formula>
    </cfRule>
    <cfRule type="expression" dxfId="6" priority="18" stopIfTrue="1">
      <formula>AND(task_end&gt;=I$5,task_start&lt;J$5)</formula>
    </cfRule>
  </conditionalFormatting>
  <conditionalFormatting sqref="D18">
    <cfRule type="dataBar" priority="8">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8:BL18">
    <cfRule type="expression" dxfId="5" priority="11">
      <formula>AND(TODAY()&gt;=I$5,TODAY()&lt;J$5)</formula>
    </cfRule>
  </conditionalFormatting>
  <conditionalFormatting sqref="I18:BL18">
    <cfRule type="expression" dxfId="4" priority="9">
      <formula>AND(task_start&lt;=I$5,ROUNDDOWN((task_end-task_start+1)*task_progress,0)+task_start-1&gt;=I$5)</formula>
    </cfRule>
    <cfRule type="expression" dxfId="3" priority="10" stopIfTrue="1">
      <formula>AND(task_end&gt;=I$5,task_start&lt;J$5)</formula>
    </cfRule>
  </conditionalFormatting>
  <conditionalFormatting sqref="D33">
    <cfRule type="dataBar" priority="7">
      <dataBar>
        <cfvo type="num" val="0"/>
        <cfvo type="num" val="1"/>
        <color theme="0" tint="-0.249977111117893"/>
      </dataBar>
      <extLst>
        <ext xmlns:x14="http://schemas.microsoft.com/office/spreadsheetml/2009/9/main" uri="{B025F937-C7B1-47D3-B67F-A62EFF666E3E}">
          <x14:id>{9CB3533F-9C4E-4000-BD74-A12298E78DEE}</x14:id>
        </ext>
      </extLst>
    </cfRule>
  </conditionalFormatting>
  <conditionalFormatting sqref="D22">
    <cfRule type="dataBar" priority="3">
      <dataBar>
        <cfvo type="num" val="0"/>
        <cfvo type="num" val="1"/>
        <color theme="0" tint="-0.249977111117893"/>
      </dataBar>
      <extLst>
        <ext xmlns:x14="http://schemas.microsoft.com/office/spreadsheetml/2009/9/main" uri="{B025F937-C7B1-47D3-B67F-A62EFF666E3E}">
          <x14:id>{4FD312F6-476C-48FF-A7F6-D7B044C7293C}</x14:id>
        </ext>
      </extLst>
    </cfRule>
  </conditionalFormatting>
  <conditionalFormatting sqref="I22:BL22">
    <cfRule type="expression" dxfId="2" priority="6">
      <formula>AND(TODAY()&gt;=I$5,TODAY()&lt;J$5)</formula>
    </cfRule>
  </conditionalFormatting>
  <conditionalFormatting sqref="I22:BL22">
    <cfRule type="expression" dxfId="1" priority="4">
      <formula>AND(task_start&lt;=I$5,ROUNDDOWN((task_end-task_start+1)*task_progress,0)+task_start-1&gt;=I$5)</formula>
    </cfRule>
    <cfRule type="expression" dxfId="0" priority="5" stopIfTrue="1">
      <formula>AND(task_end&gt;=I$5,task_start&lt;J$5)</formula>
    </cfRule>
  </conditionalFormatting>
  <conditionalFormatting sqref="D23">
    <cfRule type="dataBar" priority="2">
      <dataBar>
        <cfvo type="num" val="0"/>
        <cfvo type="num" val="1"/>
        <color theme="0" tint="-0.249977111117893"/>
      </dataBar>
      <extLst>
        <ext xmlns:x14="http://schemas.microsoft.com/office/spreadsheetml/2009/9/main" uri="{B025F937-C7B1-47D3-B67F-A62EFF666E3E}">
          <x14:id>{77DDE640-E5E6-4951-9630-53BEE2CBEA60}</x14:id>
        </ext>
      </extLst>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{4431F8C9-74CA-4900-9D3B-AE23AAAD2429}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 D43 D16:D17 D19 D53 D24:D27 D7:D13</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4FD312F6-476C-48FF-A7F6-D7B044C7293C}">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77DDE640-E5E6-4951-9630-53BEE2CBEA60}">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4431F8C9-74CA-4900-9D3B-AE23AAAD2429}">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2020-11-25T10:49:30Z</dcterms:modified>
</cp:coreProperties>
</file>