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1136FA86-87E3-4647-A75B-B222A59B0F44}" xr6:coauthVersionLast="45" xr6:coauthVersionMax="45" xr10:uidLastSave="{00000000-0000-0000-0000-000000000000}"/>
  <bookViews>
    <workbookView xWindow="3540" yWindow="3570" windowWidth="21600" windowHeight="1135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1" i="11" l="1"/>
  <c r="H50" i="11"/>
  <c r="H33" i="11" l="1"/>
  <c r="H46" i="11" l="1"/>
  <c r="H45" i="11"/>
  <c r="E22" i="11" l="1"/>
  <c r="F22" i="11" s="1"/>
  <c r="H22" i="11" s="1"/>
  <c r="H34" i="11"/>
  <c r="H27" i="11"/>
  <c r="H28" i="11"/>
  <c r="H31" i="11" l="1"/>
  <c r="H41" i="11" l="1"/>
  <c r="H40" i="11"/>
  <c r="H39" i="11" l="1"/>
  <c r="H38" i="11"/>
  <c r="H37" i="11"/>
  <c r="H35" i="11"/>
  <c r="H36" i="11" l="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<sst xmlns="http://schemas.openxmlformats.org/spreadsheetml/2006/main" count="125" uniqueCount="96">
  <si>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</si>
  <si>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</si>
  <si>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</si>
  <si>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</si>
  <si>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</si>
  <si>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</si>
  <si>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</si>
  <si>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</si>
  <si>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</si>
  <si>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</si>
  <si>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</si>
  <si>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</si>
  <si>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</si>
  <si>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</si>
  <si>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</si>
  <si>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</si>
  <si>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</si>
  <si>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</si>
  <si>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</si>
  <si>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</si>
  <si>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</si>
  <si>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</si>
  <si>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</si>
  <si>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</si>
  <si>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</si>
  <si>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</si>
  <si>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</si>
  <si>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</si>
  <si>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</si>
  <si>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</si>
  <si>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</si>
  <si>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</si>
  <si>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</si>
  <si>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</si>
  <si>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</si>
  <si>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</si>
  <si>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</si>
  <si>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</si>
  <si>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</si>
  <si>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</si>
  <si>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</si>
  <si>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</si>
  <si>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</si>
  <si>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</si>
  <si>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</si>
  <si>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</si>
  <si>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</si>
  <si>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</si>
  <si>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</si>
  <si>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</si>
  <si>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</si>
  <si>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</si>
  <si>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</si>
  <si>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</si>
  <si>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</si>
  <si>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</si>
  <si>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</si>
  <si>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</si>
  <si>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</si>
  <si>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</si>
  <si>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</si>
  <si>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</si>
  <si>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</si>
  <si>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</si>
  <si>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</si>
  <si>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</si>
  <si>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</si>
  <si>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</si>
  <si>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</si>
  <si>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</si>
  <si>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 xml:space="preserve">Kiểm tra thẻ thành viên </t>
  </si>
  <si>
    <t>Thống kê công nợ</t>
  </si>
  <si>
    <t>Xem Danh sách công nợ</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</si>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</sst>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8"/>
  <sheetViews>
    <sheetView showGridLines="0" tabSelected="1" showRuler="0" zoomScaleNormal="100" zoomScalePageLayoutView="70" workbookViewId="0">
      <pane ySplit="6" topLeftCell="A41" activePane="bottomLeft" state="frozen"/>
      <selection pane="bottomLeft" activeCell="B35" sqref="B35"/>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56</v>
      </c>
      <c r="C1" s="1"/>
      <c r="D1" s="2"/>
      <c r="E1" s="4"/>
      <c r="F1" s="37"/>
      <c r="H1" s="2"/>
      <c r="I1" s="13"/>
    </row>
    <row r="2" spans="1:64" ht="30" customHeight="1" x14ac:dyDescent="0.3">
      <c r="A2" s="48" t="s">
        <v>23</v>
      </c>
      <c r="B2" s="53" t="s">
        <v>55</v>
      </c>
      <c r="I2" s="50"/>
    </row>
    <row r="3" spans="1:64" ht="30" customHeight="1" x14ac:dyDescent="0.25">
      <c r="A3" s="48" t="s">
        <v>29</v>
      </c>
      <c r="B3" s="54"/>
      <c r="C3" s="101" t="s">
        <v>0</v>
      </c>
      <c r="D3" s="102"/>
      <c r="E3" s="100">
        <f ca="1">TODAY()</f>
        <v>44157</v>
      </c>
      <c r="F3" s="100"/>
    </row>
    <row r="4" spans="1:64" ht="30" customHeight="1" x14ac:dyDescent="0.25">
      <c r="A4" s="49" t="s">
        <v>30</v>
      </c>
      <c r="B4" s="85" t="s">
        <v>37</v>
      </c>
      <c r="C4" s="101" t="s">
        <v>7</v>
      </c>
      <c r="D4" s="102"/>
      <c r="E4" s="6">
        <v>1</v>
      </c>
      <c r="I4" s="97">
        <f ca="1">I5</f>
        <v>44158</v>
      </c>
      <c r="J4" s="98"/>
      <c r="K4" s="98"/>
      <c r="L4" s="98"/>
      <c r="M4" s="98"/>
      <c r="N4" s="98"/>
      <c r="O4" s="99"/>
      <c r="P4" s="97">
        <f ca="1">P5</f>
        <v>44165</v>
      </c>
      <c r="Q4" s="98"/>
      <c r="R4" s="98"/>
      <c r="S4" s="98"/>
      <c r="T4" s="98"/>
      <c r="U4" s="98"/>
      <c r="V4" s="99"/>
      <c r="W4" s="97">
        <f ca="1">W5</f>
        <v>44172</v>
      </c>
      <c r="X4" s="98"/>
      <c r="Y4" s="98"/>
      <c r="Z4" s="98"/>
      <c r="AA4" s="98"/>
      <c r="AB4" s="98"/>
      <c r="AC4" s="99"/>
      <c r="AD4" s="97">
        <f ca="1">AD5</f>
        <v>44179</v>
      </c>
      <c r="AE4" s="98"/>
      <c r="AF4" s="98"/>
      <c r="AG4" s="98"/>
      <c r="AH4" s="98"/>
      <c r="AI4" s="98"/>
      <c r="AJ4" s="99"/>
      <c r="AK4" s="97">
        <f ca="1">AK5</f>
        <v>44186</v>
      </c>
      <c r="AL4" s="98"/>
      <c r="AM4" s="98"/>
      <c r="AN4" s="98"/>
      <c r="AO4" s="98"/>
      <c r="AP4" s="98"/>
      <c r="AQ4" s="99"/>
      <c r="AR4" s="97">
        <f ca="1">AR5</f>
        <v>44193</v>
      </c>
      <c r="AS4" s="98"/>
      <c r="AT4" s="98"/>
      <c r="AU4" s="98"/>
      <c r="AV4" s="98"/>
      <c r="AW4" s="98"/>
      <c r="AX4" s="99"/>
      <c r="AY4" s="97">
        <f ca="1">AY5</f>
        <v>44200</v>
      </c>
      <c r="AZ4" s="98"/>
      <c r="BA4" s="98"/>
      <c r="BB4" s="98"/>
      <c r="BC4" s="98"/>
      <c r="BD4" s="98"/>
      <c r="BE4" s="99"/>
      <c r="BF4" s="97">
        <f ca="1">BF5</f>
        <v>44207</v>
      </c>
      <c r="BG4" s="98"/>
      <c r="BH4" s="98"/>
      <c r="BI4" s="98"/>
      <c r="BJ4" s="98"/>
      <c r="BK4" s="98"/>
      <c r="BL4" s="99"/>
    </row>
    <row r="5" spans="1:64" ht="15" customHeight="1" x14ac:dyDescent="0.25">
      <c r="A5" s="49" t="s">
        <v>31</v>
      </c>
      <c r="B5" s="103"/>
      <c r="C5" s="103"/>
      <c r="D5" s="103"/>
      <c r="E5" s="103"/>
      <c r="F5" s="103"/>
      <c r="G5" s="103"/>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1"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52</v>
      </c>
      <c r="D9" s="19">
        <v>0.5</v>
      </c>
      <c r="E9" s="55">
        <f ca="1">Project_Start</f>
        <v>44157</v>
      </c>
      <c r="F9" s="55">
        <f ca="1">E9+3</f>
        <v>44160</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50</v>
      </c>
      <c r="D10" s="19">
        <v>0</v>
      </c>
      <c r="E10" s="55">
        <f ca="1">F9</f>
        <v>44160</v>
      </c>
      <c r="F10" s="55">
        <f ca="1">E10+2</f>
        <v>44162</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52</v>
      </c>
      <c r="D11" s="19">
        <v>0.5</v>
      </c>
      <c r="E11" s="55">
        <f ca="1">F10</f>
        <v>44162</v>
      </c>
      <c r="F11" s="55">
        <f ca="1">E11+4</f>
        <v>44166</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61</v>
      </c>
      <c r="C13" s="62" t="s">
        <v>50</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52</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69</v>
      </c>
      <c r="C15" s="62" t="s">
        <v>53</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70</v>
      </c>
      <c r="C16" s="62" t="s">
        <v>53</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53</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59</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84</v>
      </c>
      <c r="C19" s="64" t="s">
        <v>54</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60</v>
      </c>
      <c r="C20" s="64" t="s">
        <v>54</v>
      </c>
      <c r="D20" s="29">
        <v>0.12</v>
      </c>
      <c r="E20" s="57">
        <f ca="1">E9+15</f>
        <v>44172</v>
      </c>
      <c r="F20" s="57">
        <f ca="1">E20+5</f>
        <v>44177</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85</v>
      </c>
      <c r="C21" s="64" t="s">
        <v>54</v>
      </c>
      <c r="D21" s="29">
        <v>0.12</v>
      </c>
      <c r="E21" s="57">
        <f ca="1">E10+15</f>
        <v>44175</v>
      </c>
      <c r="F21" s="57">
        <f ca="1">E21+5</f>
        <v>44180</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53</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76</v>
      </c>
      <c r="C23" s="64" t="s">
        <v>53</v>
      </c>
      <c r="D23" s="29">
        <v>0.25</v>
      </c>
      <c r="E23" s="57">
        <f ca="1">F20+1</f>
        <v>44178</v>
      </c>
      <c r="F23" s="57">
        <f ca="1">E23+4</f>
        <v>44182</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51</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67</v>
      </c>
      <c r="C26" s="66" t="s">
        <v>54</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71</v>
      </c>
      <c r="C27" s="66" t="s">
        <v>53</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68</v>
      </c>
      <c r="C28" s="66" t="s">
        <v>53</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53</v>
      </c>
      <c r="D29" s="34">
        <v>0.25</v>
      </c>
      <c r="E29" s="58">
        <v>44126</v>
      </c>
      <c r="F29" s="58">
        <v>44128</v>
      </c>
      <c r="G29" s="14"/>
      <c r="H29" s="14">
        <f t="shared" si="6"/>
        <v>3</v>
      </c>
      <c r="I29" s="35"/>
      <c r="J29" s="35"/>
      <c r="K29" s="35"/>
      <c r="L29" s="35"/>
      <c r="M29" s="35"/>
      <c r="N29" s="35"/>
      <c r="O29" s="35"/>
      <c r="P29" s="35"/>
      <c r="Q29" s="35"/>
      <c r="R29" s="35"/>
      <c r="S29" s="35"/>
      <c r="T29" s="35"/>
      <c r="U29" s="35"/>
      <c r="V29" s="35" t="s">
        <v>55</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64</v>
      </c>
      <c r="C31" s="66" t="s">
        <v>53</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88</v>
      </c>
      <c r="C32" s="66"/>
      <c r="D32" s="34">
        <v>0.5</v>
      </c>
      <c r="E32" s="58">
        <v>44138</v>
      </c>
      <c r="F32" s="58">
        <v>44141</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65</v>
      </c>
      <c r="C33" s="66" t="s">
        <v>52</v>
      </c>
      <c r="D33" s="34">
        <v>0.5</v>
      </c>
      <c r="E33" s="58">
        <v>44138</v>
      </c>
      <c r="F33" s="58">
        <v>44141</v>
      </c>
      <c r="G33" s="14"/>
      <c r="H33" s="14">
        <f t="shared" si="6"/>
        <v>4</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73</v>
      </c>
      <c r="C34" s="66" t="s">
        <v>51</v>
      </c>
      <c r="D34" s="34">
        <v>0.25</v>
      </c>
      <c r="E34" s="58">
        <v>44134</v>
      </c>
      <c r="F34" s="58">
        <v>44137</v>
      </c>
      <c r="G34" s="14"/>
      <c r="H34" s="14">
        <f t="shared" si="6"/>
        <v>4</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74</v>
      </c>
      <c r="C35" s="66" t="s">
        <v>51</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80" t="s">
        <v>49</v>
      </c>
      <c r="C36" s="81"/>
      <c r="D36" s="82"/>
      <c r="E36" s="83"/>
      <c r="F36" s="84"/>
      <c r="G36" s="14"/>
      <c r="H36" s="14" t="str">
        <f t="shared" si="6"/>
        <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75" t="s">
        <v>87</v>
      </c>
      <c r="C37" s="66" t="s">
        <v>51</v>
      </c>
      <c r="D37" s="34">
        <v>1</v>
      </c>
      <c r="E37" s="58">
        <v>44148</v>
      </c>
      <c r="F37" s="58">
        <v>44150</v>
      </c>
      <c r="G37" s="14"/>
      <c r="H37" s="14">
        <f t="shared" si="6"/>
        <v>3</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75" t="s">
        <v>57</v>
      </c>
      <c r="C38" s="66" t="s">
        <v>50</v>
      </c>
      <c r="D38" s="34">
        <v>0.45</v>
      </c>
      <c r="E38" s="58">
        <v>44148</v>
      </c>
      <c r="F38" s="58">
        <v>44151</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72</v>
      </c>
      <c r="C39" s="66" t="s">
        <v>51</v>
      </c>
      <c r="D39" s="34">
        <v>0.1</v>
      </c>
      <c r="E39" s="58">
        <v>44152</v>
      </c>
      <c r="F39" s="58">
        <v>44155</v>
      </c>
      <c r="G39" s="14"/>
      <c r="H39" s="14">
        <f t="shared" si="6"/>
        <v>4</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67" t="s">
        <v>58</v>
      </c>
      <c r="C40" s="68"/>
      <c r="D40" s="69"/>
      <c r="E40" s="70"/>
      <c r="F40" s="71"/>
      <c r="G40" s="14"/>
      <c r="H40" s="14" t="str">
        <f t="shared" si="6"/>
        <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75" t="s">
        <v>89</v>
      </c>
      <c r="C41" s="66" t="s">
        <v>50</v>
      </c>
      <c r="D41" s="34">
        <v>0.35</v>
      </c>
      <c r="E41" s="58">
        <v>44156</v>
      </c>
      <c r="F41" s="58">
        <v>44159</v>
      </c>
      <c r="G41" s="14"/>
      <c r="H41" s="14">
        <f t="shared" si="6"/>
        <v>4</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75" t="s">
        <v>63</v>
      </c>
      <c r="C42" s="66"/>
      <c r="D42" s="34"/>
      <c r="E42" s="58"/>
      <c r="F42" s="58"/>
      <c r="G42" s="14"/>
      <c r="H42" s="14"/>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86</v>
      </c>
      <c r="C43" s="66"/>
      <c r="D43" s="34"/>
      <c r="E43" s="58"/>
      <c r="F43" s="58"/>
      <c r="G43" s="14"/>
      <c r="H43" s="14"/>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66</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67" t="s">
        <v>77</v>
      </c>
      <c r="C45" s="68"/>
      <c r="D45" s="69"/>
      <c r="E45" s="70"/>
      <c r="F45" s="71"/>
      <c r="G45" s="14"/>
      <c r="H45" s="14" t="str">
        <f t="shared" ref="H45:H46" si="7">IF(OR(ISBLANK(task_start),ISBLANK(task_end)),"",task_end-task_start+1)</f>
        <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75" t="s">
        <v>78</v>
      </c>
      <c r="C46" s="66" t="s">
        <v>50</v>
      </c>
      <c r="D46" s="34">
        <v>0.35</v>
      </c>
      <c r="E46" s="58">
        <v>44156</v>
      </c>
      <c r="F46" s="58">
        <v>44159</v>
      </c>
      <c r="G46" s="14"/>
      <c r="H46" s="14">
        <f t="shared" si="7"/>
        <v>4</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79</v>
      </c>
      <c r="C47" s="66"/>
      <c r="D47" s="34"/>
      <c r="E47" s="58"/>
      <c r="F47" s="58"/>
      <c r="G47" s="14"/>
      <c r="H47" s="14"/>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80</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81</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67" t="s">
        <v>75</v>
      </c>
      <c r="C50" s="68"/>
      <c r="D50" s="69"/>
      <c r="E50" s="70"/>
      <c r="F50" s="71"/>
      <c r="G50" s="14"/>
      <c r="H50" s="14" t="str">
        <f t="shared" ref="H50:H51" si="8">IF(OR(ISBLANK(task_start),ISBLANK(task_end)),"",task_end-task_start+1)</f>
        <v/>
      </c>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75" t="s">
        <v>82</v>
      </c>
      <c r="C51" s="66" t="s">
        <v>50</v>
      </c>
      <c r="D51" s="34">
        <v>0.35</v>
      </c>
      <c r="E51" s="58">
        <v>44156</v>
      </c>
      <c r="F51" s="58">
        <v>44159</v>
      </c>
      <c r="G51" s="14"/>
      <c r="H51" s="14">
        <f t="shared" si="8"/>
        <v>4</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90</v>
      </c>
      <c r="C52" s="66"/>
      <c r="D52" s="34"/>
      <c r="E52" s="58"/>
      <c r="F52" s="58"/>
      <c r="G52" s="14"/>
      <c r="H52" s="14"/>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83</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62</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92" t="s">
        <v>91</v>
      </c>
      <c r="C55" s="93"/>
      <c r="D55" s="94"/>
      <c r="E55" s="95"/>
      <c r="F55" s="96"/>
      <c r="G55" s="86"/>
      <c r="H55" s="86" t="s">
        <v>92</v>
      </c>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row>
    <row r="56" spans="2:64" ht="30" customHeight="1" thickBot="1" x14ac:dyDescent="0.3">
      <c r="B56" s="91" t="s">
        <v>93</v>
      </c>
      <c r="C56" s="90" t="s">
        <v>52</v>
      </c>
      <c r="D56" s="87">
        <v>0.25</v>
      </c>
      <c r="E56" s="89">
        <v>44138</v>
      </c>
      <c r="F56" s="89">
        <v>44141</v>
      </c>
      <c r="G56" s="86"/>
      <c r="H56" s="86">
        <v>4</v>
      </c>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row>
    <row r="57" spans="2:64" ht="30" customHeight="1" thickBot="1" x14ac:dyDescent="0.3">
      <c r="B57" s="91" t="s">
        <v>94</v>
      </c>
      <c r="C57" s="90" t="s">
        <v>54</v>
      </c>
      <c r="D57" s="87">
        <v>0.55000000000000004</v>
      </c>
      <c r="E57" s="89">
        <v>44142</v>
      </c>
      <c r="F57" s="89">
        <v>44146</v>
      </c>
      <c r="G57" s="86"/>
      <c r="H57" s="86">
        <v>5</v>
      </c>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row>
    <row r="58" spans="2:64" ht="30" customHeight="1" thickBot="1" x14ac:dyDescent="0.3">
      <c r="B58" s="91" t="s">
        <v>95</v>
      </c>
      <c r="C58" s="90" t="s">
        <v>54</v>
      </c>
      <c r="D58" s="87">
        <v>0.55000000000000004</v>
      </c>
      <c r="E58" s="89">
        <v>44142</v>
      </c>
      <c r="F58" s="89">
        <v>44146</v>
      </c>
      <c r="G58" s="86"/>
      <c r="H58" s="86">
        <v>5</v>
      </c>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29 D42 D7:D14 D17:D18 D23:D26 D20:D21 D52">
    <cfRule type="dataBar" priority="1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2:BL42 I29:BL29 I5:BL14 I17:BL18 I23:BL26 I20:BL21 I32:BL32 I52:BL52">
    <cfRule type="expression" dxfId="92" priority="202">
      <formula>AND(TODAY()&gt;=I$5,TODAY()&lt;J$5)</formula>
    </cfRule>
  </conditionalFormatting>
  <conditionalFormatting sqref="I42:BL42 I29:BL29 I7:BL14 I17:BL18 I23:BL26 I20:BL21 I32:BL32 I52:BL52">
    <cfRule type="expression" dxfId="91" priority="196">
      <formula>AND(task_start&lt;=I$5,ROUNDDOWN((task_end-task_start+1)*task_progress,0)+task_start-1&gt;=I$5)</formula>
    </cfRule>
    <cfRule type="expression" dxfId="90" priority="197" stopIfTrue="1">
      <formula>AND(task_end&gt;=I$5,task_start&lt;J$5)</formula>
    </cfRule>
  </conditionalFormatting>
  <conditionalFormatting sqref="D30">
    <cfRule type="dataBar" priority="166">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89" priority="169">
      <formula>AND(TODAY()&gt;=I$5,TODAY()&lt;J$5)</formula>
    </cfRule>
  </conditionalFormatting>
  <conditionalFormatting sqref="I30:BL30">
    <cfRule type="expression" dxfId="88" priority="167">
      <formula>AND(task_start&lt;=I$5,ROUNDDOWN((task_end-task_start+1)*task_progress,0)+task_start-1&gt;=I$5)</formula>
    </cfRule>
    <cfRule type="expression" dxfId="87" priority="168" stopIfTrue="1">
      <formula>AND(task_end&gt;=I$5,task_start&lt;J$5)</formula>
    </cfRule>
  </conditionalFormatting>
  <conditionalFormatting sqref="D36">
    <cfRule type="dataBar" priority="158">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36:BL36">
    <cfRule type="expression" dxfId="86" priority="161">
      <formula>AND(TODAY()&gt;=I$5,TODAY()&lt;J$5)</formula>
    </cfRule>
  </conditionalFormatting>
  <conditionalFormatting sqref="I36:BL36">
    <cfRule type="expression" dxfId="85" priority="159">
      <formula>AND(task_start&lt;=I$5,ROUNDDOWN((task_end-task_start+1)*task_progress,0)+task_start-1&gt;=I$5)</formula>
    </cfRule>
    <cfRule type="expression" dxfId="84" priority="160" stopIfTrue="1">
      <formula>AND(task_end&gt;=I$5,task_start&lt;J$5)</formula>
    </cfRule>
  </conditionalFormatting>
  <conditionalFormatting sqref="D35">
    <cfRule type="dataBar" priority="146">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5:BL35">
    <cfRule type="expression" dxfId="80" priority="149">
      <formula>AND(TODAY()&gt;=I$5,TODAY()&lt;J$5)</formula>
    </cfRule>
  </conditionalFormatting>
  <conditionalFormatting sqref="I35:BL35">
    <cfRule type="expression" dxfId="79" priority="147">
      <formula>AND(task_start&lt;=I$5,ROUNDDOWN((task_end-task_start+1)*task_progress,0)+task_start-1&gt;=I$5)</formula>
    </cfRule>
    <cfRule type="expression" dxfId="78" priority="148" stopIfTrue="1">
      <formula>AND(task_end&gt;=I$5,task_start&lt;J$5)</formula>
    </cfRule>
  </conditionalFormatting>
  <conditionalFormatting sqref="D37">
    <cfRule type="dataBar" priority="134">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7:BL37">
    <cfRule type="expression" dxfId="77" priority="137">
      <formula>AND(TODAY()&gt;=I$5,TODAY()&lt;J$5)</formula>
    </cfRule>
  </conditionalFormatting>
  <conditionalFormatting sqref="I37:BL37">
    <cfRule type="expression" dxfId="76" priority="135">
      <formula>AND(task_start&lt;=I$5,ROUNDDOWN((task_end-task_start+1)*task_progress,0)+task_start-1&gt;=I$5)</formula>
    </cfRule>
    <cfRule type="expression" dxfId="75" priority="136" stopIfTrue="1">
      <formula>AND(task_end&gt;=I$5,task_start&lt;J$5)</formula>
    </cfRule>
  </conditionalFormatting>
  <conditionalFormatting sqref="D38">
    <cfRule type="dataBar" priority="130">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38:BL38">
    <cfRule type="expression" dxfId="74" priority="133">
      <formula>AND(TODAY()&gt;=I$5,TODAY()&lt;J$5)</formula>
    </cfRule>
  </conditionalFormatting>
  <conditionalFormatting sqref="I38:BL38">
    <cfRule type="expression" dxfId="73" priority="131">
      <formula>AND(task_start&lt;=I$5,ROUNDDOWN((task_end-task_start+1)*task_progress,0)+task_start-1&gt;=I$5)</formula>
    </cfRule>
    <cfRule type="expression" dxfId="72" priority="132" stopIfTrue="1">
      <formula>AND(task_end&gt;=I$5,task_start&lt;J$5)</formula>
    </cfRule>
  </conditionalFormatting>
  <conditionalFormatting sqref="D39">
    <cfRule type="dataBar" priority="126">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39:BL39">
    <cfRule type="expression" dxfId="71" priority="129">
      <formula>AND(TODAY()&gt;=I$5,TODAY()&lt;J$5)</formula>
    </cfRule>
  </conditionalFormatting>
  <conditionalFormatting sqref="I39:BL39">
    <cfRule type="expression" dxfId="70" priority="127">
      <formula>AND(task_start&lt;=I$5,ROUNDDOWN((task_end-task_start+1)*task_progress,0)+task_start-1&gt;=I$5)</formula>
    </cfRule>
    <cfRule type="expression" dxfId="69" priority="128" stopIfTrue="1">
      <formula>AND(task_end&gt;=I$5,task_start&lt;J$5)</formula>
    </cfRule>
  </conditionalFormatting>
  <conditionalFormatting sqref="D40">
    <cfRule type="dataBar" priority="114">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0:BL40">
    <cfRule type="expression" dxfId="68" priority="117">
      <formula>AND(TODAY()&gt;=I$5,TODAY()&lt;J$5)</formula>
    </cfRule>
  </conditionalFormatting>
  <conditionalFormatting sqref="I40:BL40">
    <cfRule type="expression" dxfId="67" priority="115">
      <formula>AND(task_start&lt;=I$5,ROUNDDOWN((task_end-task_start+1)*task_progress,0)+task_start-1&gt;=I$5)</formula>
    </cfRule>
    <cfRule type="expression" dxfId="66" priority="116" stopIfTrue="1">
      <formula>AND(task_end&gt;=I$5,task_start&lt;J$5)</formula>
    </cfRule>
  </conditionalFormatting>
  <conditionalFormatting sqref="D41">
    <cfRule type="dataBar" priority="110">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1:BL41">
    <cfRule type="expression" dxfId="65" priority="113">
      <formula>AND(TODAY()&gt;=I$5,TODAY()&lt;J$5)</formula>
    </cfRule>
  </conditionalFormatting>
  <conditionalFormatting sqref="I41:BL41">
    <cfRule type="expression" dxfId="64" priority="111">
      <formula>AND(task_start&lt;=I$5,ROUNDDOWN((task_end-task_start+1)*task_progress,0)+task_start-1&gt;=I$5)</formula>
    </cfRule>
    <cfRule type="expression" dxfId="63" priority="112" stopIfTrue="1">
      <formula>AND(task_end&gt;=I$5,task_start&lt;J$5)</formula>
    </cfRule>
  </conditionalFormatting>
  <conditionalFormatting sqref="D43">
    <cfRule type="dataBar" priority="106">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3:BL43">
    <cfRule type="expression" dxfId="62" priority="109">
      <formula>AND(TODAY()&gt;=I$5,TODAY()&lt;J$5)</formula>
    </cfRule>
  </conditionalFormatting>
  <conditionalFormatting sqref="I43:BL43">
    <cfRule type="expression" dxfId="61" priority="107">
      <formula>AND(task_start&lt;=I$5,ROUNDDOWN((task_end-task_start+1)*task_progress,0)+task_start-1&gt;=I$5)</formula>
    </cfRule>
    <cfRule type="expression" dxfId="60" priority="108" stopIfTrue="1">
      <formula>AND(task_end&gt;=I$5,task_start&lt;J$5)</formula>
    </cfRule>
  </conditionalFormatting>
  <conditionalFormatting sqref="D31">
    <cfRule type="dataBar" priority="98">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59" priority="101">
      <formula>AND(TODAY()&gt;=I$5,TODAY()&lt;J$5)</formula>
    </cfRule>
  </conditionalFormatting>
  <conditionalFormatting sqref="I31:BL31">
    <cfRule type="expression" dxfId="58" priority="99">
      <formula>AND(task_start&lt;=I$5,ROUNDDOWN((task_end-task_start+1)*task_progress,0)+task_start-1&gt;=I$5)</formula>
    </cfRule>
    <cfRule type="expression" dxfId="57" priority="100" stopIfTrue="1">
      <formula>AND(task_end&gt;=I$5,task_start&lt;J$5)</formula>
    </cfRule>
  </conditionalFormatting>
  <conditionalFormatting sqref="D44">
    <cfRule type="dataBar" priority="94">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4:BL44">
    <cfRule type="expression" dxfId="56" priority="97">
      <formula>AND(TODAY()&gt;=I$5,TODAY()&lt;J$5)</formula>
    </cfRule>
  </conditionalFormatting>
  <conditionalFormatting sqref="I44:BL44">
    <cfRule type="expression" dxfId="55" priority="95">
      <formula>AND(task_start&lt;=I$5,ROUNDDOWN((task_end-task_start+1)*task_progress,0)+task_start-1&gt;=I$5)</formula>
    </cfRule>
    <cfRule type="expression" dxfId="54" priority="96" stopIfTrue="1">
      <formula>AND(task_end&gt;=I$5,task_start&lt;J$5)</formula>
    </cfRule>
  </conditionalFormatting>
  <conditionalFormatting sqref="D28">
    <cfRule type="dataBar" priority="82">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3" priority="85">
      <formula>AND(TODAY()&gt;=I$5,TODAY()&lt;J$5)</formula>
    </cfRule>
  </conditionalFormatting>
  <conditionalFormatting sqref="I28:BL28">
    <cfRule type="expression" dxfId="52" priority="83">
      <formula>AND(task_start&lt;=I$5,ROUNDDOWN((task_end-task_start+1)*task_progress,0)+task_start-1&gt;=I$5)</formula>
    </cfRule>
    <cfRule type="expression" dxfId="51" priority="84" stopIfTrue="1">
      <formula>AND(task_end&gt;=I$5,task_start&lt;J$5)</formula>
    </cfRule>
  </conditionalFormatting>
  <conditionalFormatting sqref="D15">
    <cfRule type="dataBar" priority="78">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1">
      <formula>AND(TODAY()&gt;=I$5,TODAY()&lt;J$5)</formula>
    </cfRule>
  </conditionalFormatting>
  <conditionalFormatting sqref="I15:BL15">
    <cfRule type="expression" dxfId="49" priority="79">
      <formula>AND(task_start&lt;=I$5,ROUNDDOWN((task_end-task_start+1)*task_progress,0)+task_start-1&gt;=I$5)</formula>
    </cfRule>
    <cfRule type="expression" dxfId="48" priority="80" stopIfTrue="1">
      <formula>AND(task_end&gt;=I$5,task_start&lt;J$5)</formula>
    </cfRule>
  </conditionalFormatting>
  <conditionalFormatting sqref="D16">
    <cfRule type="dataBar" priority="74">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77">
      <formula>AND(TODAY()&gt;=I$5,TODAY()&lt;J$5)</formula>
    </cfRule>
  </conditionalFormatting>
  <conditionalFormatting sqref="I16:BL16">
    <cfRule type="expression" dxfId="46" priority="75">
      <formula>AND(task_start&lt;=I$5,ROUNDDOWN((task_end-task_start+1)*task_progress,0)+task_start-1&gt;=I$5)</formula>
    </cfRule>
    <cfRule type="expression" dxfId="45" priority="76" stopIfTrue="1">
      <formula>AND(task_end&gt;=I$5,task_start&lt;J$5)</formula>
    </cfRule>
  </conditionalFormatting>
  <conditionalFormatting sqref="D27">
    <cfRule type="dataBar" priority="70">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4" priority="73">
      <formula>AND(TODAY()&gt;=I$5,TODAY()&lt;J$5)</formula>
    </cfRule>
  </conditionalFormatting>
  <conditionalFormatting sqref="I27:BL27">
    <cfRule type="expression" dxfId="43" priority="71">
      <formula>AND(task_start&lt;=I$5,ROUNDDOWN((task_end-task_start+1)*task_progress,0)+task_start-1&gt;=I$5)</formula>
    </cfRule>
    <cfRule type="expression" dxfId="42" priority="72" stopIfTrue="1">
      <formula>AND(task_end&gt;=I$5,task_start&lt;J$5)</formula>
    </cfRule>
  </conditionalFormatting>
  <conditionalFormatting sqref="D34">
    <cfRule type="dataBar" priority="58">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4:BL34">
    <cfRule type="expression" dxfId="38" priority="61">
      <formula>AND(TODAY()&gt;=I$5,TODAY()&lt;J$5)</formula>
    </cfRule>
  </conditionalFormatting>
  <conditionalFormatting sqref="I34:BL34">
    <cfRule type="expression" dxfId="37" priority="59">
      <formula>AND(task_start&lt;=I$5,ROUNDDOWN((task_end-task_start+1)*task_progress,0)+task_start-1&gt;=I$5)</formula>
    </cfRule>
    <cfRule type="expression" dxfId="36" priority="60" stopIfTrue="1">
      <formula>AND(task_end&gt;=I$5,task_start&lt;J$5)</formula>
    </cfRule>
  </conditionalFormatting>
  <conditionalFormatting sqref="D22">
    <cfRule type="dataBar" priority="50">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3">
      <formula>AND(TODAY()&gt;=I$5,TODAY()&lt;J$5)</formula>
    </cfRule>
  </conditionalFormatting>
  <conditionalFormatting sqref="I22:BL22">
    <cfRule type="expression" dxfId="34" priority="51">
      <formula>AND(task_start&lt;=I$5,ROUNDDOWN((task_end-task_start+1)*task_progress,0)+task_start-1&gt;=I$5)</formula>
    </cfRule>
    <cfRule type="expression" dxfId="33" priority="52" stopIfTrue="1">
      <formula>AND(task_end&gt;=I$5,task_start&lt;J$5)</formula>
    </cfRule>
  </conditionalFormatting>
  <conditionalFormatting sqref="D47">
    <cfRule type="dataBar" priority="46">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47:BL47">
    <cfRule type="expression" dxfId="32" priority="49">
      <formula>AND(TODAY()&gt;=I$5,TODAY()&lt;J$5)</formula>
    </cfRule>
  </conditionalFormatting>
  <conditionalFormatting sqref="I47:BL47">
    <cfRule type="expression" dxfId="31" priority="47">
      <formula>AND(task_start&lt;=I$5,ROUNDDOWN((task_end-task_start+1)*task_progress,0)+task_start-1&gt;=I$5)</formula>
    </cfRule>
    <cfRule type="expression" dxfId="30" priority="48" stopIfTrue="1">
      <formula>AND(task_end&gt;=I$5,task_start&lt;J$5)</formula>
    </cfRule>
  </conditionalFormatting>
  <conditionalFormatting sqref="D45">
    <cfRule type="dataBar" priority="42">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5:BL45">
    <cfRule type="expression" dxfId="29" priority="45">
      <formula>AND(TODAY()&gt;=I$5,TODAY()&lt;J$5)</formula>
    </cfRule>
  </conditionalFormatting>
  <conditionalFormatting sqref="I45:BL45">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D46">
    <cfRule type="dataBar" priority="38">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6:BL46">
    <cfRule type="expression" dxfId="26" priority="41">
      <formula>AND(TODAY()&gt;=I$5,TODAY()&lt;J$5)</formula>
    </cfRule>
  </conditionalFormatting>
  <conditionalFormatting sqref="I46:BL46">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D48">
    <cfRule type="dataBar" priority="34">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48:BL48">
    <cfRule type="expression" dxfId="23" priority="37">
      <formula>AND(TODAY()&gt;=I$5,TODAY()&lt;J$5)</formula>
    </cfRule>
  </conditionalFormatting>
  <conditionalFormatting sqref="I48:BL48">
    <cfRule type="expression" dxfId="22" priority="35">
      <formula>AND(task_start&lt;=I$5,ROUNDDOWN((task_end-task_start+1)*task_progress,0)+task_start-1&gt;=I$5)</formula>
    </cfRule>
    <cfRule type="expression" dxfId="21" priority="36" stopIfTrue="1">
      <formula>AND(task_end&gt;=I$5,task_start&lt;J$5)</formula>
    </cfRule>
  </conditionalFormatting>
  <conditionalFormatting sqref="D49">
    <cfRule type="dataBar" priority="30">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49:BL49">
    <cfRule type="expression" dxfId="20" priority="33">
      <formula>AND(TODAY()&gt;=I$5,TODAY()&lt;J$5)</formula>
    </cfRule>
  </conditionalFormatting>
  <conditionalFormatting sqref="I49:BL49">
    <cfRule type="expression" dxfId="19" priority="31">
      <formula>AND(task_start&lt;=I$5,ROUNDDOWN((task_end-task_start+1)*task_progress,0)+task_start-1&gt;=I$5)</formula>
    </cfRule>
    <cfRule type="expression" dxfId="18" priority="32" stopIfTrue="1">
      <formula>AND(task_end&gt;=I$5,task_start&lt;J$5)</formula>
    </cfRule>
  </conditionalFormatting>
  <conditionalFormatting sqref="D33">
    <cfRule type="dataBar" priority="26">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3:BL33">
    <cfRule type="expression" dxfId="17" priority="29">
      <formula>AND(TODAY()&gt;=I$5,TODAY()&lt;J$5)</formula>
    </cfRule>
  </conditionalFormatting>
  <conditionalFormatting sqref="I33:BL33">
    <cfRule type="expression" dxfId="16" priority="27">
      <formula>AND(task_start&lt;=I$5,ROUNDDOWN((task_end-task_start+1)*task_progress,0)+task_start-1&gt;=I$5)</formula>
    </cfRule>
    <cfRule type="expression" dxfId="15" priority="28" stopIfTrue="1">
      <formula>AND(task_end&gt;=I$5,task_start&lt;J$5)</formula>
    </cfRule>
  </conditionalFormatting>
  <conditionalFormatting sqref="D53">
    <cfRule type="dataBar" priority="22">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3:BL53">
    <cfRule type="expression" dxfId="14" priority="25">
      <formula>AND(TODAY()&gt;=I$5,TODAY()&lt;J$5)</formula>
    </cfRule>
  </conditionalFormatting>
  <conditionalFormatting sqref="I53:BL53">
    <cfRule type="expression" dxfId="13" priority="23">
      <formula>AND(task_start&lt;=I$5,ROUNDDOWN((task_end-task_start+1)*task_progress,0)+task_start-1&gt;=I$5)</formula>
    </cfRule>
    <cfRule type="expression" dxfId="12" priority="24" stopIfTrue="1">
      <formula>AND(task_end&gt;=I$5,task_start&lt;J$5)</formula>
    </cfRule>
  </conditionalFormatting>
  <conditionalFormatting sqref="D50">
    <cfRule type="dataBar" priority="18">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0:BL50">
    <cfRule type="expression" dxfId="11" priority="21">
      <formula>AND(TODAY()&gt;=I$5,TODAY()&lt;J$5)</formula>
    </cfRule>
  </conditionalFormatting>
  <conditionalFormatting sqref="I50:BL50">
    <cfRule type="expression" dxfId="10" priority="19">
      <formula>AND(task_start&lt;=I$5,ROUNDDOWN((task_end-task_start+1)*task_progress,0)+task_start-1&gt;=I$5)</formula>
    </cfRule>
    <cfRule type="expression" dxfId="9" priority="20" stopIfTrue="1">
      <formula>AND(task_end&gt;=I$5,task_start&lt;J$5)</formula>
    </cfRule>
  </conditionalFormatting>
  <conditionalFormatting sqref="D51">
    <cfRule type="dataBar" priority="14">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1:BL51">
    <cfRule type="expression" dxfId="8" priority="17">
      <formula>AND(TODAY()&gt;=I$5,TODAY()&lt;J$5)</formula>
    </cfRule>
  </conditionalFormatting>
  <conditionalFormatting sqref="I51:BL51">
    <cfRule type="expression" dxfId="7" priority="15">
      <formula>AND(task_start&lt;=I$5,ROUNDDOWN((task_end-task_start+1)*task_progress,0)+task_start-1&gt;=I$5)</formula>
    </cfRule>
    <cfRule type="expression" dxfId="6" priority="16" stopIfTrue="1">
      <formula>AND(task_end&gt;=I$5,task_start&lt;J$5)</formula>
    </cfRule>
  </conditionalFormatting>
  <conditionalFormatting sqref="D54">
    <cfRule type="dataBar" priority="10">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4:BL54">
    <cfRule type="expression" dxfId="5" priority="13">
      <formula>AND(TODAY()&gt;=I$5,TODAY()&lt;J$5)</formula>
    </cfRule>
  </conditionalFormatting>
  <conditionalFormatting sqref="I54:BL54">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D19">
    <cfRule type="dataBar" priority="2">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5">
      <formula>AND(TODAY()&gt;=I$5,TODAY()&lt;J$5)</formula>
    </cfRule>
  </conditionalFormatting>
  <conditionalFormatting sqref="I19:BL19">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{9CB3533F-9C4E-4000-BD74-A12298E78DEE}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D42 D7:D14 D17:D18 D23:D26 D20:D21 D52</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2020-11-22T11:44:57Z</dcterms:modified>
</cp:coreProperties>
</file>