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13_ncr:1_{A07DC3E8-C9BC-450D-A2D8-85E9467880B9}"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 i="11" l="1"/>
  <c r="H51" i="11"/>
  <c r="H18" i="11"/>
  <c r="H20" i="11"/>
  <c r="E9" i="11"/>
  <c r="E16" i="11"/>
  <c r="F16" i="11" s="1"/>
  <c r="F12" i="11"/>
  <c r="E13" i="11" s="1"/>
  <c r="F13" i="11" s="1"/>
  <c r="E14" i="11" s="1"/>
  <c r="E15" i="11"/>
  <c r="H12" i="11" l="1"/>
  <c r="E60" i="11" l="1"/>
  <c r="H59" i="11"/>
  <c r="H58" i="11"/>
  <c r="F60" i="11" l="1"/>
  <c r="H60" i="11" s="1"/>
  <c r="H47" i="11" l="1"/>
  <c r="H46" i="11"/>
  <c r="H42" i="11" l="1"/>
  <c r="H41" i="11"/>
  <c r="H34" i="11" l="1"/>
  <c r="H27" i="11"/>
  <c r="H28" i="11"/>
  <c r="H21" i="11" l="1"/>
  <c r="H31" i="11"/>
  <c r="H37" i="11" l="1"/>
  <c r="H36" i="11"/>
  <c r="H35" i="11" l="1"/>
  <c r="H30" i="11" l="1"/>
  <c r="H7" i="11" l="1"/>
  <c r="I5" i="11" l="1"/>
  <c r="H29" i="11"/>
  <c r="H26" i="11"/>
  <c r="H24" i="11"/>
  <c r="H17" i="11"/>
  <c r="H11" i="11"/>
  <c r="H8" i="11"/>
  <c r="F9" i="11" l="1"/>
  <c r="H23" i="11"/>
  <c r="I6" i="11"/>
  <c r="H19" i="11" l="1"/>
  <c r="H9" i="11"/>
  <c r="H25" i="11"/>
  <c r="J5" i="11"/>
  <c r="K5" i="11" s="1"/>
  <c r="L5" i="11" s="1"/>
  <c r="M5" i="11" s="1"/>
  <c r="N5" i="11" s="1"/>
  <c r="O5" i="11" s="1"/>
  <c r="P5" i="11" s="1"/>
  <c r="I4" i="11"/>
  <c r="H10"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H15" i="11" l="1"/>
  <c r="H16" i="11"/>
  <c r="H13"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<sst xmlns="http://schemas.openxmlformats.org/spreadsheetml/2006/main" count="146" uniqueCount="103">
  <si>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</si>
  <si>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</si>
  <si>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</si>
  <si>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</si>
  <si>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</si>
  <si>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</si>
  <si>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</si>
  <si>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</si>
  <si>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</si>
  <si>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</si>
  <si>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</si>
  <si>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</si>
  <si>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</si>
  <si>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</si>
  <si>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</si>
  <si>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</si>
  <si>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</si>
  <si>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</si>
  <si>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</si>
  <si>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</si>
  <si>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</si>
  <si>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</si>
  <si>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</si>
  <si>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</si>
  <si>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</si>
  <si>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</si>
  <si>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</si>
  <si>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</si>
  <si>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</si>
  <si>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</si>
  <si>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</si>
  <si>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</si>
  <si>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</si>
  <si>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</si>
  <si>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</si>
  <si>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</si>
  <si>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</si>
  <si>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</si>
  <si>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</si>
  <si>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Quản lý bán hàng</t>
  </si>
  <si>
    <t>Lập hóa đơn</t>
  </si>
  <si>
    <t>Lịch sử nhập hàng</t>
  </si>
  <si>
    <t xml:space="preserve">Thống kê </t>
  </si>
  <si>
    <t>Thống kê doanh thu</t>
  </si>
  <si>
    <t>Thống kê lợi nhuận</t>
  </si>
  <si>
    <t>Quản lý nhân viên</t>
  </si>
  <si>
    <t>Hồng Thái</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</si>
  <si>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</si>
  <si>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</si>
  <si>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</si>
  <si>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</si>
  <si>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</si>
  <si>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</si>
  <si>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</si>
  <si>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</si>
  <si>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</si>
  <si>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</si>
  <si>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</si>
  <si>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</si>
  <si>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</si>
  <si>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</si>
  <si>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</si>
  <si>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Thống kê sản phẩm</t>
  </si>
  <si>
    <t xml:space="preserve">Thống kê chi </t>
  </si>
  <si>
    <t>In hóa đơn</t>
  </si>
  <si>
    <t>Thống kê công nợ</t>
  </si>
  <si>
    <t>Xem Danh sách công nợ</t>
  </si>
  <si>
    <t>Sắp xếp lịch làm</t>
  </si>
  <si>
    <t xml:space="preserve">Hiển thị ca làm việc </t>
  </si>
  <si>
    <t>Kiểm tra nhập hàng</t>
  </si>
  <si>
    <t>Tạo công nợ</t>
  </si>
  <si>
    <t>Quản lý danh mục</t>
  </si>
  <si>
    <t>Kiểm tra hàng dựa trên phiếu nhập hàng</t>
  </si>
  <si>
    <t>Lập phiếu đặt hàng</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</si>
  <si>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</si>
  <si>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</si>
  <si>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</si>
  <si>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</si>
  <si>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</si>
  <si>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</si>
  <si>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</si>
  <si>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</si>
  <si>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</si>
  <si>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</si>
  <si>
    <t>Cập nhật hàng hóa</t>
  </si>
  <si>
    <t>Phân quyền cho quản lý</t>
  </si>
  <si>
    <t>Phân quyền cho nhân viên</t>
  </si>
  <si>
    <t>Thanh toán***</t>
  </si>
  <si>
    <t xml:space="preserve">Thêm khách hàng </t>
  </si>
  <si>
    <t>Tích điểm</t>
  </si>
  <si>
    <t>Tạo mới danh mục sản phẩm</t>
  </si>
  <si>
    <t>Quản lý sản phẩm</t>
  </si>
  <si>
    <t>Xem danh sách sản phẩm</t>
  </si>
  <si>
    <t>Cập nhật danh mục sản phẩm</t>
  </si>
  <si>
    <t xml:space="preserve">Tìm kiếm sản phẩm </t>
  </si>
  <si>
    <t>Danh mục phiếu nhập hàng</t>
  </si>
  <si>
    <t>Danh mục phiếu trả hàng</t>
  </si>
  <si>
    <t>Danh mục hóa đơn</t>
  </si>
  <si>
    <t>Danh mục phiếu đặt hàng</t>
  </si>
  <si>
    <t>Xem thông tin nhà cung cấp</t>
  </si>
  <si>
    <t>Xem danh mục sản phẩm</t>
  </si>
  <si>
    <t>29/11/2020</t>
  </si>
  <si>
    <t>Hoàng Tân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</si>
</sst>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70" formatCode="dd/mm/yyyy"/>
  </numFmts>
  <fonts count="2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0" fontId="5"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7" fillId="9" borderId="2" xfId="11" applyFill="1">
      <alignment horizontal="center" vertical="center"/>
    </xf>
    <xf numFmtId="0" fontId="0" fillId="9" borderId="2" xfId="12" applyFont="1" applyFill="1">
      <alignment horizontal="left" vertical="center" indent="2"/>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0" fontId="0" fillId="10" borderId="2" xfId="11" applyFont="1" applyFill="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70" fontId="7" fillId="2" borderId="2" xfId="10" applyNumberFormat="1" applyFill="1">
      <alignment horizontal="center" vertical="center"/>
    </xf>
    <xf numFmtId="170" fontId="0" fillId="8" borderId="2" xfId="0" applyNumberFormat="1" applyFill="1" applyBorder="1" applyAlignment="1">
      <alignment horizontal="center" vertical="center"/>
    </xf>
    <xf numFmtId="170" fontId="4" fillId="8" borderId="2" xfId="0" applyNumberFormat="1" applyFont="1" applyFill="1" applyBorder="1" applyAlignment="1">
      <alignment horizontal="center" vertical="center"/>
    </xf>
    <xf numFmtId="170" fontId="7" fillId="3" borderId="2" xfId="10" applyNumberFormat="1" applyFill="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0" fontId="7" fillId="10" borderId="2" xfId="10" applyNumberFormat="1" applyFill="1">
      <alignment horizontal="center" vertical="center"/>
    </xf>
    <xf numFmtId="170" fontId="0" fillId="4" borderId="2" xfId="0" applyNumberFormat="1" applyFill="1" applyBorder="1" applyAlignment="1">
      <alignment horizontal="center" vertical="center"/>
    </xf>
    <xf numFmtId="170" fontId="4" fillId="4" borderId="2" xfId="0" applyNumberFormat="1" applyFont="1" applyFill="1" applyBorder="1" applyAlignment="1">
      <alignment horizontal="center" vertical="center"/>
    </xf>
    <xf numFmtId="170" fontId="7" fillId="9" borderId="2" xfId="10" applyNumberFormat="1" applyFill="1">
      <alignment horizontal="center" vertical="center"/>
    </xf>
    <xf numFmtId="170" fontId="0" fillId="14" borderId="2" xfId="0" applyNumberFormat="1" applyFont="1" applyFill="1" applyBorder="1" applyAlignment="1">
      <alignment horizontal="center" vertical="center"/>
    </xf>
    <xf numFmtId="170" fontId="0" fillId="13" borderId="2" xfId="0" applyNumberFormat="1" applyFill="1" applyBorder="1" applyAlignment="1">
      <alignment horizontal="center" vertical="center"/>
    </xf>
    <xf numFmtId="170" fontId="4" fillId="13" borderId="2" xfId="0" applyNumberFormat="1" applyFont="1" applyFill="1" applyBorder="1" applyAlignment="1">
      <alignment horizontal="center" vertical="center"/>
    </xf>
    <xf numFmtId="170" fontId="0" fillId="15" borderId="2" xfId="0" applyNumberFormat="1" applyFill="1" applyBorder="1" applyAlignment="1">
      <alignment horizontal="center" vertical="center"/>
    </xf>
    <xf numFmtId="170" fontId="4" fillId="15" borderId="2" xfId="0" applyNumberFormat="1" applyFont="1" applyFill="1" applyBorder="1" applyAlignment="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9"/>
      <tableStyleElement type="headerRow" dxfId="148"/>
      <tableStyleElement type="totalRow" dxfId="147"/>
      <tableStyleElement type="firstColumn" dxfId="146"/>
      <tableStyleElement type="lastColumn" dxfId="145"/>
      <tableStyleElement type="firstRowStripe" dxfId="144"/>
      <tableStyleElement type="secondRowStripe" dxfId="143"/>
      <tableStyleElement type="firstColumnStripe" dxfId="142"/>
      <tableStyleElement type="secondColumnStripe" dxfId="14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3"/>
  <sheetViews>
    <sheetView showGridLines="0" tabSelected="1" showRuler="0" zoomScale="85" zoomScaleNormal="85" zoomScalePageLayoutView="70" workbookViewId="0">
      <pane ySplit="6" topLeftCell="A7" activePane="bottomLeft" state="frozen"/>
      <selection pane="bottomLeft" activeCell="F68" sqref="F68"/>
    </sheetView>
  </sheetViews>
  <sheetFormatPr defaultRowHeight="30" customHeight="1"/>
  <cols>
    <col min="1" max="1" width="2.7109375" style="39" customWidth="1"/>
    <col min="2" max="2" width="41.7109375" customWidth="1"/>
    <col min="3" max="3" width="42.7109375" customWidth="1"/>
    <col min="4" max="4" width="10.7109375" customWidth="1"/>
    <col min="5" max="5" width="15.5703125" style="5" customWidth="1"/>
    <col min="6" max="6" width="16.42578125" customWidth="1"/>
    <col min="7" max="7" width="2.7109375" customWidth="1"/>
    <col min="8" max="8" width="6.140625" hidden="1" customWidth="1"/>
    <col min="9" max="9" width="6" customWidth="1"/>
    <col min="10" max="10" width="3.85546875" customWidth="1"/>
    <col min="11" max="11" width="4.42578125" customWidth="1"/>
    <col min="12" max="12" width="3.85546875" customWidth="1"/>
    <col min="13" max="13" width="4.42578125" customWidth="1"/>
    <col min="14" max="14" width="4.28515625" customWidth="1"/>
    <col min="15" max="15" width="3.85546875" customWidth="1"/>
    <col min="16" max="16" width="4.28515625" customWidth="1"/>
    <col min="17" max="17" width="4.140625" customWidth="1"/>
    <col min="18" max="18" width="3.5703125" customWidth="1"/>
    <col min="19" max="19" width="3.7109375" customWidth="1"/>
    <col min="20" max="20" width="3.85546875" customWidth="1"/>
    <col min="21" max="21" width="3.5703125" customWidth="1"/>
    <col min="22" max="22" width="4.140625" customWidth="1"/>
    <col min="23" max="23" width="3.85546875" customWidth="1"/>
    <col min="24" max="24" width="3.5703125" customWidth="1"/>
    <col min="25" max="26" width="3.28515625" customWidth="1"/>
    <col min="27" max="27" width="3.140625" customWidth="1"/>
    <col min="28" max="28" width="4.140625" customWidth="1"/>
    <col min="29" max="29" width="3.5703125" customWidth="1"/>
    <col min="30" max="30" width="4.42578125" customWidth="1"/>
    <col min="31" max="31" width="3.85546875" customWidth="1"/>
    <col min="32" max="32" width="3.7109375" customWidth="1"/>
    <col min="33" max="33" width="4.140625" customWidth="1"/>
    <col min="34" max="34" width="4.28515625" customWidth="1"/>
    <col min="35" max="36" width="4.140625" customWidth="1"/>
    <col min="37" max="37" width="4.28515625" customWidth="1"/>
    <col min="38" max="38" width="4.140625" customWidth="1"/>
    <col min="39" max="39" width="4.28515625" customWidth="1"/>
    <col min="40" max="40" width="3.42578125" customWidth="1"/>
    <col min="41" max="41" width="4.140625" customWidth="1"/>
    <col min="42" max="42" width="3.7109375" customWidth="1"/>
    <col min="43" max="44" width="3.5703125" customWidth="1"/>
    <col min="45" max="45" width="4.42578125" customWidth="1"/>
    <col min="46" max="46" width="3.28515625" customWidth="1"/>
    <col min="47" max="47" width="4.42578125" customWidth="1"/>
    <col min="48" max="48" width="3.28515625" customWidth="1"/>
    <col min="49" max="49" width="3.5703125" customWidth="1"/>
    <col min="50" max="50" width="4.140625" customWidth="1"/>
    <col min="51" max="51" width="3.42578125" customWidth="1"/>
    <col min="52" max="52" width="4.140625" customWidth="1"/>
    <col min="53" max="53" width="3.7109375" customWidth="1"/>
    <col min="54" max="54" width="3.28515625" customWidth="1"/>
    <col min="55" max="55" width="3.85546875" customWidth="1"/>
    <col min="56" max="56" width="4.140625" customWidth="1"/>
    <col min="57" max="58" width="3.5703125" customWidth="1"/>
    <col min="59" max="64" width="2.5703125" customWidth="1"/>
    <col min="69" max="70" width="10.28515625"/>
  </cols>
  <sheetData>
    <row r="1" spans="1:64" ht="30" customHeight="1">
      <c r="A1" s="40" t="s">
        <v>28</v>
      </c>
      <c r="B1" s="43" t="s">
        <v>51</v>
      </c>
      <c r="C1" s="1"/>
      <c r="D1" s="2"/>
      <c r="E1" s="4"/>
      <c r="F1" s="28"/>
      <c r="H1" s="2"/>
      <c r="I1" s="13"/>
    </row>
    <row r="2" spans="1:64" ht="30" customHeight="1">
      <c r="A2" s="39" t="s">
        <v>23</v>
      </c>
      <c r="B2" s="44" t="s">
        <v>50</v>
      </c>
      <c r="I2" s="41"/>
    </row>
    <row r="3" spans="1:64" ht="30" customHeight="1">
      <c r="A3" s="39" t="s">
        <v>29</v>
      </c>
      <c r="B3" s="45"/>
      <c r="C3" s="77" t="s">
        <v>0</v>
      </c>
      <c r="D3" s="78"/>
      <c r="E3" s="76">
        <v>44117</v>
      </c>
      <c r="F3" s="76"/>
    </row>
    <row r="4" spans="1:64" ht="30" customHeight="1">
      <c r="A4" s="40" t="s">
        <v>30</v>
      </c>
      <c r="B4" s="64" t="s">
        <v>37</v>
      </c>
      <c r="C4" s="77" t="s">
        <v>7</v>
      </c>
      <c r="D4" s="78"/>
      <c r="E4" s="6">
        <v>1</v>
      </c>
      <c r="I4" s="73">
        <f>I5</f>
        <v>44116</v>
      </c>
      <c r="J4" s="74"/>
      <c r="K4" s="74"/>
      <c r="L4" s="74"/>
      <c r="M4" s="74"/>
      <c r="N4" s="74"/>
      <c r="O4" s="75"/>
      <c r="P4" s="73">
        <f>P5</f>
        <v>44123</v>
      </c>
      <c r="Q4" s="74"/>
      <c r="R4" s="74"/>
      <c r="S4" s="74"/>
      <c r="T4" s="74"/>
      <c r="U4" s="74"/>
      <c r="V4" s="75"/>
      <c r="W4" s="73">
        <f>W5</f>
        <v>44130</v>
      </c>
      <c r="X4" s="74"/>
      <c r="Y4" s="74"/>
      <c r="Z4" s="74"/>
      <c r="AA4" s="74"/>
      <c r="AB4" s="74"/>
      <c r="AC4" s="75"/>
      <c r="AD4" s="73">
        <f>AD5</f>
        <v>44137</v>
      </c>
      <c r="AE4" s="74"/>
      <c r="AF4" s="74"/>
      <c r="AG4" s="74"/>
      <c r="AH4" s="74"/>
      <c r="AI4" s="74"/>
      <c r="AJ4" s="75"/>
      <c r="AK4" s="73">
        <f>AK5</f>
        <v>44144</v>
      </c>
      <c r="AL4" s="74"/>
      <c r="AM4" s="74"/>
      <c r="AN4" s="74"/>
      <c r="AO4" s="74"/>
      <c r="AP4" s="74"/>
      <c r="AQ4" s="75"/>
      <c r="AR4" s="73">
        <f>AR5</f>
        <v>44151</v>
      </c>
      <c r="AS4" s="74"/>
      <c r="AT4" s="74"/>
      <c r="AU4" s="74"/>
      <c r="AV4" s="74"/>
      <c r="AW4" s="74"/>
      <c r="AX4" s="75"/>
      <c r="AY4" s="73">
        <f>AY5</f>
        <v>44158</v>
      </c>
      <c r="AZ4" s="74"/>
      <c r="BA4" s="74"/>
      <c r="BB4" s="74"/>
      <c r="BC4" s="74"/>
      <c r="BD4" s="74"/>
      <c r="BE4" s="75"/>
      <c r="BF4" s="73">
        <f>BF5</f>
        <v>44165</v>
      </c>
      <c r="BG4" s="74"/>
      <c r="BH4" s="74"/>
      <c r="BI4" s="74"/>
      <c r="BJ4" s="74"/>
      <c r="BK4" s="74"/>
      <c r="BL4" s="75"/>
    </row>
    <row r="5" spans="1:64" ht="15" customHeight="1">
      <c r="A5" s="40" t="s">
        <v>31</v>
      </c>
      <c r="B5" s="79"/>
      <c r="C5" s="79"/>
      <c r="D5" s="79"/>
      <c r="E5" s="79"/>
      <c r="F5" s="79"/>
      <c r="G5" s="79"/>
      <c r="I5" s="10">
        <f>Project_Start-WEEKDAY(Project_Start,1)+2+7*(Display_Week-1)</f>
        <v>44116</v>
      </c>
      <c r="J5" s="9">
        <f>I5+1</f>
        <v>44117</v>
      </c>
      <c r="K5" s="9">
        <f t="shared" ref="K5:AX5" si="0">J5+1</f>
        <v>44118</v>
      </c>
      <c r="L5" s="9">
        <f t="shared" si="0"/>
        <v>44119</v>
      </c>
      <c r="M5" s="9">
        <f t="shared" si="0"/>
        <v>44120</v>
      </c>
      <c r="N5" s="9">
        <f t="shared" si="0"/>
        <v>44121</v>
      </c>
      <c r="O5" s="11">
        <f t="shared" si="0"/>
        <v>44122</v>
      </c>
      <c r="P5" s="10">
        <f>O5+1</f>
        <v>44123</v>
      </c>
      <c r="Q5" s="9">
        <f>P5+1</f>
        <v>44124</v>
      </c>
      <c r="R5" s="9">
        <f t="shared" si="0"/>
        <v>44125</v>
      </c>
      <c r="S5" s="9">
        <f t="shared" si="0"/>
        <v>44126</v>
      </c>
      <c r="T5" s="9">
        <f t="shared" si="0"/>
        <v>44127</v>
      </c>
      <c r="U5" s="9">
        <f t="shared" si="0"/>
        <v>44128</v>
      </c>
      <c r="V5" s="11">
        <f t="shared" si="0"/>
        <v>44129</v>
      </c>
      <c r="W5" s="10">
        <f>V5+1</f>
        <v>44130</v>
      </c>
      <c r="X5" s="9">
        <f>W5+1</f>
        <v>44131</v>
      </c>
      <c r="Y5" s="9">
        <f t="shared" si="0"/>
        <v>44132</v>
      </c>
      <c r="Z5" s="9">
        <f t="shared" si="0"/>
        <v>44133</v>
      </c>
      <c r="AA5" s="9">
        <f t="shared" si="0"/>
        <v>44134</v>
      </c>
      <c r="AB5" s="9">
        <f t="shared" si="0"/>
        <v>44135</v>
      </c>
      <c r="AC5" s="11">
        <f t="shared" si="0"/>
        <v>44136</v>
      </c>
      <c r="AD5" s="10">
        <f>AC5+1</f>
        <v>44137</v>
      </c>
      <c r="AE5" s="9">
        <f>AD5+1</f>
        <v>44138</v>
      </c>
      <c r="AF5" s="9">
        <f t="shared" si="0"/>
        <v>44139</v>
      </c>
      <c r="AG5" s="9">
        <f t="shared" si="0"/>
        <v>44140</v>
      </c>
      <c r="AH5" s="9">
        <f t="shared" si="0"/>
        <v>44141</v>
      </c>
      <c r="AI5" s="9">
        <f t="shared" si="0"/>
        <v>44142</v>
      </c>
      <c r="AJ5" s="11">
        <f t="shared" si="0"/>
        <v>44143</v>
      </c>
      <c r="AK5" s="10">
        <f>AJ5+1</f>
        <v>44144</v>
      </c>
      <c r="AL5" s="9">
        <f>AK5+1</f>
        <v>44145</v>
      </c>
      <c r="AM5" s="9">
        <f t="shared" si="0"/>
        <v>44146</v>
      </c>
      <c r="AN5" s="9">
        <f t="shared" si="0"/>
        <v>44147</v>
      </c>
      <c r="AO5" s="9">
        <f t="shared" si="0"/>
        <v>44148</v>
      </c>
      <c r="AP5" s="9">
        <f t="shared" si="0"/>
        <v>44149</v>
      </c>
      <c r="AQ5" s="11">
        <f t="shared" si="0"/>
        <v>44150</v>
      </c>
      <c r="AR5" s="10">
        <f>AQ5+1</f>
        <v>44151</v>
      </c>
      <c r="AS5" s="9">
        <f>AR5+1</f>
        <v>44152</v>
      </c>
      <c r="AT5" s="9">
        <f t="shared" si="0"/>
        <v>44153</v>
      </c>
      <c r="AU5" s="9">
        <f t="shared" si="0"/>
        <v>44154</v>
      </c>
      <c r="AV5" s="9">
        <f t="shared" si="0"/>
        <v>44155</v>
      </c>
      <c r="AW5" s="9">
        <f t="shared" si="0"/>
        <v>44156</v>
      </c>
      <c r="AX5" s="11">
        <f t="shared" si="0"/>
        <v>44157</v>
      </c>
      <c r="AY5" s="10">
        <f>AX5+1</f>
        <v>44158</v>
      </c>
      <c r="AZ5" s="9">
        <f>AY5+1</f>
        <v>44159</v>
      </c>
      <c r="BA5" s="9">
        <f t="shared" ref="BA5:BE5" si="1">AZ5+1</f>
        <v>44160</v>
      </c>
      <c r="BB5" s="9">
        <f t="shared" si="1"/>
        <v>44161</v>
      </c>
      <c r="BC5" s="9">
        <f t="shared" si="1"/>
        <v>44162</v>
      </c>
      <c r="BD5" s="9">
        <f t="shared" si="1"/>
        <v>44163</v>
      </c>
      <c r="BE5" s="11">
        <f t="shared" si="1"/>
        <v>44164</v>
      </c>
      <c r="BF5" s="10">
        <f>BE5+1</f>
        <v>44165</v>
      </c>
      <c r="BG5" s="9">
        <f>BF5+1</f>
        <v>44166</v>
      </c>
      <c r="BH5" s="9">
        <f t="shared" ref="BH5:BL5" si="2">BG5+1</f>
        <v>44167</v>
      </c>
      <c r="BI5" s="9">
        <f t="shared" si="2"/>
        <v>44168</v>
      </c>
      <c r="BJ5" s="9">
        <f t="shared" si="2"/>
        <v>44169</v>
      </c>
      <c r="BK5" s="9">
        <f t="shared" si="2"/>
        <v>44170</v>
      </c>
      <c r="BL5" s="11">
        <f t="shared" si="2"/>
        <v>44171</v>
      </c>
    </row>
    <row r="6" spans="1:64" ht="30" customHeight="1" thickBot="1">
      <c r="A6" s="40" t="s">
        <v>32</v>
      </c>
      <c r="B6" s="7" t="s">
        <v>8</v>
      </c>
      <c r="C6" s="8" t="s">
        <v>2</v>
      </c>
      <c r="D6" s="8" t="s">
        <v>1</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c r="A7" s="39" t="s">
        <v>27</v>
      </c>
      <c r="C7" s="42"/>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30" customHeight="1" thickBot="1">
      <c r="A8" s="40" t="s">
        <v>33</v>
      </c>
      <c r="B8" s="15" t="s">
        <v>38</v>
      </c>
      <c r="C8" s="46"/>
      <c r="D8" s="16"/>
      <c r="E8" s="17"/>
      <c r="F8" s="18"/>
      <c r="G8" s="14"/>
      <c r="H8" s="14" t="str">
        <f t="shared" ref="H8:H37" si="6">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c r="A9" s="40" t="s">
        <v>34</v>
      </c>
      <c r="B9" s="57" t="s">
        <v>85</v>
      </c>
      <c r="C9" s="47" t="s">
        <v>48</v>
      </c>
      <c r="D9" s="19">
        <v>0.8</v>
      </c>
      <c r="E9" s="80">
        <f>Project_Start</f>
        <v>44117</v>
      </c>
      <c r="F9" s="80">
        <f>E9+3</f>
        <v>44120</v>
      </c>
      <c r="G9" s="14"/>
      <c r="H9" s="14">
        <f t="shared" si="6"/>
        <v>4</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c r="A10" s="40" t="s">
        <v>35</v>
      </c>
      <c r="B10" s="57" t="s">
        <v>86</v>
      </c>
      <c r="C10" s="47" t="s">
        <v>48</v>
      </c>
      <c r="D10" s="19">
        <v>0.8</v>
      </c>
      <c r="E10" s="80">
        <v>44123</v>
      </c>
      <c r="F10" s="80">
        <v>44127</v>
      </c>
      <c r="G10" s="14"/>
      <c r="H10" s="14">
        <f t="shared" si="6"/>
        <v>5</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c r="A11" s="39"/>
      <c r="B11" s="20" t="s">
        <v>39</v>
      </c>
      <c r="C11" s="48"/>
      <c r="D11" s="21"/>
      <c r="E11" s="81"/>
      <c r="F11" s="82"/>
      <c r="G11" s="14"/>
      <c r="H11" s="14" t="str">
        <f t="shared" si="6"/>
        <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c r="A12" s="39"/>
      <c r="B12" s="58" t="s">
        <v>56</v>
      </c>
      <c r="C12" s="49" t="s">
        <v>48</v>
      </c>
      <c r="D12" s="19">
        <v>0.8</v>
      </c>
      <c r="E12" s="83">
        <v>44129</v>
      </c>
      <c r="F12" s="83">
        <f>E12+4</f>
        <v>44133</v>
      </c>
      <c r="G12" s="65"/>
      <c r="H12" s="65">
        <f t="shared" si="6"/>
        <v>5</v>
      </c>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row>
    <row r="13" spans="1:64" s="3" customFormat="1" ht="30" customHeight="1" thickBot="1">
      <c r="A13" s="39"/>
      <c r="B13" s="58" t="s">
        <v>40</v>
      </c>
      <c r="C13" s="49" t="s">
        <v>48</v>
      </c>
      <c r="D13" s="19">
        <v>0.8</v>
      </c>
      <c r="E13" s="83">
        <f>F12+4</f>
        <v>44137</v>
      </c>
      <c r="F13" s="83">
        <f>E13+3</f>
        <v>44140</v>
      </c>
      <c r="G13" s="14"/>
      <c r="H13" s="14">
        <f t="shared" si="6"/>
        <v>4</v>
      </c>
      <c r="I13" s="26"/>
      <c r="J13" s="26"/>
      <c r="K13" s="26"/>
      <c r="L13" s="26"/>
      <c r="M13" s="26"/>
      <c r="N13" s="26"/>
      <c r="O13" s="26"/>
      <c r="P13" s="26"/>
      <c r="Q13" s="26"/>
      <c r="R13" s="26"/>
      <c r="S13" s="26"/>
      <c r="T13" s="26"/>
      <c r="U13" s="27"/>
      <c r="V13" s="27"/>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c r="A14" s="40" t="s">
        <v>36</v>
      </c>
      <c r="B14" s="58" t="s">
        <v>89</v>
      </c>
      <c r="C14" s="49" t="s">
        <v>48</v>
      </c>
      <c r="D14" s="19">
        <v>0.8</v>
      </c>
      <c r="E14" s="83">
        <f>F13+3</f>
        <v>44143</v>
      </c>
      <c r="F14" s="83">
        <v>44147</v>
      </c>
      <c r="G14" s="65"/>
      <c r="H14" s="65"/>
      <c r="I14" s="66"/>
      <c r="J14" s="66"/>
      <c r="K14" s="66"/>
      <c r="L14" s="66"/>
      <c r="M14" s="66"/>
      <c r="N14" s="66"/>
      <c r="O14" s="66"/>
      <c r="P14" s="66"/>
      <c r="Q14" s="66"/>
      <c r="R14" s="66"/>
      <c r="S14" s="66"/>
      <c r="T14" s="66"/>
      <c r="U14" s="27"/>
      <c r="V14" s="27"/>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row>
    <row r="15" spans="1:64" s="3" customFormat="1" ht="30" customHeight="1" thickBot="1">
      <c r="A15" s="40"/>
      <c r="B15" s="58" t="s">
        <v>64</v>
      </c>
      <c r="C15" s="49" t="s">
        <v>48</v>
      </c>
      <c r="D15" s="19">
        <v>0.8</v>
      </c>
      <c r="E15" s="83">
        <f>F14+2</f>
        <v>44149</v>
      </c>
      <c r="F15" s="83">
        <v>44152</v>
      </c>
      <c r="G15" s="14"/>
      <c r="H15" s="14">
        <f t="shared" si="6"/>
        <v>4</v>
      </c>
      <c r="I15" s="26"/>
      <c r="J15" s="26"/>
      <c r="K15" s="26"/>
      <c r="L15" s="26"/>
      <c r="M15" s="26"/>
      <c r="N15" s="66"/>
      <c r="O15" s="66"/>
      <c r="P15" s="66"/>
      <c r="Q15" s="6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c r="A16" s="40"/>
      <c r="B16" s="58" t="s">
        <v>88</v>
      </c>
      <c r="C16" s="49" t="s">
        <v>48</v>
      </c>
      <c r="D16" s="19">
        <v>0.8</v>
      </c>
      <c r="E16" s="83">
        <f>F15+2</f>
        <v>44154</v>
      </c>
      <c r="F16" s="83">
        <f>E16+4</f>
        <v>44158</v>
      </c>
      <c r="G16" s="14"/>
      <c r="H16" s="14">
        <f t="shared" si="6"/>
        <v>5</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 customFormat="1" ht="30" customHeight="1" thickBot="1">
      <c r="A17" s="39"/>
      <c r="B17" s="22" t="s">
        <v>54</v>
      </c>
      <c r="C17" s="50"/>
      <c r="D17" s="23"/>
      <c r="E17" s="84"/>
      <c r="F17" s="85"/>
      <c r="G17" s="14"/>
      <c r="H17" s="14" t="str">
        <f t="shared" si="6"/>
        <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 customFormat="1" ht="30" customHeight="1" thickBot="1">
      <c r="A18" s="39"/>
      <c r="B18" s="59" t="s">
        <v>73</v>
      </c>
      <c r="C18" s="51" t="s">
        <v>46</v>
      </c>
      <c r="D18" s="19">
        <v>0.8</v>
      </c>
      <c r="E18" s="86">
        <v>44117</v>
      </c>
      <c r="F18" s="86">
        <v>44120</v>
      </c>
      <c r="G18" s="65"/>
      <c r="H18" s="65">
        <f t="shared" si="6"/>
        <v>4</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64" s="3" customFormat="1" ht="30" customHeight="1" thickBot="1">
      <c r="A19" s="39"/>
      <c r="B19" s="59" t="s">
        <v>55</v>
      </c>
      <c r="C19" s="51" t="s">
        <v>46</v>
      </c>
      <c r="D19" s="19">
        <v>0.8</v>
      </c>
      <c r="E19" s="86">
        <v>44123</v>
      </c>
      <c r="F19" s="86">
        <v>44127</v>
      </c>
      <c r="G19" s="14"/>
      <c r="H19" s="14">
        <f t="shared" si="6"/>
        <v>5</v>
      </c>
      <c r="I19" s="26"/>
      <c r="J19" s="26"/>
      <c r="K19" s="26"/>
      <c r="L19" s="26"/>
      <c r="M19" s="26"/>
      <c r="N19" s="26"/>
      <c r="O19" s="66"/>
      <c r="P19" s="66"/>
      <c r="Q19" s="66"/>
      <c r="R19" s="66"/>
      <c r="S19" s="66"/>
      <c r="T19" s="6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3" customFormat="1" ht="30" customHeight="1" thickBot="1">
      <c r="A20" s="39"/>
      <c r="B20" s="59" t="s">
        <v>41</v>
      </c>
      <c r="C20" s="51" t="s">
        <v>46</v>
      </c>
      <c r="D20" s="19">
        <v>0.8</v>
      </c>
      <c r="E20" s="86">
        <v>44127</v>
      </c>
      <c r="F20" s="86">
        <v>44130</v>
      </c>
      <c r="G20" s="65"/>
      <c r="H20" s="65">
        <f t="shared" si="6"/>
        <v>4</v>
      </c>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row>
    <row r="21" spans="1:64" s="3" customFormat="1" ht="30" customHeight="1" thickBot="1">
      <c r="A21" s="39"/>
      <c r="B21" s="59" t="s">
        <v>84</v>
      </c>
      <c r="C21" s="51" t="s">
        <v>46</v>
      </c>
      <c r="D21" s="19">
        <v>0.8</v>
      </c>
      <c r="E21" s="86">
        <v>44132</v>
      </c>
      <c r="F21" s="86">
        <v>44136</v>
      </c>
      <c r="G21" s="14"/>
      <c r="H21" s="14">
        <f t="shared" si="6"/>
        <v>5</v>
      </c>
      <c r="I21" s="26"/>
      <c r="J21" s="26"/>
      <c r="K21" s="26"/>
      <c r="L21" s="26"/>
      <c r="M21" s="26"/>
      <c r="N21" s="26"/>
      <c r="O21" s="26"/>
      <c r="P21" s="26"/>
      <c r="Q21" s="26"/>
      <c r="R21" s="26"/>
      <c r="S21" s="26"/>
      <c r="T21" s="26"/>
      <c r="U21" s="26"/>
      <c r="V21" s="26"/>
      <c r="W21" s="66"/>
      <c r="X21" s="66"/>
      <c r="Y21" s="66"/>
      <c r="Z21" s="66"/>
      <c r="AA21" s="66"/>
      <c r="AB21" s="6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pans="1:64" s="3" customFormat="1" ht="30" customHeight="1" thickBot="1">
      <c r="A22" s="39"/>
      <c r="B22" s="59" t="s">
        <v>87</v>
      </c>
      <c r="C22" s="51" t="s">
        <v>46</v>
      </c>
      <c r="D22" s="19">
        <v>0.8</v>
      </c>
      <c r="E22" s="86">
        <v>44138</v>
      </c>
      <c r="F22" s="86">
        <v>44142</v>
      </c>
      <c r="G22" s="65"/>
      <c r="H22" s="65"/>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row>
    <row r="23" spans="1:64" s="3" customFormat="1" ht="30" customHeight="1" thickBot="1">
      <c r="A23" s="39"/>
      <c r="B23" s="59" t="s">
        <v>70</v>
      </c>
      <c r="C23" s="51" t="s">
        <v>46</v>
      </c>
      <c r="D23" s="19">
        <v>0.8</v>
      </c>
      <c r="E23" s="86">
        <v>44144</v>
      </c>
      <c r="F23" s="86">
        <v>44147</v>
      </c>
      <c r="G23" s="14"/>
      <c r="H23" s="14">
        <f t="shared" si="6"/>
        <v>4</v>
      </c>
      <c r="I23" s="26"/>
      <c r="J23" s="26"/>
      <c r="K23" s="26"/>
      <c r="L23" s="26"/>
      <c r="M23" s="26"/>
      <c r="N23" s="26"/>
      <c r="O23" s="26"/>
      <c r="P23" s="26"/>
      <c r="Q23" s="26"/>
      <c r="R23" s="26"/>
      <c r="S23" s="26"/>
      <c r="T23" s="66"/>
      <c r="U23" s="66"/>
      <c r="V23" s="66"/>
      <c r="W23" s="66"/>
      <c r="X23" s="66"/>
      <c r="Y23" s="6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c r="A24" s="39"/>
      <c r="B24" s="24" t="s">
        <v>42</v>
      </c>
      <c r="C24" s="52"/>
      <c r="D24" s="25"/>
      <c r="E24" s="87"/>
      <c r="F24" s="88"/>
      <c r="G24" s="14"/>
      <c r="H24" s="14" t="str">
        <f t="shared" si="6"/>
        <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c r="A25" s="39"/>
      <c r="B25" s="60" t="s">
        <v>43</v>
      </c>
      <c r="C25" s="53" t="s">
        <v>46</v>
      </c>
      <c r="D25" s="19">
        <v>0.8</v>
      </c>
      <c r="E25" s="89">
        <v>44148</v>
      </c>
      <c r="F25" s="89">
        <v>44151</v>
      </c>
      <c r="G25" s="14"/>
      <c r="H25" s="14">
        <f t="shared" si="6"/>
        <v>4</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c r="A26" s="39" t="s">
        <v>24</v>
      </c>
      <c r="B26" s="60" t="s">
        <v>62</v>
      </c>
      <c r="C26" s="53" t="s">
        <v>46</v>
      </c>
      <c r="D26" s="19">
        <v>0.8</v>
      </c>
      <c r="E26" s="89">
        <v>44152</v>
      </c>
      <c r="F26" s="89">
        <v>44156</v>
      </c>
      <c r="G26" s="14"/>
      <c r="H26" s="14">
        <f t="shared" si="6"/>
        <v>5</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 customHeight="1" thickBot="1">
      <c r="A27" s="39"/>
      <c r="B27" s="60" t="s">
        <v>65</v>
      </c>
      <c r="C27" s="53" t="s">
        <v>46</v>
      </c>
      <c r="D27" s="19">
        <v>0.8</v>
      </c>
      <c r="E27" s="89">
        <v>44157</v>
      </c>
      <c r="F27" s="89">
        <v>44158</v>
      </c>
      <c r="G27" s="14"/>
      <c r="H27" s="14">
        <f>IF(OR(ISBLANK(task_start),ISBLANK(task_end)),"",task_end-task_start+1)</f>
        <v>2</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30" customHeight="1" thickBot="1">
      <c r="A28" s="39"/>
      <c r="B28" s="60" t="s">
        <v>63</v>
      </c>
      <c r="C28" s="53" t="s">
        <v>46</v>
      </c>
      <c r="D28" s="19">
        <v>0.8</v>
      </c>
      <c r="E28" s="89">
        <v>44160</v>
      </c>
      <c r="F28" s="89">
        <v>44162</v>
      </c>
      <c r="G28" s="14"/>
      <c r="H28" s="14">
        <f>IF(OR(ISBLANK(task_start),ISBLANK(task_end)),"",task_end-task_start+1)</f>
        <v>3</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c r="A29" s="39"/>
      <c r="B29" s="60" t="s">
        <v>44</v>
      </c>
      <c r="C29" s="53" t="s">
        <v>46</v>
      </c>
      <c r="D29" s="19">
        <v>0.8</v>
      </c>
      <c r="E29" s="89">
        <v>44164</v>
      </c>
      <c r="F29" s="89">
        <v>44166</v>
      </c>
      <c r="G29" s="14"/>
      <c r="H29" s="14">
        <f t="shared" si="6"/>
        <v>3</v>
      </c>
      <c r="I29" s="26"/>
      <c r="J29" s="26"/>
      <c r="K29" s="26"/>
      <c r="L29" s="26"/>
      <c r="M29" s="26"/>
      <c r="N29" s="26"/>
      <c r="O29" s="26"/>
      <c r="P29" s="26"/>
      <c r="Q29" s="26"/>
      <c r="R29" s="26"/>
      <c r="S29" s="26"/>
      <c r="T29" s="26"/>
      <c r="U29" s="26"/>
      <c r="V29" s="26" t="s">
        <v>50</v>
      </c>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3" customFormat="1" ht="30" customHeight="1" thickBot="1">
      <c r="A30" s="39"/>
      <c r="B30" s="61" t="s">
        <v>45</v>
      </c>
      <c r="C30" s="62"/>
      <c r="D30" s="63"/>
      <c r="E30" s="90"/>
      <c r="F30" s="90"/>
      <c r="G30" s="14"/>
      <c r="H30" s="14" t="str">
        <f t="shared" si="6"/>
        <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3" customFormat="1" ht="30" customHeight="1" thickBot="1">
      <c r="A31" s="39"/>
      <c r="B31" s="60" t="s">
        <v>59</v>
      </c>
      <c r="C31" s="53" t="s">
        <v>102</v>
      </c>
      <c r="D31" s="19">
        <v>0.8</v>
      </c>
      <c r="E31" s="89">
        <v>44117</v>
      </c>
      <c r="F31" s="89">
        <v>44120</v>
      </c>
      <c r="G31" s="14"/>
      <c r="H31" s="14">
        <f>IF(OR(ISBLANK(task_start),ISBLANK(task_end)),"",task_end-task_start+1)</f>
        <v>4</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3" customFormat="1" ht="30" customHeight="1" thickBot="1">
      <c r="A32" s="39" t="s">
        <v>24</v>
      </c>
      <c r="B32" s="60" t="s">
        <v>76</v>
      </c>
      <c r="C32" s="53" t="s">
        <v>102</v>
      </c>
      <c r="D32" s="19">
        <v>0.8</v>
      </c>
      <c r="E32" s="89">
        <v>44123</v>
      </c>
      <c r="F32" s="89">
        <v>44127</v>
      </c>
      <c r="G32" s="14"/>
      <c r="H32" s="14"/>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pans="1:64" s="3" customFormat="1" ht="30" customHeight="1" thickBot="1">
      <c r="A33" s="39"/>
      <c r="B33" s="60" t="s">
        <v>60</v>
      </c>
      <c r="C33" s="53" t="s">
        <v>102</v>
      </c>
      <c r="D33" s="19">
        <v>0.8</v>
      </c>
      <c r="E33" s="89">
        <v>44127</v>
      </c>
      <c r="F33" s="89">
        <v>44130</v>
      </c>
      <c r="G33" s="65"/>
      <c r="H33" s="65"/>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row>
    <row r="34" spans="1:64" s="3" customFormat="1" ht="30" customHeight="1" thickBot="1">
      <c r="A34" s="39"/>
      <c r="B34" s="60" t="s">
        <v>67</v>
      </c>
      <c r="C34" s="53" t="s">
        <v>102</v>
      </c>
      <c r="D34" s="19">
        <v>0.8</v>
      </c>
      <c r="E34" s="89">
        <v>44132</v>
      </c>
      <c r="F34" s="89">
        <v>44136</v>
      </c>
      <c r="G34" s="14"/>
      <c r="H34" s="14">
        <f t="shared" si="6"/>
        <v>5</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s="3" customFormat="1" ht="30" customHeight="1" thickBot="1">
      <c r="A35" s="39"/>
      <c r="B35" s="60" t="s">
        <v>68</v>
      </c>
      <c r="C35" s="53" t="s">
        <v>102</v>
      </c>
      <c r="D35" s="19">
        <v>0.8</v>
      </c>
      <c r="E35" s="89">
        <v>44137</v>
      </c>
      <c r="F35" s="89">
        <v>44140</v>
      </c>
      <c r="G35" s="14"/>
      <c r="H35" s="14">
        <f t="shared" si="6"/>
        <v>4</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s="3" customFormat="1" ht="30" customHeight="1" thickBot="1">
      <c r="A36" s="39"/>
      <c r="B36" s="54" t="s">
        <v>53</v>
      </c>
      <c r="C36" s="55"/>
      <c r="D36" s="56"/>
      <c r="E36" s="91"/>
      <c r="F36" s="92"/>
      <c r="G36" s="14"/>
      <c r="H36" s="14" t="str">
        <f t="shared" si="6"/>
        <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s="3" customFormat="1" ht="30" customHeight="1" thickBot="1">
      <c r="A37" s="39"/>
      <c r="B37" s="60" t="s">
        <v>77</v>
      </c>
      <c r="C37" s="53" t="s">
        <v>102</v>
      </c>
      <c r="D37" s="19">
        <v>0.8</v>
      </c>
      <c r="E37" s="89">
        <v>44142</v>
      </c>
      <c r="F37" s="89">
        <v>44145</v>
      </c>
      <c r="G37" s="14"/>
      <c r="H37" s="14">
        <f t="shared" si="6"/>
        <v>4</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s="3" customFormat="1" ht="30" customHeight="1" thickBot="1">
      <c r="A38" s="39" t="s">
        <v>26</v>
      </c>
      <c r="B38" s="60" t="s">
        <v>58</v>
      </c>
      <c r="C38" s="53" t="s">
        <v>102</v>
      </c>
      <c r="D38" s="19">
        <v>0.8</v>
      </c>
      <c r="E38" s="89">
        <v>44148</v>
      </c>
      <c r="F38" s="89">
        <v>44152</v>
      </c>
      <c r="G38" s="14"/>
      <c r="H38" s="14"/>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s="3" customFormat="1" ht="30" customHeight="1" thickBot="1">
      <c r="A39" s="40" t="s">
        <v>25</v>
      </c>
      <c r="B39" s="60" t="s">
        <v>74</v>
      </c>
      <c r="C39" s="53" t="s">
        <v>102</v>
      </c>
      <c r="D39" s="19">
        <v>0.8</v>
      </c>
      <c r="E39" s="89">
        <v>44155</v>
      </c>
      <c r="F39" s="89">
        <v>44158</v>
      </c>
      <c r="G39" s="14"/>
      <c r="H39" s="14"/>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ht="30" customHeight="1" thickBot="1">
      <c r="B40" s="60" t="s">
        <v>61</v>
      </c>
      <c r="C40" s="53" t="s">
        <v>102</v>
      </c>
      <c r="D40" s="19">
        <v>0.8</v>
      </c>
      <c r="E40" s="89">
        <v>44160</v>
      </c>
      <c r="F40" s="89" t="s">
        <v>101</v>
      </c>
      <c r="G40" s="14"/>
      <c r="H40" s="14"/>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ht="30" customHeight="1" thickBot="1">
      <c r="B41" s="54" t="s">
        <v>71</v>
      </c>
      <c r="C41" s="55"/>
      <c r="D41" s="56"/>
      <c r="E41" s="91"/>
      <c r="F41" s="92"/>
      <c r="G41" s="14"/>
      <c r="H41" s="14" t="str">
        <f t="shared" ref="H41:H42" si="7">IF(OR(ISBLANK(task_start),ISBLANK(task_end)),"",task_end-task_start+1)</f>
        <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ht="30" customHeight="1" thickBot="1">
      <c r="B42" s="60" t="s">
        <v>95</v>
      </c>
      <c r="C42" s="53" t="s">
        <v>47</v>
      </c>
      <c r="D42" s="19">
        <v>0.8</v>
      </c>
      <c r="E42" s="89">
        <v>44117</v>
      </c>
      <c r="F42" s="89">
        <v>44120</v>
      </c>
      <c r="G42" s="14"/>
      <c r="H42" s="14">
        <f t="shared" si="7"/>
        <v>4</v>
      </c>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ht="30" customHeight="1" thickBot="1">
      <c r="B43" s="60" t="s">
        <v>96</v>
      </c>
      <c r="C43" s="53" t="s">
        <v>47</v>
      </c>
      <c r="D43" s="19">
        <v>0.8</v>
      </c>
      <c r="E43" s="89">
        <v>44123</v>
      </c>
      <c r="F43" s="89">
        <v>44127</v>
      </c>
      <c r="G43" s="14"/>
      <c r="H43" s="14"/>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pans="1:64" ht="30" customHeight="1" thickBot="1">
      <c r="B44" s="68" t="s">
        <v>98</v>
      </c>
      <c r="C44" s="67" t="s">
        <v>47</v>
      </c>
      <c r="D44" s="19">
        <v>0.8</v>
      </c>
      <c r="E44" s="89">
        <v>44127</v>
      </c>
      <c r="F44" s="89">
        <v>44130</v>
      </c>
      <c r="G44" s="65"/>
      <c r="H44" s="65"/>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66"/>
      <c r="BH44" s="66"/>
      <c r="BI44" s="66"/>
      <c r="BJ44" s="66"/>
      <c r="BK44" s="66"/>
      <c r="BL44" s="66"/>
    </row>
    <row r="45" spans="1:64" ht="30" customHeight="1" thickBot="1">
      <c r="B45" s="60" t="s">
        <v>97</v>
      </c>
      <c r="C45" s="53" t="s">
        <v>47</v>
      </c>
      <c r="D45" s="19">
        <v>0.8</v>
      </c>
      <c r="E45" s="89">
        <v>44132</v>
      </c>
      <c r="F45" s="89">
        <v>44136</v>
      </c>
      <c r="G45" s="14"/>
      <c r="H45" s="14"/>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ht="30" customHeight="1" thickBot="1">
      <c r="B46" s="54" t="s">
        <v>69</v>
      </c>
      <c r="C46" s="55"/>
      <c r="D46" s="56"/>
      <c r="E46" s="91"/>
      <c r="F46" s="92"/>
      <c r="G46" s="14"/>
      <c r="H46" s="14" t="str">
        <f t="shared" ref="H46:H47" si="8">IF(OR(ISBLANK(task_start),ISBLANK(task_end)),"",task_end-task_start+1)</f>
        <v/>
      </c>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pans="1:64" ht="30" customHeight="1" thickBot="1">
      <c r="B47" s="60" t="s">
        <v>72</v>
      </c>
      <c r="C47" s="53" t="s">
        <v>47</v>
      </c>
      <c r="D47" s="19">
        <v>0.8</v>
      </c>
      <c r="E47" s="89">
        <v>44142</v>
      </c>
      <c r="F47" s="89">
        <v>44145</v>
      </c>
      <c r="G47" s="14"/>
      <c r="H47" s="14">
        <f t="shared" si="8"/>
        <v>4</v>
      </c>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ht="30" customHeight="1" thickBot="1">
      <c r="B48" s="60" t="s">
        <v>78</v>
      </c>
      <c r="C48" s="67" t="s">
        <v>47</v>
      </c>
      <c r="D48" s="19">
        <v>0.8</v>
      </c>
      <c r="E48" s="89">
        <v>44148</v>
      </c>
      <c r="F48" s="89">
        <v>44152</v>
      </c>
      <c r="G48" s="14"/>
      <c r="H48" s="14"/>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pans="2:64" ht="30" customHeight="1" thickBot="1">
      <c r="B49" s="60" t="s">
        <v>57</v>
      </c>
      <c r="C49" s="67" t="s">
        <v>47</v>
      </c>
      <c r="D49" s="19">
        <v>0.8</v>
      </c>
      <c r="E49" s="89">
        <v>44155</v>
      </c>
      <c r="F49" s="89">
        <v>44158</v>
      </c>
      <c r="G49" s="14"/>
      <c r="H49" s="14"/>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2:64" ht="30" customHeight="1" thickBot="1">
      <c r="B50" s="69" t="s">
        <v>79</v>
      </c>
      <c r="C50" s="70"/>
      <c r="D50" s="71"/>
      <c r="E50" s="93"/>
      <c r="F50" s="94"/>
      <c r="G50" s="65"/>
      <c r="H50" s="65" t="s">
        <v>80</v>
      </c>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row>
    <row r="51" spans="2:64" ht="30" customHeight="1" thickBot="1">
      <c r="B51" s="68" t="s">
        <v>81</v>
      </c>
      <c r="C51" s="67" t="s">
        <v>49</v>
      </c>
      <c r="D51" s="19">
        <v>0.8</v>
      </c>
      <c r="E51" s="89">
        <v>44117</v>
      </c>
      <c r="F51" s="89">
        <v>44120</v>
      </c>
      <c r="G51" s="65"/>
      <c r="H51" s="65">
        <f t="shared" ref="H51:H52" si="9">IF(OR(ISBLANK(task_start),ISBLANK(task_end)),"",task_end-task_start+1)</f>
        <v>4</v>
      </c>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row>
    <row r="52" spans="2:64" ht="30" customHeight="1" thickBot="1">
      <c r="B52" s="68" t="s">
        <v>82</v>
      </c>
      <c r="C52" s="67" t="s">
        <v>49</v>
      </c>
      <c r="D52" s="19">
        <v>0.8</v>
      </c>
      <c r="E52" s="89">
        <v>44123</v>
      </c>
      <c r="F52" s="89">
        <v>44127</v>
      </c>
      <c r="G52" s="65"/>
      <c r="H52" s="65"/>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row>
    <row r="53" spans="2:64" ht="30" customHeight="1" thickBot="1">
      <c r="B53" s="68" t="s">
        <v>99</v>
      </c>
      <c r="C53" s="67" t="s">
        <v>49</v>
      </c>
      <c r="D53" s="19">
        <v>0.8</v>
      </c>
      <c r="E53" s="89">
        <v>44127</v>
      </c>
      <c r="F53" s="89">
        <v>44130</v>
      </c>
      <c r="G53" s="65"/>
      <c r="H53" s="65"/>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row>
    <row r="54" spans="2:64" ht="30" customHeight="1" thickBot="1">
      <c r="B54" s="68" t="s">
        <v>83</v>
      </c>
      <c r="C54" s="67" t="s">
        <v>49</v>
      </c>
      <c r="D54" s="19">
        <v>0.8</v>
      </c>
      <c r="E54" s="89">
        <v>44132</v>
      </c>
      <c r="F54" s="89">
        <v>44136</v>
      </c>
      <c r="G54" s="65"/>
      <c r="H54" s="65"/>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row>
    <row r="55" spans="2:64" ht="30" customHeight="1" thickBot="1">
      <c r="B55" s="68" t="s">
        <v>75</v>
      </c>
      <c r="C55" s="67" t="s">
        <v>49</v>
      </c>
      <c r="D55" s="19">
        <v>0.8</v>
      </c>
      <c r="E55" s="89">
        <v>44142</v>
      </c>
      <c r="F55" s="89">
        <v>44145</v>
      </c>
      <c r="G55" s="65"/>
      <c r="H55" s="65">
        <f t="shared" ref="H55:H56" si="10">IF(OR(ISBLANK(task_start),ISBLANK(task_end)),"",task_end-task_start+1)</f>
        <v>4</v>
      </c>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row>
    <row r="56" spans="2:64" ht="30" customHeight="1" thickBot="1">
      <c r="B56" s="68" t="s">
        <v>52</v>
      </c>
      <c r="C56" s="67" t="s">
        <v>49</v>
      </c>
      <c r="D56" s="19">
        <v>0.8</v>
      </c>
      <c r="E56" s="89">
        <v>44148</v>
      </c>
      <c r="F56" s="89">
        <v>44152</v>
      </c>
      <c r="G56" s="65"/>
      <c r="H56" s="65"/>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row>
    <row r="57" spans="2:64" ht="30" customHeight="1" thickBot="1">
      <c r="B57" s="68" t="s">
        <v>66</v>
      </c>
      <c r="C57" s="67" t="s">
        <v>49</v>
      </c>
      <c r="D57" s="19">
        <v>0.8</v>
      </c>
      <c r="E57" s="89">
        <v>44155</v>
      </c>
      <c r="F57" s="89">
        <v>44158</v>
      </c>
      <c r="G57" s="65"/>
      <c r="H57" s="65"/>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row>
    <row r="58" spans="2:64" ht="30" customHeight="1" thickBot="1">
      <c r="B58" s="54" t="s">
        <v>91</v>
      </c>
      <c r="C58" s="55"/>
      <c r="D58" s="56"/>
      <c r="E58" s="91"/>
      <c r="F58" s="92"/>
      <c r="G58" s="65"/>
      <c r="H58" s="65" t="str">
        <f t="shared" ref="H58:H59" si="11">IF(OR(ISBLANK(task_start),ISBLANK(task_end)),"",task_end-task_start+1)</f>
        <v/>
      </c>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row>
    <row r="59" spans="2:64" ht="30" customHeight="1" thickBot="1">
      <c r="B59" s="68" t="s">
        <v>92</v>
      </c>
      <c r="C59" s="67" t="s">
        <v>49</v>
      </c>
      <c r="D59" s="19">
        <v>0.8</v>
      </c>
      <c r="E59" s="89">
        <v>44160</v>
      </c>
      <c r="F59" s="89">
        <v>44162</v>
      </c>
      <c r="G59" s="65"/>
      <c r="H59" s="65">
        <f t="shared" si="11"/>
        <v>3</v>
      </c>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c r="BE59" s="66"/>
      <c r="BF59" s="66"/>
      <c r="BG59" s="66"/>
      <c r="BH59" s="66"/>
      <c r="BI59" s="66"/>
      <c r="BJ59" s="66"/>
      <c r="BK59" s="66"/>
      <c r="BL59" s="66"/>
    </row>
    <row r="60" spans="2:64" ht="30" customHeight="1" thickBot="1">
      <c r="B60" s="59" t="s">
        <v>90</v>
      </c>
      <c r="C60" s="72" t="s">
        <v>49</v>
      </c>
      <c r="D60" s="19">
        <v>0.8</v>
      </c>
      <c r="E60" s="86">
        <f>E48+15</f>
        <v>44163</v>
      </c>
      <c r="F60" s="86">
        <f>E60+5</f>
        <v>44168</v>
      </c>
      <c r="G60" s="65"/>
      <c r="H60" s="65">
        <f>IF(OR(ISBLANK(task_start),ISBLANK(task_end)),"",task_end-task_start+1)</f>
        <v>6</v>
      </c>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row>
    <row r="61" spans="2:64" ht="30" customHeight="1" thickBot="1">
      <c r="B61" s="59" t="s">
        <v>94</v>
      </c>
      <c r="C61" s="72" t="s">
        <v>49</v>
      </c>
      <c r="D61" s="19">
        <v>0.8</v>
      </c>
      <c r="E61" s="89">
        <v>44148</v>
      </c>
      <c r="F61" s="89">
        <v>44152</v>
      </c>
      <c r="G61" s="65"/>
      <c r="H61" s="65"/>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row>
    <row r="62" spans="2:64" ht="30" customHeight="1" thickBot="1">
      <c r="B62" s="59" t="s">
        <v>100</v>
      </c>
      <c r="C62" s="72" t="s">
        <v>49</v>
      </c>
      <c r="D62" s="19">
        <v>0.8</v>
      </c>
      <c r="E62" s="89">
        <v>44155</v>
      </c>
      <c r="F62" s="89">
        <v>44158</v>
      </c>
      <c r="G62" s="65"/>
      <c r="H62" s="65"/>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6"/>
      <c r="BJ62" s="66"/>
      <c r="BK62" s="66"/>
      <c r="BL62" s="66"/>
    </row>
    <row r="63" spans="2:64" ht="30" customHeight="1" thickBot="1">
      <c r="B63" s="68" t="s">
        <v>93</v>
      </c>
      <c r="C63" s="67" t="s">
        <v>49</v>
      </c>
      <c r="D63" s="19">
        <v>0.8</v>
      </c>
      <c r="E63" s="89">
        <v>44132</v>
      </c>
      <c r="F63" s="89">
        <v>44136</v>
      </c>
      <c r="G63" s="65"/>
      <c r="H63" s="65"/>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4 D17 D19 D23:D26 D29 D38 D61:D62">
    <cfRule type="dataBar" priority="3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8:BL38 I29:BL29 I32:BL32 I48:BL48 I5:BL11 I17:BL17 I13:BL14 I19:BL19 I22:BL26">
    <cfRule type="expression" dxfId="140" priority="355">
      <formula>AND(TODAY()&gt;=I$5,TODAY()&lt;J$5)</formula>
    </cfRule>
  </conditionalFormatting>
  <conditionalFormatting sqref="I38:BL38 I29:BL29 I32:BL32 I48:BL48 I7:BL11 I17:BL17 I13:BL14 I19:BL19 I22:BL26">
    <cfRule type="expression" dxfId="139" priority="349">
      <formula>AND(task_start&lt;=I$5,ROUNDDOWN((task_end-task_start+1)*task_progress,0)+task_start-1&gt;=I$5)</formula>
    </cfRule>
    <cfRule type="expression" dxfId="138" priority="350" stopIfTrue="1">
      <formula>AND(task_end&gt;=I$5,task_start&lt;J$5)</formula>
    </cfRule>
  </conditionalFormatting>
  <conditionalFormatting sqref="D30">
    <cfRule type="dataBar" priority="319">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0:BL30">
    <cfRule type="expression" dxfId="137" priority="322">
      <formula>AND(TODAY()&gt;=I$5,TODAY()&lt;J$5)</formula>
    </cfRule>
  </conditionalFormatting>
  <conditionalFormatting sqref="I30:BL30">
    <cfRule type="expression" dxfId="136" priority="320">
      <formula>AND(task_start&lt;=I$5,ROUNDDOWN((task_end-task_start+1)*task_progress,0)+task_start-1&gt;=I$5)</formula>
    </cfRule>
    <cfRule type="expression" dxfId="135" priority="321" stopIfTrue="1">
      <formula>AND(task_end&gt;=I$5,task_start&lt;J$5)</formula>
    </cfRule>
  </conditionalFormatting>
  <conditionalFormatting sqref="I35:BL35">
    <cfRule type="expression" dxfId="134" priority="302">
      <formula>AND(TODAY()&gt;=I$5,TODAY()&lt;J$5)</formula>
    </cfRule>
  </conditionalFormatting>
  <conditionalFormatting sqref="I35:BL35">
    <cfRule type="expression" dxfId="133" priority="300">
      <formula>AND(task_start&lt;=I$5,ROUNDDOWN((task_end-task_start+1)*task_progress,0)+task_start-1&gt;=I$5)</formula>
    </cfRule>
    <cfRule type="expression" dxfId="132" priority="301" stopIfTrue="1">
      <formula>AND(task_end&gt;=I$5,task_start&lt;J$5)</formula>
    </cfRule>
  </conditionalFormatting>
  <conditionalFormatting sqref="D36">
    <cfRule type="dataBar" priority="267">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6:BL36">
    <cfRule type="expression" dxfId="131" priority="270">
      <formula>AND(TODAY()&gt;=I$5,TODAY()&lt;J$5)</formula>
    </cfRule>
  </conditionalFormatting>
  <conditionalFormatting sqref="I36:BL36">
    <cfRule type="expression" dxfId="130" priority="268">
      <formula>AND(task_start&lt;=I$5,ROUNDDOWN((task_end-task_start+1)*task_progress,0)+task_start-1&gt;=I$5)</formula>
    </cfRule>
    <cfRule type="expression" dxfId="129" priority="269" stopIfTrue="1">
      <formula>AND(task_end&gt;=I$5,task_start&lt;J$5)</formula>
    </cfRule>
  </conditionalFormatting>
  <conditionalFormatting sqref="I37:BL37">
    <cfRule type="expression" dxfId="128" priority="266">
      <formula>AND(TODAY()&gt;=I$5,TODAY()&lt;J$5)</formula>
    </cfRule>
  </conditionalFormatting>
  <conditionalFormatting sqref="I37:BL37">
    <cfRule type="expression" dxfId="127" priority="264">
      <formula>AND(task_start&lt;=I$5,ROUNDDOWN((task_end-task_start+1)*task_progress,0)+task_start-1&gt;=I$5)</formula>
    </cfRule>
    <cfRule type="expression" dxfId="126" priority="265" stopIfTrue="1">
      <formula>AND(task_end&gt;=I$5,task_start&lt;J$5)</formula>
    </cfRule>
  </conditionalFormatting>
  <conditionalFormatting sqref="I39:BL39">
    <cfRule type="expression" dxfId="125" priority="262">
      <formula>AND(TODAY()&gt;=I$5,TODAY()&lt;J$5)</formula>
    </cfRule>
  </conditionalFormatting>
  <conditionalFormatting sqref="I39:BL39">
    <cfRule type="expression" dxfId="124" priority="260">
      <formula>AND(task_start&lt;=I$5,ROUNDDOWN((task_end-task_start+1)*task_progress,0)+task_start-1&gt;=I$5)</formula>
    </cfRule>
    <cfRule type="expression" dxfId="123" priority="261" stopIfTrue="1">
      <formula>AND(task_end&gt;=I$5,task_start&lt;J$5)</formula>
    </cfRule>
  </conditionalFormatting>
  <conditionalFormatting sqref="I31:BL31">
    <cfRule type="expression" dxfId="122" priority="254">
      <formula>AND(TODAY()&gt;=I$5,TODAY()&lt;J$5)</formula>
    </cfRule>
  </conditionalFormatting>
  <conditionalFormatting sqref="I31:BL31">
    <cfRule type="expression" dxfId="121" priority="252">
      <formula>AND(task_start&lt;=I$5,ROUNDDOWN((task_end-task_start+1)*task_progress,0)+task_start-1&gt;=I$5)</formula>
    </cfRule>
    <cfRule type="expression" dxfId="120" priority="253" stopIfTrue="1">
      <formula>AND(task_end&gt;=I$5,task_start&lt;J$5)</formula>
    </cfRule>
  </conditionalFormatting>
  <conditionalFormatting sqref="I40:BL40">
    <cfRule type="expression" dxfId="119" priority="250">
      <formula>AND(TODAY()&gt;=I$5,TODAY()&lt;J$5)</formula>
    </cfRule>
  </conditionalFormatting>
  <conditionalFormatting sqref="I40:BL40">
    <cfRule type="expression" dxfId="118" priority="248">
      <formula>AND(task_start&lt;=I$5,ROUNDDOWN((task_end-task_start+1)*task_progress,0)+task_start-1&gt;=I$5)</formula>
    </cfRule>
    <cfRule type="expression" dxfId="117" priority="249" stopIfTrue="1">
      <formula>AND(task_end&gt;=I$5,task_start&lt;J$5)</formula>
    </cfRule>
  </conditionalFormatting>
  <conditionalFormatting sqref="I28:BL28">
    <cfRule type="expression" dxfId="116" priority="238">
      <formula>AND(TODAY()&gt;=I$5,TODAY()&lt;J$5)</formula>
    </cfRule>
  </conditionalFormatting>
  <conditionalFormatting sqref="I28:BL28">
    <cfRule type="expression" dxfId="115" priority="236">
      <formula>AND(task_start&lt;=I$5,ROUNDDOWN((task_end-task_start+1)*task_progress,0)+task_start-1&gt;=I$5)</formula>
    </cfRule>
    <cfRule type="expression" dxfId="114" priority="237" stopIfTrue="1">
      <formula>AND(task_end&gt;=I$5,task_start&lt;J$5)</formula>
    </cfRule>
  </conditionalFormatting>
  <conditionalFormatting sqref="I15:M15 R15:BL15">
    <cfRule type="expression" dxfId="113" priority="234">
      <formula>AND(TODAY()&gt;=I$5,TODAY()&lt;J$5)</formula>
    </cfRule>
  </conditionalFormatting>
  <conditionalFormatting sqref="I15:M15 R15:BL15">
    <cfRule type="expression" dxfId="112" priority="232">
      <formula>AND(task_start&lt;=I$5,ROUNDDOWN((task_end-task_start+1)*task_progress,0)+task_start-1&gt;=I$5)</formula>
    </cfRule>
    <cfRule type="expression" dxfId="111" priority="233" stopIfTrue="1">
      <formula>AND(task_end&gt;=I$5,task_start&lt;J$5)</formula>
    </cfRule>
  </conditionalFormatting>
  <conditionalFormatting sqref="I16:BL16">
    <cfRule type="expression" dxfId="110" priority="230">
      <formula>AND(TODAY()&gt;=I$5,TODAY()&lt;J$5)</formula>
    </cfRule>
  </conditionalFormatting>
  <conditionalFormatting sqref="I16:BL16">
    <cfRule type="expression" dxfId="109" priority="228">
      <formula>AND(task_start&lt;=I$5,ROUNDDOWN((task_end-task_start+1)*task_progress,0)+task_start-1&gt;=I$5)</formula>
    </cfRule>
    <cfRule type="expression" dxfId="108" priority="229" stopIfTrue="1">
      <formula>AND(task_end&gt;=I$5,task_start&lt;J$5)</formula>
    </cfRule>
  </conditionalFormatting>
  <conditionalFormatting sqref="I27:BL27">
    <cfRule type="expression" dxfId="107" priority="226">
      <formula>AND(TODAY()&gt;=I$5,TODAY()&lt;J$5)</formula>
    </cfRule>
  </conditionalFormatting>
  <conditionalFormatting sqref="I27:BL27">
    <cfRule type="expression" dxfId="106" priority="224">
      <formula>AND(task_start&lt;=I$5,ROUNDDOWN((task_end-task_start+1)*task_progress,0)+task_start-1&gt;=I$5)</formula>
    </cfRule>
    <cfRule type="expression" dxfId="105" priority="225" stopIfTrue="1">
      <formula>AND(task_end&gt;=I$5,task_start&lt;J$5)</formula>
    </cfRule>
  </conditionalFormatting>
  <conditionalFormatting sqref="I34:BL34">
    <cfRule type="expression" dxfId="104" priority="214">
      <formula>AND(TODAY()&gt;=I$5,TODAY()&lt;J$5)</formula>
    </cfRule>
  </conditionalFormatting>
  <conditionalFormatting sqref="I34:BL34">
    <cfRule type="expression" dxfId="103" priority="212">
      <formula>AND(task_start&lt;=I$5,ROUNDDOWN((task_end-task_start+1)*task_progress,0)+task_start-1&gt;=I$5)</formula>
    </cfRule>
    <cfRule type="expression" dxfId="102" priority="213" stopIfTrue="1">
      <formula>AND(task_end&gt;=I$5,task_start&lt;J$5)</formula>
    </cfRule>
  </conditionalFormatting>
  <conditionalFormatting sqref="I21:V21 AC21:BL21">
    <cfRule type="expression" dxfId="101" priority="206">
      <formula>AND(TODAY()&gt;=I$5,TODAY()&lt;J$5)</formula>
    </cfRule>
  </conditionalFormatting>
  <conditionalFormatting sqref="I21:V21 AC21:BL21">
    <cfRule type="expression" dxfId="100" priority="204">
      <formula>AND(task_start&lt;=I$5,ROUNDDOWN((task_end-task_start+1)*task_progress,0)+task_start-1&gt;=I$5)</formula>
    </cfRule>
    <cfRule type="expression" dxfId="99" priority="205" stopIfTrue="1">
      <formula>AND(task_end&gt;=I$5,task_start&lt;J$5)</formula>
    </cfRule>
  </conditionalFormatting>
  <conditionalFormatting sqref="D41">
    <cfRule type="dataBar" priority="195">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1:BL41">
    <cfRule type="expression" dxfId="95" priority="198">
      <formula>AND(TODAY()&gt;=I$5,TODAY()&lt;J$5)</formula>
    </cfRule>
  </conditionalFormatting>
  <conditionalFormatting sqref="I41:BL41">
    <cfRule type="expression" dxfId="94" priority="196">
      <formula>AND(task_start&lt;=I$5,ROUNDDOWN((task_end-task_start+1)*task_progress,0)+task_start-1&gt;=I$5)</formula>
    </cfRule>
    <cfRule type="expression" dxfId="93" priority="197" stopIfTrue="1">
      <formula>AND(task_end&gt;=I$5,task_start&lt;J$5)</formula>
    </cfRule>
  </conditionalFormatting>
  <conditionalFormatting sqref="I42:BL42">
    <cfRule type="expression" dxfId="92" priority="194">
      <formula>AND(TODAY()&gt;=I$5,TODAY()&lt;J$5)</formula>
    </cfRule>
  </conditionalFormatting>
  <conditionalFormatting sqref="I42:BL42">
    <cfRule type="expression" dxfId="91" priority="192">
      <formula>AND(task_start&lt;=I$5,ROUNDDOWN((task_end-task_start+1)*task_progress,0)+task_start-1&gt;=I$5)</formula>
    </cfRule>
    <cfRule type="expression" dxfId="90" priority="193" stopIfTrue="1">
      <formula>AND(task_end&gt;=I$5,task_start&lt;J$5)</formula>
    </cfRule>
  </conditionalFormatting>
  <conditionalFormatting sqref="I43:BL43">
    <cfRule type="expression" dxfId="89" priority="190">
      <formula>AND(TODAY()&gt;=I$5,TODAY()&lt;J$5)</formula>
    </cfRule>
  </conditionalFormatting>
  <conditionalFormatting sqref="I43:BL43">
    <cfRule type="expression" dxfId="88" priority="188">
      <formula>AND(task_start&lt;=I$5,ROUNDDOWN((task_end-task_start+1)*task_progress,0)+task_start-1&gt;=I$5)</formula>
    </cfRule>
    <cfRule type="expression" dxfId="87" priority="189" stopIfTrue="1">
      <formula>AND(task_end&gt;=I$5,task_start&lt;J$5)</formula>
    </cfRule>
  </conditionalFormatting>
  <conditionalFormatting sqref="I45:BL45">
    <cfRule type="expression" dxfId="86" priority="186">
      <formula>AND(TODAY()&gt;=I$5,TODAY()&lt;J$5)</formula>
    </cfRule>
  </conditionalFormatting>
  <conditionalFormatting sqref="I45:BL45">
    <cfRule type="expression" dxfId="85" priority="184">
      <formula>AND(task_start&lt;=I$5,ROUNDDOWN((task_end-task_start+1)*task_progress,0)+task_start-1&gt;=I$5)</formula>
    </cfRule>
    <cfRule type="expression" dxfId="84" priority="185" stopIfTrue="1">
      <formula>AND(task_end&gt;=I$5,task_start&lt;J$5)</formula>
    </cfRule>
  </conditionalFormatting>
  <conditionalFormatting sqref="D46">
    <cfRule type="dataBar" priority="171">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46:BL46">
    <cfRule type="expression" dxfId="83" priority="174">
      <formula>AND(TODAY()&gt;=I$5,TODAY()&lt;J$5)</formula>
    </cfRule>
  </conditionalFormatting>
  <conditionalFormatting sqref="I46:BL46">
    <cfRule type="expression" dxfId="82" priority="172">
      <formula>AND(task_start&lt;=I$5,ROUNDDOWN((task_end-task_start+1)*task_progress,0)+task_start-1&gt;=I$5)</formula>
    </cfRule>
    <cfRule type="expression" dxfId="81" priority="173" stopIfTrue="1">
      <formula>AND(task_end&gt;=I$5,task_start&lt;J$5)</formula>
    </cfRule>
  </conditionalFormatting>
  <conditionalFormatting sqref="I47:BL47">
    <cfRule type="expression" dxfId="80" priority="170">
      <formula>AND(TODAY()&gt;=I$5,TODAY()&lt;J$5)</formula>
    </cfRule>
  </conditionalFormatting>
  <conditionalFormatting sqref="I47:BL47">
    <cfRule type="expression" dxfId="79" priority="168">
      <formula>AND(task_start&lt;=I$5,ROUNDDOWN((task_end-task_start+1)*task_progress,0)+task_start-1&gt;=I$5)</formula>
    </cfRule>
    <cfRule type="expression" dxfId="78" priority="169" stopIfTrue="1">
      <formula>AND(task_end&gt;=I$5,task_start&lt;J$5)</formula>
    </cfRule>
  </conditionalFormatting>
  <conditionalFormatting sqref="I49:BL49">
    <cfRule type="expression" dxfId="77" priority="166">
      <formula>AND(TODAY()&gt;=I$5,TODAY()&lt;J$5)</formula>
    </cfRule>
  </conditionalFormatting>
  <conditionalFormatting sqref="I49:BL49">
    <cfRule type="expression" dxfId="76" priority="164">
      <formula>AND(task_start&lt;=I$5,ROUNDDOWN((task_end-task_start+1)*task_progress,0)+task_start-1&gt;=I$5)</formula>
    </cfRule>
    <cfRule type="expression" dxfId="75" priority="165" stopIfTrue="1">
      <formula>AND(task_end&gt;=I$5,task_start&lt;J$5)</formula>
    </cfRule>
  </conditionalFormatting>
  <conditionalFormatting sqref="D58">
    <cfRule type="dataBar" priority="128">
      <dataBar>
        <cfvo type="num" val="0"/>
        <cfvo type="num" val="1"/>
        <color theme="0" tint="-0.249977111117893"/>
      </dataBar>
      <extLst>
        <ext xmlns:x14="http://schemas.microsoft.com/office/spreadsheetml/2009/9/main" uri="{B025F937-C7B1-47D3-B67F-A62EFF666E3E}">
          <x14:id>{5EED533C-4486-4D94-B9F5-0351D40BB2D9}</x14:id>
        </ext>
      </extLst>
    </cfRule>
  </conditionalFormatting>
  <conditionalFormatting sqref="I58:BL58">
    <cfRule type="expression" dxfId="65" priority="131">
      <formula>AND(TODAY()&gt;=I$5,TODAY()&lt;J$5)</formula>
    </cfRule>
  </conditionalFormatting>
  <conditionalFormatting sqref="I58:BL58">
    <cfRule type="expression" dxfId="64" priority="129">
      <formula>AND(task_start&lt;=I$5,ROUNDDOWN((task_end-task_start+1)*task_progress,0)+task_start-1&gt;=I$5)</formula>
    </cfRule>
    <cfRule type="expression" dxfId="63" priority="130" stopIfTrue="1">
      <formula>AND(task_end&gt;=I$5,task_start&lt;J$5)</formula>
    </cfRule>
  </conditionalFormatting>
  <conditionalFormatting sqref="I59:BL59">
    <cfRule type="expression" dxfId="62" priority="127">
      <formula>AND(TODAY()&gt;=I$5,TODAY()&lt;J$5)</formula>
    </cfRule>
  </conditionalFormatting>
  <conditionalFormatting sqref="I59:BL59">
    <cfRule type="expression" dxfId="61" priority="125">
      <formula>AND(task_start&lt;=I$5,ROUNDDOWN((task_end-task_start+1)*task_progress,0)+task_start-1&gt;=I$5)</formula>
    </cfRule>
    <cfRule type="expression" dxfId="60" priority="126" stopIfTrue="1">
      <formula>AND(task_end&gt;=I$5,task_start&lt;J$5)</formula>
    </cfRule>
  </conditionalFormatting>
  <conditionalFormatting sqref="I60:BL60">
    <cfRule type="expression" dxfId="56" priority="115">
      <formula>AND(TODAY()&gt;=I$5,TODAY()&lt;J$5)</formula>
    </cfRule>
  </conditionalFormatting>
  <conditionalFormatting sqref="I60:BL60">
    <cfRule type="expression" dxfId="55" priority="113">
      <formula>AND(task_start&lt;=I$5,ROUNDDOWN((task_end-task_start+1)*task_progress,0)+task_start-1&gt;=I$5)</formula>
    </cfRule>
    <cfRule type="expression" dxfId="54" priority="114" stopIfTrue="1">
      <formula>AND(task_end&gt;=I$5,task_start&lt;J$5)</formula>
    </cfRule>
  </conditionalFormatting>
  <conditionalFormatting sqref="I12:BL12">
    <cfRule type="expression" dxfId="53" priority="105">
      <formula>AND(TODAY()&gt;=I$5,TODAY()&lt;J$5)</formula>
    </cfRule>
  </conditionalFormatting>
  <conditionalFormatting sqref="I12:BL12">
    <cfRule type="expression" dxfId="52" priority="103">
      <formula>AND(task_start&lt;=I$5,ROUNDDOWN((task_end-task_start+1)*task_progress,0)+task_start-1&gt;=I$5)</formula>
    </cfRule>
    <cfRule type="expression" dxfId="51" priority="104" stopIfTrue="1">
      <formula>AND(task_end&gt;=I$5,task_start&lt;J$5)</formula>
    </cfRule>
  </conditionalFormatting>
  <conditionalFormatting sqref="N15:Q15">
    <cfRule type="expression" dxfId="50" priority="102">
      <formula>AND(TODAY()&gt;=N$5,TODAY()&lt;O$5)</formula>
    </cfRule>
  </conditionalFormatting>
  <conditionalFormatting sqref="N15:Q15">
    <cfRule type="expression" dxfId="49" priority="100">
      <formula>AND(task_start&lt;=N$5,ROUNDDOWN((task_end-task_start+1)*task_progress,0)+task_start-1&gt;=N$5)</formula>
    </cfRule>
    <cfRule type="expression" dxfId="48" priority="101" stopIfTrue="1">
      <formula>AND(task_end&gt;=N$5,task_start&lt;O$5)</formula>
    </cfRule>
  </conditionalFormatting>
  <conditionalFormatting sqref="W21:AB21">
    <cfRule type="expression" dxfId="47" priority="99">
      <formula>AND(TODAY()&gt;=W$5,TODAY()&lt;X$5)</formula>
    </cfRule>
  </conditionalFormatting>
  <conditionalFormatting sqref="W21:AB21">
    <cfRule type="expression" dxfId="46" priority="97">
      <formula>AND(task_start&lt;=W$5,ROUNDDOWN((task_end-task_start+1)*task_progress,0)+task_start-1&gt;=W$5)</formula>
    </cfRule>
    <cfRule type="expression" dxfId="45" priority="98" stopIfTrue="1">
      <formula>AND(task_end&gt;=W$5,task_start&lt;X$5)</formula>
    </cfRule>
  </conditionalFormatting>
  <conditionalFormatting sqref="I20:BL20">
    <cfRule type="expression" dxfId="41" priority="88">
      <formula>AND(TODAY()&gt;=I$5,TODAY()&lt;J$5)</formula>
    </cfRule>
  </conditionalFormatting>
  <conditionalFormatting sqref="I20:BL20">
    <cfRule type="expression" dxfId="40" priority="86">
      <formula>AND(task_start&lt;=I$5,ROUNDDOWN((task_end-task_start+1)*task_progress,0)+task_start-1&gt;=I$5)</formula>
    </cfRule>
    <cfRule type="expression" dxfId="39" priority="87" stopIfTrue="1">
      <formula>AND(task_end&gt;=I$5,task_start&lt;J$5)</formula>
    </cfRule>
  </conditionalFormatting>
  <conditionalFormatting sqref="I18:BL18">
    <cfRule type="expression" dxfId="38" priority="84">
      <formula>AND(TODAY()&gt;=I$5,TODAY()&lt;J$5)</formula>
    </cfRule>
  </conditionalFormatting>
  <conditionalFormatting sqref="I18:BL18">
    <cfRule type="expression" dxfId="37" priority="82">
      <formula>AND(task_start&lt;=I$5,ROUNDDOWN((task_end-task_start+1)*task_progress,0)+task_start-1&gt;=I$5)</formula>
    </cfRule>
    <cfRule type="expression" dxfId="36" priority="83" stopIfTrue="1">
      <formula>AND(task_end&gt;=I$5,task_start&lt;J$5)</formula>
    </cfRule>
  </conditionalFormatting>
  <conditionalFormatting sqref="I33:BL33">
    <cfRule type="expression" dxfId="35" priority="77">
      <formula>AND(TODAY()&gt;=I$5,TODAY()&lt;J$5)</formula>
    </cfRule>
  </conditionalFormatting>
  <conditionalFormatting sqref="I33:BL33">
    <cfRule type="expression" dxfId="34" priority="75">
      <formula>AND(task_start&lt;=I$5,ROUNDDOWN((task_end-task_start+1)*task_progress,0)+task_start-1&gt;=I$5)</formula>
    </cfRule>
    <cfRule type="expression" dxfId="33" priority="76" stopIfTrue="1">
      <formula>AND(task_end&gt;=I$5,task_start&lt;J$5)</formula>
    </cfRule>
  </conditionalFormatting>
  <conditionalFormatting sqref="I44:BL44">
    <cfRule type="expression" dxfId="32" priority="74">
      <formula>AND(TODAY()&gt;=I$5,TODAY()&lt;J$5)</formula>
    </cfRule>
  </conditionalFormatting>
  <conditionalFormatting sqref="I44:BL44">
    <cfRule type="expression" dxfId="31" priority="72">
      <formula>AND(task_start&lt;=I$5,ROUNDDOWN((task_end-task_start+1)*task_progress,0)+task_start-1&gt;=I$5)</formula>
    </cfRule>
    <cfRule type="expression" dxfId="30" priority="73" stopIfTrue="1">
      <formula>AND(task_end&gt;=I$5,task_start&lt;J$5)</formula>
    </cfRule>
  </conditionalFormatting>
  <conditionalFormatting sqref="I51:BL51">
    <cfRule type="expression" dxfId="29" priority="69">
      <formula>AND(TODAY()&gt;=I$5,TODAY()&lt;J$5)</formula>
    </cfRule>
  </conditionalFormatting>
  <conditionalFormatting sqref="I51:BL51">
    <cfRule type="expression" dxfId="28" priority="67">
      <formula>AND(task_start&lt;=I$5,ROUNDDOWN((task_end-task_start+1)*task_progress,0)+task_start-1&gt;=I$5)</formula>
    </cfRule>
    <cfRule type="expression" dxfId="27" priority="68" stopIfTrue="1">
      <formula>AND(task_end&gt;=I$5,task_start&lt;J$5)</formula>
    </cfRule>
  </conditionalFormatting>
  <conditionalFormatting sqref="I52:BL52">
    <cfRule type="expression" dxfId="26" priority="66">
      <formula>AND(TODAY()&gt;=I$5,TODAY()&lt;J$5)</formula>
    </cfRule>
  </conditionalFormatting>
  <conditionalFormatting sqref="I52:BL52">
    <cfRule type="expression" dxfId="25" priority="64">
      <formula>AND(task_start&lt;=I$5,ROUNDDOWN((task_end-task_start+1)*task_progress,0)+task_start-1&gt;=I$5)</formula>
    </cfRule>
    <cfRule type="expression" dxfId="24" priority="65" stopIfTrue="1">
      <formula>AND(task_end&gt;=I$5,task_start&lt;J$5)</formula>
    </cfRule>
  </conditionalFormatting>
  <conditionalFormatting sqref="I54:BL54">
    <cfRule type="expression" dxfId="23" priority="63">
      <formula>AND(TODAY()&gt;=I$5,TODAY()&lt;J$5)</formula>
    </cfRule>
  </conditionalFormatting>
  <conditionalFormatting sqref="I54:BL54">
    <cfRule type="expression" dxfId="22" priority="61">
      <formula>AND(task_start&lt;=I$5,ROUNDDOWN((task_end-task_start+1)*task_progress,0)+task_start-1&gt;=I$5)</formula>
    </cfRule>
    <cfRule type="expression" dxfId="21" priority="62" stopIfTrue="1">
      <formula>AND(task_end&gt;=I$5,task_start&lt;J$5)</formula>
    </cfRule>
  </conditionalFormatting>
  <conditionalFormatting sqref="I53:BL53">
    <cfRule type="expression" dxfId="20" priority="60">
      <formula>AND(TODAY()&gt;=I$5,TODAY()&lt;J$5)</formula>
    </cfRule>
  </conditionalFormatting>
  <conditionalFormatting sqref="I53:BL53">
    <cfRule type="expression" dxfId="19" priority="58">
      <formula>AND(task_start&lt;=I$5,ROUNDDOWN((task_end-task_start+1)*task_progress,0)+task_start-1&gt;=I$5)</formula>
    </cfRule>
    <cfRule type="expression" dxfId="18" priority="59" stopIfTrue="1">
      <formula>AND(task_end&gt;=I$5,task_start&lt;J$5)</formula>
    </cfRule>
  </conditionalFormatting>
  <conditionalFormatting sqref="I56:BL56">
    <cfRule type="expression" dxfId="17" priority="57">
      <formula>AND(TODAY()&gt;=I$5,TODAY()&lt;J$5)</formula>
    </cfRule>
  </conditionalFormatting>
  <conditionalFormatting sqref="I56:BL56">
    <cfRule type="expression" dxfId="16" priority="55">
      <formula>AND(task_start&lt;=I$5,ROUNDDOWN((task_end-task_start+1)*task_progress,0)+task_start-1&gt;=I$5)</formula>
    </cfRule>
    <cfRule type="expression" dxfId="15" priority="56" stopIfTrue="1">
      <formula>AND(task_end&gt;=I$5,task_start&lt;J$5)</formula>
    </cfRule>
  </conditionalFormatting>
  <conditionalFormatting sqref="I55:BL55">
    <cfRule type="expression" dxfId="14" priority="54">
      <formula>AND(TODAY()&gt;=I$5,TODAY()&lt;J$5)</formula>
    </cfRule>
  </conditionalFormatting>
  <conditionalFormatting sqref="I55:BL55">
    <cfRule type="expression" dxfId="13" priority="52">
      <formula>AND(task_start&lt;=I$5,ROUNDDOWN((task_end-task_start+1)*task_progress,0)+task_start-1&gt;=I$5)</formula>
    </cfRule>
    <cfRule type="expression" dxfId="12" priority="53" stopIfTrue="1">
      <formula>AND(task_end&gt;=I$5,task_start&lt;J$5)</formula>
    </cfRule>
  </conditionalFormatting>
  <conditionalFormatting sqref="I57:BL57">
    <cfRule type="expression" dxfId="11" priority="51">
      <formula>AND(TODAY()&gt;=I$5,TODAY()&lt;J$5)</formula>
    </cfRule>
  </conditionalFormatting>
  <conditionalFormatting sqref="I57:BL57">
    <cfRule type="expression" dxfId="10" priority="49">
      <formula>AND(task_start&lt;=I$5,ROUNDDOWN((task_end-task_start+1)*task_progress,0)+task_start-1&gt;=I$5)</formula>
    </cfRule>
    <cfRule type="expression" dxfId="9" priority="50" stopIfTrue="1">
      <formula>AND(task_end&gt;=I$5,task_start&lt;J$5)</formula>
    </cfRule>
  </conditionalFormatting>
  <conditionalFormatting sqref="I61:BL61">
    <cfRule type="expression" dxfId="8" priority="48">
      <formula>AND(TODAY()&gt;=I$5,TODAY()&lt;J$5)</formula>
    </cfRule>
  </conditionalFormatting>
  <conditionalFormatting sqref="I61:BL61">
    <cfRule type="expression" dxfId="7" priority="46">
      <formula>AND(task_start&lt;=I$5,ROUNDDOWN((task_end-task_start+1)*task_progress,0)+task_start-1&gt;=I$5)</formula>
    </cfRule>
    <cfRule type="expression" dxfId="6" priority="47" stopIfTrue="1">
      <formula>AND(task_end&gt;=I$5,task_start&lt;J$5)</formula>
    </cfRule>
  </conditionalFormatting>
  <conditionalFormatting sqref="I62:BL62">
    <cfRule type="expression" dxfId="5" priority="45">
      <formula>AND(TODAY()&gt;=I$5,TODAY()&lt;J$5)</formula>
    </cfRule>
  </conditionalFormatting>
  <conditionalFormatting sqref="I62:BL62">
    <cfRule type="expression" dxfId="4" priority="43">
      <formula>AND(task_start&lt;=I$5,ROUNDDOWN((task_end-task_start+1)*task_progress,0)+task_start-1&gt;=I$5)</formula>
    </cfRule>
    <cfRule type="expression" dxfId="3" priority="44" stopIfTrue="1">
      <formula>AND(task_end&gt;=I$5,task_start&lt;J$5)</formula>
    </cfRule>
  </conditionalFormatting>
  <conditionalFormatting sqref="I63:BL63">
    <cfRule type="expression" dxfId="2" priority="42">
      <formula>AND(TODAY()&gt;=I$5,TODAY()&lt;J$5)</formula>
    </cfRule>
  </conditionalFormatting>
  <conditionalFormatting sqref="I63:BL63">
    <cfRule type="expression" dxfId="1" priority="40">
      <formula>AND(task_start&lt;=I$5,ROUNDDOWN((task_end-task_start+1)*task_progress,0)+task_start-1&gt;=I$5)</formula>
    </cfRule>
    <cfRule type="expression" dxfId="0" priority="41" stopIfTrue="1">
      <formula>AND(task_end&gt;=I$5,task_start&lt;J$5)</formula>
    </cfRule>
  </conditionalFormatting>
  <conditionalFormatting sqref="D15:D16 D20:D22 D18">
    <cfRule type="dataBar" priority="32">
      <dataBar>
        <cfvo type="num" val="0"/>
        <cfvo type="num" val="1"/>
        <color theme="0" tint="-0.249977111117893"/>
      </dataBar>
      <extLst>
        <ext xmlns:x14="http://schemas.microsoft.com/office/spreadsheetml/2009/9/main" uri="{B025F937-C7B1-47D3-B67F-A62EFF666E3E}">
          <x14:id>{278680DF-DE56-491C-BE96-36B51BE7B7BF}</x14:id>
        </ext>
      </extLst>
    </cfRule>
  </conditionalFormatting>
  <conditionalFormatting sqref="D27:D28">
    <cfRule type="dataBar" priority="29">
      <dataBar>
        <cfvo type="num" val="0"/>
        <cfvo type="num" val="1"/>
        <color theme="0" tint="-0.249977111117893"/>
      </dataBar>
      <extLst>
        <ext xmlns:x14="http://schemas.microsoft.com/office/spreadsheetml/2009/9/main" uri="{B025F937-C7B1-47D3-B67F-A62EFF666E3E}">
          <x14:id>{8B91F733-85CA-4B17-83FC-65CF49637700}</x14:id>
        </ext>
      </extLst>
    </cfRule>
  </conditionalFormatting>
  <conditionalFormatting sqref="D31:D35">
    <cfRule type="dataBar" priority="24">
      <dataBar>
        <cfvo type="num" val="0"/>
        <cfvo type="num" val="1"/>
        <color theme="0" tint="-0.249977111117893"/>
      </dataBar>
      <extLst>
        <ext xmlns:x14="http://schemas.microsoft.com/office/spreadsheetml/2009/9/main" uri="{B025F937-C7B1-47D3-B67F-A62EFF666E3E}">
          <x14:id>{8559CF00-2CC2-42F1-AEFA-72F9594735F9}</x14:id>
        </ext>
      </extLst>
    </cfRule>
  </conditionalFormatting>
  <conditionalFormatting sqref="D39:D40 D37">
    <cfRule type="dataBar" priority="20">
      <dataBar>
        <cfvo type="num" val="0"/>
        <cfvo type="num" val="1"/>
        <color theme="0" tint="-0.249977111117893"/>
      </dataBar>
      <extLst>
        <ext xmlns:x14="http://schemas.microsoft.com/office/spreadsheetml/2009/9/main" uri="{B025F937-C7B1-47D3-B67F-A62EFF666E3E}">
          <x14:id>{77793674-38C2-4352-9FD8-A57AF1CEECA5}</x14:id>
        </ext>
      </extLst>
    </cfRule>
  </conditionalFormatting>
  <conditionalFormatting sqref="D42:D45 D47:D49">
    <cfRule type="dataBar" priority="13">
      <dataBar>
        <cfvo type="num" val="0"/>
        <cfvo type="num" val="1"/>
        <color theme="0" tint="-0.249977111117893"/>
      </dataBar>
      <extLst>
        <ext xmlns:x14="http://schemas.microsoft.com/office/spreadsheetml/2009/9/main" uri="{B025F937-C7B1-47D3-B67F-A62EFF666E3E}">
          <x14:id>{8F7A8AA8-3CC3-4105-A120-D6C95EAE2D6D}</x14:id>
        </ext>
      </extLst>
    </cfRule>
  </conditionalFormatting>
  <conditionalFormatting sqref="D51:D57 D63 D59:D60">
    <cfRule type="dataBar" priority="1">
      <dataBar>
        <cfvo type="num" val="0"/>
        <cfvo type="num" val="1"/>
        <color theme="0" tint="-0.249977111117893"/>
      </dataBar>
      <extLst>
        <ext xmlns:x14="http://schemas.microsoft.com/office/spreadsheetml/2009/9/main" uri="{B025F937-C7B1-47D3-B67F-A62EFF666E3E}">
          <x14:id>{72392D49-F08A-4D5F-A1D2-4692633B9922}</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D17 D19 D23:D26 D29 D38 D61:D62</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5EED533C-4486-4D94-B9F5-0351D40BB2D9}">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278680DF-DE56-491C-BE96-36B51BE7B7BF}">
            <x14:dataBar minLength="0" maxLength="100" gradient="0">
              <x14:cfvo type="num">
                <xm:f>0</xm:f>
              </x14:cfvo>
              <x14:cfvo type="num">
                <xm:f>1</xm:f>
              </x14:cfvo>
              <x14:negativeFillColor rgb="FFFF0000"/>
              <x14:axisColor rgb="FF000000"/>
            </x14:dataBar>
          </x14:cfRule>
          <xm:sqref>D15:D16 D20:D22 D18</xm:sqref>
        </x14:conditionalFormatting>
        <x14:conditionalFormatting xmlns:xm="http://schemas.microsoft.com/office/excel/2006/main">
          <x14:cfRule type="dataBar" id="{8B91F733-85CA-4B17-83FC-65CF49637700}">
            <x14:dataBar minLength="0" maxLength="100" gradient="0">
              <x14:cfvo type="num">
                <xm:f>0</xm:f>
              </x14:cfvo>
              <x14:cfvo type="num">
                <xm:f>1</xm:f>
              </x14:cfvo>
              <x14:negativeFillColor rgb="FFFF0000"/>
              <x14:axisColor rgb="FF000000"/>
            </x14:dataBar>
          </x14:cfRule>
          <xm:sqref>D27:D28</xm:sqref>
        </x14:conditionalFormatting>
        <x14:conditionalFormatting xmlns:xm="http://schemas.microsoft.com/office/excel/2006/main">
          <x14:cfRule type="dataBar" id="{8559CF00-2CC2-42F1-AEFA-72F9594735F9}">
            <x14:dataBar minLength="0" maxLength="100" gradient="0">
              <x14:cfvo type="num">
                <xm:f>0</xm:f>
              </x14:cfvo>
              <x14:cfvo type="num">
                <xm:f>1</xm:f>
              </x14:cfvo>
              <x14:negativeFillColor rgb="FFFF0000"/>
              <x14:axisColor rgb="FF000000"/>
            </x14:dataBar>
          </x14:cfRule>
          <xm:sqref>D31:D35</xm:sqref>
        </x14:conditionalFormatting>
        <x14:conditionalFormatting xmlns:xm="http://schemas.microsoft.com/office/excel/2006/main">
          <x14:cfRule type="dataBar" id="{77793674-38C2-4352-9FD8-A57AF1CEECA5}">
            <x14:dataBar minLength="0" maxLength="100" gradient="0">
              <x14:cfvo type="num">
                <xm:f>0</xm:f>
              </x14:cfvo>
              <x14:cfvo type="num">
                <xm:f>1</xm:f>
              </x14:cfvo>
              <x14:negativeFillColor rgb="FFFF0000"/>
              <x14:axisColor rgb="FF000000"/>
            </x14:dataBar>
          </x14:cfRule>
          <xm:sqref>D39:D40 D37</xm:sqref>
        </x14:conditionalFormatting>
        <x14:conditionalFormatting xmlns:xm="http://schemas.microsoft.com/office/excel/2006/main">
          <x14:cfRule type="dataBar" id="{8F7A8AA8-3CC3-4105-A120-D6C95EAE2D6D}">
            <x14:dataBar minLength="0" maxLength="100" gradient="0">
              <x14:cfvo type="num">
                <xm:f>0</xm:f>
              </x14:cfvo>
              <x14:cfvo type="num">
                <xm:f>1</xm:f>
              </x14:cfvo>
              <x14:negativeFillColor rgb="FFFF0000"/>
              <x14:axisColor rgb="FF000000"/>
            </x14:dataBar>
          </x14:cfRule>
          <xm:sqref>D42:D45 D47:D49</xm:sqref>
        </x14:conditionalFormatting>
        <x14:conditionalFormatting xmlns:xm="http://schemas.microsoft.com/office/excel/2006/main">
          <x14:cfRule type="dataBar" id="{72392D49-F08A-4D5F-A1D2-4692633B9922}">
            <x14:dataBar minLength="0" maxLength="100" gradient="0">
              <x14:cfvo type="num">
                <xm:f>0</xm:f>
              </x14:cfvo>
              <x14:cfvo type="num">
                <xm:f>1</xm:f>
              </x14:cfvo>
              <x14:negativeFillColor rgb="FFFF0000"/>
              <x14:axisColor rgb="FF000000"/>
            </x14:dataBar>
          </x14:cfRule>
          <xm:sqref>D51:D57 D63 D59:D60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cols>
    <col min="1" max="1" width="87.140625" style="29" customWidth="1"/>
    <col min="2" max="16384" width="9.140625" style="2"/>
  </cols>
  <sheetData>
    <row r="1" spans="1:2" ht="46.5" customHeight="1"/>
    <row r="2" spans="1:2" s="31" customFormat="1" ht="15.75">
      <c r="A2" s="30" t="s">
        <v>11</v>
      </c>
      <c r="B2" s="30"/>
    </row>
    <row r="3" spans="1:2" s="35" customFormat="1" ht="27" customHeight="1">
      <c r="A3" s="36" t="s">
        <v>16</v>
      </c>
      <c r="B3" s="36"/>
    </row>
    <row r="4" spans="1:2" s="32" customFormat="1" ht="26.25">
      <c r="A4" s="33" t="s">
        <v>10</v>
      </c>
    </row>
    <row r="5" spans="1:2" ht="74.099999999999994" customHeight="1">
      <c r="A5" s="34" t="s">
        <v>19</v>
      </c>
    </row>
    <row r="6" spans="1:2" ht="26.25" customHeight="1">
      <c r="A6" s="33" t="s">
        <v>22</v>
      </c>
    </row>
    <row r="7" spans="1:2" s="29" customFormat="1" ht="204.95" customHeight="1">
      <c r="A7" s="38" t="s">
        <v>21</v>
      </c>
    </row>
    <row r="8" spans="1:2" s="32" customFormat="1" ht="26.25">
      <c r="A8" s="33" t="s">
        <v>12</v>
      </c>
    </row>
    <row r="9" spans="1:2" ht="60">
      <c r="A9" s="34" t="s">
        <v>20</v>
      </c>
    </row>
    <row r="10" spans="1:2" s="29" customFormat="1" ht="27.95" customHeight="1">
      <c r="A10" s="37" t="s">
        <v>18</v>
      </c>
    </row>
    <row r="11" spans="1:2" s="32" customFormat="1" ht="26.25">
      <c r="A11" s="33" t="s">
        <v>9</v>
      </c>
    </row>
    <row r="12" spans="1:2" ht="30">
      <c r="A12" s="34" t="s">
        <v>17</v>
      </c>
    </row>
    <row r="13" spans="1:2" s="29" customFormat="1" ht="27.95" customHeight="1">
      <c r="A13" s="37" t="s">
        <v>3</v>
      </c>
    </row>
    <row r="14" spans="1:2" s="32" customFormat="1" ht="26.25">
      <c r="A14" s="33" t="s">
        <v>13</v>
      </c>
    </row>
    <row r="15" spans="1:2" ht="75" customHeight="1">
      <c r="A15" s="34" t="s">
        <v>14</v>
      </c>
    </row>
    <row r="16" spans="1:2" ht="75">
      <c r="A16" s="34"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2020-11-28T11:38:25Z</dcterms:modified>
</cp:coreProperties>
</file>