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4D633967-1BCE-4EA5-8ADC-693AF3BCF3BA}"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1" l="1"/>
  <c r="F52" i="11"/>
  <c r="E46" i="11"/>
  <c r="F46" i="11" s="1"/>
  <c r="F18" i="11"/>
  <c r="H18" i="11"/>
  <c r="F13" i="11"/>
  <c r="F14" i="11"/>
  <c r="F15" i="11"/>
  <c r="E13" i="11"/>
  <c r="F12" i="11"/>
  <c r="E12" i="11"/>
  <c r="F59" i="11"/>
  <c r="F57" i="11"/>
  <c r="F58" i="11"/>
  <c r="F51" i="11"/>
  <c r="F41" i="11"/>
  <c r="E41" i="11"/>
  <c r="E42" i="11"/>
  <c r="F42" i="11" s="1"/>
  <c r="F43" i="11"/>
  <c r="E43" i="11"/>
  <c r="F44" i="11"/>
  <c r="F10" i="11"/>
  <c r="F37" i="11"/>
  <c r="F38" i="11"/>
  <c r="F39" i="11"/>
  <c r="F36" i="11"/>
  <c r="F56" i="11"/>
  <c r="F20" i="11"/>
  <c r="F19" i="11"/>
  <c r="F50" i="11"/>
  <c r="F49" i="11"/>
  <c r="H49" i="11"/>
  <c r="E9" i="11"/>
  <c r="F9" i="11" s="1"/>
  <c r="H53" i="11"/>
  <c r="F16" i="11" l="1"/>
  <c r="H12" i="11"/>
  <c r="H55" i="11" l="1"/>
  <c r="H56" i="11" l="1"/>
  <c r="H45" i="11" l="1"/>
  <c r="H41" i="11" l="1"/>
  <c r="H40" i="11"/>
  <c r="H33" i="11" l="1"/>
  <c r="H26" i="11"/>
  <c r="H27" i="11"/>
  <c r="H20" i="11" l="1"/>
  <c r="H30" i="11"/>
  <c r="H36" i="11" l="1"/>
  <c r="H35" i="11"/>
  <c r="H34" i="11" l="1"/>
  <c r="H29" i="11" l="1"/>
  <c r="H7" i="11" l="1"/>
  <c r="I5" i="11" l="1"/>
  <c r="I6" i="11" s="1"/>
  <c r="H28" i="11"/>
  <c r="H25" i="11"/>
  <c r="H23" i="11"/>
  <c r="H17" i="11"/>
  <c r="H11" i="11"/>
  <c r="H8" i="11"/>
  <c r="H22" i="11" l="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<sst xmlns="http://schemas.openxmlformats.org/spreadsheetml/2006/main" count="137" uniqueCount="98">
  <si>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</si>
  <si>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</si>
  <si>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</si>
  <si>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</si>
  <si>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</si>
  <si>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</si>
  <si>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</si>
  <si>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</si>
  <si>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</si>
  <si>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</si>
  <si>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</si>
  <si>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</si>
  <si>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</si>
  <si>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</si>
  <si>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</si>
  <si>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</si>
  <si>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</si>
  <si>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</si>
  <si>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</si>
  <si>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</si>
  <si>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</si>
  <si>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</si>
  <si>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</si>
  <si>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</si>
  <si>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</si>
  <si>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</si>
  <si>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</si>
  <si>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</si>
  <si>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</si>
  <si>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</si>
  <si>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</si>
  <si>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</si>
  <si>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</si>
  <si>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</si>
  <si>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</si>
  <si>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</si>
  <si>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</si>
  <si>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</si>
  <si>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</si>
  <si>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</si>
  <si>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</si>
  <si>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</si>
  <si>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</si>
  <si>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</si>
  <si>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</si>
  <si>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</si>
  <si>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</si>
  <si>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</si>
  <si>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</si>
  <si>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</si>
  <si>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</si>
  <si>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</si>
  <si>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</si>
  <si>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</si>
  <si>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</si>
  <si>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</si>
  <si>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</si>
  <si>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</si>
  <si>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</si>
  <si>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</si>
  <si>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Thống kê sản phẩm</t>
  </si>
  <si>
    <t xml:space="preserve">Thống kê chi </t>
  </si>
  <si>
    <t>In hóa đơn</t>
  </si>
  <si>
    <t>Thống kê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</si>
  <si>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</si>
  <si>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</si>
  <si>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</si>
  <si>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</si>
  <si>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</si>
  <si>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</si>
  <si>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</si>
  <si>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</si>
  <si>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</si>
  <si>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</si>
  <si>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</si>
  <si>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</si>
  <si>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</si>
  <si>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</si>
  <si>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</si>
  <si>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</si>
  <si>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</si>
  <si>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</si>
  <si>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</si>
  <si>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</si>
  <si>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</si>
  <si>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</si>
  <si>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</si>
  <si>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</si>
  <si>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</si>
  <si>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</si>
  <si>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</si>
  <si>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</si>
  <si>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</si>
  <si>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</si>
  <si>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</si>
  <si>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</si>
  <si>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Hoàng Tân</t>
  </si>
  <si>
    <t>Danh sách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</si>
</sst>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70" zoomScaleNormal="70" zoomScalePageLayoutView="70" workbookViewId="0">
      <pane ySplit="6" topLeftCell="A45" activePane="bottomLeft" state="frozen"/>
      <selection pane="bottomLeft" activeCell="BQ10" sqref="BQ10:BY10"/>
    </sheetView>
  </sheetViews>
  <sheetFormatPr defaultRowHeight="30" customHeight="1" x14ac:dyDescent="0.25"/>
  <cols>
    <col min="1" max="1" width="2.7109375" style="36"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x14ac:dyDescent="0.45">
      <c r="A1" s="37" t="s">
        <v>28</v>
      </c>
      <c r="B1" s="40" t="s">
        <v>50</v>
      </c>
      <c r="C1" s="1"/>
      <c r="D1" s="2"/>
      <c r="E1" s="4"/>
      <c r="F1" s="25"/>
      <c r="H1" s="2"/>
      <c r="I1" s="13"/>
    </row>
    <row r="2" spans="1:64" ht="30" customHeight="1" x14ac:dyDescent="0.3">
      <c r="A2" s="36" t="s">
        <v>23</v>
      </c>
      <c r="B2" s="41" t="s">
        <v>49</v>
      </c>
      <c r="I2" s="38"/>
    </row>
    <row r="3" spans="1:64" ht="30" customHeight="1" x14ac:dyDescent="0.25">
      <c r="A3" s="36" t="s">
        <v>29</v>
      </c>
      <c r="B3" s="42"/>
      <c r="C3" s="86" t="s">
        <v>0</v>
      </c>
      <c r="D3" s="87"/>
      <c r="E3" s="85">
        <v>44251</v>
      </c>
      <c r="F3" s="85"/>
    </row>
    <row r="4" spans="1:64" ht="30" customHeight="1" x14ac:dyDescent="0.25">
      <c r="A4" s="37" t="s">
        <v>30</v>
      </c>
      <c r="B4" s="59" t="s">
        <v>37</v>
      </c>
      <c r="C4" s="86" t="s">
        <v>7</v>
      </c>
      <c r="D4" s="87"/>
      <c r="E4" s="6">
        <v>1</v>
      </c>
      <c r="I4" s="82">
        <f>I5</f>
        <v>44249</v>
      </c>
      <c r="J4" s="83"/>
      <c r="K4" s="83"/>
      <c r="L4" s="83"/>
      <c r="M4" s="83"/>
      <c r="N4" s="83"/>
      <c r="O4" s="84"/>
      <c r="P4" s="82">
        <f>P5</f>
        <v>44256</v>
      </c>
      <c r="Q4" s="83"/>
      <c r="R4" s="83"/>
      <c r="S4" s="83"/>
      <c r="T4" s="83"/>
      <c r="U4" s="83"/>
      <c r="V4" s="84"/>
      <c r="W4" s="82">
        <f>W5</f>
        <v>44263</v>
      </c>
      <c r="X4" s="83"/>
      <c r="Y4" s="83"/>
      <c r="Z4" s="83"/>
      <c r="AA4" s="83"/>
      <c r="AB4" s="83"/>
      <c r="AC4" s="84"/>
      <c r="AD4" s="82">
        <f>AD5</f>
        <v>44270</v>
      </c>
      <c r="AE4" s="83"/>
      <c r="AF4" s="83"/>
      <c r="AG4" s="83"/>
      <c r="AH4" s="83"/>
      <c r="AI4" s="83"/>
      <c r="AJ4" s="84"/>
      <c r="AK4" s="82">
        <f>AK5</f>
        <v>44277</v>
      </c>
      <c r="AL4" s="83"/>
      <c r="AM4" s="83"/>
      <c r="AN4" s="83"/>
      <c r="AO4" s="83"/>
      <c r="AP4" s="83"/>
      <c r="AQ4" s="84"/>
      <c r="AR4" s="82">
        <f>AR5</f>
        <v>44284</v>
      </c>
      <c r="AS4" s="83"/>
      <c r="AT4" s="83"/>
      <c r="AU4" s="83"/>
      <c r="AV4" s="83"/>
      <c r="AW4" s="83"/>
      <c r="AX4" s="84"/>
      <c r="AY4" s="82">
        <f>AY5</f>
        <v>44291</v>
      </c>
      <c r="AZ4" s="83"/>
      <c r="BA4" s="83"/>
      <c r="BB4" s="83"/>
      <c r="BC4" s="83"/>
      <c r="BD4" s="83"/>
      <c r="BE4" s="84"/>
      <c r="BF4" s="82">
        <f>BF5</f>
        <v>44298</v>
      </c>
      <c r="BG4" s="83"/>
      <c r="BH4" s="83"/>
      <c r="BI4" s="83"/>
      <c r="BJ4" s="83"/>
      <c r="BK4" s="83"/>
      <c r="BL4" s="84"/>
    </row>
    <row r="5" spans="1:64" ht="15" customHeight="1" x14ac:dyDescent="0.25">
      <c r="A5" s="37" t="s">
        <v>31</v>
      </c>
      <c r="B5" s="88"/>
      <c r="C5" s="88"/>
      <c r="D5" s="88"/>
      <c r="E5" s="88"/>
      <c r="F5" s="88"/>
      <c r="G5" s="88"/>
      <c r="I5" s="10">
        <f>Project_Start-WEEKDAY(Project_Start,1)+2+7*(Display_Week-1)</f>
        <v>44249</v>
      </c>
      <c r="J5" s="9">
        <f>I5+1</f>
        <v>44250</v>
      </c>
      <c r="K5" s="9">
        <f t="shared" ref="K5:AX5" si="0">J5+1</f>
        <v>44251</v>
      </c>
      <c r="L5" s="9">
        <f t="shared" si="0"/>
        <v>44252</v>
      </c>
      <c r="M5" s="9">
        <f t="shared" si="0"/>
        <v>44253</v>
      </c>
      <c r="N5" s="9">
        <f t="shared" si="0"/>
        <v>44254</v>
      </c>
      <c r="O5" s="11">
        <f t="shared" si="0"/>
        <v>44255</v>
      </c>
      <c r="P5" s="10">
        <f>O5+1</f>
        <v>44256</v>
      </c>
      <c r="Q5" s="9">
        <f>P5+1</f>
        <v>44257</v>
      </c>
      <c r="R5" s="9">
        <f t="shared" si="0"/>
        <v>44258</v>
      </c>
      <c r="S5" s="9">
        <f t="shared" si="0"/>
        <v>44259</v>
      </c>
      <c r="T5" s="9">
        <f t="shared" si="0"/>
        <v>44260</v>
      </c>
      <c r="U5" s="9">
        <f t="shared" si="0"/>
        <v>44261</v>
      </c>
      <c r="V5" s="11">
        <f t="shared" si="0"/>
        <v>44262</v>
      </c>
      <c r="W5" s="10">
        <f>V5+1</f>
        <v>44263</v>
      </c>
      <c r="X5" s="9">
        <f>W5+1</f>
        <v>44264</v>
      </c>
      <c r="Y5" s="9">
        <f t="shared" si="0"/>
        <v>44265</v>
      </c>
      <c r="Z5" s="9">
        <f t="shared" si="0"/>
        <v>44266</v>
      </c>
      <c r="AA5" s="9">
        <f t="shared" si="0"/>
        <v>44267</v>
      </c>
      <c r="AB5" s="9">
        <f t="shared" si="0"/>
        <v>44268</v>
      </c>
      <c r="AC5" s="11">
        <f t="shared" si="0"/>
        <v>44269</v>
      </c>
      <c r="AD5" s="10">
        <f>AC5+1</f>
        <v>44270</v>
      </c>
      <c r="AE5" s="9">
        <f>AD5+1</f>
        <v>44271</v>
      </c>
      <c r="AF5" s="9">
        <f t="shared" si="0"/>
        <v>44272</v>
      </c>
      <c r="AG5" s="9">
        <f t="shared" si="0"/>
        <v>44273</v>
      </c>
      <c r="AH5" s="9">
        <f t="shared" si="0"/>
        <v>44274</v>
      </c>
      <c r="AI5" s="9">
        <f t="shared" si="0"/>
        <v>44275</v>
      </c>
      <c r="AJ5" s="11">
        <f t="shared" si="0"/>
        <v>44276</v>
      </c>
      <c r="AK5" s="10">
        <f>AJ5+1</f>
        <v>44277</v>
      </c>
      <c r="AL5" s="9">
        <f>AK5+1</f>
        <v>44278</v>
      </c>
      <c r="AM5" s="9">
        <f t="shared" si="0"/>
        <v>44279</v>
      </c>
      <c r="AN5" s="9">
        <f t="shared" si="0"/>
        <v>44280</v>
      </c>
      <c r="AO5" s="9">
        <f t="shared" si="0"/>
        <v>44281</v>
      </c>
      <c r="AP5" s="9">
        <f t="shared" si="0"/>
        <v>44282</v>
      </c>
      <c r="AQ5" s="11">
        <f t="shared" si="0"/>
        <v>44283</v>
      </c>
      <c r="AR5" s="10">
        <f>AQ5+1</f>
        <v>44284</v>
      </c>
      <c r="AS5" s="9">
        <f>AR5+1</f>
        <v>44285</v>
      </c>
      <c r="AT5" s="9">
        <f t="shared" si="0"/>
        <v>44286</v>
      </c>
      <c r="AU5" s="9">
        <f t="shared" si="0"/>
        <v>44287</v>
      </c>
      <c r="AV5" s="9">
        <f t="shared" si="0"/>
        <v>44288</v>
      </c>
      <c r="AW5" s="9">
        <f t="shared" si="0"/>
        <v>44289</v>
      </c>
      <c r="AX5" s="11">
        <f t="shared" si="0"/>
        <v>44290</v>
      </c>
      <c r="AY5" s="10">
        <f>AX5+1</f>
        <v>44291</v>
      </c>
      <c r="AZ5" s="9">
        <f>AY5+1</f>
        <v>44292</v>
      </c>
      <c r="BA5" s="9">
        <f t="shared" ref="BA5:BE5" si="1">AZ5+1</f>
        <v>44293</v>
      </c>
      <c r="BB5" s="9">
        <f t="shared" si="1"/>
        <v>44294</v>
      </c>
      <c r="BC5" s="9">
        <f t="shared" si="1"/>
        <v>44295</v>
      </c>
      <c r="BD5" s="9">
        <f t="shared" si="1"/>
        <v>44296</v>
      </c>
      <c r="BE5" s="11">
        <f t="shared" si="1"/>
        <v>44297</v>
      </c>
      <c r="BF5" s="10">
        <f>BE5+1</f>
        <v>44298</v>
      </c>
      <c r="BG5" s="9">
        <f>BF5+1</f>
        <v>44299</v>
      </c>
      <c r="BH5" s="9">
        <f t="shared" ref="BH5:BL5" si="2">BG5+1</f>
        <v>44300</v>
      </c>
      <c r="BI5" s="9">
        <f t="shared" si="2"/>
        <v>44301</v>
      </c>
      <c r="BJ5" s="9">
        <f t="shared" si="2"/>
        <v>44302</v>
      </c>
      <c r="BK5" s="9">
        <f t="shared" si="2"/>
        <v>44303</v>
      </c>
      <c r="BL5" s="11">
        <f t="shared" si="2"/>
        <v>44304</v>
      </c>
    </row>
    <row r="6" spans="1:64" ht="30" customHeight="1" thickBot="1" x14ac:dyDescent="0.3">
      <c r="A6" s="37" t="s">
        <v>32</v>
      </c>
      <c r="B6" s="7" t="s">
        <v>8</v>
      </c>
      <c r="C6" s="8" t="s">
        <v>2</v>
      </c>
      <c r="D6" s="8" t="s">
        <v>1</v>
      </c>
      <c r="E6" s="8" t="s">
        <v>4</v>
      </c>
      <c r="F6" s="8" t="s">
        <v>5</v>
      </c>
      <c r="G6" s="8"/>
      <c r="H6" s="8" t="s">
        <v>6</v>
      </c>
      <c r="I6" s="12" t="str">
        <f>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L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t="str">
        <f t="shared" si="4"/>
        <v>F</v>
      </c>
      <c r="BD6" s="12" t="str">
        <f t="shared" si="4"/>
        <v>S</v>
      </c>
      <c r="BE6" s="12" t="str">
        <f t="shared" si="4"/>
        <v>S</v>
      </c>
      <c r="BF6" s="12" t="str">
        <f t="shared" si="4"/>
        <v>M</v>
      </c>
      <c r="BG6" s="12" t="str">
        <f t="shared" si="4"/>
        <v>T</v>
      </c>
      <c r="BH6" s="12" t="str">
        <f t="shared" si="4"/>
        <v>W</v>
      </c>
      <c r="BI6" s="12" t="str">
        <f t="shared" si="4"/>
        <v>T</v>
      </c>
      <c r="BJ6" s="12" t="str">
        <f t="shared" si="4"/>
        <v>F</v>
      </c>
      <c r="BK6" s="12" t="str">
        <f t="shared" si="4"/>
        <v>S</v>
      </c>
      <c r="BL6" s="12" t="str">
        <f t="shared" si="4"/>
        <v>S</v>
      </c>
    </row>
    <row r="7" spans="1:64" ht="30" hidden="1" customHeight="1" thickBot="1" x14ac:dyDescent="0.3">
      <c r="A7" s="36" t="s">
        <v>27</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33</v>
      </c>
      <c r="B8" s="15" t="s">
        <v>38</v>
      </c>
      <c r="C8" s="43"/>
      <c r="D8" s="16"/>
      <c r="E8" s="17"/>
      <c r="F8" s="18"/>
      <c r="G8" s="14"/>
      <c r="H8" s="14" t="str">
        <f t="shared" ref="H8:H36" si="5">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34</v>
      </c>
      <c r="B9" s="53" t="s">
        <v>81</v>
      </c>
      <c r="C9" s="44" t="s">
        <v>47</v>
      </c>
      <c r="D9" s="19">
        <v>1</v>
      </c>
      <c r="E9" s="67">
        <f>Project_Start</f>
        <v>44251</v>
      </c>
      <c r="F9" s="67">
        <f>E9+14</f>
        <v>44265</v>
      </c>
      <c r="G9" s="14"/>
      <c r="H9" s="14">
        <f t="shared" si="5"/>
        <v>15</v>
      </c>
      <c r="I9" s="23"/>
      <c r="J9" s="61"/>
      <c r="K9" s="61"/>
      <c r="L9" s="61"/>
      <c r="M9" s="61"/>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35</v>
      </c>
      <c r="B10" s="53" t="s">
        <v>82</v>
      </c>
      <c r="C10" s="44" t="s">
        <v>47</v>
      </c>
      <c r="D10" s="19">
        <v>1</v>
      </c>
      <c r="E10" s="67">
        <v>44251</v>
      </c>
      <c r="F10" s="67">
        <f>E10+14</f>
        <v>44265</v>
      </c>
      <c r="G10" s="14"/>
      <c r="H10" s="14">
        <f t="shared" si="5"/>
        <v>15</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20" t="s">
        <v>39</v>
      </c>
      <c r="C11" s="45"/>
      <c r="D11" s="45"/>
      <c r="E11" s="68"/>
      <c r="F11" s="69"/>
      <c r="G11" s="14"/>
      <c r="H11" s="14" t="str">
        <f t="shared" si="5"/>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54" t="s">
        <v>55</v>
      </c>
      <c r="C12" s="46" t="s">
        <v>47</v>
      </c>
      <c r="D12" s="19">
        <v>1</v>
      </c>
      <c r="E12" s="70">
        <f>F10+1</f>
        <v>44266</v>
      </c>
      <c r="F12" s="70">
        <f>E12+4</f>
        <v>44270</v>
      </c>
      <c r="G12" s="60"/>
      <c r="H12" s="60">
        <f t="shared" si="5"/>
        <v>5</v>
      </c>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row>
    <row r="13" spans="1:64" s="3" customFormat="1" ht="30" customHeight="1" thickBot="1" x14ac:dyDescent="0.3">
      <c r="A13" s="36"/>
      <c r="B13" s="54" t="s">
        <v>40</v>
      </c>
      <c r="C13" s="46" t="s">
        <v>47</v>
      </c>
      <c r="D13" s="19">
        <v>0.5</v>
      </c>
      <c r="E13" s="70">
        <f>F12+1</f>
        <v>44271</v>
      </c>
      <c r="F13" s="70">
        <f>E13+19</f>
        <v>44290</v>
      </c>
      <c r="G13" s="14"/>
      <c r="H13" s="14">
        <f t="shared" si="5"/>
        <v>20</v>
      </c>
      <c r="I13" s="23"/>
      <c r="J13" s="23"/>
      <c r="K13" s="23"/>
      <c r="L13" s="23"/>
      <c r="M13" s="23"/>
      <c r="N13" s="23"/>
      <c r="O13" s="23"/>
      <c r="P13" s="23"/>
      <c r="Q13" s="23"/>
      <c r="R13" s="23"/>
      <c r="S13" s="23"/>
      <c r="T13" s="23"/>
      <c r="U13" s="24"/>
      <c r="V13" s="24"/>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36</v>
      </c>
      <c r="B14" s="54" t="s">
        <v>85</v>
      </c>
      <c r="C14" s="46" t="s">
        <v>47</v>
      </c>
      <c r="D14" s="19">
        <v>0</v>
      </c>
      <c r="E14" s="70">
        <v>44278</v>
      </c>
      <c r="F14" s="70">
        <f>E14+12</f>
        <v>44290</v>
      </c>
      <c r="G14" s="60"/>
      <c r="H14" s="60"/>
      <c r="I14" s="61"/>
      <c r="J14" s="61"/>
      <c r="K14" s="61"/>
      <c r="L14" s="61"/>
      <c r="M14" s="61"/>
      <c r="N14" s="61"/>
      <c r="O14" s="61"/>
      <c r="P14" s="61"/>
      <c r="Q14" s="61"/>
      <c r="R14" s="61"/>
      <c r="S14" s="61"/>
      <c r="T14" s="61"/>
      <c r="U14" s="24"/>
      <c r="V14" s="24"/>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row>
    <row r="15" spans="1:64" s="3" customFormat="1" ht="30" customHeight="1" thickBot="1" x14ac:dyDescent="0.3">
      <c r="A15" s="37"/>
      <c r="B15" s="54" t="s">
        <v>62</v>
      </c>
      <c r="C15" s="46" t="s">
        <v>47</v>
      </c>
      <c r="D15" s="19">
        <v>0</v>
      </c>
      <c r="E15" s="70">
        <v>44278</v>
      </c>
      <c r="F15" s="70">
        <f>E15+12</f>
        <v>44290</v>
      </c>
      <c r="G15" s="14"/>
      <c r="H15" s="14">
        <f t="shared" si="5"/>
        <v>13</v>
      </c>
      <c r="I15" s="23"/>
      <c r="J15" s="23"/>
      <c r="K15" s="23"/>
      <c r="L15" s="23"/>
      <c r="M15" s="23"/>
      <c r="N15" s="61"/>
      <c r="O15" s="61"/>
      <c r="P15" s="61"/>
      <c r="Q15" s="61"/>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
      <c r="A16" s="37"/>
      <c r="B16" s="54" t="s">
        <v>84</v>
      </c>
      <c r="C16" s="46" t="s">
        <v>47</v>
      </c>
      <c r="D16" s="19">
        <v>0</v>
      </c>
      <c r="E16" s="70">
        <v>44278</v>
      </c>
      <c r="F16" s="70">
        <f>E16+12</f>
        <v>44290</v>
      </c>
      <c r="G16" s="14"/>
      <c r="H16" s="14">
        <f t="shared" si="5"/>
        <v>13</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
      <c r="A17" s="36"/>
      <c r="B17" s="21" t="s">
        <v>53</v>
      </c>
      <c r="C17" s="47"/>
      <c r="D17" s="47"/>
      <c r="E17" s="71"/>
      <c r="F17" s="72"/>
      <c r="G17" s="14"/>
      <c r="H17" s="14" t="str">
        <f t="shared" si="5"/>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
      <c r="A18" s="36"/>
      <c r="B18" s="55" t="s">
        <v>69</v>
      </c>
      <c r="C18" s="48" t="s">
        <v>45</v>
      </c>
      <c r="D18" s="19">
        <v>0.5</v>
      </c>
      <c r="E18" s="76">
        <v>44261</v>
      </c>
      <c r="F18" s="76">
        <f>E18+29</f>
        <v>44290</v>
      </c>
      <c r="G18" s="60"/>
      <c r="H18" s="60">
        <f t="shared" si="5"/>
        <v>30</v>
      </c>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row>
    <row r="19" spans="1:64" s="3" customFormat="1" ht="30" customHeight="1" thickBot="1" x14ac:dyDescent="0.3">
      <c r="A19" s="36"/>
      <c r="B19" s="55" t="s">
        <v>54</v>
      </c>
      <c r="C19" s="48" t="s">
        <v>45</v>
      </c>
      <c r="D19" s="19">
        <v>1</v>
      </c>
      <c r="E19" s="73">
        <v>44251</v>
      </c>
      <c r="F19" s="73">
        <f>E19+4</f>
        <v>44255</v>
      </c>
      <c r="G19" s="14"/>
      <c r="H19" s="14">
        <f t="shared" si="5"/>
        <v>5</v>
      </c>
      <c r="I19" s="23"/>
      <c r="J19" s="23"/>
      <c r="K19" s="23"/>
      <c r="L19" s="23"/>
      <c r="M19" s="23"/>
      <c r="N19" s="23"/>
      <c r="O19" s="61"/>
      <c r="P19" s="61"/>
      <c r="Q19" s="61"/>
      <c r="R19" s="61"/>
      <c r="S19" s="61"/>
      <c r="T19" s="61"/>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6"/>
      <c r="B20" s="55" t="s">
        <v>80</v>
      </c>
      <c r="C20" s="48" t="s">
        <v>45</v>
      </c>
      <c r="D20" s="19">
        <v>1</v>
      </c>
      <c r="E20" s="73">
        <v>44251</v>
      </c>
      <c r="F20" s="73">
        <f>E20+4</f>
        <v>44255</v>
      </c>
      <c r="G20" s="14"/>
      <c r="H20" s="14">
        <f t="shared" si="5"/>
        <v>5</v>
      </c>
      <c r="I20" s="23"/>
      <c r="J20" s="23"/>
      <c r="K20" s="23"/>
      <c r="L20" s="23"/>
      <c r="M20" s="23"/>
      <c r="N20" s="23"/>
      <c r="O20" s="23"/>
      <c r="P20" s="23"/>
      <c r="Q20" s="23"/>
      <c r="R20" s="23"/>
      <c r="S20" s="23"/>
      <c r="T20" s="23"/>
      <c r="U20" s="23"/>
      <c r="V20" s="23"/>
      <c r="W20" s="61"/>
      <c r="X20" s="61"/>
      <c r="Y20" s="61"/>
      <c r="Z20" s="61"/>
      <c r="AA20" s="61"/>
      <c r="AB20" s="61"/>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
      <c r="A21" s="36"/>
      <c r="B21" s="55" t="s">
        <v>83</v>
      </c>
      <c r="C21" s="48" t="s">
        <v>45</v>
      </c>
      <c r="D21" s="19">
        <v>0</v>
      </c>
      <c r="E21" s="73">
        <v>44138</v>
      </c>
      <c r="F21" s="73">
        <v>44142</v>
      </c>
      <c r="G21" s="60"/>
      <c r="H21" s="60"/>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row>
    <row r="22" spans="1:64" s="3" customFormat="1" ht="30" customHeight="1" thickBot="1" x14ac:dyDescent="0.3">
      <c r="A22" s="36"/>
      <c r="B22" s="55" t="s">
        <v>67</v>
      </c>
      <c r="C22" s="48" t="s">
        <v>45</v>
      </c>
      <c r="D22" s="19">
        <v>0</v>
      </c>
      <c r="E22" s="73">
        <v>44285</v>
      </c>
      <c r="F22" s="73">
        <v>44290</v>
      </c>
      <c r="G22" s="14"/>
      <c r="H22" s="14">
        <f t="shared" si="5"/>
        <v>6</v>
      </c>
      <c r="I22" s="23"/>
      <c r="J22" s="23"/>
      <c r="K22" s="23"/>
      <c r="L22" s="23"/>
      <c r="M22" s="23"/>
      <c r="N22" s="23"/>
      <c r="O22" s="23"/>
      <c r="P22" s="23"/>
      <c r="Q22" s="23"/>
      <c r="R22" s="23"/>
      <c r="S22" s="23"/>
      <c r="T22" s="61"/>
      <c r="U22" s="61"/>
      <c r="V22" s="61"/>
      <c r="W22" s="61"/>
      <c r="X22" s="61"/>
      <c r="Y22" s="61"/>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
      <c r="A23" s="36"/>
      <c r="B23" s="22" t="s">
        <v>41</v>
      </c>
      <c r="C23" s="49"/>
      <c r="D23" s="49"/>
      <c r="E23" s="74"/>
      <c r="F23" s="75"/>
      <c r="G23" s="14"/>
      <c r="H23" s="14" t="str">
        <f t="shared" si="5"/>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
      <c r="A24" s="36"/>
      <c r="B24" s="56" t="s">
        <v>42</v>
      </c>
      <c r="C24" s="50" t="s">
        <v>45</v>
      </c>
      <c r="D24" s="19">
        <v>0</v>
      </c>
      <c r="E24" s="76">
        <v>44148</v>
      </c>
      <c r="F24" s="76">
        <v>44151</v>
      </c>
      <c r="G24" s="14"/>
      <c r="H24" s="14">
        <f t="shared" si="5"/>
        <v>4</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
      <c r="A25" s="36"/>
      <c r="B25" s="56" t="s">
        <v>60</v>
      </c>
      <c r="C25" s="50" t="s">
        <v>45</v>
      </c>
      <c r="D25" s="19">
        <v>0</v>
      </c>
      <c r="E25" s="76">
        <v>44152</v>
      </c>
      <c r="F25" s="76">
        <v>44156</v>
      </c>
      <c r="G25" s="14"/>
      <c r="H25" s="14">
        <f t="shared" si="5"/>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
      <c r="A26" s="36" t="s">
        <v>24</v>
      </c>
      <c r="B26" s="56" t="s">
        <v>63</v>
      </c>
      <c r="C26" s="50" t="s">
        <v>45</v>
      </c>
      <c r="D26" s="19">
        <v>0</v>
      </c>
      <c r="E26" s="76">
        <v>44157</v>
      </c>
      <c r="F26" s="76">
        <v>44158</v>
      </c>
      <c r="G26" s="14"/>
      <c r="H26" s="14">
        <f>IF(OR(ISBLANK(task_start),ISBLANK(task_end)),"",task_end-task_start+1)</f>
        <v>2</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
      <c r="A27" s="36"/>
      <c r="B27" s="56" t="s">
        <v>61</v>
      </c>
      <c r="C27" s="50" t="s">
        <v>45</v>
      </c>
      <c r="D27" s="19">
        <v>0</v>
      </c>
      <c r="E27" s="76">
        <v>44160</v>
      </c>
      <c r="F27" s="76">
        <v>44162</v>
      </c>
      <c r="G27" s="14"/>
      <c r="H27" s="14">
        <f>IF(OR(ISBLANK(task_start),ISBLANK(task_end)),"",task_end-task_start+1)</f>
        <v>3</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
      <c r="A28" s="36"/>
      <c r="B28" s="56" t="s">
        <v>43</v>
      </c>
      <c r="C28" s="50" t="s">
        <v>45</v>
      </c>
      <c r="D28" s="19">
        <v>0</v>
      </c>
      <c r="E28" s="76">
        <v>44164</v>
      </c>
      <c r="F28" s="76">
        <v>44166</v>
      </c>
      <c r="G28" s="14"/>
      <c r="H28" s="14">
        <f t="shared" si="5"/>
        <v>3</v>
      </c>
      <c r="I28" s="23"/>
      <c r="J28" s="23"/>
      <c r="K28" s="23"/>
      <c r="L28" s="23"/>
      <c r="M28" s="23"/>
      <c r="N28" s="23"/>
      <c r="O28" s="23"/>
      <c r="P28" s="23"/>
      <c r="Q28" s="23"/>
      <c r="R28" s="23"/>
      <c r="S28" s="23"/>
      <c r="T28" s="23"/>
      <c r="U28" s="23"/>
      <c r="V28" s="23" t="s">
        <v>49</v>
      </c>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
      <c r="A29" s="36"/>
      <c r="B29" s="57" t="s">
        <v>44</v>
      </c>
      <c r="C29" s="58"/>
      <c r="D29" s="58"/>
      <c r="E29" s="77"/>
      <c r="F29" s="77"/>
      <c r="G29" s="14"/>
      <c r="H29" s="14" t="str">
        <f t="shared" si="5"/>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
      <c r="A30" s="36"/>
      <c r="B30" s="56" t="s">
        <v>58</v>
      </c>
      <c r="C30" s="50" t="s">
        <v>96</v>
      </c>
      <c r="D30" s="19">
        <v>1</v>
      </c>
      <c r="E30" s="76">
        <v>44251</v>
      </c>
      <c r="F30" s="76">
        <v>44255</v>
      </c>
      <c r="G30" s="14"/>
      <c r="H30" s="14">
        <f>IF(OR(ISBLANK(task_start),ISBLANK(task_end)),"",task_end-task_start+1)</f>
        <v>5</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
      <c r="A31" s="36"/>
      <c r="B31" s="56" t="s">
        <v>72</v>
      </c>
      <c r="C31" s="50" t="s">
        <v>96</v>
      </c>
      <c r="D31" s="19">
        <v>1</v>
      </c>
      <c r="E31" s="76">
        <v>44251</v>
      </c>
      <c r="F31" s="76">
        <v>44255</v>
      </c>
      <c r="G31" s="14"/>
      <c r="H31" s="14"/>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
      <c r="A32" s="36" t="s">
        <v>24</v>
      </c>
      <c r="B32" s="56" t="s">
        <v>59</v>
      </c>
      <c r="C32" s="50" t="s">
        <v>96</v>
      </c>
      <c r="D32" s="19">
        <v>1</v>
      </c>
      <c r="E32" s="76">
        <v>44251</v>
      </c>
      <c r="F32" s="76">
        <v>44255</v>
      </c>
      <c r="G32" s="60"/>
      <c r="H32" s="60"/>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row>
    <row r="33" spans="1:64" s="3" customFormat="1" ht="30" customHeight="1" thickBot="1" x14ac:dyDescent="0.3">
      <c r="A33" s="36"/>
      <c r="B33" s="56" t="s">
        <v>64</v>
      </c>
      <c r="C33" s="50" t="s">
        <v>96</v>
      </c>
      <c r="D33" s="19">
        <v>0</v>
      </c>
      <c r="E33" s="76">
        <v>44132</v>
      </c>
      <c r="F33" s="76">
        <v>44136</v>
      </c>
      <c r="G33" s="14"/>
      <c r="H33" s="14">
        <f t="shared" si="5"/>
        <v>5</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thickBot="1" x14ac:dyDescent="0.3">
      <c r="A34" s="36"/>
      <c r="B34" s="56" t="s">
        <v>65</v>
      </c>
      <c r="C34" s="50" t="s">
        <v>96</v>
      </c>
      <c r="D34" s="19">
        <v>0</v>
      </c>
      <c r="E34" s="76">
        <v>44137</v>
      </c>
      <c r="F34" s="76">
        <v>44140</v>
      </c>
      <c r="G34" s="14"/>
      <c r="H34" s="14">
        <f t="shared" si="5"/>
        <v>4</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
      <c r="A35" s="36"/>
      <c r="B35" s="51" t="s">
        <v>52</v>
      </c>
      <c r="C35" s="52"/>
      <c r="D35" s="52"/>
      <c r="E35" s="78"/>
      <c r="F35" s="79"/>
      <c r="G35" s="14"/>
      <c r="H35" s="14" t="str">
        <f t="shared" si="5"/>
        <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customHeight="1" thickBot="1" x14ac:dyDescent="0.3">
      <c r="A36" s="36"/>
      <c r="B36" s="56" t="s">
        <v>73</v>
      </c>
      <c r="C36" s="50" t="s">
        <v>96</v>
      </c>
      <c r="D36" s="19">
        <v>1</v>
      </c>
      <c r="E36" s="76">
        <v>44261</v>
      </c>
      <c r="F36" s="76">
        <f>E36+4</f>
        <v>44265</v>
      </c>
      <c r="G36" s="14"/>
      <c r="H36" s="14">
        <f t="shared" si="5"/>
        <v>5</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s="3" customFormat="1" ht="30" customHeight="1" thickBot="1" x14ac:dyDescent="0.3">
      <c r="A37" s="36"/>
      <c r="B37" s="56" t="s">
        <v>57</v>
      </c>
      <c r="C37" s="50" t="s">
        <v>96</v>
      </c>
      <c r="D37" s="19">
        <v>1</v>
      </c>
      <c r="E37" s="76">
        <v>44261</v>
      </c>
      <c r="F37" s="76">
        <f t="shared" ref="F37:F39" si="6">E37+4</f>
        <v>44265</v>
      </c>
      <c r="G37" s="14"/>
      <c r="H37" s="14"/>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s="3" customFormat="1" ht="30" customHeight="1" thickBot="1" x14ac:dyDescent="0.3">
      <c r="A38" s="36" t="s">
        <v>26</v>
      </c>
      <c r="B38" s="56" t="s">
        <v>70</v>
      </c>
      <c r="C38" s="50" t="s">
        <v>96</v>
      </c>
      <c r="D38" s="19">
        <v>1</v>
      </c>
      <c r="E38" s="76">
        <v>44261</v>
      </c>
      <c r="F38" s="76">
        <f t="shared" si="6"/>
        <v>44265</v>
      </c>
      <c r="G38" s="14"/>
      <c r="H38" s="14"/>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s="3" customFormat="1" ht="30" customHeight="1" thickBot="1" x14ac:dyDescent="0.3">
      <c r="A39" s="37" t="s">
        <v>25</v>
      </c>
      <c r="B39" s="63" t="s">
        <v>97</v>
      </c>
      <c r="C39" s="62" t="s">
        <v>96</v>
      </c>
      <c r="D39" s="19">
        <v>1</v>
      </c>
      <c r="E39" s="76">
        <v>44261</v>
      </c>
      <c r="F39" s="76">
        <f t="shared" si="6"/>
        <v>44265</v>
      </c>
      <c r="G39" s="60"/>
      <c r="H39" s="60"/>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row>
    <row r="40" spans="1:64" ht="30" customHeight="1" thickBot="1" x14ac:dyDescent="0.3">
      <c r="B40" s="51" t="s">
        <v>68</v>
      </c>
      <c r="C40" s="52"/>
      <c r="D40" s="52"/>
      <c r="E40" s="78"/>
      <c r="F40" s="79"/>
      <c r="G40" s="14"/>
      <c r="H40" s="14" t="str">
        <f t="shared" ref="H40:H41" si="7">IF(OR(ISBLANK(task_start),ISBLANK(task_end)),"",task_end-task_start+1)</f>
        <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ht="30" customHeight="1" thickBot="1" x14ac:dyDescent="0.3">
      <c r="B41" s="56" t="s">
        <v>90</v>
      </c>
      <c r="C41" s="50" t="s">
        <v>46</v>
      </c>
      <c r="D41" s="19">
        <v>1</v>
      </c>
      <c r="E41" s="76">
        <f>F42+2</f>
        <v>44279</v>
      </c>
      <c r="F41" s="76">
        <f>E41+4</f>
        <v>44283</v>
      </c>
      <c r="G41" s="14"/>
      <c r="H41" s="14">
        <f t="shared" si="7"/>
        <v>5</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ht="30" customHeight="1" thickBot="1" x14ac:dyDescent="0.3">
      <c r="B42" s="56" t="s">
        <v>91</v>
      </c>
      <c r="C42" s="50" t="s">
        <v>46</v>
      </c>
      <c r="D42" s="19">
        <v>1</v>
      </c>
      <c r="E42" s="76">
        <f>F43+2</f>
        <v>44273</v>
      </c>
      <c r="F42" s="76">
        <f>E42+4</f>
        <v>44277</v>
      </c>
      <c r="G42" s="14"/>
      <c r="H42" s="14"/>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ht="30" customHeight="1" thickBot="1" x14ac:dyDescent="0.3">
      <c r="B43" s="63" t="s">
        <v>93</v>
      </c>
      <c r="C43" s="62" t="s">
        <v>46</v>
      </c>
      <c r="D43" s="19">
        <v>1</v>
      </c>
      <c r="E43" s="76">
        <f>F44+2</f>
        <v>44267</v>
      </c>
      <c r="F43" s="76">
        <f>E43+4</f>
        <v>44271</v>
      </c>
      <c r="G43" s="60"/>
      <c r="H43" s="60"/>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row>
    <row r="44" spans="1:64" ht="30" customHeight="1" thickBot="1" x14ac:dyDescent="0.3">
      <c r="B44" s="56" t="s">
        <v>92</v>
      </c>
      <c r="C44" s="50" t="s">
        <v>46</v>
      </c>
      <c r="D44" s="19">
        <v>1</v>
      </c>
      <c r="E44" s="76">
        <v>44251</v>
      </c>
      <c r="F44" s="76">
        <f>E44+14</f>
        <v>44265</v>
      </c>
      <c r="G44" s="14"/>
      <c r="H44" s="14"/>
      <c r="I44" s="23"/>
      <c r="J44" s="23"/>
      <c r="K44" s="23"/>
      <c r="L44" s="23"/>
      <c r="M44" s="23"/>
      <c r="N44" s="23"/>
      <c r="O44" s="23"/>
      <c r="P44" s="61"/>
      <c r="Q44" s="61"/>
      <c r="R44" s="61"/>
      <c r="S44" s="61"/>
      <c r="T44" s="61"/>
      <c r="U44" s="61"/>
      <c r="V44" s="61"/>
      <c r="W44" s="61"/>
      <c r="X44" s="61"/>
      <c r="Y44" s="61"/>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ht="30" customHeight="1" thickBot="1" x14ac:dyDescent="0.3">
      <c r="B45" s="51" t="s">
        <v>66</v>
      </c>
      <c r="C45" s="52"/>
      <c r="D45" s="52"/>
      <c r="E45" s="78"/>
      <c r="F45" s="79"/>
      <c r="G45" s="14"/>
      <c r="H45" s="14" t="str">
        <f t="shared" ref="H45" si="8">IF(OR(ISBLANK(task_start),ISBLANK(task_end)),"",task_end-task_start+1)</f>
        <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row>
    <row r="46" spans="1:64" ht="30" customHeight="1" thickBot="1" x14ac:dyDescent="0.3">
      <c r="B46" s="56" t="s">
        <v>74</v>
      </c>
      <c r="C46" s="62" t="s">
        <v>46</v>
      </c>
      <c r="D46" s="19">
        <v>0.2</v>
      </c>
      <c r="E46" s="76">
        <f>F41+2</f>
        <v>44285</v>
      </c>
      <c r="F46" s="76">
        <f>E46+5</f>
        <v>44290</v>
      </c>
      <c r="G46" s="14"/>
      <c r="H46" s="14"/>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row>
    <row r="47" spans="1:64" ht="30" customHeight="1" thickBot="1" x14ac:dyDescent="0.3">
      <c r="B47" s="56" t="s">
        <v>56</v>
      </c>
      <c r="C47" s="62" t="s">
        <v>46</v>
      </c>
      <c r="D47" s="19">
        <v>0</v>
      </c>
      <c r="E47" s="76">
        <v>44155</v>
      </c>
      <c r="F47" s="76">
        <v>44158</v>
      </c>
      <c r="G47" s="14"/>
      <c r="H47" s="14"/>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row>
    <row r="48" spans="1:64" ht="30" customHeight="1" thickBot="1" x14ac:dyDescent="0.3">
      <c r="B48" s="64" t="s">
        <v>75</v>
      </c>
      <c r="C48" s="65"/>
      <c r="D48" s="65"/>
      <c r="E48" s="80"/>
      <c r="F48" s="81"/>
      <c r="G48" s="60"/>
      <c r="H48" s="60" t="s">
        <v>76</v>
      </c>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row>
    <row r="49" spans="2:64" ht="30" customHeight="1" thickBot="1" x14ac:dyDescent="0.3">
      <c r="B49" s="63" t="s">
        <v>77</v>
      </c>
      <c r="C49" s="62" t="s">
        <v>48</v>
      </c>
      <c r="D49" s="19">
        <v>1</v>
      </c>
      <c r="E49" s="76">
        <v>44251</v>
      </c>
      <c r="F49" s="76">
        <f>E49+4</f>
        <v>44255</v>
      </c>
      <c r="G49" s="60"/>
      <c r="H49" s="60">
        <f t="shared" ref="H49" si="9">IF(OR(ISBLANK(task_start),ISBLANK(task_end)),"",task_end-task_start+1)</f>
        <v>5</v>
      </c>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row>
    <row r="50" spans="2:64" ht="30" customHeight="1" thickBot="1" x14ac:dyDescent="0.3">
      <c r="B50" s="63" t="s">
        <v>78</v>
      </c>
      <c r="C50" s="62" t="s">
        <v>48</v>
      </c>
      <c r="D50" s="19">
        <v>1</v>
      </c>
      <c r="E50" s="76">
        <v>44251</v>
      </c>
      <c r="F50" s="76">
        <f>E50+4</f>
        <v>44255</v>
      </c>
      <c r="G50" s="60"/>
      <c r="H50" s="60"/>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row>
    <row r="51" spans="2:64" ht="30" customHeight="1" thickBot="1" x14ac:dyDescent="0.3">
      <c r="B51" s="63" t="s">
        <v>94</v>
      </c>
      <c r="C51" s="62" t="s">
        <v>48</v>
      </c>
      <c r="D51" s="19">
        <v>1</v>
      </c>
      <c r="E51" s="76">
        <v>44251</v>
      </c>
      <c r="F51" s="76">
        <f>E51+4</f>
        <v>44255</v>
      </c>
      <c r="G51" s="60"/>
      <c r="H51" s="60"/>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row>
    <row r="52" spans="2:64" ht="30" customHeight="1" thickBot="1" x14ac:dyDescent="0.3">
      <c r="B52" s="63" t="s">
        <v>79</v>
      </c>
      <c r="C52" s="62" t="s">
        <v>48</v>
      </c>
      <c r="D52" s="19">
        <v>0</v>
      </c>
      <c r="E52" s="76">
        <v>44285</v>
      </c>
      <c r="F52" s="76">
        <f>E52+5</f>
        <v>44290</v>
      </c>
      <c r="G52" s="60"/>
      <c r="H52" s="60"/>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row>
    <row r="53" spans="2:64" ht="30" customHeight="1" thickBot="1" x14ac:dyDescent="0.3">
      <c r="B53" s="63" t="s">
        <v>71</v>
      </c>
      <c r="C53" s="62" t="s">
        <v>48</v>
      </c>
      <c r="D53" s="19">
        <v>0</v>
      </c>
      <c r="E53" s="76">
        <v>44142</v>
      </c>
      <c r="F53" s="76">
        <v>44145</v>
      </c>
      <c r="G53" s="60"/>
      <c r="H53" s="60">
        <f t="shared" ref="H53" si="10">IF(OR(ISBLANK(task_start),ISBLANK(task_end)),"",task_end-task_start+1)</f>
        <v>4</v>
      </c>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row>
    <row r="54" spans="2:64" ht="30" customHeight="1" thickBot="1" x14ac:dyDescent="0.3">
      <c r="B54" s="63" t="s">
        <v>51</v>
      </c>
      <c r="C54" s="62" t="s">
        <v>48</v>
      </c>
      <c r="D54" s="19">
        <v>0</v>
      </c>
      <c r="E54" s="76">
        <v>44285</v>
      </c>
      <c r="F54" s="76">
        <f>E54+5</f>
        <v>44290</v>
      </c>
      <c r="G54" s="60"/>
      <c r="H54" s="60"/>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row>
    <row r="55" spans="2:64" ht="30" customHeight="1" thickBot="1" x14ac:dyDescent="0.3">
      <c r="B55" s="51" t="s">
        <v>87</v>
      </c>
      <c r="C55" s="52"/>
      <c r="D55" s="52"/>
      <c r="E55" s="78"/>
      <c r="F55" s="79"/>
      <c r="G55" s="60"/>
      <c r="H55" s="60" t="str">
        <f t="shared" ref="H55" si="11">IF(OR(ISBLANK(task_start),ISBLANK(task_end)),"",task_end-task_start+1)</f>
        <v/>
      </c>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row>
    <row r="56" spans="2:64" ht="30" customHeight="1" thickBot="1" x14ac:dyDescent="0.3">
      <c r="B56" s="55" t="s">
        <v>86</v>
      </c>
      <c r="C56" s="66" t="s">
        <v>48</v>
      </c>
      <c r="D56" s="19">
        <v>1</v>
      </c>
      <c r="E56" s="73">
        <v>44261</v>
      </c>
      <c r="F56" s="73">
        <f>E56+5</f>
        <v>44266</v>
      </c>
      <c r="G56" s="60"/>
      <c r="H56" s="60">
        <f>IF(OR(ISBLANK(task_start),ISBLANK(task_end)),"",task_end-task_start+1)</f>
        <v>6</v>
      </c>
      <c r="I56" s="61"/>
      <c r="J56" s="61"/>
      <c r="K56" s="61"/>
      <c r="L56" s="61"/>
      <c r="M56" s="61"/>
      <c r="N56" s="61"/>
      <c r="O56" s="61"/>
      <c r="P56" s="61"/>
      <c r="Q56" s="61"/>
      <c r="R56" s="61"/>
      <c r="S56" s="61"/>
      <c r="T56" s="61"/>
      <c r="U56" s="61"/>
      <c r="V56" s="61"/>
      <c r="W56" s="61"/>
      <c r="X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row>
    <row r="57" spans="2:64" ht="30" customHeight="1" thickBot="1" x14ac:dyDescent="0.3">
      <c r="B57" s="55" t="s">
        <v>89</v>
      </c>
      <c r="C57" s="66" t="s">
        <v>48</v>
      </c>
      <c r="D57" s="19">
        <v>1</v>
      </c>
      <c r="E57" s="73">
        <v>44267</v>
      </c>
      <c r="F57" s="73">
        <f>E57+5</f>
        <v>44272</v>
      </c>
      <c r="G57" s="60"/>
      <c r="H57" s="60"/>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row>
    <row r="58" spans="2:64" ht="30" customHeight="1" thickBot="1" x14ac:dyDescent="0.3">
      <c r="B58" s="55" t="s">
        <v>95</v>
      </c>
      <c r="C58" s="66" t="s">
        <v>48</v>
      </c>
      <c r="D58" s="19">
        <v>1</v>
      </c>
      <c r="E58" s="73">
        <v>44273</v>
      </c>
      <c r="F58" s="73">
        <f>E58+5</f>
        <v>44278</v>
      </c>
      <c r="G58" s="60"/>
      <c r="H58" s="60"/>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row>
    <row r="59" spans="2:64" ht="30" customHeight="1" thickBot="1" x14ac:dyDescent="0.3">
      <c r="B59" s="63" t="s">
        <v>88</v>
      </c>
      <c r="C59" s="62" t="s">
        <v>48</v>
      </c>
      <c r="D59" s="19">
        <v>1</v>
      </c>
      <c r="E59" s="73">
        <v>44278</v>
      </c>
      <c r="F59" s="73">
        <f>E59+4</f>
        <v>44282</v>
      </c>
      <c r="G59" s="60"/>
      <c r="H59" s="60"/>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0 D12:D16 D18:D22 D24:D28 D36:D39 D41:D44 D46:D47 D49:D51 D30:D34 D56:D59 D53:D54">
    <cfRule type="dataBar" priority="38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17:BL17 I13:BL14 I19:BL19 I21:BL25 I46:BL46 I5:BL11 I56:T56 Z56:BL56 V56:X56">
    <cfRule type="expression" dxfId="110" priority="400">
      <formula>AND(TODAY()&gt;=I$5,TODAY()&lt;J$5)</formula>
    </cfRule>
  </conditionalFormatting>
  <conditionalFormatting sqref="I37:BL37 I28:BL28 I31:BL31 I17:BL17 I13:BL14 I19:BL19 I21:BL25 I46:BL46 I7:BL11 I56:T56 Z56:BL56 V56:X56">
    <cfRule type="expression" dxfId="109" priority="394">
      <formula>AND(task_start&lt;=I$5,ROUNDDOWN((task_end-task_start+1)*task_progress,0)+task_start-1&gt;=I$5)</formula>
    </cfRule>
    <cfRule type="expression" dxfId="108" priority="395" stopIfTrue="1">
      <formula>AND(task_end&gt;=I$5,task_start&lt;J$5)</formula>
    </cfRule>
  </conditionalFormatting>
  <conditionalFormatting sqref="I29:BL29">
    <cfRule type="expression" dxfId="107" priority="367">
      <formula>AND(TODAY()&gt;=I$5,TODAY()&lt;J$5)</formula>
    </cfRule>
  </conditionalFormatting>
  <conditionalFormatting sqref="I29:BL29">
    <cfRule type="expression" dxfId="106" priority="365">
      <formula>AND(task_start&lt;=I$5,ROUNDDOWN((task_end-task_start+1)*task_progress,0)+task_start-1&gt;=I$5)</formula>
    </cfRule>
    <cfRule type="expression" dxfId="105" priority="366" stopIfTrue="1">
      <formula>AND(task_end&gt;=I$5,task_start&lt;J$5)</formula>
    </cfRule>
  </conditionalFormatting>
  <conditionalFormatting sqref="I34:BL34">
    <cfRule type="expression" dxfId="104" priority="347">
      <formula>AND(TODAY()&gt;=I$5,TODAY()&lt;J$5)</formula>
    </cfRule>
  </conditionalFormatting>
  <conditionalFormatting sqref="I34:BL34">
    <cfRule type="expression" dxfId="103" priority="345">
      <formula>AND(task_start&lt;=I$5,ROUNDDOWN((task_end-task_start+1)*task_progress,0)+task_start-1&gt;=I$5)</formula>
    </cfRule>
    <cfRule type="expression" dxfId="102" priority="346" stopIfTrue="1">
      <formula>AND(task_end&gt;=I$5,task_start&lt;J$5)</formula>
    </cfRule>
  </conditionalFormatting>
  <conditionalFormatting sqref="I35:BL35">
    <cfRule type="expression" dxfId="101" priority="315">
      <formula>AND(TODAY()&gt;=I$5,TODAY()&lt;J$5)</formula>
    </cfRule>
  </conditionalFormatting>
  <conditionalFormatting sqref="I35:BL35">
    <cfRule type="expression" dxfId="100" priority="313">
      <formula>AND(task_start&lt;=I$5,ROUNDDOWN((task_end-task_start+1)*task_progress,0)+task_start-1&gt;=I$5)</formula>
    </cfRule>
    <cfRule type="expression" dxfId="99" priority="314" stopIfTrue="1">
      <formula>AND(task_end&gt;=I$5,task_start&lt;J$5)</formula>
    </cfRule>
  </conditionalFormatting>
  <conditionalFormatting sqref="I36:BL36">
    <cfRule type="expression" dxfId="98" priority="311">
      <formula>AND(TODAY()&gt;=I$5,TODAY()&lt;J$5)</formula>
    </cfRule>
  </conditionalFormatting>
  <conditionalFormatting sqref="I36:BL36">
    <cfRule type="expression" dxfId="97" priority="309">
      <formula>AND(task_start&lt;=I$5,ROUNDDOWN((task_end-task_start+1)*task_progress,0)+task_start-1&gt;=I$5)</formula>
    </cfRule>
    <cfRule type="expression" dxfId="96" priority="310" stopIfTrue="1">
      <formula>AND(task_end&gt;=I$5,task_start&lt;J$5)</formula>
    </cfRule>
  </conditionalFormatting>
  <conditionalFormatting sqref="I38:BL38">
    <cfRule type="expression" dxfId="95" priority="307">
      <formula>AND(TODAY()&gt;=I$5,TODAY()&lt;J$5)</formula>
    </cfRule>
  </conditionalFormatting>
  <conditionalFormatting sqref="I38:BL38">
    <cfRule type="expression" dxfId="94" priority="305">
      <formula>AND(task_start&lt;=I$5,ROUNDDOWN((task_end-task_start+1)*task_progress,0)+task_start-1&gt;=I$5)</formula>
    </cfRule>
    <cfRule type="expression" dxfId="93" priority="306" stopIfTrue="1">
      <formula>AND(task_end&gt;=I$5,task_start&lt;J$5)</formula>
    </cfRule>
  </conditionalFormatting>
  <conditionalFormatting sqref="I30:BL30">
    <cfRule type="expression" dxfId="92" priority="299">
      <formula>AND(TODAY()&gt;=I$5,TODAY()&lt;J$5)</formula>
    </cfRule>
  </conditionalFormatting>
  <conditionalFormatting sqref="I30:BL30">
    <cfRule type="expression" dxfId="91" priority="297">
      <formula>AND(task_start&lt;=I$5,ROUNDDOWN((task_end-task_start+1)*task_progress,0)+task_start-1&gt;=I$5)</formula>
    </cfRule>
    <cfRule type="expression" dxfId="90" priority="298" stopIfTrue="1">
      <formula>AND(task_end&gt;=I$5,task_start&lt;J$5)</formula>
    </cfRule>
  </conditionalFormatting>
  <conditionalFormatting sqref="I27:BL27">
    <cfRule type="expression" dxfId="89" priority="283">
      <formula>AND(TODAY()&gt;=I$5,TODAY()&lt;J$5)</formula>
    </cfRule>
  </conditionalFormatting>
  <conditionalFormatting sqref="I27:BL27">
    <cfRule type="expression" dxfId="88" priority="281">
      <formula>AND(task_start&lt;=I$5,ROUNDDOWN((task_end-task_start+1)*task_progress,0)+task_start-1&gt;=I$5)</formula>
    </cfRule>
    <cfRule type="expression" dxfId="87" priority="282" stopIfTrue="1">
      <formula>AND(task_end&gt;=I$5,task_start&lt;J$5)</formula>
    </cfRule>
  </conditionalFormatting>
  <conditionalFormatting sqref="I15:M15 R15:BL15">
    <cfRule type="expression" dxfId="86" priority="279">
      <formula>AND(TODAY()&gt;=I$5,TODAY()&lt;J$5)</formula>
    </cfRule>
  </conditionalFormatting>
  <conditionalFormatting sqref="I15:M15 R15:BL15">
    <cfRule type="expression" dxfId="85" priority="277">
      <formula>AND(task_start&lt;=I$5,ROUNDDOWN((task_end-task_start+1)*task_progress,0)+task_start-1&gt;=I$5)</formula>
    </cfRule>
    <cfRule type="expression" dxfId="84" priority="278" stopIfTrue="1">
      <formula>AND(task_end&gt;=I$5,task_start&lt;J$5)</formula>
    </cfRule>
  </conditionalFormatting>
  <conditionalFormatting sqref="I16:BL16">
    <cfRule type="expression" dxfId="83" priority="275">
      <formula>AND(TODAY()&gt;=I$5,TODAY()&lt;J$5)</formula>
    </cfRule>
  </conditionalFormatting>
  <conditionalFormatting sqref="I16:BL16">
    <cfRule type="expression" dxfId="82" priority="273">
      <formula>AND(task_start&lt;=I$5,ROUNDDOWN((task_end-task_start+1)*task_progress,0)+task_start-1&gt;=I$5)</formula>
    </cfRule>
    <cfRule type="expression" dxfId="81" priority="274" stopIfTrue="1">
      <formula>AND(task_end&gt;=I$5,task_start&lt;J$5)</formula>
    </cfRule>
  </conditionalFormatting>
  <conditionalFormatting sqref="I26:BL26">
    <cfRule type="expression" dxfId="80" priority="271">
      <formula>AND(TODAY()&gt;=I$5,TODAY()&lt;J$5)</formula>
    </cfRule>
  </conditionalFormatting>
  <conditionalFormatting sqref="I26:BL26">
    <cfRule type="expression" dxfId="79" priority="269">
      <formula>AND(task_start&lt;=I$5,ROUNDDOWN((task_end-task_start+1)*task_progress,0)+task_start-1&gt;=I$5)</formula>
    </cfRule>
    <cfRule type="expression" dxfId="78" priority="270" stopIfTrue="1">
      <formula>AND(task_end&gt;=I$5,task_start&lt;J$5)</formula>
    </cfRule>
  </conditionalFormatting>
  <conditionalFormatting sqref="I33:BL33">
    <cfRule type="expression" dxfId="77" priority="259">
      <formula>AND(TODAY()&gt;=I$5,TODAY()&lt;J$5)</formula>
    </cfRule>
  </conditionalFormatting>
  <conditionalFormatting sqref="I33:BL33">
    <cfRule type="expression" dxfId="76" priority="257">
      <formula>AND(task_start&lt;=I$5,ROUNDDOWN((task_end-task_start+1)*task_progress,0)+task_start-1&gt;=I$5)</formula>
    </cfRule>
    <cfRule type="expression" dxfId="75" priority="258" stopIfTrue="1">
      <formula>AND(task_end&gt;=I$5,task_start&lt;J$5)</formula>
    </cfRule>
  </conditionalFormatting>
  <conditionalFormatting sqref="I20:V20 AC20:BL20">
    <cfRule type="expression" dxfId="74" priority="251">
      <formula>AND(TODAY()&gt;=I$5,TODAY()&lt;J$5)</formula>
    </cfRule>
  </conditionalFormatting>
  <conditionalFormatting sqref="I20:V20 AC20:BL20">
    <cfRule type="expression" dxfId="73" priority="249">
      <formula>AND(task_start&lt;=I$5,ROUNDDOWN((task_end-task_start+1)*task_progress,0)+task_start-1&gt;=I$5)</formula>
    </cfRule>
    <cfRule type="expression" dxfId="72" priority="250" stopIfTrue="1">
      <formula>AND(task_end&gt;=I$5,task_start&lt;J$5)</formula>
    </cfRule>
  </conditionalFormatting>
  <conditionalFormatting sqref="I40:BL40">
    <cfRule type="expression" dxfId="71" priority="243">
      <formula>AND(TODAY()&gt;=I$5,TODAY()&lt;J$5)</formula>
    </cfRule>
  </conditionalFormatting>
  <conditionalFormatting sqref="I40:BL40">
    <cfRule type="expression" dxfId="70" priority="241">
      <formula>AND(task_start&lt;=I$5,ROUNDDOWN((task_end-task_start+1)*task_progress,0)+task_start-1&gt;=I$5)</formula>
    </cfRule>
    <cfRule type="expression" dxfId="69" priority="242" stopIfTrue="1">
      <formula>AND(task_end&gt;=I$5,task_start&lt;J$5)</formula>
    </cfRule>
  </conditionalFormatting>
  <conditionalFormatting sqref="I41:BL41">
    <cfRule type="expression" dxfId="68" priority="239">
      <formula>AND(TODAY()&gt;=I$5,TODAY()&lt;J$5)</formula>
    </cfRule>
  </conditionalFormatting>
  <conditionalFormatting sqref="I41:BL41">
    <cfRule type="expression" dxfId="67" priority="237">
      <formula>AND(task_start&lt;=I$5,ROUNDDOWN((task_end-task_start+1)*task_progress,0)+task_start-1&gt;=I$5)</formula>
    </cfRule>
    <cfRule type="expression" dxfId="66" priority="238" stopIfTrue="1">
      <formula>AND(task_end&gt;=I$5,task_start&lt;J$5)</formula>
    </cfRule>
  </conditionalFormatting>
  <conditionalFormatting sqref="I42:BL42">
    <cfRule type="expression" dxfId="65" priority="235">
      <formula>AND(TODAY()&gt;=I$5,TODAY()&lt;J$5)</formula>
    </cfRule>
  </conditionalFormatting>
  <conditionalFormatting sqref="I42:BL42">
    <cfRule type="expression" dxfId="64" priority="233">
      <formula>AND(task_start&lt;=I$5,ROUNDDOWN((task_end-task_start+1)*task_progress,0)+task_start-1&gt;=I$5)</formula>
    </cfRule>
    <cfRule type="expression" dxfId="63" priority="234" stopIfTrue="1">
      <formula>AND(task_end&gt;=I$5,task_start&lt;J$5)</formula>
    </cfRule>
  </conditionalFormatting>
  <conditionalFormatting sqref="I44:BL44">
    <cfRule type="expression" dxfId="62" priority="231">
      <formula>AND(TODAY()&gt;=I$5,TODAY()&lt;J$5)</formula>
    </cfRule>
  </conditionalFormatting>
  <conditionalFormatting sqref="I44:BL44">
    <cfRule type="expression" dxfId="61" priority="229">
      <formula>AND(task_start&lt;=I$5,ROUNDDOWN((task_end-task_start+1)*task_progress,0)+task_start-1&gt;=I$5)</formula>
    </cfRule>
    <cfRule type="expression" dxfId="60" priority="230" stopIfTrue="1">
      <formula>AND(task_end&gt;=I$5,task_start&lt;J$5)</formula>
    </cfRule>
  </conditionalFormatting>
  <conditionalFormatting sqref="I45:BL45">
    <cfRule type="expression" dxfId="59" priority="219">
      <formula>AND(TODAY()&gt;=I$5,TODAY()&lt;J$5)</formula>
    </cfRule>
  </conditionalFormatting>
  <conditionalFormatting sqref="I45:BL45">
    <cfRule type="expression" dxfId="58" priority="217">
      <formula>AND(task_start&lt;=I$5,ROUNDDOWN((task_end-task_start+1)*task_progress,0)+task_start-1&gt;=I$5)</formula>
    </cfRule>
    <cfRule type="expression" dxfId="57" priority="218" stopIfTrue="1">
      <formula>AND(task_end&gt;=I$5,task_start&lt;J$5)</formula>
    </cfRule>
  </conditionalFormatting>
  <conditionalFormatting sqref="I47:BL47">
    <cfRule type="expression" dxfId="56" priority="211">
      <formula>AND(TODAY()&gt;=I$5,TODAY()&lt;J$5)</formula>
    </cfRule>
  </conditionalFormatting>
  <conditionalFormatting sqref="I47:BL47">
    <cfRule type="expression" dxfId="55" priority="209">
      <formula>AND(task_start&lt;=I$5,ROUNDDOWN((task_end-task_start+1)*task_progress,0)+task_start-1&gt;=I$5)</formula>
    </cfRule>
    <cfRule type="expression" dxfId="54" priority="210" stopIfTrue="1">
      <formula>AND(task_end&gt;=I$5,task_start&lt;J$5)</formula>
    </cfRule>
  </conditionalFormatting>
  <conditionalFormatting sqref="I55:BL55">
    <cfRule type="expression" dxfId="53" priority="176">
      <formula>AND(TODAY()&gt;=I$5,TODAY()&lt;J$5)</formula>
    </cfRule>
  </conditionalFormatting>
  <conditionalFormatting sqref="I55:BL55">
    <cfRule type="expression" dxfId="52" priority="174">
      <formula>AND(task_start&lt;=I$5,ROUNDDOWN((task_end-task_start+1)*task_progress,0)+task_start-1&gt;=I$5)</formula>
    </cfRule>
    <cfRule type="expression" dxfId="51" priority="175" stopIfTrue="1">
      <formula>AND(task_end&gt;=I$5,task_start&lt;J$5)</formula>
    </cfRule>
  </conditionalFormatting>
  <conditionalFormatting sqref="I12:BL12">
    <cfRule type="expression" dxfId="50" priority="150">
      <formula>AND(TODAY()&gt;=I$5,TODAY()&lt;J$5)</formula>
    </cfRule>
  </conditionalFormatting>
  <conditionalFormatting sqref="I12:BL12">
    <cfRule type="expression" dxfId="49" priority="148">
      <formula>AND(task_start&lt;=I$5,ROUNDDOWN((task_end-task_start+1)*task_progress,0)+task_start-1&gt;=I$5)</formula>
    </cfRule>
    <cfRule type="expression" dxfId="48" priority="149" stopIfTrue="1">
      <formula>AND(task_end&gt;=I$5,task_start&lt;J$5)</formula>
    </cfRule>
  </conditionalFormatting>
  <conditionalFormatting sqref="N15:Q15">
    <cfRule type="expression" dxfId="47" priority="147">
      <formula>AND(TODAY()&gt;=N$5,TODAY()&lt;O$5)</formula>
    </cfRule>
  </conditionalFormatting>
  <conditionalFormatting sqref="N15:Q15">
    <cfRule type="expression" dxfId="46" priority="145">
      <formula>AND(task_start&lt;=N$5,ROUNDDOWN((task_end-task_start+1)*task_progress,0)+task_start-1&gt;=N$5)</formula>
    </cfRule>
    <cfRule type="expression" dxfId="45" priority="146" stopIfTrue="1">
      <formula>AND(task_end&gt;=N$5,task_start&lt;O$5)</formula>
    </cfRule>
  </conditionalFormatting>
  <conditionalFormatting sqref="W20:AB20">
    <cfRule type="expression" dxfId="44" priority="144">
      <formula>AND(TODAY()&gt;=W$5,TODAY()&lt;X$5)</formula>
    </cfRule>
  </conditionalFormatting>
  <conditionalFormatting sqref="W20:AB20">
    <cfRule type="expression" dxfId="43" priority="142">
      <formula>AND(task_start&lt;=W$5,ROUNDDOWN((task_end-task_start+1)*task_progress,0)+task_start-1&gt;=W$5)</formula>
    </cfRule>
    <cfRule type="expression" dxfId="42" priority="143" stopIfTrue="1">
      <formula>AND(task_end&gt;=W$5,task_start&lt;X$5)</formula>
    </cfRule>
  </conditionalFormatting>
  <conditionalFormatting sqref="I18:BL18">
    <cfRule type="expression" dxfId="41" priority="129">
      <formula>AND(TODAY()&gt;=I$5,TODAY()&lt;J$5)</formula>
    </cfRule>
  </conditionalFormatting>
  <conditionalFormatting sqref="I18:BL18">
    <cfRule type="expression" dxfId="40" priority="127">
      <formula>AND(task_start&lt;=I$5,ROUNDDOWN((task_end-task_start+1)*task_progress,0)+task_start-1&gt;=I$5)</formula>
    </cfRule>
    <cfRule type="expression" dxfId="39" priority="128" stopIfTrue="1">
      <formula>AND(task_end&gt;=I$5,task_start&lt;J$5)</formula>
    </cfRule>
  </conditionalFormatting>
  <conditionalFormatting sqref="I32:BL32">
    <cfRule type="expression" dxfId="38" priority="122">
      <formula>AND(TODAY()&gt;=I$5,TODAY()&lt;J$5)</formula>
    </cfRule>
  </conditionalFormatting>
  <conditionalFormatting sqref="I32:BL32">
    <cfRule type="expression" dxfId="37" priority="120">
      <formula>AND(task_start&lt;=I$5,ROUNDDOWN((task_end-task_start+1)*task_progress,0)+task_start-1&gt;=I$5)</formula>
    </cfRule>
    <cfRule type="expression" dxfId="36" priority="121" stopIfTrue="1">
      <formula>AND(task_end&gt;=I$5,task_start&lt;J$5)</formula>
    </cfRule>
  </conditionalFormatting>
  <conditionalFormatting sqref="I43:BL43">
    <cfRule type="expression" dxfId="35" priority="119">
      <formula>AND(TODAY()&gt;=I$5,TODAY()&lt;J$5)</formula>
    </cfRule>
  </conditionalFormatting>
  <conditionalFormatting sqref="I43:BL43">
    <cfRule type="expression" dxfId="34" priority="117">
      <formula>AND(task_start&lt;=I$5,ROUNDDOWN((task_end-task_start+1)*task_progress,0)+task_start-1&gt;=I$5)</formula>
    </cfRule>
    <cfRule type="expression" dxfId="33" priority="118" stopIfTrue="1">
      <formula>AND(task_end&gt;=I$5,task_start&lt;J$5)</formula>
    </cfRule>
  </conditionalFormatting>
  <conditionalFormatting sqref="I49:BL49">
    <cfRule type="expression" dxfId="32" priority="114">
      <formula>AND(TODAY()&gt;=I$5,TODAY()&lt;J$5)</formula>
    </cfRule>
  </conditionalFormatting>
  <conditionalFormatting sqref="I49:BL49">
    <cfRule type="expression" dxfId="31" priority="112">
      <formula>AND(task_start&lt;=I$5,ROUNDDOWN((task_end-task_start+1)*task_progress,0)+task_start-1&gt;=I$5)</formula>
    </cfRule>
    <cfRule type="expression" dxfId="30" priority="113" stopIfTrue="1">
      <formula>AND(task_end&gt;=I$5,task_start&lt;J$5)</formula>
    </cfRule>
  </conditionalFormatting>
  <conditionalFormatting sqref="I50:BL50">
    <cfRule type="expression" dxfId="29" priority="111">
      <formula>AND(TODAY()&gt;=I$5,TODAY()&lt;J$5)</formula>
    </cfRule>
  </conditionalFormatting>
  <conditionalFormatting sqref="I50:BL50">
    <cfRule type="expression" dxfId="28" priority="109">
      <formula>AND(task_start&lt;=I$5,ROUNDDOWN((task_end-task_start+1)*task_progress,0)+task_start-1&gt;=I$5)</formula>
    </cfRule>
    <cfRule type="expression" dxfId="27" priority="110" stopIfTrue="1">
      <formula>AND(task_end&gt;=I$5,task_start&lt;J$5)</formula>
    </cfRule>
  </conditionalFormatting>
  <conditionalFormatting sqref="I52:BL52">
    <cfRule type="expression" dxfId="26" priority="108">
      <formula>AND(TODAY()&gt;=I$5,TODAY()&lt;J$5)</formula>
    </cfRule>
  </conditionalFormatting>
  <conditionalFormatting sqref="I52:BL52">
    <cfRule type="expression" dxfId="25" priority="106">
      <formula>AND(task_start&lt;=I$5,ROUNDDOWN((task_end-task_start+1)*task_progress,0)+task_start-1&gt;=I$5)</formula>
    </cfRule>
    <cfRule type="expression" dxfId="24" priority="107" stopIfTrue="1">
      <formula>AND(task_end&gt;=I$5,task_start&lt;J$5)</formula>
    </cfRule>
  </conditionalFormatting>
  <conditionalFormatting sqref="I51:BL51">
    <cfRule type="expression" dxfId="23" priority="105">
      <formula>AND(TODAY()&gt;=I$5,TODAY()&lt;J$5)</formula>
    </cfRule>
  </conditionalFormatting>
  <conditionalFormatting sqref="I51:BL51">
    <cfRule type="expression" dxfId="22" priority="103">
      <formula>AND(task_start&lt;=I$5,ROUNDDOWN((task_end-task_start+1)*task_progress,0)+task_start-1&gt;=I$5)</formula>
    </cfRule>
    <cfRule type="expression" dxfId="21" priority="104" stopIfTrue="1">
      <formula>AND(task_end&gt;=I$5,task_start&lt;J$5)</formula>
    </cfRule>
  </conditionalFormatting>
  <conditionalFormatting sqref="I54:BL54">
    <cfRule type="expression" dxfId="20" priority="102">
      <formula>AND(TODAY()&gt;=I$5,TODAY()&lt;J$5)</formula>
    </cfRule>
  </conditionalFormatting>
  <conditionalFormatting sqref="I54:BL54">
    <cfRule type="expression" dxfId="19" priority="100">
      <formula>AND(task_start&lt;=I$5,ROUNDDOWN((task_end-task_start+1)*task_progress,0)+task_start-1&gt;=I$5)</formula>
    </cfRule>
    <cfRule type="expression" dxfId="18" priority="101" stopIfTrue="1">
      <formula>AND(task_end&gt;=I$5,task_start&lt;J$5)</formula>
    </cfRule>
  </conditionalFormatting>
  <conditionalFormatting sqref="I53:BL53">
    <cfRule type="expression" dxfId="17" priority="99">
      <formula>AND(TODAY()&gt;=I$5,TODAY()&lt;J$5)</formula>
    </cfRule>
  </conditionalFormatting>
  <conditionalFormatting sqref="I53:BL53">
    <cfRule type="expression" dxfId="16" priority="97">
      <formula>AND(task_start&lt;=I$5,ROUNDDOWN((task_end-task_start+1)*task_progress,0)+task_start-1&gt;=I$5)</formula>
    </cfRule>
    <cfRule type="expression" dxfId="15" priority="98" stopIfTrue="1">
      <formula>AND(task_end&gt;=I$5,task_start&lt;J$5)</formula>
    </cfRule>
  </conditionalFormatting>
  <conditionalFormatting sqref="I57:BL57">
    <cfRule type="expression" dxfId="14" priority="93">
      <formula>AND(TODAY()&gt;=I$5,TODAY()&lt;J$5)</formula>
    </cfRule>
  </conditionalFormatting>
  <conditionalFormatting sqref="I57:BL57">
    <cfRule type="expression" dxfId="13" priority="91">
      <formula>AND(task_start&lt;=I$5,ROUNDDOWN((task_end-task_start+1)*task_progress,0)+task_start-1&gt;=I$5)</formula>
    </cfRule>
    <cfRule type="expression" dxfId="12" priority="92" stopIfTrue="1">
      <formula>AND(task_end&gt;=I$5,task_start&lt;J$5)</formula>
    </cfRule>
  </conditionalFormatting>
  <conditionalFormatting sqref="I58:BL58">
    <cfRule type="expression" dxfId="11" priority="90">
      <formula>AND(TODAY()&gt;=I$5,TODAY()&lt;J$5)</formula>
    </cfRule>
  </conditionalFormatting>
  <conditionalFormatting sqref="I58:BL58">
    <cfRule type="expression" dxfId="10" priority="88">
      <formula>AND(task_start&lt;=I$5,ROUNDDOWN((task_end-task_start+1)*task_progress,0)+task_start-1&gt;=I$5)</formula>
    </cfRule>
    <cfRule type="expression" dxfId="9" priority="89" stopIfTrue="1">
      <formula>AND(task_end&gt;=I$5,task_start&lt;J$5)</formula>
    </cfRule>
  </conditionalFormatting>
  <conditionalFormatting sqref="I59:BL59">
    <cfRule type="expression" dxfId="8" priority="87">
      <formula>AND(TODAY()&gt;=I$5,TODAY()&lt;J$5)</formula>
    </cfRule>
  </conditionalFormatting>
  <conditionalFormatting sqref="I59:BL59">
    <cfRule type="expression" dxfId="7" priority="85">
      <formula>AND(task_start&lt;=I$5,ROUNDDOWN((task_end-task_start+1)*task_progress,0)+task_start-1&gt;=I$5)</formula>
    </cfRule>
    <cfRule type="expression" dxfId="6" priority="86" stopIfTrue="1">
      <formula>AND(task_end&gt;=I$5,task_start&lt;J$5)</formula>
    </cfRule>
  </conditionalFormatting>
  <conditionalFormatting sqref="I39:BL39">
    <cfRule type="expression" dxfId="5" priority="5">
      <formula>AND(TODAY()&gt;=I$5,TODAY()&lt;J$5)</formula>
    </cfRule>
  </conditionalFormatting>
  <conditionalFormatting sqref="I39:BL39">
    <cfRule type="expression" dxfId="4" priority="3">
      <formula>AND(task_start&lt;=I$5,ROUNDDOWN((task_end-task_start+1)*task_progress,0)+task_start-1&gt;=I$5)</formula>
    </cfRule>
    <cfRule type="expression" dxfId="3" priority="4" stopIfTrue="1">
      <formula>AND(task_end&gt;=I$5,task_start&lt;J$5)</formula>
    </cfRule>
  </conditionalFormatting>
  <conditionalFormatting sqref="U56">
    <cfRule type="expression" dxfId="2" priority="402">
      <formula>AND(TODAY()&gt;=Y$5,TODAY()&lt;Z$5)</formula>
    </cfRule>
  </conditionalFormatting>
  <conditionalFormatting sqref="U56">
    <cfRule type="expression" dxfId="1" priority="405">
      <formula>AND(task_start&lt;=Y$5,ROUNDDOWN((task_end-task_start+1)*task_progress,0)+task_start-1&gt;=Y$5)</formula>
    </cfRule>
    <cfRule type="expression" dxfId="0" priority="406" stopIfTrue="1">
      <formula>AND(task_end&gt;=Y$5,task_start&lt;Z$5)</formula>
    </cfRule>
  </conditionalFormatting>
  <conditionalFormatting sqref="D52">
    <cfRule type="dataBar" priority="1">
      <dataBar>
        <cfvo type="num" val="0"/>
        <cfvo type="num" val="1"/>
        <color theme="0" tint="-0.249977111117893"/>
      </dataBar>
      <extLst>
        <ext xmlns:x14="http://schemas.microsoft.com/office/spreadsheetml/2009/9/main" uri="{B025F937-C7B1-47D3-B67F-A62EFF666E3E}">
          <x14:id>{A21FBAFB-93E0-410D-8D93-8CFCA623F84F}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D7:D10 D12:D16 D18:D22 D24:D28 D36:D39 D41:D44 D46:D47 D49:D51 D30:D34 D56:D59 D53:D54</xm:sqref>
        </x14:conditionalFormatting>
        <x14:conditionalFormatting xmlns:xm="http://schemas.microsoft.com/office/excel/2006/main">
          <x14:cfRule type="dataBar" id="{A21FBAFB-93E0-410D-8D93-8CFCA623F84F}">
            <x14:dataBar minLength="0" maxLength="100" gradient="0">
              <x14:cfvo type="num">
                <xm:f>0</xm:f>
              </x14:cfvo>
              <x14:cfvo type="num">
                <xm:f>1</xm:f>
              </x14:cfvo>
              <x14:negativeFillColor rgb="FFFF0000"/>
              <x14:axisColor rgb="FF000000"/>
            </x14:dataBar>
          </x14:cfRule>
          <xm:sqref>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6" customWidth="1"/>
    <col min="2" max="16384" width="9.140625" style="2"/>
  </cols>
  <sheetData>
    <row r="1" spans="1:2" ht="46.5" customHeight="1" x14ac:dyDescent="0.2"/>
    <row r="2" spans="1:2" s="28" customFormat="1" ht="15.75" x14ac:dyDescent="0.25">
      <c r="A2" s="27" t="s">
        <v>11</v>
      </c>
      <c r="B2" s="27"/>
    </row>
    <row r="3" spans="1:2" s="32" customFormat="1" ht="27" customHeight="1" x14ac:dyDescent="0.25">
      <c r="A3" s="33" t="s">
        <v>16</v>
      </c>
      <c r="B3" s="33"/>
    </row>
    <row r="4" spans="1:2" s="29" customFormat="1" ht="26.25" x14ac:dyDescent="0.4">
      <c r="A4" s="30" t="s">
        <v>10</v>
      </c>
    </row>
    <row r="5" spans="1:2" ht="74.099999999999994" customHeight="1" x14ac:dyDescent="0.2">
      <c r="A5" s="31" t="s">
        <v>19</v>
      </c>
    </row>
    <row r="6" spans="1:2" ht="26.25" customHeight="1" x14ac:dyDescent="0.2">
      <c r="A6" s="30" t="s">
        <v>22</v>
      </c>
    </row>
    <row r="7" spans="1:2" s="26" customFormat="1" ht="204.95" customHeight="1" x14ac:dyDescent="0.25">
      <c r="A7" s="35" t="s">
        <v>21</v>
      </c>
    </row>
    <row r="8" spans="1:2" s="29" customFormat="1" ht="26.25" x14ac:dyDescent="0.4">
      <c r="A8" s="30" t="s">
        <v>12</v>
      </c>
    </row>
    <row r="9" spans="1:2" ht="60" x14ac:dyDescent="0.2">
      <c r="A9" s="31" t="s">
        <v>20</v>
      </c>
    </row>
    <row r="10" spans="1:2" s="26" customFormat="1" ht="27.95" customHeight="1" x14ac:dyDescent="0.25">
      <c r="A10" s="34" t="s">
        <v>18</v>
      </c>
    </row>
    <row r="11" spans="1:2" s="29" customFormat="1" ht="26.25" x14ac:dyDescent="0.4">
      <c r="A11" s="30" t="s">
        <v>9</v>
      </c>
    </row>
    <row r="12" spans="1:2" ht="30" x14ac:dyDescent="0.2">
      <c r="A12" s="31" t="s">
        <v>17</v>
      </c>
    </row>
    <row r="13" spans="1:2" s="26" customFormat="1" ht="27.95" customHeight="1" x14ac:dyDescent="0.25">
      <c r="A13" s="34" t="s">
        <v>3</v>
      </c>
    </row>
    <row r="14" spans="1:2" s="29" customFormat="1" ht="26.25" x14ac:dyDescent="0.4">
      <c r="A14" s="30" t="s">
        <v>13</v>
      </c>
    </row>
    <row r="15" spans="1:2" ht="75" customHeight="1" x14ac:dyDescent="0.2">
      <c r="A15" s="31" t="s">
        <v>14</v>
      </c>
    </row>
    <row r="16" spans="1:2" ht="75" x14ac:dyDescent="0.2">
      <c r="A16" s="3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2021-03-30T03:51:54Z</dcterms:modified>
</cp:coreProperties>
</file>