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idr9910\Desktop\ValveDriver\Git\ValveDriver_Personal\Doc\"/>
    </mc:Choice>
  </mc:AlternateContent>
  <xr:revisionPtr revIDLastSave="0" documentId="13_ncr:1_{E04F7AA2-C6F0-4FB3-B442-9AEF013AB365}" xr6:coauthVersionLast="45" xr6:coauthVersionMax="45" xr10:uidLastSave="{00000000-0000-0000-0000-000000000000}"/>
  <bookViews>
    <workbookView xWindow="9525" yWindow="1260" windowWidth="17655" windowHeight="11385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8" i="1"/>
  <c r="B27" i="1"/>
  <c r="B26" i="1"/>
  <c r="G26" i="1" s="1"/>
  <c r="B25" i="1"/>
  <c r="B21" i="1"/>
  <c r="B20" i="1"/>
  <c r="G20" i="1" s="1"/>
  <c r="B19" i="1"/>
  <c r="B18" i="1"/>
  <c r="B17" i="1"/>
  <c r="B16" i="1"/>
  <c r="B12" i="1"/>
  <c r="B13" i="1"/>
  <c r="G13" i="1" s="1"/>
  <c r="B15" i="1"/>
  <c r="B14" i="1"/>
  <c r="B29" i="1"/>
  <c r="B22" i="1"/>
  <c r="B23" i="1"/>
  <c r="B24" i="1"/>
  <c r="B37" i="1"/>
  <c r="B38" i="1"/>
  <c r="G39" i="1"/>
  <c r="G40" i="1"/>
  <c r="G22" i="1"/>
  <c r="G15" i="1"/>
  <c r="G16" i="1"/>
  <c r="G17" i="1"/>
  <c r="G18" i="1"/>
  <c r="G19" i="1"/>
  <c r="G21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12" i="1"/>
  <c r="D9" i="1" l="1"/>
  <c r="G14" i="1"/>
  <c r="K11" i="1" s="1"/>
</calcChain>
</file>

<file path=xl/sharedStrings.xml><?xml version="1.0" encoding="utf-8"?>
<sst xmlns="http://schemas.openxmlformats.org/spreadsheetml/2006/main" count="167" uniqueCount="113">
  <si>
    <t>Bill Of Materials for PCB1_ValveDriver_v0.2</t>
  </si>
  <si>
    <t>Design Title</t>
  </si>
  <si>
    <t>PCB1_ValveDriver_v0.2</t>
  </si>
  <si>
    <t>Author</t>
  </si>
  <si>
    <t>Document Number</t>
  </si>
  <si>
    <t>Revision</t>
  </si>
  <si>
    <t>Design Created</t>
  </si>
  <si>
    <t>Wednesday, April 14, 2021</t>
  </si>
  <si>
    <t>Design Last Modified</t>
  </si>
  <si>
    <t>Total Parts In Design</t>
  </si>
  <si>
    <t>Category</t>
  </si>
  <si>
    <t>Quantity</t>
  </si>
  <si>
    <t>References</t>
  </si>
  <si>
    <t>Value</t>
  </si>
  <si>
    <t>PCB Package</t>
  </si>
  <si>
    <t>100n</t>
  </si>
  <si>
    <t/>
  </si>
  <si>
    <t>22u</t>
  </si>
  <si>
    <t>CV2,CV22,CV33,CV44,CV55,CV66,CV77,CV88,CV99,CV110,CV121</t>
  </si>
  <si>
    <t>10u</t>
  </si>
  <si>
    <t>CV5-CV6,CV8,CV14-CV15,CV20,CV25-CV26,CV31,CV36-CV37,CV42,CV47-CV48,CV53,CV58-CV59,CV64,CV69-CV70,CV75,CV80-CV81,CV86,CV91-CV92,CV97,CV102-CV103,CV108,CV113-CV114,CV119</t>
  </si>
  <si>
    <t>100p</t>
  </si>
  <si>
    <t>CV9,CV12,CV23,CV34,CV45,CV56,CV67,CV78,CV89,CV100,CV111</t>
  </si>
  <si>
    <t>10n</t>
  </si>
  <si>
    <t>CV10-CV11,CV16,CV27,CV38,CV49,CV60,CV71,CV82,CV93,CV104,CV115</t>
  </si>
  <si>
    <t>DV1,DV4,DV6,DV8,DV10,DV12,DV14,DV16,DV18,DV20,DV22</t>
  </si>
  <si>
    <t>DV2-DV3,DV5,DV7,DV9,DV11,DV13,DV15,DV17,DV19,DV21</t>
  </si>
  <si>
    <t>PIN</t>
  </si>
  <si>
    <t>LV1-LV11</t>
  </si>
  <si>
    <t>QV1,QV4,QV6,QV8,QV10,QV12,QV14,QV16,QV18,QV20,QV22</t>
  </si>
  <si>
    <t>DPAK</t>
  </si>
  <si>
    <t>QV2-QV3,QV5,QV7,QV9,QV11,QV13,QV15,QV17,QV19,QV21</t>
  </si>
  <si>
    <t>BCR133</t>
  </si>
  <si>
    <t>SOT23</t>
  </si>
  <si>
    <t>RV1-RV2,RV21,RV23,RV33,RV35,RV45,RV47,RV57,RV59,RV69,RV71,RV81,RV83,RV93,RV95,RV105,RV107,RV117,RV119,RV129,RV131</t>
  </si>
  <si>
    <t>RV3,RV22,RV34,RV46,RV58,RV70,RV82,RV94,RV106,RV118,RV130</t>
  </si>
  <si>
    <t>47k</t>
  </si>
  <si>
    <t>RV4,RV20,RV32,RV44,RV56,RV68,RV80,RV92,RV104,RV116,RV128</t>
  </si>
  <si>
    <t>4.7k</t>
  </si>
  <si>
    <t>RV5,RV24,RV36,RV48,RV60,RV72,RV84,RV96,RV108,RV120,RV132</t>
  </si>
  <si>
    <t>RV6-RV7,RV15-RV16,RV27-RV28,RV39-RV40,RV51-RV52,RV63-RV64,RV75-RV76,RV87-RV88,RV99-RV100,RV111-RV112,RV123-RV124</t>
  </si>
  <si>
    <t>1k</t>
  </si>
  <si>
    <t>RV8,RV11,RV13,RV25,RV37,RV49,RV61,RV73,RV85,RV97,RV109,RV121</t>
  </si>
  <si>
    <t>10k</t>
  </si>
  <si>
    <t>RV9-RV10,RV14,RV26,RV38,RV50,RV62,RV74,RV86,RV98,RV110,RV122</t>
  </si>
  <si>
    <t>33k</t>
  </si>
  <si>
    <t>RV12,RV17,RV29,RV41,RV53,RV65,RV77,RV89,RV101,RV113,RV125</t>
  </si>
  <si>
    <t>12k</t>
  </si>
  <si>
    <t>UV1,UV4,UV6,UV8,UV10,UV12,UV14,UV16,UV18,UV20,UV22</t>
  </si>
  <si>
    <t>IR2101</t>
  </si>
  <si>
    <t>SO8</t>
  </si>
  <si>
    <t>UV2-UV3,UV5,UV7,UV9,UV11,UV13,UV15,UV17,UV19,UV21</t>
  </si>
  <si>
    <t>SOP8</t>
  </si>
  <si>
    <t>Totals</t>
  </si>
  <si>
    <t>Total</t>
  </si>
  <si>
    <t>Link</t>
  </si>
  <si>
    <t>Price per unit</t>
  </si>
  <si>
    <t>2.79</t>
  </si>
  <si>
    <t>16.47</t>
  </si>
  <si>
    <t>4.9</t>
  </si>
  <si>
    <t>1.9</t>
  </si>
  <si>
    <t>1206</t>
  </si>
  <si>
    <t>link</t>
  </si>
  <si>
    <t>Mosfet driver</t>
  </si>
  <si>
    <t>Amplifier</t>
  </si>
  <si>
    <t>Regulator 3V3</t>
  </si>
  <si>
    <t>Regulator 5V</t>
  </si>
  <si>
    <t>Regulator 15V</t>
  </si>
  <si>
    <t>Resistor</t>
  </si>
  <si>
    <t>Transistor bipolar</t>
  </si>
  <si>
    <t>Transistor mosfet</t>
  </si>
  <si>
    <t>Inductor</t>
  </si>
  <si>
    <t>Pins</t>
  </si>
  <si>
    <t>Diode schotcky</t>
  </si>
  <si>
    <t>U1</t>
  </si>
  <si>
    <t>U2</t>
  </si>
  <si>
    <t>U3</t>
  </si>
  <si>
    <t>DPACK</t>
  </si>
  <si>
    <t>Shunt</t>
  </si>
  <si>
    <t>3V3+,IFB1-IFB11,INH1-INH11,PWM1-PWM11,V10HS,V11HS,V1HS,V1LS,V2HS,V3HS,V4HS,V5+,V5-,V5HS,V6HS,V7HS,V8HS,V9HS,VFB_SUPPLY,VIN_24V,VIN_GND</t>
  </si>
  <si>
    <t>CA1-CA2,CA4-CA5,CA7,CV1,CV3,CV7,CV13,CV18-CV19,CV24,CV29-CV30,CV35,CV40-CV41,CV46,CV51-CV52,CV57,CV62-CV63,CV68,CV73-CV74,CV79,CV84-CV85,CV90,CV95-CV96,CV101,CV106-CV107,CV112,CV117-CV118</t>
  </si>
  <si>
    <t>CV4,CV21,CV32,CV43,CV54,CV65,CV76,CV87,CV98,CV109,CV120</t>
  </si>
  <si>
    <t>RV18-RV19,RV30-RV31,RV42-RV43,RV54-RV55,RV66-RV67,RV78</t>
  </si>
  <si>
    <t>Subtotal</t>
  </si>
  <si>
    <t xml:space="preserve">Diode HSS </t>
  </si>
  <si>
    <t>SOD323</t>
  </si>
  <si>
    <t>SOD128</t>
  </si>
  <si>
    <t>PMEG4030EP.115</t>
  </si>
  <si>
    <t>1N4148WX-TP </t>
  </si>
  <si>
    <t>AD8417BRMZ</t>
  </si>
  <si>
    <t xml:space="preserve">IPD90N04S405ATMA1 </t>
  </si>
  <si>
    <t>20m
WW25NR020FTL</t>
  </si>
  <si>
    <t>2512</t>
  </si>
  <si>
    <t>22uH
MPX1D0530L220</t>
  </si>
  <si>
    <t>5.5x5.2x3mm</t>
  </si>
  <si>
    <t>L7805CDT-TR</t>
  </si>
  <si>
    <t>MC7815BDTG</t>
  </si>
  <si>
    <t>LD1086</t>
  </si>
  <si>
    <t>Ø5x5.4mm</t>
  </si>
  <si>
    <t>Ø4x5.4mm</t>
  </si>
  <si>
    <t>Ø10x10.2mm</t>
  </si>
  <si>
    <t>330u</t>
  </si>
  <si>
    <t>Capacitor electrolitic</t>
  </si>
  <si>
    <t>Capacitor ceramic</t>
  </si>
  <si>
    <t>2.2n</t>
  </si>
  <si>
    <t>51</t>
  </si>
  <si>
    <t>43k</t>
  </si>
  <si>
    <t>D2PACK</t>
  </si>
  <si>
    <t>IRF4905STRLPBF</t>
  </si>
  <si>
    <t>Mosfet Pch</t>
  </si>
  <si>
    <t xml:space="preserve">Diode Zenner </t>
  </si>
  <si>
    <t>BZX384-C15.115</t>
  </si>
  <si>
    <t>Sunday, May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</si>
</sst>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0" borderId="8" xfId="1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3" fillId="0" borderId="10" xfId="1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0" fontId="0" fillId="0" borderId="4" xfId="0" applyBorder="1"/>
    <xf numFmtId="2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0" borderId="13" xfId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details/mc7815bdtg/regulatoare-de-tensiune-neregulata/on-semiconductor/" TargetMode="External"/><Relationship Id="rId13" Type="http://schemas.openxmlformats.org/officeDocument/2006/relationships/hyperlink" Target="https://www.tme.eu/ro/details/eee1ea100wr/condensatoare-electrolitice-smd-85degc/panasonic/" TargetMode="External"/><Relationship Id="rId18" Type="http://schemas.openxmlformats.org/officeDocument/2006/relationships/hyperlink" Target="https://www.tme.eu/ro/details/12061a101jat2a/condensatoare-mlcc-smd-1206/avx/" TargetMode="External"/><Relationship Id="rId26" Type="http://schemas.openxmlformats.org/officeDocument/2006/relationships/hyperlink" Target="https://www.tme.eu/ro/details/crcw120610k0fktabc/rezistente-smd-1206/vishay/" TargetMode="External"/><Relationship Id="rId3" Type="http://schemas.openxmlformats.org/officeDocument/2006/relationships/hyperlink" Target="https://www.tme.eu/ro/details/1n4148wx-tp/diode-universale-smd/micro-commercial-components/" TargetMode="External"/><Relationship Id="rId21" Type="http://schemas.openxmlformats.org/officeDocument/2006/relationships/hyperlink" Target="https://www.tme.eu/ro/details/crcw12064k70fkea/rezistente-smd-1206/vishay/" TargetMode="External"/><Relationship Id="rId7" Type="http://schemas.openxmlformats.org/officeDocument/2006/relationships/hyperlink" Target="https://www.tme.eu/ro/details/ww25nr020ftl/rezistente-smd-2512/walsin/" TargetMode="External"/><Relationship Id="rId12" Type="http://schemas.openxmlformats.org/officeDocument/2006/relationships/hyperlink" Target="https://www.tme.eu/ro/details/eeeha1v220wr/condensatoare-electrolitice-smd-105degc/panasonic/" TargetMode="External"/><Relationship Id="rId17" Type="http://schemas.openxmlformats.org/officeDocument/2006/relationships/hyperlink" Target="https://www.tme.eu/ro/details/cl31b222kccnnnc/condensatoare-mlcc-smd-1206/samsung/" TargetMode="External"/><Relationship Id="rId25" Type="http://schemas.openxmlformats.org/officeDocument/2006/relationships/hyperlink" Target="https://www.tme.eu/ro/details/crcw12061k00fktabc/rezistente-smd-1206/vishay/" TargetMode="External"/><Relationship Id="rId2" Type="http://schemas.openxmlformats.org/officeDocument/2006/relationships/hyperlink" Target="https://www.tme.eu/ro/details/ir2101spbf/drivere-mosfet-igbt/infineon-technologies/" TargetMode="External"/><Relationship Id="rId16" Type="http://schemas.openxmlformats.org/officeDocument/2006/relationships/hyperlink" Target="https://www.tme.eu/ro/details/12061c104jat2a/condensatoare-mlcc-smd-1206/avx/" TargetMode="External"/><Relationship Id="rId20" Type="http://schemas.openxmlformats.org/officeDocument/2006/relationships/hyperlink" Target="https://www.tme.eu/ro/details/cq1206-33k-1%25/rezistente-smd-1206/royal-ohm/cq06s4f3302t5e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tme.eu/ro/details/ad8417brmz/amplificatori-operationali-smd/analog-devices/" TargetMode="External"/><Relationship Id="rId6" Type="http://schemas.openxmlformats.org/officeDocument/2006/relationships/hyperlink" Target="https://www.tme.eu/ro/details/ipd90n04s405atma1/tranzistori-canal-n-smd/infineon-technologies/" TargetMode="External"/><Relationship Id="rId11" Type="http://schemas.openxmlformats.org/officeDocument/2006/relationships/hyperlink" Target="https://www.tme.eu/ro/details/l7805cdt-tr/regulatoare-de-tensiune-neregulata/stmicroelectronics/" TargetMode="External"/><Relationship Id="rId24" Type="http://schemas.openxmlformats.org/officeDocument/2006/relationships/hyperlink" Target="https://www.tme.eu/ro/details/rc1206jr-0743k/rezistente-smd-1206/yageo/rc1206jr-0743kl/" TargetMode="External"/><Relationship Id="rId5" Type="http://schemas.openxmlformats.org/officeDocument/2006/relationships/hyperlink" Target="https://www.tme.eu/ro/details/mpx1d0530l220/inductoare-de-putere-smd/kemet/" TargetMode="External"/><Relationship Id="rId15" Type="http://schemas.openxmlformats.org/officeDocument/2006/relationships/hyperlink" Target="https://www.tme.eu/ro/details/12061c103jaz2a/condensatoare-mlcc-smd-1206/avx/" TargetMode="External"/><Relationship Id="rId23" Type="http://schemas.openxmlformats.org/officeDocument/2006/relationships/hyperlink" Target="https://www.tme.eu/ro/details/hp06-47k1%25/rezistente-smd-1206/royal-ohm/hp06w2f4702t5e/" TargetMode="External"/><Relationship Id="rId28" Type="http://schemas.openxmlformats.org/officeDocument/2006/relationships/hyperlink" Target="https://www.tme.eu/ro/details/bzx384-c15.115/diode-zener-smd/nexperia/" TargetMode="External"/><Relationship Id="rId10" Type="http://schemas.openxmlformats.org/officeDocument/2006/relationships/hyperlink" Target="https://www.tme.eu/ro/details/ld1086dt33tr/regulatoare-de-tensiune-neregulata-ldo/stmicroelectronics/" TargetMode="External"/><Relationship Id="rId19" Type="http://schemas.openxmlformats.org/officeDocument/2006/relationships/hyperlink" Target="https://www.tme.eu/ro/details/cq1206-12k-1%25/rezistente-smd-1206/royal-ohm/cq06s4f1202t5e/" TargetMode="External"/><Relationship Id="rId4" Type="http://schemas.openxmlformats.org/officeDocument/2006/relationships/hyperlink" Target="https://www.tme.eu/ro/details/pmeg4030ep.115/diode-schottky-smd/nexperia/" TargetMode="External"/><Relationship Id="rId9" Type="http://schemas.openxmlformats.org/officeDocument/2006/relationships/hyperlink" Target="https://www.tme.eu/ro/details/bcr133e6327/tranzistori-smd-npn/infineon-technologies/" TargetMode="External"/><Relationship Id="rId14" Type="http://schemas.openxmlformats.org/officeDocument/2006/relationships/hyperlink" Target="https://www.tme.eu/ro/details/eehzk1v331p/condensatoare-hibride-smd/panasonic/" TargetMode="External"/><Relationship Id="rId22" Type="http://schemas.openxmlformats.org/officeDocument/2006/relationships/hyperlink" Target="https://www.tme.eu/ro/details/smd1206-51r-1%25/rezistente-smd-1206/royal-ohm/1206s4f510jt5e/" TargetMode="External"/><Relationship Id="rId27" Type="http://schemas.openxmlformats.org/officeDocument/2006/relationships/hyperlink" Target="https://www.tme.eu/ro/details/irf4905strlpbf/tranzistori-canal-p-smd/infineon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24" zoomScaleNormal="100" workbookViewId="0">
      <selection activeCell="B38" sqref="B38"/>
    </sheetView>
  </sheetViews>
  <sheetFormatPr defaultRowHeight="15" x14ac:dyDescent="0.25"/>
  <cols>
    <col min="1" max="1" width="22.42578125" style="3" customWidth="1"/>
    <col min="2" max="2" width="8.7109375" style="19" customWidth="1"/>
    <col min="3" max="3" width="40.42578125" style="5" customWidth="1"/>
    <col min="4" max="4" width="19.5703125" style="3" customWidth="1"/>
    <col min="5" max="5" width="15.7109375" style="3" bestFit="1" customWidth="1"/>
    <col min="6" max="6" width="12.85546875" style="19" bestFit="1" customWidth="1"/>
    <col min="7" max="7" width="8.42578125" style="19" bestFit="1" customWidth="1"/>
    <col min="8" max="8" width="8.28515625" style="5" customWidth="1"/>
    <col min="9" max="9" width="9.140625" style="2"/>
    <col min="10" max="10" width="17.5703125" style="2" bestFit="1" customWidth="1"/>
    <col min="11" max="11" width="8.7109375" style="2" customWidth="1"/>
    <col min="12" max="12" width="6.28515625" style="2" customWidth="1"/>
    <col min="13" max="15" width="9.140625" style="2"/>
  </cols>
  <sheetData>
    <row r="1" spans="1:12" ht="15.75" x14ac:dyDescent="0.25">
      <c r="A1" s="4" t="s">
        <v>0</v>
      </c>
    </row>
    <row r="3" spans="1:12" x14ac:dyDescent="0.25">
      <c r="A3" s="6" t="s">
        <v>1</v>
      </c>
      <c r="B3" s="7"/>
      <c r="C3" s="7"/>
      <c r="D3" s="7" t="s">
        <v>2</v>
      </c>
      <c r="E3" s="7"/>
    </row>
    <row r="4" spans="1:12" x14ac:dyDescent="0.25">
      <c r="A4" s="6" t="s">
        <v>3</v>
      </c>
      <c r="B4" s="7"/>
      <c r="C4" s="7"/>
      <c r="D4" s="7"/>
      <c r="E4" s="7"/>
    </row>
    <row r="5" spans="1:12" x14ac:dyDescent="0.25">
      <c r="A5" s="6" t="s">
        <v>4</v>
      </c>
      <c r="B5" s="7"/>
      <c r="C5" s="7"/>
      <c r="D5" s="7"/>
      <c r="E5" s="7"/>
    </row>
    <row r="6" spans="1:12" x14ac:dyDescent="0.25">
      <c r="A6" s="6" t="s">
        <v>5</v>
      </c>
      <c r="B6" s="7"/>
      <c r="C6" s="7"/>
      <c r="D6" s="7"/>
      <c r="E6" s="7"/>
    </row>
    <row r="7" spans="1:12" x14ac:dyDescent="0.25">
      <c r="A7" s="6" t="s">
        <v>6</v>
      </c>
      <c r="B7" s="7"/>
      <c r="C7" s="7"/>
      <c r="D7" s="7" t="s">
        <v>7</v>
      </c>
      <c r="E7" s="7"/>
    </row>
    <row r="8" spans="1:12" x14ac:dyDescent="0.25">
      <c r="A8" s="6" t="s">
        <v>8</v>
      </c>
      <c r="B8" s="7"/>
      <c r="C8" s="7"/>
      <c r="D8" s="7" t="s">
        <v>112</v>
      </c>
      <c r="E8" s="7"/>
    </row>
    <row r="9" spans="1:12" x14ac:dyDescent="0.25">
      <c r="A9" s="6" t="s">
        <v>9</v>
      </c>
      <c r="B9" s="7"/>
      <c r="C9" s="7"/>
      <c r="D9" s="34">
        <f>SUM(B12:B40)</f>
        <v>647</v>
      </c>
      <c r="E9" s="7"/>
    </row>
    <row r="10" spans="1:12" ht="15.75" thickBot="1" x14ac:dyDescent="0.3">
      <c r="J10" s="2" t="s">
        <v>53</v>
      </c>
    </row>
    <row r="11" spans="1:12" ht="15.75" thickBot="1" x14ac:dyDescent="0.3">
      <c r="A11" s="9" t="s">
        <v>10</v>
      </c>
      <c r="B11" s="22" t="s">
        <v>11</v>
      </c>
      <c r="C11" s="10" t="s">
        <v>12</v>
      </c>
      <c r="D11" s="9" t="s">
        <v>13</v>
      </c>
      <c r="E11" s="9" t="s">
        <v>14</v>
      </c>
      <c r="F11" s="22" t="s">
        <v>56</v>
      </c>
      <c r="G11" s="22" t="s">
        <v>83</v>
      </c>
      <c r="H11" s="10" t="s">
        <v>55</v>
      </c>
      <c r="J11" s="1" t="s">
        <v>54</v>
      </c>
      <c r="K11" s="20">
        <f>SUM(G12:G60)</f>
        <v>900.82460000000003</v>
      </c>
      <c r="L11" s="21"/>
    </row>
    <row r="12" spans="1:12" ht="105" x14ac:dyDescent="0.25">
      <c r="A12" s="13" t="s">
        <v>103</v>
      </c>
      <c r="B12" s="27">
        <f>22+37</f>
        <v>59</v>
      </c>
      <c r="C12" s="28" t="s">
        <v>80</v>
      </c>
      <c r="D12" s="14" t="s">
        <v>15</v>
      </c>
      <c r="E12" s="14" t="s">
        <v>61</v>
      </c>
      <c r="F12" s="27">
        <v>1.1599999999999999</v>
      </c>
      <c r="G12" s="27">
        <f>F12*B12</f>
        <v>68.44</v>
      </c>
      <c r="H12" s="15" t="s">
        <v>62</v>
      </c>
    </row>
    <row r="13" spans="1:12" x14ac:dyDescent="0.25">
      <c r="A13" s="16" t="s">
        <v>102</v>
      </c>
      <c r="B13" s="23">
        <f>3+3</f>
        <v>6</v>
      </c>
      <c r="C13" s="24"/>
      <c r="D13" s="11" t="s">
        <v>101</v>
      </c>
      <c r="E13" s="11" t="s">
        <v>100</v>
      </c>
      <c r="F13" s="23">
        <v>12.66</v>
      </c>
      <c r="G13" s="23">
        <f>F13*B13</f>
        <v>75.960000000000008</v>
      </c>
      <c r="H13" s="18" t="s">
        <v>62</v>
      </c>
    </row>
    <row r="14" spans="1:12" ht="30" x14ac:dyDescent="0.25">
      <c r="A14" s="16" t="s">
        <v>102</v>
      </c>
      <c r="B14" s="23">
        <f>12+17</f>
        <v>29</v>
      </c>
      <c r="C14" s="24" t="s">
        <v>81</v>
      </c>
      <c r="D14" s="11" t="s">
        <v>17</v>
      </c>
      <c r="E14" s="11" t="s">
        <v>98</v>
      </c>
      <c r="F14" s="23">
        <v>0.93</v>
      </c>
      <c r="G14" s="23">
        <f>F14*B14</f>
        <v>26.970000000000002</v>
      </c>
      <c r="H14" s="18" t="s">
        <v>62</v>
      </c>
    </row>
    <row r="15" spans="1:12" ht="30" x14ac:dyDescent="0.25">
      <c r="A15" s="16" t="s">
        <v>102</v>
      </c>
      <c r="B15" s="23">
        <f>6+11</f>
        <v>17</v>
      </c>
      <c r="C15" s="24" t="s">
        <v>18</v>
      </c>
      <c r="D15" s="11" t="s">
        <v>19</v>
      </c>
      <c r="E15" s="11" t="s">
        <v>99</v>
      </c>
      <c r="F15" s="23">
        <v>0.62</v>
      </c>
      <c r="G15" s="23">
        <f t="shared" ref="G15:G40" si="0">F15*B15</f>
        <v>10.54</v>
      </c>
      <c r="H15" s="18" t="s">
        <v>62</v>
      </c>
    </row>
    <row r="16" spans="1:12" ht="90" x14ac:dyDescent="0.25">
      <c r="A16" s="16" t="s">
        <v>103</v>
      </c>
      <c r="B16" s="23">
        <f>18+33</f>
        <v>51</v>
      </c>
      <c r="C16" s="24" t="s">
        <v>20</v>
      </c>
      <c r="D16" s="11" t="s">
        <v>21</v>
      </c>
      <c r="E16" s="11" t="s">
        <v>61</v>
      </c>
      <c r="F16" s="23">
        <v>0.94</v>
      </c>
      <c r="G16" s="23">
        <f t="shared" si="0"/>
        <v>47.94</v>
      </c>
      <c r="H16" s="18" t="s">
        <v>62</v>
      </c>
    </row>
    <row r="17" spans="1:13" ht="30" x14ac:dyDescent="0.25">
      <c r="A17" s="16" t="s">
        <v>103</v>
      </c>
      <c r="B17" s="23">
        <f>6+11</f>
        <v>17</v>
      </c>
      <c r="C17" s="12" t="s">
        <v>22</v>
      </c>
      <c r="D17" s="11" t="s">
        <v>23</v>
      </c>
      <c r="E17" s="11" t="s">
        <v>61</v>
      </c>
      <c r="F17" s="23">
        <v>1.25</v>
      </c>
      <c r="G17" s="23">
        <f t="shared" si="0"/>
        <v>21.25</v>
      </c>
      <c r="H17" s="18" t="s">
        <v>62</v>
      </c>
    </row>
    <row r="18" spans="1:13" ht="45" x14ac:dyDescent="0.25">
      <c r="A18" s="16" t="s">
        <v>103</v>
      </c>
      <c r="B18" s="23">
        <f>10+12</f>
        <v>22</v>
      </c>
      <c r="C18" s="12" t="s">
        <v>24</v>
      </c>
      <c r="D18" s="11" t="s">
        <v>104</v>
      </c>
      <c r="E18" s="11" t="s">
        <v>61</v>
      </c>
      <c r="F18" s="23">
        <v>0.21</v>
      </c>
      <c r="G18" s="23">
        <f t="shared" si="0"/>
        <v>4.62</v>
      </c>
      <c r="H18" s="18" t="s">
        <v>62</v>
      </c>
    </row>
    <row r="19" spans="1:13" ht="30" x14ac:dyDescent="0.25">
      <c r="A19" s="16" t="s">
        <v>84</v>
      </c>
      <c r="B19" s="23">
        <f>6+11</f>
        <v>17</v>
      </c>
      <c r="C19" s="12" t="s">
        <v>25</v>
      </c>
      <c r="D19" s="11" t="s">
        <v>88</v>
      </c>
      <c r="E19" s="25" t="s">
        <v>85</v>
      </c>
      <c r="F19" s="23">
        <v>0.19</v>
      </c>
      <c r="G19" s="23">
        <f t="shared" si="0"/>
        <v>3.23</v>
      </c>
      <c r="H19" s="18" t="s">
        <v>62</v>
      </c>
    </row>
    <row r="20" spans="1:13" ht="45" x14ac:dyDescent="0.25">
      <c r="A20" s="16" t="s">
        <v>73</v>
      </c>
      <c r="B20" s="23">
        <f>6+11</f>
        <v>17</v>
      </c>
      <c r="C20" s="12" t="s">
        <v>26</v>
      </c>
      <c r="D20" s="11" t="s">
        <v>87</v>
      </c>
      <c r="E20" s="11" t="s">
        <v>86</v>
      </c>
      <c r="F20" s="23">
        <v>0.97</v>
      </c>
      <c r="G20" s="23">
        <f t="shared" si="0"/>
        <v>16.489999999999998</v>
      </c>
      <c r="H20" s="18" t="s">
        <v>62</v>
      </c>
    </row>
    <row r="21" spans="1:13" ht="75" x14ac:dyDescent="0.25">
      <c r="A21" s="16" t="s">
        <v>72</v>
      </c>
      <c r="B21" s="23">
        <f>46+60</f>
        <v>106</v>
      </c>
      <c r="C21" s="12" t="s">
        <v>79</v>
      </c>
      <c r="D21" s="11" t="s">
        <v>27</v>
      </c>
      <c r="E21" s="11" t="s">
        <v>27</v>
      </c>
      <c r="F21" s="23"/>
      <c r="G21" s="23">
        <f t="shared" si="0"/>
        <v>0</v>
      </c>
      <c r="H21" s="17" t="s">
        <v>16</v>
      </c>
    </row>
    <row r="22" spans="1:13" ht="30" x14ac:dyDescent="0.25">
      <c r="A22" s="16" t="s">
        <v>71</v>
      </c>
      <c r="B22" s="23">
        <f>6+11</f>
        <v>17</v>
      </c>
      <c r="C22" s="12" t="s">
        <v>28</v>
      </c>
      <c r="D22" s="12" t="s">
        <v>93</v>
      </c>
      <c r="E22" s="11" t="s">
        <v>94</v>
      </c>
      <c r="F22" s="23">
        <v>6.5430000000000001</v>
      </c>
      <c r="G22" s="23">
        <f t="shared" si="0"/>
        <v>111.23100000000001</v>
      </c>
      <c r="H22" s="18" t="s">
        <v>62</v>
      </c>
    </row>
    <row r="23" spans="1:13" ht="30" x14ac:dyDescent="0.25">
      <c r="A23" s="16" t="s">
        <v>70</v>
      </c>
      <c r="B23" s="23">
        <f>8+11</f>
        <v>19</v>
      </c>
      <c r="C23" s="12" t="s">
        <v>29</v>
      </c>
      <c r="D23" s="11" t="s">
        <v>90</v>
      </c>
      <c r="E23" s="11" t="s">
        <v>30</v>
      </c>
      <c r="F23" s="23" t="s">
        <v>57</v>
      </c>
      <c r="G23" s="23">
        <f t="shared" si="0"/>
        <v>53.01</v>
      </c>
      <c r="H23" s="18" t="s">
        <v>62</v>
      </c>
    </row>
    <row r="24" spans="1:13" ht="45" x14ac:dyDescent="0.25">
      <c r="A24" s="16" t="s">
        <v>69</v>
      </c>
      <c r="B24" s="23">
        <f>8+11</f>
        <v>19</v>
      </c>
      <c r="C24" s="12" t="s">
        <v>31</v>
      </c>
      <c r="D24" s="11" t="s">
        <v>32</v>
      </c>
      <c r="E24" s="11" t="s">
        <v>33</v>
      </c>
      <c r="F24" s="23">
        <v>0.16439999999999999</v>
      </c>
      <c r="G24" s="23">
        <f t="shared" si="0"/>
        <v>3.1235999999999997</v>
      </c>
      <c r="H24" s="18" t="s">
        <v>62</v>
      </c>
    </row>
    <row r="25" spans="1:13" ht="60" x14ac:dyDescent="0.25">
      <c r="A25" s="16" t="s">
        <v>68</v>
      </c>
      <c r="B25" s="23">
        <f>14+22</f>
        <v>36</v>
      </c>
      <c r="C25" s="12" t="s">
        <v>34</v>
      </c>
      <c r="D25" s="11" t="s">
        <v>105</v>
      </c>
      <c r="E25" s="11" t="s">
        <v>61</v>
      </c>
      <c r="F25" s="23">
        <v>0.1</v>
      </c>
      <c r="G25" s="23">
        <f t="shared" si="0"/>
        <v>3.6</v>
      </c>
      <c r="H25" s="18" t="s">
        <v>62</v>
      </c>
    </row>
    <row r="26" spans="1:13" ht="30" x14ac:dyDescent="0.25">
      <c r="A26" s="16" t="s">
        <v>68</v>
      </c>
      <c r="B26" s="23">
        <f>6+11</f>
        <v>17</v>
      </c>
      <c r="C26" s="12" t="s">
        <v>35</v>
      </c>
      <c r="D26" s="11" t="s">
        <v>36</v>
      </c>
      <c r="E26" s="11" t="s">
        <v>61</v>
      </c>
      <c r="F26" s="23">
        <v>0.24</v>
      </c>
      <c r="G26" s="23">
        <f t="shared" si="0"/>
        <v>4.08</v>
      </c>
      <c r="H26" s="18" t="s">
        <v>62</v>
      </c>
    </row>
    <row r="27" spans="1:13" s="8" customFormat="1" ht="30" x14ac:dyDescent="0.25">
      <c r="A27" s="16" t="s">
        <v>68</v>
      </c>
      <c r="B27" s="23">
        <f>6+11</f>
        <v>17</v>
      </c>
      <c r="C27" s="12" t="s">
        <v>82</v>
      </c>
      <c r="D27" s="11" t="s">
        <v>106</v>
      </c>
      <c r="E27" s="11" t="s">
        <v>61</v>
      </c>
      <c r="F27" s="23">
        <v>0.17</v>
      </c>
      <c r="G27" s="23">
        <f t="shared" si="0"/>
        <v>2.89</v>
      </c>
      <c r="H27" s="18" t="s">
        <v>62</v>
      </c>
      <c r="I27" s="3"/>
      <c r="J27" s="3"/>
      <c r="K27" s="3"/>
      <c r="L27" s="3"/>
      <c r="M27" s="3"/>
    </row>
    <row r="28" spans="1:13" ht="30" x14ac:dyDescent="0.25">
      <c r="A28" s="16" t="s">
        <v>68</v>
      </c>
      <c r="B28" s="23">
        <f>6+11</f>
        <v>17</v>
      </c>
      <c r="C28" s="12" t="s">
        <v>37</v>
      </c>
      <c r="D28" s="11" t="s">
        <v>38</v>
      </c>
      <c r="E28" s="11" t="s">
        <v>61</v>
      </c>
      <c r="F28" s="23">
        <v>0.19</v>
      </c>
      <c r="G28" s="23">
        <f t="shared" si="0"/>
        <v>3.23</v>
      </c>
      <c r="H28" s="18" t="s">
        <v>62</v>
      </c>
    </row>
    <row r="29" spans="1:13" ht="30" x14ac:dyDescent="0.25">
      <c r="A29" s="16" t="s">
        <v>78</v>
      </c>
      <c r="B29" s="23">
        <f>6+11</f>
        <v>17</v>
      </c>
      <c r="C29" s="12" t="s">
        <v>39</v>
      </c>
      <c r="D29" s="12" t="s">
        <v>91</v>
      </c>
      <c r="E29" s="11" t="s">
        <v>92</v>
      </c>
      <c r="F29" s="23" t="s">
        <v>60</v>
      </c>
      <c r="G29" s="23">
        <f t="shared" si="0"/>
        <v>32.299999999999997</v>
      </c>
      <c r="H29" s="18" t="s">
        <v>62</v>
      </c>
    </row>
    <row r="30" spans="1:13" ht="60" x14ac:dyDescent="0.25">
      <c r="A30" s="16" t="s">
        <v>68</v>
      </c>
      <c r="B30" s="23">
        <f>12+22</f>
        <v>34</v>
      </c>
      <c r="C30" s="12" t="s">
        <v>40</v>
      </c>
      <c r="D30" s="11" t="s">
        <v>41</v>
      </c>
      <c r="E30" s="11" t="s">
        <v>61</v>
      </c>
      <c r="F30" s="23">
        <v>0.12</v>
      </c>
      <c r="G30" s="23">
        <f t="shared" si="0"/>
        <v>4.08</v>
      </c>
      <c r="H30" s="18" t="s">
        <v>62</v>
      </c>
    </row>
    <row r="31" spans="1:13" ht="30" x14ac:dyDescent="0.25">
      <c r="A31" s="16" t="s">
        <v>68</v>
      </c>
      <c r="B31" s="23">
        <f>15+12</f>
        <v>27</v>
      </c>
      <c r="C31" s="12" t="s">
        <v>42</v>
      </c>
      <c r="D31" s="11" t="s">
        <v>43</v>
      </c>
      <c r="E31" s="11" t="s">
        <v>61</v>
      </c>
      <c r="F31" s="23">
        <v>0.11</v>
      </c>
      <c r="G31" s="23">
        <f t="shared" si="0"/>
        <v>2.97</v>
      </c>
      <c r="H31" s="18" t="s">
        <v>62</v>
      </c>
    </row>
    <row r="32" spans="1:13" ht="45" x14ac:dyDescent="0.25">
      <c r="A32" s="16" t="s">
        <v>68</v>
      </c>
      <c r="B32" s="23">
        <f>7+12</f>
        <v>19</v>
      </c>
      <c r="C32" s="12" t="s">
        <v>44</v>
      </c>
      <c r="D32" s="11" t="s">
        <v>45</v>
      </c>
      <c r="E32" s="11" t="s">
        <v>61</v>
      </c>
      <c r="F32" s="23">
        <v>0.12</v>
      </c>
      <c r="G32" s="23">
        <f t="shared" si="0"/>
        <v>2.2799999999999998</v>
      </c>
      <c r="H32" s="18" t="s">
        <v>62</v>
      </c>
    </row>
    <row r="33" spans="1:8" ht="30" x14ac:dyDescent="0.25">
      <c r="A33" s="16" t="s">
        <v>68</v>
      </c>
      <c r="B33" s="23">
        <f>12+11</f>
        <v>23</v>
      </c>
      <c r="C33" s="12" t="s">
        <v>46</v>
      </c>
      <c r="D33" s="11" t="s">
        <v>47</v>
      </c>
      <c r="E33" s="11" t="s">
        <v>61</v>
      </c>
      <c r="F33" s="23">
        <v>0.12</v>
      </c>
      <c r="G33" s="23">
        <f t="shared" si="0"/>
        <v>2.76</v>
      </c>
      <c r="H33" s="18" t="s">
        <v>62</v>
      </c>
    </row>
    <row r="34" spans="1:8" x14ac:dyDescent="0.25">
      <c r="A34" s="16" t="s">
        <v>65</v>
      </c>
      <c r="B34" s="23">
        <v>2</v>
      </c>
      <c r="C34" s="12" t="s">
        <v>74</v>
      </c>
      <c r="D34" s="26" t="s">
        <v>97</v>
      </c>
      <c r="E34" s="11" t="s">
        <v>77</v>
      </c>
      <c r="F34" s="23">
        <v>4.1100000000000003</v>
      </c>
      <c r="G34" s="23">
        <f t="shared" si="0"/>
        <v>8.2200000000000006</v>
      </c>
      <c r="H34" s="18" t="s">
        <v>62</v>
      </c>
    </row>
    <row r="35" spans="1:8" x14ac:dyDescent="0.25">
      <c r="A35" s="16" t="s">
        <v>66</v>
      </c>
      <c r="B35" s="23">
        <v>2</v>
      </c>
      <c r="C35" s="12" t="s">
        <v>75</v>
      </c>
      <c r="D35" s="11" t="s">
        <v>95</v>
      </c>
      <c r="E35" s="11" t="s">
        <v>77</v>
      </c>
      <c r="F35" s="23">
        <v>1.84</v>
      </c>
      <c r="G35" s="23">
        <f t="shared" si="0"/>
        <v>3.68</v>
      </c>
      <c r="H35" s="18" t="s">
        <v>62</v>
      </c>
    </row>
    <row r="36" spans="1:8" x14ac:dyDescent="0.25">
      <c r="A36" s="16" t="s">
        <v>67</v>
      </c>
      <c r="B36" s="23">
        <v>2</v>
      </c>
      <c r="C36" s="12" t="s">
        <v>76</v>
      </c>
      <c r="D36" s="11" t="s">
        <v>96</v>
      </c>
      <c r="E36" s="11" t="s">
        <v>77</v>
      </c>
      <c r="F36" s="23">
        <v>4.1100000000000003</v>
      </c>
      <c r="G36" s="23">
        <f t="shared" si="0"/>
        <v>8.2200000000000006</v>
      </c>
      <c r="H36" s="18" t="s">
        <v>62</v>
      </c>
    </row>
    <row r="37" spans="1:8" ht="30" x14ac:dyDescent="0.25">
      <c r="A37" s="16" t="s">
        <v>63</v>
      </c>
      <c r="B37" s="23">
        <f>6+11</f>
        <v>17</v>
      </c>
      <c r="C37" s="12" t="s">
        <v>48</v>
      </c>
      <c r="D37" s="11" t="s">
        <v>49</v>
      </c>
      <c r="E37" s="11" t="s">
        <v>50</v>
      </c>
      <c r="F37" s="23" t="s">
        <v>59</v>
      </c>
      <c r="G37" s="23">
        <f t="shared" si="0"/>
        <v>83.300000000000011</v>
      </c>
      <c r="H37" s="18" t="s">
        <v>62</v>
      </c>
    </row>
    <row r="38" spans="1:8" ht="45" x14ac:dyDescent="0.25">
      <c r="A38" s="16" t="s">
        <v>64</v>
      </c>
      <c r="B38" s="23">
        <f>6+11</f>
        <v>17</v>
      </c>
      <c r="C38" s="12" t="s">
        <v>51</v>
      </c>
      <c r="D38" s="11" t="s">
        <v>89</v>
      </c>
      <c r="E38" s="11" t="s">
        <v>52</v>
      </c>
      <c r="F38" s="23" t="s">
        <v>58</v>
      </c>
      <c r="G38" s="23">
        <f t="shared" si="0"/>
        <v>279.99</v>
      </c>
      <c r="H38" s="18" t="s">
        <v>62</v>
      </c>
    </row>
    <row r="39" spans="1:8" x14ac:dyDescent="0.25">
      <c r="A39" s="16" t="s">
        <v>109</v>
      </c>
      <c r="B39" s="23">
        <v>2</v>
      </c>
      <c r="C39" s="12"/>
      <c r="D39" s="11" t="s">
        <v>108</v>
      </c>
      <c r="E39" s="11" t="s">
        <v>107</v>
      </c>
      <c r="F39" s="23">
        <v>8</v>
      </c>
      <c r="G39" s="23">
        <f t="shared" si="0"/>
        <v>16</v>
      </c>
      <c r="H39" s="18" t="s">
        <v>62</v>
      </c>
    </row>
    <row r="40" spans="1:8" ht="15.75" thickBot="1" x14ac:dyDescent="0.3">
      <c r="A40" s="29" t="s">
        <v>110</v>
      </c>
      <c r="B40" s="30">
        <v>2</v>
      </c>
      <c r="C40" s="31"/>
      <c r="D40" s="32" t="s">
        <v>111</v>
      </c>
      <c r="E40" s="32" t="s">
        <v>85</v>
      </c>
      <c r="F40" s="30">
        <v>0.21</v>
      </c>
      <c r="G40" s="30">
        <f t="shared" si="0"/>
        <v>0.42</v>
      </c>
      <c r="H40" s="33" t="s">
        <v>62</v>
      </c>
    </row>
  </sheetData>
  <mergeCells count="15">
    <mergeCell ref="K11:L11"/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hyperlinks>
    <hyperlink ref="H38" r:id="rId1" xr:uid="{E58EDEC4-F497-4BD1-8BAA-87DE47F085BA}"/>
    <hyperlink ref="H37" r:id="rId2" xr:uid="{190A60D3-7DB2-4F31-9B9C-35860E91CC3E}"/>
    <hyperlink ref="H19" r:id="rId3" xr:uid="{1DD94274-1D6B-49E2-A846-6C308FCF41C7}"/>
    <hyperlink ref="H20" r:id="rId4" xr:uid="{265025DB-2C58-4C6A-8884-B74DB3660A98}"/>
    <hyperlink ref="H22" r:id="rId5" xr:uid="{415C237F-0167-4BF0-84A4-0F2B7CA08202}"/>
    <hyperlink ref="H23" r:id="rId6" xr:uid="{53442442-E9D1-4A03-B9D9-5663A34F4424}"/>
    <hyperlink ref="H29" r:id="rId7" xr:uid="{EB7C2C81-6818-4D35-844E-97C8AAC4888F}"/>
    <hyperlink ref="H36" r:id="rId8" xr:uid="{06C9F9F4-C338-4A33-AD60-1693078118A9}"/>
    <hyperlink ref="H24" r:id="rId9" xr:uid="{A27697DC-3EFB-4C8E-A7FA-CA24DF4DB642}"/>
    <hyperlink ref="H34" r:id="rId10" xr:uid="{7DDAAE50-81CF-4297-B4BF-4C4E9DEBC189}"/>
    <hyperlink ref="H35" r:id="rId11" xr:uid="{A76B494A-766D-402E-922B-234285924376}"/>
    <hyperlink ref="H14" r:id="rId12" xr:uid="{8FC1EDD2-7E61-47EF-9CDF-A8CC58A3053D}"/>
    <hyperlink ref="H15" r:id="rId13" xr:uid="{92C54690-70D1-4DA3-9C68-9D5ED89B03C1}"/>
    <hyperlink ref="H13" r:id="rId14" xr:uid="{9985CF98-D5C1-4753-AE5E-0201461FD7FA}"/>
    <hyperlink ref="H17" r:id="rId15" xr:uid="{B96D14C3-94CB-4FC6-A295-307985CE82FF}"/>
    <hyperlink ref="H12" r:id="rId16" xr:uid="{12237884-0F45-4E50-ACD9-4B01CEA1E220}"/>
    <hyperlink ref="H18" r:id="rId17" xr:uid="{99504B74-DDD9-45C4-BA28-242C3EFA783C}"/>
    <hyperlink ref="H16" r:id="rId18" xr:uid="{11B244B4-932D-42BF-8EE5-51E48BAC9AE5}"/>
    <hyperlink ref="H33" r:id="rId19" xr:uid="{2C10F4FA-1FD0-4441-8827-A855FDF7446C}"/>
    <hyperlink ref="H32" r:id="rId20" xr:uid="{04AD4EA1-1BB6-4EE4-A3E0-E4953F483E59}"/>
    <hyperlink ref="H28" r:id="rId21" xr:uid="{E1682980-BC55-48F7-9BE7-3E1599210AB5}"/>
    <hyperlink ref="H25" r:id="rId22" xr:uid="{86B25F4B-6AF9-4ABB-A2E0-DDC9FF4C4804}"/>
    <hyperlink ref="H26" r:id="rId23" xr:uid="{54296818-E83D-42DA-A8F6-4B229ADC3A03}"/>
    <hyperlink ref="H27" r:id="rId24" xr:uid="{8A0B30BC-9EA9-495A-87ED-1DDBB7C7EF30}"/>
    <hyperlink ref="H30" r:id="rId25" xr:uid="{71D52600-F3E8-4EE0-A5CE-F383A8908D04}"/>
    <hyperlink ref="H31" r:id="rId26" xr:uid="{3E527FB9-2A20-4427-BE75-3CCEA8FCDDFC}"/>
    <hyperlink ref="H39" r:id="rId27" xr:uid="{0E0922BF-B2E2-4F5C-BF94-3EB3B346A571}"/>
    <hyperlink ref="H40" r:id="rId28" xr:uid="{900FB39B-1406-4728-9A45-D043D469629D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Timofte, Alexandru</cp:lastModifiedBy>
  <dcterms:created xsi:type="dcterms:W3CDTF">2021-04-25T06:43:38Z</dcterms:created>
  <dcterms:modified xsi:type="dcterms:W3CDTF">2021-05-21T07:21:30Z</dcterms:modified>
</cp:coreProperties>
</file>