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idr9910\Desktop\ValveDriver\Git\ValveDriver_Personal\Doc\"/>
    </mc:Choice>
  </mc:AlternateContent>
  <xr:revisionPtr revIDLastSave="0" documentId="13_ncr:1_{7A02DD9E-8DCE-4807-8A82-5004415A5D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G21" i="1" s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C14" i="1"/>
  <c r="C15" i="1"/>
  <c r="C16" i="1"/>
  <c r="C17" i="1"/>
  <c r="C22" i="1"/>
  <c r="C23" i="1"/>
  <c r="C24" i="1"/>
  <c r="C25" i="1"/>
  <c r="C29" i="1"/>
  <c r="C34" i="1"/>
  <c r="C35" i="1"/>
  <c r="C36" i="1"/>
  <c r="C37" i="1"/>
  <c r="C38" i="1"/>
  <c r="C39" i="1"/>
  <c r="C42" i="1"/>
  <c r="C43" i="1"/>
  <c r="C44" i="1"/>
  <c r="C45" i="1"/>
  <c r="C13" i="1"/>
  <c r="B28" i="1"/>
  <c r="B27" i="1"/>
  <c r="B25" i="1"/>
  <c r="B26" i="1"/>
  <c r="B33" i="1"/>
  <c r="B32" i="1"/>
  <c r="B31" i="1"/>
  <c r="B30" i="1"/>
  <c r="B21" i="1"/>
  <c r="B20" i="1"/>
  <c r="B19" i="1"/>
  <c r="B18" i="1"/>
  <c r="B17" i="1"/>
  <c r="B13" i="1"/>
  <c r="B14" i="1"/>
  <c r="B16" i="1"/>
  <c r="B15" i="1"/>
  <c r="B29" i="1"/>
  <c r="B22" i="1"/>
  <c r="B23" i="1"/>
  <c r="B24" i="1"/>
  <c r="B37" i="1"/>
  <c r="B38" i="1"/>
  <c r="E10" i="1" l="1"/>
  <c r="K12" i="1" l="1"/>
</calcChain>
</file>

<file path=xl/sharedStrings.xml><?xml version="1.0" encoding="utf-8"?>
<sst xmlns="http://schemas.openxmlformats.org/spreadsheetml/2006/main" count="159" uniqueCount="95">
  <si>
    <t>Design Title</t>
  </si>
  <si>
    <t>PCB1_ValveDriver_v0.2</t>
  </si>
  <si>
    <t>Author</t>
  </si>
  <si>
    <t>Revision</t>
  </si>
  <si>
    <t>Design Created</t>
  </si>
  <si>
    <t>Wednesday, April 14, 2021</t>
  </si>
  <si>
    <t>Design Last Modified</t>
  </si>
  <si>
    <t>Total Parts In Design</t>
  </si>
  <si>
    <t>Category</t>
  </si>
  <si>
    <t>Quantity</t>
  </si>
  <si>
    <t>Value</t>
  </si>
  <si>
    <t>PCB Package</t>
  </si>
  <si>
    <t>100n</t>
  </si>
  <si>
    <t>22u</t>
  </si>
  <si>
    <t>10u</t>
  </si>
  <si>
    <t>100p</t>
  </si>
  <si>
    <t>10n</t>
  </si>
  <si>
    <t>DPAK</t>
  </si>
  <si>
    <t>BCR133</t>
  </si>
  <si>
    <t>SOT23</t>
  </si>
  <si>
    <t>47k</t>
  </si>
  <si>
    <t>4.7k</t>
  </si>
  <si>
    <t>1k</t>
  </si>
  <si>
    <t>10k</t>
  </si>
  <si>
    <t>33k</t>
  </si>
  <si>
    <t>12k</t>
  </si>
  <si>
    <t>IR2101</t>
  </si>
  <si>
    <t>SO8</t>
  </si>
  <si>
    <t>SOP8</t>
  </si>
  <si>
    <t>Totals</t>
  </si>
  <si>
    <t>Total</t>
  </si>
  <si>
    <t>Link</t>
  </si>
  <si>
    <t>Price per unit</t>
  </si>
  <si>
    <t>2.79</t>
  </si>
  <si>
    <t>16.47</t>
  </si>
  <si>
    <t>4.9</t>
  </si>
  <si>
    <t>1.9</t>
  </si>
  <si>
    <t>1206</t>
  </si>
  <si>
    <t>link</t>
  </si>
  <si>
    <t>Mosfet driver</t>
  </si>
  <si>
    <t>Amplifier</t>
  </si>
  <si>
    <t>Regulator 3V3</t>
  </si>
  <si>
    <t>Regulator 5V</t>
  </si>
  <si>
    <t>Regulator 15V</t>
  </si>
  <si>
    <t>Resistor</t>
  </si>
  <si>
    <t>Transistor bipolar</t>
  </si>
  <si>
    <t>Transistor mosfet</t>
  </si>
  <si>
    <t>Inductor</t>
  </si>
  <si>
    <t>Diode schotcky</t>
  </si>
  <si>
    <t>DPACK</t>
  </si>
  <si>
    <t>Shunt</t>
  </si>
  <si>
    <t>Subtotal</t>
  </si>
  <si>
    <t xml:space="preserve">Diode HSS </t>
  </si>
  <si>
    <t>SOD323</t>
  </si>
  <si>
    <t>SOD128</t>
  </si>
  <si>
    <t>PMEG4030EP.115</t>
  </si>
  <si>
    <t>1N4148WX-TP </t>
  </si>
  <si>
    <t>AD8417BRMZ</t>
  </si>
  <si>
    <t xml:space="preserve">IPD90N04S405ATMA1 </t>
  </si>
  <si>
    <t>20m
WW25NR020FTL</t>
  </si>
  <si>
    <t>2512</t>
  </si>
  <si>
    <t>22uH
MPX1D0530L220</t>
  </si>
  <si>
    <t>5.5x5.2x3mm</t>
  </si>
  <si>
    <t>L7805CDT-TR</t>
  </si>
  <si>
    <t>MC7815BDTG</t>
  </si>
  <si>
    <t>LD1086</t>
  </si>
  <si>
    <t>Ø5x5.4mm</t>
  </si>
  <si>
    <t>Ø4x5.4mm</t>
  </si>
  <si>
    <t>Ø10x10.2mm</t>
  </si>
  <si>
    <t>330u</t>
  </si>
  <si>
    <t>Capacitor electrolitic</t>
  </si>
  <si>
    <t>Capacitor ceramic</t>
  </si>
  <si>
    <t>2.2n</t>
  </si>
  <si>
    <t>51</t>
  </si>
  <si>
    <t>43k</t>
  </si>
  <si>
    <t>D2PACK</t>
  </si>
  <si>
    <t>IRF4905STRLPBF</t>
  </si>
  <si>
    <t>Mosfet Pch</t>
  </si>
  <si>
    <t xml:space="preserve">Diode Zenner </t>
  </si>
  <si>
    <t>BZX384-C15.115</t>
  </si>
  <si>
    <t>Sunday, May 21, 2021</t>
  </si>
  <si>
    <t>PCB</t>
  </si>
  <si>
    <t>10x16</t>
  </si>
  <si>
    <t>Alexandru Timofte</t>
  </si>
  <si>
    <t>terminal cu surub</t>
  </si>
  <si>
    <t>2pini</t>
  </si>
  <si>
    <t>5mm</t>
  </si>
  <si>
    <t>3pini</t>
  </si>
  <si>
    <t>2.54mm pas</t>
  </si>
  <si>
    <t>2.54 mm pas</t>
  </si>
  <si>
    <t> 16mm</t>
  </si>
  <si>
    <t>1 X  Bill Of Materials for PCB1_ValveDriver_v0.2 and PCB2_ValveDriver_v0.1</t>
  </si>
  <si>
    <t>PCB2_ValveDriver_v0.1</t>
  </si>
  <si>
    <t>v0.2</t>
  </si>
  <si>
    <t>Nr prototipes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</si>
</sst>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RON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4B4B4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3" fillId="0" borderId="8" xfId="1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/>
    </xf>
    <xf numFmtId="49" fontId="3" fillId="0" borderId="10" xfId="1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3" fillId="0" borderId="10" xfId="1" applyNumberFormat="1" applyBorder="1" applyAlignment="1">
      <alignment horizontal="center" vertical="center"/>
    </xf>
    <xf numFmtId="2" fontId="3" fillId="0" borderId="13" xfId="1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ro/details/mc7815bdtg/regulatoare-de-tensiune-neregulata/on-semiconductor/" TargetMode="External"/><Relationship Id="rId13" Type="http://schemas.openxmlformats.org/officeDocument/2006/relationships/hyperlink" Target="https://www.tme.eu/ro/details/eee1ea100wr/condensatoare-electrolitice-smd-85degc/panasonic/" TargetMode="External"/><Relationship Id="rId18" Type="http://schemas.openxmlformats.org/officeDocument/2006/relationships/hyperlink" Target="https://www.tme.eu/ro/details/12061a101jat2a/condensatoare-mlcc-smd-1206/avx/" TargetMode="External"/><Relationship Id="rId26" Type="http://schemas.openxmlformats.org/officeDocument/2006/relationships/hyperlink" Target="https://www.tme.eu/ro/details/crcw120610k0fktabc/rezistente-smd-1206/vishay/" TargetMode="External"/><Relationship Id="rId3" Type="http://schemas.openxmlformats.org/officeDocument/2006/relationships/hyperlink" Target="https://www.tme.eu/ro/details/1n4148wx-tp/diode-universale-smd/micro-commercial-components/" TargetMode="External"/><Relationship Id="rId21" Type="http://schemas.openxmlformats.org/officeDocument/2006/relationships/hyperlink" Target="https://www.tme.eu/ro/details/crcw12064k70fkea/rezistente-smd-1206/vishay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tme.eu/ro/details/ww25nr020ftl/rezistente-smd-2512/walsin/" TargetMode="External"/><Relationship Id="rId12" Type="http://schemas.openxmlformats.org/officeDocument/2006/relationships/hyperlink" Target="https://www.tme.eu/ro/details/eeeha1v220wr/condensatoare-electrolitice-smd-105degc/panasonic/" TargetMode="External"/><Relationship Id="rId17" Type="http://schemas.openxmlformats.org/officeDocument/2006/relationships/hyperlink" Target="https://www.tme.eu/ro/details/cl31b222kccnnnc/condensatoare-mlcc-smd-1206/samsung/" TargetMode="External"/><Relationship Id="rId25" Type="http://schemas.openxmlformats.org/officeDocument/2006/relationships/hyperlink" Target="https://www.tme.eu/ro/details/crcw12061k00fktabc/rezistente-smd-1206/vishay/" TargetMode="External"/><Relationship Id="rId33" Type="http://schemas.openxmlformats.org/officeDocument/2006/relationships/hyperlink" Target="https://www.tme.eu/ro/details/dg88-02p/reglete-de-conexiuni-pentru-pcb/degson-electronics/dg88-02p-13-10ah/" TargetMode="External"/><Relationship Id="rId2" Type="http://schemas.openxmlformats.org/officeDocument/2006/relationships/hyperlink" Target="https://www.tme.eu/ro/details/ir2101spbf/drivere-mosfet-igbt/infineon-technologies/" TargetMode="External"/><Relationship Id="rId16" Type="http://schemas.openxmlformats.org/officeDocument/2006/relationships/hyperlink" Target="https://www.tme.eu/ro/details/12061c104jat2a/condensatoare-mlcc-smd-1206/avx/" TargetMode="External"/><Relationship Id="rId20" Type="http://schemas.openxmlformats.org/officeDocument/2006/relationships/hyperlink" Target="https://www.tme.eu/ro/details/cq1206-33k-1%25/rezistente-smd-1206/royal-ohm/cq06s4f3302t5e/" TargetMode="External"/><Relationship Id="rId29" Type="http://schemas.openxmlformats.org/officeDocument/2006/relationships/hyperlink" Target="https://www.tme.eu/ro/details/lam100x160ex1.5/laminate-dublu-stratificate/" TargetMode="External"/><Relationship Id="rId1" Type="http://schemas.openxmlformats.org/officeDocument/2006/relationships/hyperlink" Target="https://www.tme.eu/ro/details/ad8417brmz/amplificatori-operationali-smd/analog-devices/" TargetMode="External"/><Relationship Id="rId6" Type="http://schemas.openxmlformats.org/officeDocument/2006/relationships/hyperlink" Target="https://www.tme.eu/ro/details/ipd90n04s405atma1/tranzistori-canal-n-smd/infineon-technologies/" TargetMode="External"/><Relationship Id="rId11" Type="http://schemas.openxmlformats.org/officeDocument/2006/relationships/hyperlink" Target="https://www.tme.eu/ro/details/l7805cdt-tr/regulatoare-de-tensiune-neregulata/stmicroelectronics/" TargetMode="External"/><Relationship Id="rId24" Type="http://schemas.openxmlformats.org/officeDocument/2006/relationships/hyperlink" Target="https://www.tme.eu/ro/details/rc1206jr-0743k/rezistente-smd-1206/yageo/rc1206jr-0743kl/" TargetMode="External"/><Relationship Id="rId32" Type="http://schemas.openxmlformats.org/officeDocument/2006/relationships/hyperlink" Target="https://www.tme.eu/ro/details/282836-2/reglete-de-conexiuni-pentru-pcb/te-connectivity/" TargetMode="External"/><Relationship Id="rId5" Type="http://schemas.openxmlformats.org/officeDocument/2006/relationships/hyperlink" Target="https://www.tme.eu/ro/details/mpx1d0530l220/inductoare-de-putere-smd/kemet/" TargetMode="External"/><Relationship Id="rId15" Type="http://schemas.openxmlformats.org/officeDocument/2006/relationships/hyperlink" Target="https://www.tme.eu/ro/details/12061c103jaz2a/condensatoare-mlcc-smd-1206/avx/" TargetMode="External"/><Relationship Id="rId23" Type="http://schemas.openxmlformats.org/officeDocument/2006/relationships/hyperlink" Target="https://www.tme.eu/ro/details/hp06-47k1%25/rezistente-smd-1206/royal-ohm/hp06w2f4702t5e/" TargetMode="External"/><Relationship Id="rId28" Type="http://schemas.openxmlformats.org/officeDocument/2006/relationships/hyperlink" Target="https://www.tme.eu/ro/details/bzx384-c15.115/diode-zener-smd/nexperia/" TargetMode="External"/><Relationship Id="rId10" Type="http://schemas.openxmlformats.org/officeDocument/2006/relationships/hyperlink" Target="https://www.tme.eu/ro/details/ld1086dt33tr/regulatoare-de-tensiune-neregulata-ldo/stmicroelectronics/" TargetMode="External"/><Relationship Id="rId19" Type="http://schemas.openxmlformats.org/officeDocument/2006/relationships/hyperlink" Target="https://www.tme.eu/ro/details/cq1206-12k-1%25/rezistente-smd-1206/royal-ohm/cq06s4f1202t5e/" TargetMode="External"/><Relationship Id="rId31" Type="http://schemas.openxmlformats.org/officeDocument/2006/relationships/hyperlink" Target="https://www.tme.eu/ro/details/282834-3/reglete-de-conexiuni-pentru-pcb/te-connectivity/" TargetMode="External"/><Relationship Id="rId4" Type="http://schemas.openxmlformats.org/officeDocument/2006/relationships/hyperlink" Target="https://www.tme.eu/ro/details/pmeg4030ep.115/diode-schottky-smd/nexperia/" TargetMode="External"/><Relationship Id="rId9" Type="http://schemas.openxmlformats.org/officeDocument/2006/relationships/hyperlink" Target="https://www.tme.eu/ro/details/bcr133e6327/tranzistori-smd-npn/infineon-technologies/" TargetMode="External"/><Relationship Id="rId14" Type="http://schemas.openxmlformats.org/officeDocument/2006/relationships/hyperlink" Target="https://www.tme.eu/ro/details/eehzk1v331p/condensatoare-hibride-smd/panasonic/" TargetMode="External"/><Relationship Id="rId22" Type="http://schemas.openxmlformats.org/officeDocument/2006/relationships/hyperlink" Target="https://www.tme.eu/ro/details/smd1206-51r-1%25/rezistente-smd-1206/royal-ohm/1206s4f510jt5e/" TargetMode="External"/><Relationship Id="rId27" Type="http://schemas.openxmlformats.org/officeDocument/2006/relationships/hyperlink" Target="https://www.tme.eu/ro/details/irf4905strlpbf/tranzistori-canal-p-smd/infineon-technologies/" TargetMode="External"/><Relationship Id="rId30" Type="http://schemas.openxmlformats.org/officeDocument/2006/relationships/hyperlink" Target="https://www.tme.eu/ro/details/282834-2/reglete-de-conexiuni-pentru-pcb/te-connectiv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topLeftCell="A5" zoomScale="85" zoomScaleNormal="85" workbookViewId="0">
      <selection activeCell="C42" sqref="C42"/>
    </sheetView>
  </sheetViews>
  <sheetFormatPr defaultRowHeight="15" x14ac:dyDescent="0.25"/>
  <cols>
    <col min="1" max="1" width="22.42578125" style="3" customWidth="1"/>
    <col min="2" max="3" width="8.7109375" style="19" customWidth="1"/>
    <col min="4" max="4" width="23.85546875" style="5" customWidth="1"/>
    <col min="5" max="5" width="19.5703125" style="3" customWidth="1"/>
    <col min="6" max="6" width="15.7109375" style="3" bestFit="1" customWidth="1"/>
    <col min="7" max="7" width="12.85546875" style="19" bestFit="1" customWidth="1"/>
    <col min="8" max="8" width="8.42578125" style="19" bestFit="1" customWidth="1"/>
    <col min="9" max="9" width="8.28515625" style="5" customWidth="1"/>
    <col min="10" max="10" width="9.140625" style="2"/>
    <col min="11" max="11" width="17.5703125" style="2" bestFit="1" customWidth="1"/>
    <col min="12" max="12" width="8.7109375" style="2" customWidth="1"/>
    <col min="13" max="13" width="6.28515625" style="2" customWidth="1"/>
    <col min="14" max="16" width="9.140625" style="2"/>
  </cols>
  <sheetData>
    <row r="1" spans="1:16" ht="15.75" customHeight="1" x14ac:dyDescent="0.25">
      <c r="A1" s="36" t="s">
        <v>91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6" x14ac:dyDescent="0.25">
      <c r="A3" s="38" t="s">
        <v>0</v>
      </c>
      <c r="B3" s="38"/>
      <c r="C3" s="38"/>
      <c r="D3" s="38"/>
      <c r="E3" s="37" t="s">
        <v>1</v>
      </c>
      <c r="F3" s="37"/>
    </row>
    <row r="4" spans="1:16" x14ac:dyDescent="0.25">
      <c r="A4" s="38"/>
      <c r="B4" s="38"/>
      <c r="C4" s="38"/>
      <c r="D4" s="38"/>
      <c r="E4" s="37" t="s">
        <v>92</v>
      </c>
      <c r="F4" s="37"/>
    </row>
    <row r="5" spans="1:16" x14ac:dyDescent="0.25">
      <c r="A5" s="38" t="s">
        <v>2</v>
      </c>
      <c r="B5" s="37"/>
      <c r="C5" s="37"/>
      <c r="D5" s="37"/>
      <c r="E5" s="37" t="s">
        <v>83</v>
      </c>
      <c r="F5" s="37"/>
    </row>
    <row r="6" spans="1:16" x14ac:dyDescent="0.25">
      <c r="A6" s="38" t="s">
        <v>94</v>
      </c>
      <c r="B6" s="37"/>
      <c r="C6" s="37"/>
      <c r="D6" s="37"/>
      <c r="E6" s="37">
        <v>3</v>
      </c>
      <c r="F6" s="37"/>
    </row>
    <row r="7" spans="1:16" x14ac:dyDescent="0.25">
      <c r="A7" s="38" t="s">
        <v>3</v>
      </c>
      <c r="B7" s="37"/>
      <c r="C7" s="37"/>
      <c r="D7" s="37"/>
      <c r="E7" s="37" t="s">
        <v>93</v>
      </c>
      <c r="F7" s="37"/>
    </row>
    <row r="8" spans="1:16" x14ac:dyDescent="0.25">
      <c r="A8" s="38" t="s">
        <v>4</v>
      </c>
      <c r="B8" s="37"/>
      <c r="C8" s="37"/>
      <c r="D8" s="37"/>
      <c r="E8" s="37" t="s">
        <v>5</v>
      </c>
      <c r="F8" s="37"/>
    </row>
    <row r="9" spans="1:16" x14ac:dyDescent="0.25">
      <c r="A9" s="38" t="s">
        <v>6</v>
      </c>
      <c r="B9" s="37"/>
      <c r="C9" s="37"/>
      <c r="D9" s="37"/>
      <c r="E9" s="37" t="s">
        <v>80</v>
      </c>
      <c r="F9" s="37"/>
    </row>
    <row r="10" spans="1:16" x14ac:dyDescent="0.25">
      <c r="A10" s="38" t="s">
        <v>7</v>
      </c>
      <c r="B10" s="37"/>
      <c r="C10" s="37"/>
      <c r="D10" s="37"/>
      <c r="E10" s="39">
        <f>SUM(B13:B45)</f>
        <v>598</v>
      </c>
      <c r="F10" s="37"/>
    </row>
    <row r="11" spans="1:16" ht="15.75" thickBot="1" x14ac:dyDescent="0.3">
      <c r="K11" s="2" t="s">
        <v>29</v>
      </c>
    </row>
    <row r="12" spans="1:16" ht="15.75" thickBot="1" x14ac:dyDescent="0.3">
      <c r="A12" s="7" t="s">
        <v>8</v>
      </c>
      <c r="B12" s="20" t="s">
        <v>9</v>
      </c>
      <c r="C12" s="20"/>
      <c r="D12" s="7" t="s">
        <v>10</v>
      </c>
      <c r="E12" s="7" t="s">
        <v>11</v>
      </c>
      <c r="F12" s="20" t="s">
        <v>32</v>
      </c>
      <c r="G12" s="20" t="s">
        <v>51</v>
      </c>
      <c r="H12" s="8" t="s">
        <v>31</v>
      </c>
      <c r="I12" s="2"/>
      <c r="J12" s="1" t="s">
        <v>30</v>
      </c>
      <c r="K12" s="34">
        <f>SUM(G13:G59)</f>
        <v>3812.9937999999997</v>
      </c>
      <c r="L12" s="35"/>
      <c r="P12"/>
    </row>
    <row r="13" spans="1:16" x14ac:dyDescent="0.25">
      <c r="A13" s="12" t="s">
        <v>71</v>
      </c>
      <c r="B13" s="13">
        <f>22+37</f>
        <v>59</v>
      </c>
      <c r="C13" s="13">
        <f>B13*$E$6</f>
        <v>177</v>
      </c>
      <c r="D13" s="14" t="s">
        <v>12</v>
      </c>
      <c r="E13" s="14" t="s">
        <v>37</v>
      </c>
      <c r="F13" s="27">
        <v>1.1599999999999999</v>
      </c>
      <c r="G13" s="27">
        <f>F13*C13</f>
        <v>205.32</v>
      </c>
      <c r="H13" s="15" t="s">
        <v>38</v>
      </c>
      <c r="I13" s="2"/>
      <c r="P13"/>
    </row>
    <row r="14" spans="1:16" x14ac:dyDescent="0.25">
      <c r="A14" s="16" t="s">
        <v>70</v>
      </c>
      <c r="B14" s="10">
        <f>3+3</f>
        <v>6</v>
      </c>
      <c r="C14" s="10">
        <f t="shared" ref="C14:C45" si="0">B14*$E$6</f>
        <v>18</v>
      </c>
      <c r="D14" s="9" t="s">
        <v>69</v>
      </c>
      <c r="E14" s="9" t="s">
        <v>68</v>
      </c>
      <c r="F14" s="28">
        <v>12.66</v>
      </c>
      <c r="G14" s="28">
        <f t="shared" ref="G14:G45" si="1">F14*C14</f>
        <v>227.88</v>
      </c>
      <c r="H14" s="17" t="s">
        <v>38</v>
      </c>
      <c r="I14" s="2"/>
      <c r="P14"/>
    </row>
    <row r="15" spans="1:16" x14ac:dyDescent="0.25">
      <c r="A15" s="16" t="s">
        <v>70</v>
      </c>
      <c r="B15" s="10">
        <f>12+17</f>
        <v>29</v>
      </c>
      <c r="C15" s="10">
        <f t="shared" si="0"/>
        <v>87</v>
      </c>
      <c r="D15" s="9" t="s">
        <v>13</v>
      </c>
      <c r="E15" s="9" t="s">
        <v>66</v>
      </c>
      <c r="F15" s="28">
        <v>0.93</v>
      </c>
      <c r="G15" s="28">
        <f t="shared" si="1"/>
        <v>80.910000000000011</v>
      </c>
      <c r="H15" s="17" t="s">
        <v>38</v>
      </c>
      <c r="I15" s="2"/>
      <c r="P15"/>
    </row>
    <row r="16" spans="1:16" x14ac:dyDescent="0.25">
      <c r="A16" s="16" t="s">
        <v>70</v>
      </c>
      <c r="B16" s="10">
        <f>6+11</f>
        <v>17</v>
      </c>
      <c r="C16" s="10">
        <f t="shared" si="0"/>
        <v>51</v>
      </c>
      <c r="D16" s="9" t="s">
        <v>14</v>
      </c>
      <c r="E16" s="9" t="s">
        <v>67</v>
      </c>
      <c r="F16" s="28">
        <v>0.62</v>
      </c>
      <c r="G16" s="28">
        <f t="shared" si="1"/>
        <v>31.62</v>
      </c>
      <c r="H16" s="17" t="s">
        <v>38</v>
      </c>
      <c r="I16" s="2"/>
      <c r="P16"/>
    </row>
    <row r="17" spans="1:16" x14ac:dyDescent="0.25">
      <c r="A17" s="16" t="s">
        <v>71</v>
      </c>
      <c r="B17" s="10">
        <f>18+33</f>
        <v>51</v>
      </c>
      <c r="C17" s="10">
        <f t="shared" si="0"/>
        <v>153</v>
      </c>
      <c r="D17" s="9" t="s">
        <v>15</v>
      </c>
      <c r="E17" s="9" t="s">
        <v>37</v>
      </c>
      <c r="F17" s="28">
        <v>0.94</v>
      </c>
      <c r="G17" s="28">
        <f t="shared" si="1"/>
        <v>143.82</v>
      </c>
      <c r="H17" s="17" t="s">
        <v>38</v>
      </c>
      <c r="I17" s="2"/>
      <c r="P17"/>
    </row>
    <row r="18" spans="1:16" x14ac:dyDescent="0.25">
      <c r="A18" s="16" t="s">
        <v>71</v>
      </c>
      <c r="B18" s="10">
        <f>6+11</f>
        <v>17</v>
      </c>
      <c r="C18" s="10">
        <v>100</v>
      </c>
      <c r="D18" s="9" t="s">
        <v>16</v>
      </c>
      <c r="E18" s="9" t="s">
        <v>37</v>
      </c>
      <c r="F18" s="28">
        <v>1.25</v>
      </c>
      <c r="G18" s="28">
        <f t="shared" si="1"/>
        <v>125</v>
      </c>
      <c r="H18" s="17" t="s">
        <v>38</v>
      </c>
      <c r="I18" s="2"/>
      <c r="P18"/>
    </row>
    <row r="19" spans="1:16" x14ac:dyDescent="0.25">
      <c r="A19" s="16" t="s">
        <v>71</v>
      </c>
      <c r="B19" s="10">
        <f>10+12</f>
        <v>22</v>
      </c>
      <c r="C19" s="10">
        <v>100</v>
      </c>
      <c r="D19" s="9" t="s">
        <v>72</v>
      </c>
      <c r="E19" s="9" t="s">
        <v>37</v>
      </c>
      <c r="F19" s="28">
        <v>0.21</v>
      </c>
      <c r="G19" s="28">
        <f t="shared" si="1"/>
        <v>21</v>
      </c>
      <c r="H19" s="17" t="s">
        <v>38</v>
      </c>
      <c r="I19" s="2"/>
      <c r="P19"/>
    </row>
    <row r="20" spans="1:16" x14ac:dyDescent="0.25">
      <c r="A20" s="16" t="s">
        <v>52</v>
      </c>
      <c r="B20" s="10">
        <f>6+11</f>
        <v>17</v>
      </c>
      <c r="C20" s="10">
        <v>100</v>
      </c>
      <c r="D20" s="9" t="s">
        <v>56</v>
      </c>
      <c r="E20" s="21" t="s">
        <v>53</v>
      </c>
      <c r="F20" s="28">
        <v>0.19</v>
      </c>
      <c r="G20" s="28">
        <f t="shared" si="1"/>
        <v>19</v>
      </c>
      <c r="H20" s="17" t="s">
        <v>38</v>
      </c>
      <c r="I20" s="2"/>
      <c r="P20"/>
    </row>
    <row r="21" spans="1:16" x14ac:dyDescent="0.25">
      <c r="A21" s="16" t="s">
        <v>48</v>
      </c>
      <c r="B21" s="10">
        <f>6+11</f>
        <v>17</v>
      </c>
      <c r="C21" s="10">
        <f t="shared" si="0"/>
        <v>51</v>
      </c>
      <c r="D21" s="9" t="s">
        <v>55</v>
      </c>
      <c r="E21" s="9" t="s">
        <v>54</v>
      </c>
      <c r="F21" s="28">
        <v>0.97</v>
      </c>
      <c r="G21" s="28">
        <f t="shared" si="1"/>
        <v>49.47</v>
      </c>
      <c r="H21" s="17" t="s">
        <v>38</v>
      </c>
      <c r="I21" s="2"/>
      <c r="P21"/>
    </row>
    <row r="22" spans="1:16" ht="30" x14ac:dyDescent="0.25">
      <c r="A22" s="16" t="s">
        <v>47</v>
      </c>
      <c r="B22" s="10">
        <f>6+11</f>
        <v>17</v>
      </c>
      <c r="C22" s="10">
        <f t="shared" si="0"/>
        <v>51</v>
      </c>
      <c r="D22" s="11" t="s">
        <v>61</v>
      </c>
      <c r="E22" s="9" t="s">
        <v>62</v>
      </c>
      <c r="F22" s="28">
        <v>6.5430000000000001</v>
      </c>
      <c r="G22" s="28">
        <f t="shared" si="1"/>
        <v>333.69299999999998</v>
      </c>
      <c r="H22" s="17" t="s">
        <v>38</v>
      </c>
      <c r="I22" s="2"/>
      <c r="P22"/>
    </row>
    <row r="23" spans="1:16" x14ac:dyDescent="0.25">
      <c r="A23" s="16" t="s">
        <v>46</v>
      </c>
      <c r="B23" s="10">
        <f>8+11</f>
        <v>19</v>
      </c>
      <c r="C23" s="10">
        <f t="shared" si="0"/>
        <v>57</v>
      </c>
      <c r="D23" s="9" t="s">
        <v>58</v>
      </c>
      <c r="E23" s="9" t="s">
        <v>17</v>
      </c>
      <c r="F23" s="28" t="s">
        <v>33</v>
      </c>
      <c r="G23" s="28">
        <f t="shared" si="1"/>
        <v>159.03</v>
      </c>
      <c r="H23" s="17" t="s">
        <v>38</v>
      </c>
      <c r="I23" s="2"/>
      <c r="P23"/>
    </row>
    <row r="24" spans="1:16" x14ac:dyDescent="0.25">
      <c r="A24" s="16" t="s">
        <v>45</v>
      </c>
      <c r="B24" s="10">
        <f>8+11</f>
        <v>19</v>
      </c>
      <c r="C24" s="10">
        <f t="shared" si="0"/>
        <v>57</v>
      </c>
      <c r="D24" s="9" t="s">
        <v>18</v>
      </c>
      <c r="E24" s="9" t="s">
        <v>19</v>
      </c>
      <c r="F24" s="28">
        <v>0.16439999999999999</v>
      </c>
      <c r="G24" s="28">
        <f t="shared" si="1"/>
        <v>9.3707999999999991</v>
      </c>
      <c r="H24" s="17" t="s">
        <v>38</v>
      </c>
      <c r="I24" s="2"/>
      <c r="P24"/>
    </row>
    <row r="25" spans="1:16" x14ac:dyDescent="0.25">
      <c r="A25" s="16" t="s">
        <v>44</v>
      </c>
      <c r="B25" s="10">
        <f>14+22</f>
        <v>36</v>
      </c>
      <c r="C25" s="10">
        <f t="shared" si="0"/>
        <v>108</v>
      </c>
      <c r="D25" s="9" t="s">
        <v>73</v>
      </c>
      <c r="E25" s="9" t="s">
        <v>37</v>
      </c>
      <c r="F25" s="28">
        <v>0.1</v>
      </c>
      <c r="G25" s="28">
        <f t="shared" si="1"/>
        <v>10.8</v>
      </c>
      <c r="H25" s="17" t="s">
        <v>38</v>
      </c>
      <c r="I25" s="2"/>
      <c r="P25"/>
    </row>
    <row r="26" spans="1:16" x14ac:dyDescent="0.25">
      <c r="A26" s="16" t="s">
        <v>44</v>
      </c>
      <c r="B26" s="10">
        <f>6+11</f>
        <v>17</v>
      </c>
      <c r="C26" s="10">
        <v>100</v>
      </c>
      <c r="D26" s="9" t="s">
        <v>20</v>
      </c>
      <c r="E26" s="9" t="s">
        <v>37</v>
      </c>
      <c r="F26" s="28">
        <v>0.24</v>
      </c>
      <c r="G26" s="28">
        <f t="shared" si="1"/>
        <v>24</v>
      </c>
      <c r="H26" s="17" t="s">
        <v>38</v>
      </c>
      <c r="I26" s="2"/>
      <c r="P26"/>
    </row>
    <row r="27" spans="1:16" s="6" customFormat="1" x14ac:dyDescent="0.25">
      <c r="A27" s="16" t="s">
        <v>44</v>
      </c>
      <c r="B27" s="10">
        <f>6+11</f>
        <v>17</v>
      </c>
      <c r="C27" s="10">
        <v>100</v>
      </c>
      <c r="D27" s="9" t="s">
        <v>74</v>
      </c>
      <c r="E27" s="9" t="s">
        <v>37</v>
      </c>
      <c r="F27" s="28">
        <v>0.17</v>
      </c>
      <c r="G27" s="28">
        <f t="shared" si="1"/>
        <v>17</v>
      </c>
      <c r="H27" s="17" t="s">
        <v>38</v>
      </c>
      <c r="I27" s="3"/>
      <c r="J27" s="3"/>
      <c r="K27" s="3"/>
      <c r="L27" s="3"/>
      <c r="M27" s="3"/>
    </row>
    <row r="28" spans="1:16" x14ac:dyDescent="0.25">
      <c r="A28" s="16" t="s">
        <v>44</v>
      </c>
      <c r="B28" s="10">
        <f>6+11</f>
        <v>17</v>
      </c>
      <c r="C28" s="10">
        <v>100</v>
      </c>
      <c r="D28" s="9" t="s">
        <v>21</v>
      </c>
      <c r="E28" s="9" t="s">
        <v>37</v>
      </c>
      <c r="F28" s="28">
        <v>0.19</v>
      </c>
      <c r="G28" s="28">
        <f t="shared" si="1"/>
        <v>19</v>
      </c>
      <c r="H28" s="17" t="s">
        <v>38</v>
      </c>
      <c r="I28" s="2"/>
      <c r="P28"/>
    </row>
    <row r="29" spans="1:16" ht="30" x14ac:dyDescent="0.25">
      <c r="A29" s="16" t="s">
        <v>50</v>
      </c>
      <c r="B29" s="10">
        <f>6+11</f>
        <v>17</v>
      </c>
      <c r="C29" s="10">
        <f t="shared" si="0"/>
        <v>51</v>
      </c>
      <c r="D29" s="11" t="s">
        <v>59</v>
      </c>
      <c r="E29" s="9" t="s">
        <v>60</v>
      </c>
      <c r="F29" s="28" t="s">
        <v>36</v>
      </c>
      <c r="G29" s="28">
        <f t="shared" si="1"/>
        <v>96.899999999999991</v>
      </c>
      <c r="H29" s="17" t="s">
        <v>38</v>
      </c>
      <c r="I29" s="2"/>
      <c r="P29"/>
    </row>
    <row r="30" spans="1:16" x14ac:dyDescent="0.25">
      <c r="A30" s="16" t="s">
        <v>44</v>
      </c>
      <c r="B30" s="10">
        <f>12+22</f>
        <v>34</v>
      </c>
      <c r="C30" s="10">
        <v>100</v>
      </c>
      <c r="D30" s="9" t="s">
        <v>22</v>
      </c>
      <c r="E30" s="9" t="s">
        <v>37</v>
      </c>
      <c r="F30" s="28">
        <v>0.12</v>
      </c>
      <c r="G30" s="28">
        <f t="shared" si="1"/>
        <v>12</v>
      </c>
      <c r="H30" s="17" t="s">
        <v>38</v>
      </c>
      <c r="I30" s="2"/>
      <c r="P30"/>
    </row>
    <row r="31" spans="1:16" x14ac:dyDescent="0.25">
      <c r="A31" s="16" t="s">
        <v>44</v>
      </c>
      <c r="B31" s="10">
        <f>15+12</f>
        <v>27</v>
      </c>
      <c r="C31" s="10">
        <v>100</v>
      </c>
      <c r="D31" s="9" t="s">
        <v>23</v>
      </c>
      <c r="E31" s="9" t="s">
        <v>37</v>
      </c>
      <c r="F31" s="28">
        <v>0.11</v>
      </c>
      <c r="G31" s="28">
        <f t="shared" si="1"/>
        <v>11</v>
      </c>
      <c r="H31" s="17" t="s">
        <v>38</v>
      </c>
      <c r="I31" s="2"/>
      <c r="P31"/>
    </row>
    <row r="32" spans="1:16" x14ac:dyDescent="0.25">
      <c r="A32" s="16" t="s">
        <v>44</v>
      </c>
      <c r="B32" s="10">
        <f>7+12</f>
        <v>19</v>
      </c>
      <c r="C32" s="10">
        <v>100</v>
      </c>
      <c r="D32" s="9" t="s">
        <v>24</v>
      </c>
      <c r="E32" s="9" t="s">
        <v>37</v>
      </c>
      <c r="F32" s="28">
        <v>0.12</v>
      </c>
      <c r="G32" s="28">
        <f t="shared" si="1"/>
        <v>12</v>
      </c>
      <c r="H32" s="17" t="s">
        <v>38</v>
      </c>
      <c r="I32" s="2"/>
      <c r="P32"/>
    </row>
    <row r="33" spans="1:16" x14ac:dyDescent="0.25">
      <c r="A33" s="16" t="s">
        <v>44</v>
      </c>
      <c r="B33" s="10">
        <f>12+11</f>
        <v>23</v>
      </c>
      <c r="C33" s="10">
        <v>100</v>
      </c>
      <c r="D33" s="9" t="s">
        <v>25</v>
      </c>
      <c r="E33" s="9" t="s">
        <v>37</v>
      </c>
      <c r="F33" s="28">
        <v>0.12</v>
      </c>
      <c r="G33" s="28">
        <f t="shared" si="1"/>
        <v>12</v>
      </c>
      <c r="H33" s="17" t="s">
        <v>38</v>
      </c>
      <c r="I33" s="2"/>
      <c r="P33"/>
    </row>
    <row r="34" spans="1:16" x14ac:dyDescent="0.25">
      <c r="A34" s="16" t="s">
        <v>41</v>
      </c>
      <c r="B34" s="10">
        <v>2</v>
      </c>
      <c r="C34" s="10">
        <f t="shared" si="0"/>
        <v>6</v>
      </c>
      <c r="D34" s="26" t="s">
        <v>65</v>
      </c>
      <c r="E34" s="9" t="s">
        <v>49</v>
      </c>
      <c r="F34" s="28">
        <v>4.1100000000000003</v>
      </c>
      <c r="G34" s="28">
        <f t="shared" si="1"/>
        <v>24.660000000000004</v>
      </c>
      <c r="H34" s="17" t="s">
        <v>38</v>
      </c>
      <c r="I34" s="2"/>
      <c r="P34"/>
    </row>
    <row r="35" spans="1:16" x14ac:dyDescent="0.25">
      <c r="A35" s="16" t="s">
        <v>42</v>
      </c>
      <c r="B35" s="10">
        <v>2</v>
      </c>
      <c r="C35" s="10">
        <f t="shared" si="0"/>
        <v>6</v>
      </c>
      <c r="D35" s="9" t="s">
        <v>63</v>
      </c>
      <c r="E35" s="9" t="s">
        <v>49</v>
      </c>
      <c r="F35" s="28">
        <v>1.84</v>
      </c>
      <c r="G35" s="28">
        <f t="shared" si="1"/>
        <v>11.040000000000001</v>
      </c>
      <c r="H35" s="17" t="s">
        <v>38</v>
      </c>
      <c r="I35" s="2"/>
      <c r="P35"/>
    </row>
    <row r="36" spans="1:16" x14ac:dyDescent="0.25">
      <c r="A36" s="16" t="s">
        <v>43</v>
      </c>
      <c r="B36" s="10">
        <v>2</v>
      </c>
      <c r="C36" s="10">
        <f t="shared" si="0"/>
        <v>6</v>
      </c>
      <c r="D36" s="9" t="s">
        <v>64</v>
      </c>
      <c r="E36" s="9" t="s">
        <v>49</v>
      </c>
      <c r="F36" s="28">
        <v>4.1100000000000003</v>
      </c>
      <c r="G36" s="28">
        <f t="shared" si="1"/>
        <v>24.660000000000004</v>
      </c>
      <c r="H36" s="17" t="s">
        <v>38</v>
      </c>
      <c r="I36" s="2"/>
      <c r="P36"/>
    </row>
    <row r="37" spans="1:16" x14ac:dyDescent="0.25">
      <c r="A37" s="16" t="s">
        <v>39</v>
      </c>
      <c r="B37" s="10">
        <f>6+11</f>
        <v>17</v>
      </c>
      <c r="C37" s="10">
        <f t="shared" si="0"/>
        <v>51</v>
      </c>
      <c r="D37" s="9" t="s">
        <v>26</v>
      </c>
      <c r="E37" s="9" t="s">
        <v>27</v>
      </c>
      <c r="F37" s="28" t="s">
        <v>35</v>
      </c>
      <c r="G37" s="28">
        <f t="shared" si="1"/>
        <v>249.9</v>
      </c>
      <c r="H37" s="17" t="s">
        <v>38</v>
      </c>
      <c r="I37" s="2"/>
      <c r="P37"/>
    </row>
    <row r="38" spans="1:16" x14ac:dyDescent="0.25">
      <c r="A38" s="16" t="s">
        <v>40</v>
      </c>
      <c r="B38" s="10">
        <f>6+11</f>
        <v>17</v>
      </c>
      <c r="C38" s="10">
        <f t="shared" si="0"/>
        <v>51</v>
      </c>
      <c r="D38" s="9" t="s">
        <v>57</v>
      </c>
      <c r="E38" s="9" t="s">
        <v>28</v>
      </c>
      <c r="F38" s="28" t="s">
        <v>34</v>
      </c>
      <c r="G38" s="28">
        <f t="shared" si="1"/>
        <v>839.96999999999991</v>
      </c>
      <c r="H38" s="17" t="s">
        <v>38</v>
      </c>
      <c r="I38" s="2"/>
      <c r="P38"/>
    </row>
    <row r="39" spans="1:16" x14ac:dyDescent="0.25">
      <c r="A39" s="16" t="s">
        <v>77</v>
      </c>
      <c r="B39" s="10">
        <v>2</v>
      </c>
      <c r="C39" s="10">
        <f t="shared" si="0"/>
        <v>6</v>
      </c>
      <c r="D39" s="9" t="s">
        <v>76</v>
      </c>
      <c r="E39" s="9" t="s">
        <v>75</v>
      </c>
      <c r="F39" s="28">
        <v>8</v>
      </c>
      <c r="G39" s="28">
        <f t="shared" si="1"/>
        <v>48</v>
      </c>
      <c r="H39" s="17" t="s">
        <v>38</v>
      </c>
      <c r="I39" s="2"/>
      <c r="P39"/>
    </row>
    <row r="40" spans="1:16" x14ac:dyDescent="0.25">
      <c r="A40" s="16" t="s">
        <v>78</v>
      </c>
      <c r="B40" s="10">
        <v>2</v>
      </c>
      <c r="C40" s="10">
        <v>25</v>
      </c>
      <c r="D40" s="9" t="s">
        <v>79</v>
      </c>
      <c r="E40" s="9" t="s">
        <v>53</v>
      </c>
      <c r="F40" s="28">
        <v>0.21</v>
      </c>
      <c r="G40" s="28">
        <f t="shared" si="1"/>
        <v>5.25</v>
      </c>
      <c r="H40" s="17" t="s">
        <v>38</v>
      </c>
      <c r="I40" s="2"/>
      <c r="P40"/>
    </row>
    <row r="41" spans="1:16" x14ac:dyDescent="0.25">
      <c r="A41" s="16" t="s">
        <v>81</v>
      </c>
      <c r="B41" s="10">
        <v>2</v>
      </c>
      <c r="C41" s="10">
        <v>10</v>
      </c>
      <c r="D41" s="9" t="s">
        <v>81</v>
      </c>
      <c r="E41" s="9" t="s">
        <v>82</v>
      </c>
      <c r="F41" s="28">
        <v>17</v>
      </c>
      <c r="G41" s="28">
        <f t="shared" si="1"/>
        <v>170</v>
      </c>
      <c r="H41" s="17" t="s">
        <v>38</v>
      </c>
      <c r="I41" s="2"/>
      <c r="P41"/>
    </row>
    <row r="42" spans="1:16" x14ac:dyDescent="0.25">
      <c r="A42" s="30" t="s">
        <v>84</v>
      </c>
      <c r="B42" s="10">
        <v>20</v>
      </c>
      <c r="C42" s="10">
        <f t="shared" si="0"/>
        <v>60</v>
      </c>
      <c r="D42" s="23" t="s">
        <v>88</v>
      </c>
      <c r="E42" s="22" t="s">
        <v>85</v>
      </c>
      <c r="F42" s="22">
        <v>6</v>
      </c>
      <c r="G42" s="28">
        <f t="shared" si="1"/>
        <v>360</v>
      </c>
      <c r="H42" s="31" t="s">
        <v>38</v>
      </c>
    </row>
    <row r="43" spans="1:16" x14ac:dyDescent="0.25">
      <c r="A43" s="30" t="s">
        <v>84</v>
      </c>
      <c r="B43" s="10">
        <v>6</v>
      </c>
      <c r="C43" s="10">
        <f t="shared" si="0"/>
        <v>18</v>
      </c>
      <c r="D43" s="23" t="s">
        <v>89</v>
      </c>
      <c r="E43" s="22" t="s">
        <v>87</v>
      </c>
      <c r="F43" s="22">
        <v>8.1999999999999993</v>
      </c>
      <c r="G43" s="28">
        <f t="shared" si="1"/>
        <v>147.6</v>
      </c>
      <c r="H43" s="31" t="s">
        <v>38</v>
      </c>
    </row>
    <row r="44" spans="1:16" x14ac:dyDescent="0.25">
      <c r="A44" s="30" t="s">
        <v>84</v>
      </c>
      <c r="B44" s="10">
        <v>25</v>
      </c>
      <c r="C44" s="10">
        <f t="shared" si="0"/>
        <v>75</v>
      </c>
      <c r="D44" s="23" t="s">
        <v>86</v>
      </c>
      <c r="E44" s="22" t="s">
        <v>85</v>
      </c>
      <c r="F44" s="22">
        <v>2.82</v>
      </c>
      <c r="G44" s="28">
        <f t="shared" si="1"/>
        <v>211.5</v>
      </c>
      <c r="H44" s="31" t="s">
        <v>38</v>
      </c>
    </row>
    <row r="45" spans="1:16" ht="15.75" thickBot="1" x14ac:dyDescent="0.3">
      <c r="A45" s="24" t="s">
        <v>84</v>
      </c>
      <c r="B45" s="18">
        <v>4</v>
      </c>
      <c r="C45" s="18">
        <f t="shared" si="0"/>
        <v>12</v>
      </c>
      <c r="D45" s="33" t="s">
        <v>90</v>
      </c>
      <c r="E45" s="25" t="s">
        <v>85</v>
      </c>
      <c r="F45" s="25">
        <v>8.3000000000000007</v>
      </c>
      <c r="G45" s="29">
        <f t="shared" si="1"/>
        <v>99.600000000000009</v>
      </c>
      <c r="H45" s="32" t="s">
        <v>38</v>
      </c>
    </row>
    <row r="46" spans="1:16" x14ac:dyDescent="0.25">
      <c r="B46" s="4"/>
      <c r="C46" s="4"/>
    </row>
    <row r="47" spans="1:16" x14ac:dyDescent="0.25">
      <c r="B47" s="4"/>
      <c r="C47" s="4"/>
    </row>
    <row r="48" spans="1:16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</sheetData>
  <mergeCells count="17">
    <mergeCell ref="E6:F6"/>
    <mergeCell ref="K12:L12"/>
    <mergeCell ref="A1:M2"/>
    <mergeCell ref="E4:F4"/>
    <mergeCell ref="A3:D4"/>
    <mergeCell ref="A10:D10"/>
    <mergeCell ref="E10:F10"/>
    <mergeCell ref="A7:D7"/>
    <mergeCell ref="E7:F7"/>
    <mergeCell ref="A8:D8"/>
    <mergeCell ref="E8:F8"/>
    <mergeCell ref="A9:D9"/>
    <mergeCell ref="E9:F9"/>
    <mergeCell ref="E3:F3"/>
    <mergeCell ref="A5:D5"/>
    <mergeCell ref="E5:F5"/>
    <mergeCell ref="A6:D6"/>
  </mergeCells>
  <phoneticPr fontId="6" type="noConversion"/>
  <hyperlinks>
    <hyperlink ref="H38" r:id="rId1" xr:uid="{E58EDEC4-F497-4BD1-8BAA-87DE47F085BA}"/>
    <hyperlink ref="H37" r:id="rId2" xr:uid="{190A60D3-7DB2-4F31-9B9C-35860E91CC3E}"/>
    <hyperlink ref="H20" r:id="rId3" xr:uid="{1DD94274-1D6B-49E2-A846-6C308FCF41C7}"/>
    <hyperlink ref="H21" r:id="rId4" xr:uid="{265025DB-2C58-4C6A-8884-B74DB3660A98}"/>
    <hyperlink ref="H22" r:id="rId5" xr:uid="{415C237F-0167-4BF0-84A4-0F2B7CA08202}"/>
    <hyperlink ref="H23" r:id="rId6" xr:uid="{53442442-E9D1-4A03-B9D9-5663A34F4424}"/>
    <hyperlink ref="H29" r:id="rId7" xr:uid="{EB7C2C81-6818-4D35-844E-97C8AAC4888F}"/>
    <hyperlink ref="H36" r:id="rId8" xr:uid="{06C9F9F4-C338-4A33-AD60-1693078118A9}"/>
    <hyperlink ref="H24" r:id="rId9" xr:uid="{A27697DC-3EFB-4C8E-A7FA-CA24DF4DB642}"/>
    <hyperlink ref="H34" r:id="rId10" xr:uid="{7DDAAE50-81CF-4297-B4BF-4C4E9DEBC189}"/>
    <hyperlink ref="H35" r:id="rId11" xr:uid="{A76B494A-766D-402E-922B-234285924376}"/>
    <hyperlink ref="H15" r:id="rId12" xr:uid="{8FC1EDD2-7E61-47EF-9CDF-A8CC58A3053D}"/>
    <hyperlink ref="H16" r:id="rId13" xr:uid="{92C54690-70D1-4DA3-9C68-9D5ED89B03C1}"/>
    <hyperlink ref="H14" r:id="rId14" xr:uid="{9985CF98-D5C1-4753-AE5E-0201461FD7FA}"/>
    <hyperlink ref="H18" r:id="rId15" xr:uid="{B96D14C3-94CB-4FC6-A295-307985CE82FF}"/>
    <hyperlink ref="H13" r:id="rId16" xr:uid="{12237884-0F45-4E50-ACD9-4B01CEA1E220}"/>
    <hyperlink ref="H19" r:id="rId17" xr:uid="{99504B74-DDD9-45C4-BA28-242C3EFA783C}"/>
    <hyperlink ref="H17" r:id="rId18" xr:uid="{11B244B4-932D-42BF-8EE5-51E48BAC9AE5}"/>
    <hyperlink ref="H33" r:id="rId19" xr:uid="{2C10F4FA-1FD0-4441-8827-A855FDF7446C}"/>
    <hyperlink ref="H32" r:id="rId20" xr:uid="{04AD4EA1-1BB6-4EE4-A3E0-E4953F483E59}"/>
    <hyperlink ref="H28" r:id="rId21" xr:uid="{E1682980-BC55-48F7-9BE7-3E1599210AB5}"/>
    <hyperlink ref="H25" r:id="rId22" xr:uid="{86B25F4B-6AF9-4ABB-A2E0-DDC9FF4C4804}"/>
    <hyperlink ref="H26" r:id="rId23" xr:uid="{54296818-E83D-42DA-A8F6-4B229ADC3A03}"/>
    <hyperlink ref="H27" r:id="rId24" xr:uid="{8A0B30BC-9EA9-495A-87ED-1DDBB7C7EF30}"/>
    <hyperlink ref="H30" r:id="rId25" xr:uid="{71D52600-F3E8-4EE0-A5CE-F383A8908D04}"/>
    <hyperlink ref="H31" r:id="rId26" xr:uid="{3E527FB9-2A20-4427-BE75-3CCEA8FCDDFC}"/>
    <hyperlink ref="H39" r:id="rId27" xr:uid="{0E0922BF-B2E2-4F5C-BF94-3EB3B346A571}"/>
    <hyperlink ref="H40" r:id="rId28" xr:uid="{900FB39B-1406-4728-9A45-D043D469629D}"/>
    <hyperlink ref="H41" r:id="rId29" xr:uid="{76AE1DE0-1EEB-4BA7-8D0A-DA9E5E4AC608}"/>
    <hyperlink ref="H42" r:id="rId30" xr:uid="{E8197F2C-568B-4E68-A95B-374E2F6AB22C}"/>
    <hyperlink ref="H43" r:id="rId31" xr:uid="{DDB2DE23-AA87-4481-8622-4DA4B8B21DAE}"/>
    <hyperlink ref="H44" r:id="rId32" xr:uid="{9F268229-73AE-4F83-BA82-204B5911AB81}"/>
    <hyperlink ref="H45" r:id="rId33" xr:uid="{BEED03CC-FFA3-4E32-A91E-076D99938D31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Timofte, Alexandru</cp:lastModifiedBy>
  <dcterms:created xsi:type="dcterms:W3CDTF">2021-04-25T06:43:38Z</dcterms:created>
  <dcterms:modified xsi:type="dcterms:W3CDTF">2021-05-21T07:54:46Z</dcterms:modified>
</cp:coreProperties>
</file>