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760" windowHeight="19020" tabRatio="500" activeTab="1"/>
  </bookViews>
  <sheets>
    <sheet name="Experiment 1" sheetId="1" r:id="rId1"/>
    <sheet name="Experiment 2" sheetId="2" r:id="rId2"/>
    <sheet name="Experiment 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D5" i="3"/>
  <c r="C5" i="3"/>
  <c r="E4" i="3"/>
  <c r="D4" i="3"/>
  <c r="C4" i="3"/>
  <c r="E3" i="3"/>
  <c r="D3" i="3"/>
  <c r="C3" i="3"/>
  <c r="E4" i="2"/>
  <c r="D4" i="2"/>
  <c r="C4" i="2"/>
  <c r="E3" i="2"/>
  <c r="D3" i="2"/>
  <c r="C3" i="2"/>
</calcChain>
</file>

<file path=xl/sharedStrings.xml><?xml version="1.0" encoding="utf-8"?>
<sst xmlns="http://schemas.openxmlformats.org/spreadsheetml/2006/main" count="117" uniqueCount="28">
  <si>
    <t>Trace File 1</t>
  </si>
  <si>
    <t>Total Accesses =</t>
  </si>
  <si>
    <t>Cache Size =</t>
  </si>
  <si>
    <t>1 KB</t>
  </si>
  <si>
    <t>16 KB</t>
  </si>
  <si>
    <t>256 KB</t>
  </si>
  <si>
    <t>Block Size (Bytes)</t>
  </si>
  <si>
    <t>Miss Rate *</t>
  </si>
  <si>
    <t>Misses</t>
  </si>
  <si>
    <t>Misses w/ WB</t>
  </si>
  <si>
    <t>Trace File 2</t>
  </si>
  <si>
    <t>Trace File 3</t>
  </si>
  <si>
    <t>* Miss Rate = (misses + misses_with_writeback) / total accesses</t>
  </si>
  <si>
    <t>Block Size</t>
  </si>
  <si>
    <t>Sample Large 1 Summary</t>
  </si>
  <si>
    <t>Sample Large 2 Summary</t>
  </si>
  <si>
    <t>Sample Large 3 Summary</t>
  </si>
  <si>
    <t>Miss Rate</t>
  </si>
  <si>
    <t>Bytes Written Back</t>
  </si>
  <si>
    <t>LRU</t>
  </si>
  <si>
    <t>FIFO</t>
  </si>
  <si>
    <t>large_trace1</t>
  </si>
  <si>
    <t>large_trace2</t>
  </si>
  <si>
    <t>large_trace3</t>
  </si>
  <si>
    <t>Replacement Policy</t>
  </si>
  <si>
    <t>1 Way</t>
  </si>
  <si>
    <t>4 Way</t>
  </si>
  <si>
    <t>16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</si>
</sst>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2"/>
      <color rgb="FF1155CC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Arial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0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0" fontId="4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8" fillId="0" borderId="0" xfId="0" applyFont="1"/>
    <xf numFmtId="0" fontId="9" fillId="0" borderId="0" xfId="0" applyFont="1"/>
    <xf numFmtId="10" fontId="0" fillId="0" borderId="0" xfId="1" applyNumberFormat="1" applyFont="1"/>
    <xf numFmtId="0" fontId="2" fillId="0" borderId="0" xfId="0" applyFont="1" applyAlignment="1">
      <alignment horizontal="right"/>
    </xf>
  </cellXfs>
  <cellStyles count="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sample_</a:t>
            </a:r>
            <a:r>
              <a:rPr lang="en-US" baseline="0"/>
              <a:t>large1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1'!$B$38</c:f>
              <c:strCache>
                <c:ptCount val="1"/>
                <c:pt idx="0">
                  <c:v>1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1'!$B$39:$B$44</c:f>
              <c:numCache>
                <c:formatCode>0.00%</c:formatCode>
                <c:ptCount val="6"/>
                <c:pt idx="0">
                  <c:v>0.3601</c:v>
                </c:pt>
                <c:pt idx="1">
                  <c:v>0.3115</c:v>
                </c:pt>
                <c:pt idx="2">
                  <c:v>0.3673</c:v>
                </c:pt>
                <c:pt idx="3">
                  <c:v>0.4856</c:v>
                </c:pt>
                <c:pt idx="4">
                  <c:v>0.5761</c:v>
                </c:pt>
                <c:pt idx="5">
                  <c:v>0.6716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1'!$C$38</c:f>
              <c:strCache>
                <c:ptCount val="1"/>
                <c:pt idx="0">
                  <c:v>16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1'!$C$39:$C$44</c:f>
              <c:numCache>
                <c:formatCode>0.00%</c:formatCode>
                <c:ptCount val="6"/>
                <c:pt idx="0">
                  <c:v>0.2589</c:v>
                </c:pt>
                <c:pt idx="1">
                  <c:v>0.181</c:v>
                </c:pt>
                <c:pt idx="2">
                  <c:v>0.1672</c:v>
                </c:pt>
                <c:pt idx="3">
                  <c:v>0.1611</c:v>
                </c:pt>
                <c:pt idx="4">
                  <c:v>0.161</c:v>
                </c:pt>
                <c:pt idx="5">
                  <c:v>0.1701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1'!$D$38</c:f>
              <c:strCache>
                <c:ptCount val="1"/>
                <c:pt idx="0">
                  <c:v>256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1'!$D$39:$D$44</c:f>
              <c:numCache>
                <c:formatCode>0.00%</c:formatCode>
                <c:ptCount val="6"/>
                <c:pt idx="0">
                  <c:v>0.1426</c:v>
                </c:pt>
                <c:pt idx="1">
                  <c:v>0.0739</c:v>
                </c:pt>
                <c:pt idx="2">
                  <c:v>0.0604</c:v>
                </c:pt>
                <c:pt idx="3">
                  <c:v>0.0528</c:v>
                </c:pt>
                <c:pt idx="4">
                  <c:v>0.0485</c:v>
                </c:pt>
                <c:pt idx="5">
                  <c:v>0.0464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16680"/>
        <c:axId val="2104609832"/>
      </c:lineChart>
      <c:catAx>
        <c:axId val="210461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609832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210460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0461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sample_large_2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1'!$B$38</c:f>
              <c:strCache>
                <c:ptCount val="1"/>
                <c:pt idx="0">
                  <c:v>1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1'!$G$39:$G$44</c:f>
              <c:numCache>
                <c:formatCode>0.00%</c:formatCode>
                <c:ptCount val="6"/>
                <c:pt idx="0">
                  <c:v>0.406</c:v>
                </c:pt>
                <c:pt idx="1">
                  <c:v>0.3886</c:v>
                </c:pt>
                <c:pt idx="2">
                  <c:v>0.3968</c:v>
                </c:pt>
                <c:pt idx="3">
                  <c:v>0.4073</c:v>
                </c:pt>
                <c:pt idx="4">
                  <c:v>0.4296</c:v>
                </c:pt>
                <c:pt idx="5">
                  <c:v>0.478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1'!$C$38</c:f>
              <c:strCache>
                <c:ptCount val="1"/>
                <c:pt idx="0">
                  <c:v>16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1'!$H$39:$H$44</c:f>
              <c:numCache>
                <c:formatCode>0.00%</c:formatCode>
                <c:ptCount val="6"/>
                <c:pt idx="0">
                  <c:v>0.1503</c:v>
                </c:pt>
                <c:pt idx="1">
                  <c:v>0.1404</c:v>
                </c:pt>
                <c:pt idx="2">
                  <c:v>0.1401</c:v>
                </c:pt>
                <c:pt idx="3">
                  <c:v>0.1381</c:v>
                </c:pt>
                <c:pt idx="4">
                  <c:v>0.1408</c:v>
                </c:pt>
                <c:pt idx="5">
                  <c:v>0.1569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1'!$D$38</c:f>
              <c:strCache>
                <c:ptCount val="1"/>
                <c:pt idx="0">
                  <c:v>256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1'!$I$39:$I$44</c:f>
              <c:numCache>
                <c:formatCode>0.00%</c:formatCode>
                <c:ptCount val="6"/>
                <c:pt idx="0">
                  <c:v>0.0568</c:v>
                </c:pt>
                <c:pt idx="1">
                  <c:v>0.0417</c:v>
                </c:pt>
                <c:pt idx="2">
                  <c:v>0.0354</c:v>
                </c:pt>
                <c:pt idx="3">
                  <c:v>0.0301</c:v>
                </c:pt>
                <c:pt idx="4">
                  <c:v>0.0266</c:v>
                </c:pt>
                <c:pt idx="5">
                  <c:v>0.0258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79176"/>
        <c:axId val="2104573704"/>
      </c:lineChart>
      <c:catAx>
        <c:axId val="210457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573704"/>
        <c:crosses val="autoZero"/>
        <c:auto val="1"/>
        <c:lblAlgn val="ctr"/>
        <c:lblOffset val="100"/>
        <c:tickLblSkip val="32"/>
        <c:tickMarkSkip val="2"/>
        <c:noMultiLvlLbl val="0"/>
      </c:catAx>
      <c:valAx>
        <c:axId val="210457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0457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sample_large_3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1'!$B$38</c:f>
              <c:strCache>
                <c:ptCount val="1"/>
                <c:pt idx="0">
                  <c:v>1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1'!$L$39:$L$44</c:f>
              <c:numCache>
                <c:formatCode>0.00%</c:formatCode>
                <c:ptCount val="6"/>
                <c:pt idx="0">
                  <c:v>0.6145</c:v>
                </c:pt>
                <c:pt idx="1">
                  <c:v>0.5866</c:v>
                </c:pt>
                <c:pt idx="2">
                  <c:v>0.5629</c:v>
                </c:pt>
                <c:pt idx="3">
                  <c:v>0.5433</c:v>
                </c:pt>
                <c:pt idx="4">
                  <c:v>0.5023</c:v>
                </c:pt>
                <c:pt idx="5">
                  <c:v>0.5251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1'!$C$38</c:f>
              <c:strCache>
                <c:ptCount val="1"/>
                <c:pt idx="0">
                  <c:v>16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1'!$M$39:$M$44</c:f>
              <c:numCache>
                <c:formatCode>0.00%</c:formatCode>
                <c:ptCount val="6"/>
                <c:pt idx="0">
                  <c:v>0.5424</c:v>
                </c:pt>
                <c:pt idx="1">
                  <c:v>0.5059</c:v>
                </c:pt>
                <c:pt idx="2">
                  <c:v>0.4538</c:v>
                </c:pt>
                <c:pt idx="3">
                  <c:v>0.3369</c:v>
                </c:pt>
                <c:pt idx="4">
                  <c:v>0.2445</c:v>
                </c:pt>
                <c:pt idx="5">
                  <c:v>0.1214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1'!$D$38</c:f>
              <c:strCache>
                <c:ptCount val="1"/>
                <c:pt idx="0">
                  <c:v>256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1'!$N$39:$N$44</c:f>
              <c:numCache>
                <c:formatCode>0.00%</c:formatCode>
                <c:ptCount val="6"/>
                <c:pt idx="0">
                  <c:v>0.4552</c:v>
                </c:pt>
                <c:pt idx="1">
                  <c:v>0.4678</c:v>
                </c:pt>
                <c:pt idx="2">
                  <c:v>0.4441</c:v>
                </c:pt>
                <c:pt idx="3">
                  <c:v>0.3978</c:v>
                </c:pt>
                <c:pt idx="4">
                  <c:v>0.2972</c:v>
                </c:pt>
                <c:pt idx="5">
                  <c:v>0.2161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36968"/>
        <c:axId val="2104531496"/>
      </c:lineChart>
      <c:catAx>
        <c:axId val="210453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531496"/>
        <c:crosses val="autoZero"/>
        <c:auto val="1"/>
        <c:lblAlgn val="ctr"/>
        <c:lblOffset val="100"/>
        <c:tickLblSkip val="32"/>
        <c:tickMarkSkip val="2"/>
        <c:noMultiLvlLbl val="0"/>
      </c:catAx>
      <c:valAx>
        <c:axId val="2104531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0453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sample_</a:t>
            </a:r>
            <a:r>
              <a:rPr lang="en-US" baseline="0"/>
              <a:t>large1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1'!$B$38</c:f>
              <c:strCache>
                <c:ptCount val="1"/>
                <c:pt idx="0">
                  <c:v>1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1'!$B$65:$B$70</c:f>
              <c:numCache>
                <c:formatCode>General</c:formatCode>
                <c:ptCount val="6"/>
                <c:pt idx="0">
                  <c:v>2.224202E6</c:v>
                </c:pt>
                <c:pt idx="1">
                  <c:v>1.585103E6</c:v>
                </c:pt>
                <c:pt idx="2">
                  <c:v>2.102724E6</c:v>
                </c:pt>
                <c:pt idx="3">
                  <c:v>3.367378E6</c:v>
                </c:pt>
                <c:pt idx="4">
                  <c:v>4.197343E6</c:v>
                </c:pt>
                <c:pt idx="5">
                  <c:v>5.844825E6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1'!$C$38</c:f>
              <c:strCache>
                <c:ptCount val="1"/>
                <c:pt idx="0">
                  <c:v>16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1'!$C$65:$C$70</c:f>
              <c:numCache>
                <c:formatCode>General</c:formatCode>
                <c:ptCount val="6"/>
                <c:pt idx="0">
                  <c:v>1.838108E6</c:v>
                </c:pt>
                <c:pt idx="1">
                  <c:v>834206.0</c:v>
                </c:pt>
                <c:pt idx="2">
                  <c:v>670681.0</c:v>
                </c:pt>
                <c:pt idx="3">
                  <c:v>597168.0</c:v>
                </c:pt>
                <c:pt idx="4">
                  <c:v>593396.0</c:v>
                </c:pt>
                <c:pt idx="5">
                  <c:v>676720.0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1'!$D$38</c:f>
              <c:strCache>
                <c:ptCount val="1"/>
                <c:pt idx="0">
                  <c:v>256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1'!$D$65:$D$70</c:f>
              <c:numCache>
                <c:formatCode>General</c:formatCode>
                <c:ptCount val="6"/>
                <c:pt idx="0">
                  <c:v>1.310833E6</c:v>
                </c:pt>
                <c:pt idx="1">
                  <c:v>403547.0</c:v>
                </c:pt>
                <c:pt idx="2">
                  <c:v>230101.0</c:v>
                </c:pt>
                <c:pt idx="3">
                  <c:v>130194.0</c:v>
                </c:pt>
                <c:pt idx="4">
                  <c:v>75740.0</c:v>
                </c:pt>
                <c:pt idx="5">
                  <c:v>48138.0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38296"/>
        <c:axId val="2123897224"/>
      </c:lineChart>
      <c:catAx>
        <c:axId val="21239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897224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212389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 b="1" i="0" baseline="0">
                    <a:effectLst/>
                  </a:rPr>
                  <a:t>Bytes Written Back</a:t>
                </a:r>
                <a:endParaRPr lang="de-DE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3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sample_large_2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1'!$B$38</c:f>
              <c:strCache>
                <c:ptCount val="1"/>
                <c:pt idx="0">
                  <c:v>1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1'!$G$66:$G$71</c:f>
              <c:numCache>
                <c:formatCode>General</c:formatCode>
                <c:ptCount val="6"/>
                <c:pt idx="0">
                  <c:v>3.860825E6</c:v>
                </c:pt>
                <c:pt idx="1">
                  <c:v>2.52551E6</c:v>
                </c:pt>
                <c:pt idx="2">
                  <c:v>2.351822E6</c:v>
                </c:pt>
                <c:pt idx="3">
                  <c:v>2.324722E6</c:v>
                </c:pt>
                <c:pt idx="4">
                  <c:v>2.468401E6</c:v>
                </c:pt>
                <c:pt idx="5">
                  <c:v>2.885978E6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1'!$C$38</c:f>
              <c:strCache>
                <c:ptCount val="1"/>
                <c:pt idx="0">
                  <c:v>16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1'!$H$66:$H$71</c:f>
              <c:numCache>
                <c:formatCode>General</c:formatCode>
                <c:ptCount val="6"/>
                <c:pt idx="0">
                  <c:v>1.054556E6</c:v>
                </c:pt>
                <c:pt idx="1">
                  <c:v>513078.0</c:v>
                </c:pt>
                <c:pt idx="2">
                  <c:v>420818.0</c:v>
                </c:pt>
                <c:pt idx="3">
                  <c:v>384663.0</c:v>
                </c:pt>
                <c:pt idx="4">
                  <c:v>408199.0</c:v>
                </c:pt>
                <c:pt idx="5">
                  <c:v>516131.0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1'!$D$38</c:f>
              <c:strCache>
                <c:ptCount val="1"/>
                <c:pt idx="0">
                  <c:v>256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1'!$I$66:$I$71</c:f>
              <c:numCache>
                <c:formatCode>General</c:formatCode>
                <c:ptCount val="6"/>
                <c:pt idx="0">
                  <c:v>444853.0</c:v>
                </c:pt>
                <c:pt idx="1">
                  <c:v>174557.0</c:v>
                </c:pt>
                <c:pt idx="2">
                  <c:v>106754.0</c:v>
                </c:pt>
                <c:pt idx="3">
                  <c:v>67489.0</c:v>
                </c:pt>
                <c:pt idx="4">
                  <c:v>46377.0</c:v>
                </c:pt>
                <c:pt idx="5">
                  <c:v>39524.0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08184"/>
        <c:axId val="2124013608"/>
      </c:lineChart>
      <c:catAx>
        <c:axId val="212400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13608"/>
        <c:crosses val="autoZero"/>
        <c:auto val="1"/>
        <c:lblAlgn val="ctr"/>
        <c:lblOffset val="100"/>
        <c:tickLblSkip val="32"/>
        <c:tickMarkSkip val="2"/>
        <c:noMultiLvlLbl val="0"/>
      </c:catAx>
      <c:valAx>
        <c:axId val="212401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 b="1" i="0" baseline="0">
                    <a:effectLst/>
                  </a:rPr>
                  <a:t>Bytes Written Back</a:t>
                </a:r>
                <a:endParaRPr lang="de-DE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0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sample_large_3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1'!$B$38</c:f>
              <c:strCache>
                <c:ptCount val="1"/>
                <c:pt idx="0">
                  <c:v>1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1'!$L$66:$L$71</c:f>
              <c:numCache>
                <c:formatCode>General</c:formatCode>
                <c:ptCount val="6"/>
                <c:pt idx="0">
                  <c:v>6.009564E6</c:v>
                </c:pt>
                <c:pt idx="1">
                  <c:v>5.370681E6</c:v>
                </c:pt>
                <c:pt idx="2">
                  <c:v>5.300659E6</c:v>
                </c:pt>
                <c:pt idx="3">
                  <c:v>5.070575E6</c:v>
                </c:pt>
                <c:pt idx="4">
                  <c:v>3.512642E6</c:v>
                </c:pt>
                <c:pt idx="5">
                  <c:v>2.916571E6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1'!$C$38</c:f>
              <c:strCache>
                <c:ptCount val="1"/>
                <c:pt idx="0">
                  <c:v>16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1'!$M$66:$M$71</c:f>
              <c:numCache>
                <c:formatCode>General</c:formatCode>
                <c:ptCount val="6"/>
                <c:pt idx="0">
                  <c:v>5.150207E6</c:v>
                </c:pt>
                <c:pt idx="1">
                  <c:v>5.041223E6</c:v>
                </c:pt>
                <c:pt idx="2">
                  <c:v>4.720719E6</c:v>
                </c:pt>
                <c:pt idx="3">
                  <c:v>2.731109E6</c:v>
                </c:pt>
                <c:pt idx="4">
                  <c:v>1.632553E6</c:v>
                </c:pt>
                <c:pt idx="5">
                  <c:v>1.310833E6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1'!$D$38</c:f>
              <c:strCache>
                <c:ptCount val="1"/>
                <c:pt idx="0">
                  <c:v>256 KB</c:v>
                </c:pt>
              </c:strCache>
            </c:strRef>
          </c:tx>
          <c:marker>
            <c:symbol val="none"/>
          </c:marker>
          <c:cat>
            <c:numRef>
              <c:f>'Experiment 1'!$A$39:$A$44</c:f>
              <c:numCache>
                <c:formatCode>General</c:formatCode>
                <c:ptCount val="6"/>
                <c:pt idx="0">
                  <c:v>4.0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'Experiment 1'!$N$66:$N$71</c:f>
              <c:numCache>
                <c:formatCode>General</c:formatCode>
                <c:ptCount val="6"/>
                <c:pt idx="0">
                  <c:v>4.748178E6</c:v>
                </c:pt>
                <c:pt idx="1">
                  <c:v>4.703375E6</c:v>
                </c:pt>
                <c:pt idx="2">
                  <c:v>4.695777E6</c:v>
                </c:pt>
                <c:pt idx="3">
                  <c:v>4.437359E6</c:v>
                </c:pt>
                <c:pt idx="4">
                  <c:v>2.486518E6</c:v>
                </c:pt>
                <c:pt idx="5">
                  <c:v>1.403309E6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2024"/>
        <c:axId val="2124057496"/>
      </c:lineChart>
      <c:catAx>
        <c:axId val="212405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57496"/>
        <c:crosses val="autoZero"/>
        <c:auto val="1"/>
        <c:lblAlgn val="ctr"/>
        <c:lblOffset val="100"/>
        <c:tickLblSkip val="32"/>
        <c:tickMarkSkip val="2"/>
        <c:noMultiLvlLbl val="0"/>
      </c:catAx>
      <c:valAx>
        <c:axId val="2124057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 b="1" i="0" baseline="0">
                    <a:effectLst/>
                  </a:rPr>
                  <a:t>Bytes Written Back</a:t>
                </a:r>
                <a:endParaRPr lang="de-DE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5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2'!$B$3</c:f>
              <c:strCache>
                <c:ptCount val="1"/>
                <c:pt idx="0">
                  <c:v>LRU</c:v>
                </c:pt>
              </c:strCache>
            </c:strRef>
          </c:tx>
          <c:invertIfNegative val="0"/>
          <c:cat>
            <c:strRef>
              <c:f>'Experiment 2'!$C$2:$E$2</c:f>
              <c:strCache>
                <c:ptCount val="3"/>
                <c:pt idx="0">
                  <c:v>large_trace1</c:v>
                </c:pt>
                <c:pt idx="1">
                  <c:v>large_trace2</c:v>
                </c:pt>
                <c:pt idx="2">
                  <c:v>large_trace3</c:v>
                </c:pt>
              </c:strCache>
            </c:strRef>
          </c:cat>
          <c:val>
            <c:numRef>
              <c:f>'Experiment 2'!$C$3:$E$3</c:f>
              <c:numCache>
                <c:formatCode>0.00%</c:formatCode>
                <c:ptCount val="3"/>
                <c:pt idx="0">
                  <c:v>0.214002920279715</c:v>
                </c:pt>
                <c:pt idx="1">
                  <c:v>0.24556249609654</c:v>
                </c:pt>
                <c:pt idx="2">
                  <c:v>0.522802545158326</c:v>
                </c:pt>
              </c:numCache>
            </c:numRef>
          </c:val>
        </c:ser>
        <c:ser>
          <c:idx val="1"/>
          <c:order val="1"/>
          <c:tx>
            <c:strRef>
              <c:f>'Experiment 2'!$B$4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'Experiment 2'!$C$2:$E$2</c:f>
              <c:strCache>
                <c:ptCount val="3"/>
                <c:pt idx="0">
                  <c:v>large_trace1</c:v>
                </c:pt>
                <c:pt idx="1">
                  <c:v>large_trace2</c:v>
                </c:pt>
                <c:pt idx="2">
                  <c:v>large_trace3</c:v>
                </c:pt>
              </c:strCache>
            </c:strRef>
          </c:cat>
          <c:val>
            <c:numRef>
              <c:f>'Experiment 2'!$C$4:$E$4</c:f>
              <c:numCache>
                <c:formatCode>0.00%</c:formatCode>
                <c:ptCount val="3"/>
                <c:pt idx="0">
                  <c:v>0.238126914390533</c:v>
                </c:pt>
                <c:pt idx="1">
                  <c:v>0.264162508520516</c:v>
                </c:pt>
                <c:pt idx="2">
                  <c:v>0.529839738051713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510248"/>
        <c:axId val="2104513192"/>
      </c:barChart>
      <c:catAx>
        <c:axId val="210451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13192"/>
        <c:crosses val="autoZero"/>
        <c:auto val="1"/>
        <c:lblAlgn val="ctr"/>
        <c:lblOffset val="100"/>
        <c:noMultiLvlLbl val="0"/>
      </c:catAx>
      <c:valAx>
        <c:axId val="2104513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451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3'!$B$3</c:f>
              <c:strCache>
                <c:ptCount val="1"/>
                <c:pt idx="0">
                  <c:v>1 Way</c:v>
                </c:pt>
              </c:strCache>
            </c:strRef>
          </c:tx>
          <c:invertIfNegative val="0"/>
          <c:cat>
            <c:strRef>
              <c:f>'Experiment 3'!$C$2:$E$2</c:f>
              <c:strCache>
                <c:ptCount val="3"/>
                <c:pt idx="0">
                  <c:v>large_trace1</c:v>
                </c:pt>
                <c:pt idx="1">
                  <c:v>large_trace2</c:v>
                </c:pt>
                <c:pt idx="2">
                  <c:v>large_trace3</c:v>
                </c:pt>
              </c:strCache>
            </c:strRef>
          </c:cat>
          <c:val>
            <c:numRef>
              <c:f>'Experiment 3'!$C$3:$E$3</c:f>
              <c:numCache>
                <c:formatCode>0.00%</c:formatCode>
                <c:ptCount val="3"/>
                <c:pt idx="0">
                  <c:v>0.317597518829956</c:v>
                </c:pt>
                <c:pt idx="1">
                  <c:v>0.304458938338216</c:v>
                </c:pt>
                <c:pt idx="2">
                  <c:v>0.557930757072505</c:v>
                </c:pt>
              </c:numCache>
            </c:numRef>
          </c:val>
        </c:ser>
        <c:ser>
          <c:idx val="1"/>
          <c:order val="1"/>
          <c:tx>
            <c:strRef>
              <c:f>'Experiment 3'!$B$4</c:f>
              <c:strCache>
                <c:ptCount val="1"/>
                <c:pt idx="0">
                  <c:v>4 Way</c:v>
                </c:pt>
              </c:strCache>
            </c:strRef>
          </c:tx>
          <c:invertIfNegative val="0"/>
          <c:cat>
            <c:strRef>
              <c:f>'Experiment 3'!$C$2:$E$2</c:f>
              <c:strCache>
                <c:ptCount val="3"/>
                <c:pt idx="0">
                  <c:v>large_trace1</c:v>
                </c:pt>
                <c:pt idx="1">
                  <c:v>large_trace2</c:v>
                </c:pt>
                <c:pt idx="2">
                  <c:v>large_trace3</c:v>
                </c:pt>
              </c:strCache>
            </c:strRef>
          </c:cat>
          <c:val>
            <c:numRef>
              <c:f>'Experiment 3'!$C$4:$E$4</c:f>
              <c:numCache>
                <c:formatCode>0.00%</c:formatCode>
                <c:ptCount val="3"/>
                <c:pt idx="0">
                  <c:v>0.214002920279715</c:v>
                </c:pt>
                <c:pt idx="1">
                  <c:v>0.24556249609654</c:v>
                </c:pt>
                <c:pt idx="2">
                  <c:v>0.522802545158326</c:v>
                </c:pt>
              </c:numCache>
            </c:numRef>
          </c:val>
        </c:ser>
        <c:ser>
          <c:idx val="2"/>
          <c:order val="2"/>
          <c:tx>
            <c:strRef>
              <c:f>'Experiment 3'!$B$5</c:f>
              <c:strCache>
                <c:ptCount val="1"/>
                <c:pt idx="0">
                  <c:v>16 Way</c:v>
                </c:pt>
              </c:strCache>
            </c:strRef>
          </c:tx>
          <c:invertIfNegative val="0"/>
          <c:cat>
            <c:strRef>
              <c:f>'Experiment 3'!$C$2:$E$2</c:f>
              <c:strCache>
                <c:ptCount val="3"/>
                <c:pt idx="0">
                  <c:v>large_trace1</c:v>
                </c:pt>
                <c:pt idx="1">
                  <c:v>large_trace2</c:v>
                </c:pt>
                <c:pt idx="2">
                  <c:v>large_trace3</c:v>
                </c:pt>
              </c:strCache>
            </c:strRef>
          </c:cat>
          <c:val>
            <c:numRef>
              <c:f>'Experiment 3'!$C$5:$E$5</c:f>
              <c:numCache>
                <c:formatCode>0.00%</c:formatCode>
                <c:ptCount val="3"/>
                <c:pt idx="0">
                  <c:v>0.206818683942387</c:v>
                </c:pt>
                <c:pt idx="1">
                  <c:v>0.229917511393631</c:v>
                </c:pt>
                <c:pt idx="2">
                  <c:v>0.52119969012042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787800"/>
        <c:axId val="2124790776"/>
      </c:barChart>
      <c:catAx>
        <c:axId val="212478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90776"/>
        <c:crosses val="autoZero"/>
        <c:auto val="1"/>
        <c:lblAlgn val="ctr"/>
        <c:lblOffset val="100"/>
        <c:noMultiLvlLbl val="0"/>
      </c:catAx>
      <c:valAx>
        <c:axId val="2124790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478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45</xdr:row>
      <xdr:rowOff>0</xdr:rowOff>
    </xdr:from>
    <xdr:to>
      <xdr:col>3</xdr:col>
      <xdr:colOff>762000</xdr:colOff>
      <xdr:row>59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45</xdr:row>
      <xdr:rowOff>12700</xdr:rowOff>
    </xdr:from>
    <xdr:to>
      <xdr:col>8</xdr:col>
      <xdr:colOff>749300</xdr:colOff>
      <xdr:row>59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45</xdr:row>
      <xdr:rowOff>25400</xdr:rowOff>
    </xdr:from>
    <xdr:to>
      <xdr:col>13</xdr:col>
      <xdr:colOff>736600</xdr:colOff>
      <xdr:row>59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50800</xdr:colOff>
      <xdr:row>72</xdr:row>
      <xdr:rowOff>25400</xdr:rowOff>
    </xdr:from>
    <xdr:to>
      <xdr:col>3</xdr:col>
      <xdr:colOff>787400</xdr:colOff>
      <xdr:row>86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72</xdr:row>
      <xdr:rowOff>0</xdr:rowOff>
    </xdr:from>
    <xdr:to>
      <xdr:col>8</xdr:col>
      <xdr:colOff>749300</xdr:colOff>
      <xdr:row>86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13</xdr:col>
      <xdr:colOff>749300</xdr:colOff>
      <xdr:row>86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5</xdr:row>
      <xdr:rowOff>0</xdr:rowOff>
    </xdr:from>
    <xdr:to>
      <xdr:col>5</xdr:col>
      <xdr:colOff>0</xdr:colOff>
      <xdr:row>19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12700</xdr:rowOff>
    </xdr:from>
    <xdr:to>
      <xdr:col>6</xdr:col>
      <xdr:colOff>63500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D47" workbookViewId="0">
      <selection activeCell="E74" sqref="E74"/>
    </sheetView>
  </sheetViews>
  <sheetFormatPr baseColWidth="10" defaultRowHeight="15" x14ac:dyDescent="0"/>
  <cols>
    <col min="1" max="1" width="20.1640625" customWidth="1"/>
    <col min="2" max="2" width="12.83203125" bestFit="1" customWidth="1"/>
    <col min="3" max="3" width="17.33203125" bestFit="1" customWidth="1"/>
    <col min="4" max="4" width="15.5" bestFit="1" customWidth="1"/>
    <col min="6" max="6" width="20" bestFit="1" customWidth="1"/>
    <col min="7" max="7" width="12.83203125" bestFit="1" customWidth="1"/>
    <col min="8" max="8" width="17.33203125" bestFit="1" customWidth="1"/>
    <col min="9" max="9" width="15.5" bestFit="1" customWidth="1"/>
    <col min="11" max="11" width="20" bestFit="1" customWidth="1"/>
    <col min="12" max="12" width="12.83203125" bestFit="1" customWidth="1"/>
    <col min="13" max="13" width="17.33203125" bestFit="1" customWidth="1"/>
    <col min="14" max="14" width="15.5" bestFit="1" customWidth="1"/>
  </cols>
  <sheetData>
    <row r="1" spans="1:15" ht="16">
      <c r="A1" s="1" t="s">
        <v>0</v>
      </c>
      <c r="B1" s="2"/>
      <c r="C1" s="2" t="s">
        <v>1</v>
      </c>
      <c r="D1" s="3">
        <v>30438865</v>
      </c>
      <c r="E1" s="2"/>
      <c r="F1" s="1" t="s">
        <v>0</v>
      </c>
      <c r="G1" s="2"/>
      <c r="H1" s="2" t="s">
        <v>1</v>
      </c>
      <c r="I1" s="3">
        <v>30438865</v>
      </c>
      <c r="J1" s="2"/>
      <c r="K1" s="1" t="s">
        <v>0</v>
      </c>
      <c r="L1" s="2"/>
      <c r="M1" s="2" t="s">
        <v>1</v>
      </c>
      <c r="N1" s="3">
        <v>30438865</v>
      </c>
      <c r="O1" s="2"/>
    </row>
    <row r="2" spans="1:15" ht="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6">
      <c r="A3" s="5" t="s">
        <v>2</v>
      </c>
      <c r="B3" s="1" t="s">
        <v>3</v>
      </c>
      <c r="C3" s="2"/>
      <c r="D3" s="2"/>
      <c r="E3" s="2"/>
      <c r="F3" s="5" t="s">
        <v>2</v>
      </c>
      <c r="G3" s="1" t="s">
        <v>4</v>
      </c>
      <c r="H3" s="2"/>
      <c r="I3" s="2"/>
      <c r="J3" s="2"/>
      <c r="K3" s="5" t="s">
        <v>2</v>
      </c>
      <c r="L3" s="1" t="s">
        <v>5</v>
      </c>
      <c r="M3" s="2"/>
      <c r="N3" s="2"/>
      <c r="O3" s="2"/>
    </row>
    <row r="4" spans="1:15" ht="16">
      <c r="A4" s="1" t="s">
        <v>6</v>
      </c>
      <c r="B4" s="1" t="s">
        <v>7</v>
      </c>
      <c r="C4" s="1" t="s">
        <v>8</v>
      </c>
      <c r="D4" s="1" t="s">
        <v>9</v>
      </c>
      <c r="E4" s="2"/>
      <c r="F4" s="1" t="s">
        <v>6</v>
      </c>
      <c r="G4" s="1" t="s">
        <v>7</v>
      </c>
      <c r="H4" s="1" t="s">
        <v>8</v>
      </c>
      <c r="I4" s="1" t="s">
        <v>9</v>
      </c>
      <c r="J4" s="2"/>
      <c r="K4" s="1" t="s">
        <v>6</v>
      </c>
      <c r="L4" s="1" t="s">
        <v>7</v>
      </c>
      <c r="M4" s="1" t="s">
        <v>8</v>
      </c>
      <c r="N4" s="1" t="s">
        <v>9</v>
      </c>
      <c r="O4" s="2"/>
    </row>
    <row r="5" spans="1:15" ht="16">
      <c r="A5" s="2">
        <v>4</v>
      </c>
      <c r="B5" s="4">
        <v>0.36009999999999998</v>
      </c>
      <c r="C5" s="2">
        <v>8735499</v>
      </c>
      <c r="D5" s="2">
        <v>2224202</v>
      </c>
      <c r="E5" s="2"/>
      <c r="F5" s="2">
        <v>4</v>
      </c>
      <c r="H5" s="2">
        <v>6043872</v>
      </c>
      <c r="I5" s="2">
        <v>1838108</v>
      </c>
      <c r="J5" s="2"/>
      <c r="K5" s="2">
        <v>4</v>
      </c>
      <c r="L5" s="4">
        <v>0.1426</v>
      </c>
      <c r="M5" s="2">
        <v>3030764</v>
      </c>
      <c r="N5" s="2">
        <v>1310833</v>
      </c>
      <c r="O5" s="2"/>
    </row>
    <row r="6" spans="1:15" ht="16">
      <c r="A6" s="2">
        <v>16</v>
      </c>
      <c r="B6" s="4">
        <v>0.3115</v>
      </c>
      <c r="C6" s="2">
        <v>7897349</v>
      </c>
      <c r="D6" s="2">
        <v>1585103</v>
      </c>
      <c r="E6" s="2"/>
      <c r="F6" s="2">
        <v>16</v>
      </c>
      <c r="H6" s="2">
        <v>4674207</v>
      </c>
      <c r="I6" s="2">
        <v>834206</v>
      </c>
      <c r="J6" s="2"/>
      <c r="K6" s="2">
        <v>16</v>
      </c>
      <c r="L6" s="4">
        <v>7.3899999999999993E-2</v>
      </c>
      <c r="M6" s="2">
        <v>1845818</v>
      </c>
      <c r="N6" s="2">
        <v>403547</v>
      </c>
      <c r="O6" s="2"/>
    </row>
    <row r="7" spans="1:15" ht="16">
      <c r="A7" s="2">
        <v>32</v>
      </c>
      <c r="B7" s="4">
        <v>0.36730000000000002</v>
      </c>
      <c r="C7" s="2">
        <v>9078775</v>
      </c>
      <c r="D7" s="2">
        <v>2102724</v>
      </c>
      <c r="E7" s="2"/>
      <c r="F7" s="2">
        <v>32</v>
      </c>
      <c r="H7" s="2">
        <v>4418885</v>
      </c>
      <c r="I7" s="2">
        <v>670681</v>
      </c>
      <c r="J7" s="2"/>
      <c r="K7" s="2">
        <v>32</v>
      </c>
      <c r="L7" s="4">
        <v>6.0400000000000002E-2</v>
      </c>
      <c r="M7" s="2">
        <v>1607830</v>
      </c>
      <c r="N7" s="2">
        <v>230101</v>
      </c>
      <c r="O7" s="2"/>
    </row>
    <row r="8" spans="1:15" ht="16">
      <c r="A8" s="2">
        <v>64</v>
      </c>
      <c r="B8" s="4">
        <v>0.48559999999999998</v>
      </c>
      <c r="C8" s="2">
        <v>11412281</v>
      </c>
      <c r="D8" s="2">
        <v>3367378</v>
      </c>
      <c r="E8" s="2"/>
      <c r="F8" s="2">
        <v>64</v>
      </c>
      <c r="H8" s="2">
        <v>4305931</v>
      </c>
      <c r="I8" s="2">
        <v>597168</v>
      </c>
      <c r="J8" s="2"/>
      <c r="K8" s="2">
        <v>64</v>
      </c>
      <c r="L8" s="4">
        <v>5.28E-2</v>
      </c>
      <c r="M8" s="2">
        <v>1476535</v>
      </c>
      <c r="N8" s="2">
        <v>130194</v>
      </c>
      <c r="O8" s="2"/>
    </row>
    <row r="9" spans="1:15" ht="16">
      <c r="A9" s="2">
        <v>128</v>
      </c>
      <c r="B9" s="4">
        <v>0.57609999999999995</v>
      </c>
      <c r="C9" s="2">
        <v>13336979</v>
      </c>
      <c r="D9" s="2">
        <v>4197343</v>
      </c>
      <c r="E9" s="2"/>
      <c r="F9" s="2">
        <v>128</v>
      </c>
      <c r="H9" s="2">
        <v>4305872</v>
      </c>
      <c r="I9" s="2">
        <v>593396</v>
      </c>
      <c r="J9" s="2"/>
      <c r="K9" s="2">
        <v>128</v>
      </c>
      <c r="L9" s="4">
        <v>4.8500000000000001E-2</v>
      </c>
      <c r="M9" s="2">
        <v>1401734</v>
      </c>
      <c r="N9" s="2">
        <v>75740</v>
      </c>
      <c r="O9" s="2"/>
    </row>
    <row r="10" spans="1:15" ht="16">
      <c r="A10" s="2">
        <v>256</v>
      </c>
      <c r="B10" s="4">
        <v>0.67159999999999997</v>
      </c>
      <c r="C10" s="2">
        <v>14598607</v>
      </c>
      <c r="D10" s="2">
        <v>5844825</v>
      </c>
      <c r="E10" s="2"/>
      <c r="F10" s="2">
        <v>256</v>
      </c>
      <c r="H10" s="2">
        <v>4499719</v>
      </c>
      <c r="I10" s="2">
        <v>676720</v>
      </c>
      <c r="J10" s="2"/>
      <c r="K10" s="2">
        <v>256</v>
      </c>
      <c r="L10" s="4">
        <v>4.6399999999999997E-2</v>
      </c>
      <c r="M10" s="2">
        <v>1365079</v>
      </c>
      <c r="N10" s="2">
        <v>48138</v>
      </c>
      <c r="O10" s="2"/>
    </row>
    <row r="11" spans="1:15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6">
      <c r="A12" s="1" t="s">
        <v>10</v>
      </c>
      <c r="B12" s="2"/>
      <c r="C12" s="2" t="s">
        <v>1</v>
      </c>
      <c r="D12" s="3">
        <v>35769546</v>
      </c>
      <c r="E12" s="2"/>
      <c r="F12" s="1" t="s">
        <v>10</v>
      </c>
      <c r="G12" s="2"/>
      <c r="H12" s="2" t="s">
        <v>1</v>
      </c>
      <c r="I12" s="3">
        <v>35769546</v>
      </c>
      <c r="J12" s="2"/>
      <c r="K12" s="1" t="s">
        <v>10</v>
      </c>
      <c r="L12" s="2"/>
      <c r="M12" s="2" t="s">
        <v>1</v>
      </c>
      <c r="N12" s="3">
        <v>35769546</v>
      </c>
      <c r="O12" s="2"/>
    </row>
    <row r="13" spans="1:15" ht="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">
      <c r="A14" s="5" t="s">
        <v>2</v>
      </c>
      <c r="B14" s="1" t="s">
        <v>3</v>
      </c>
      <c r="C14" s="2"/>
      <c r="D14" s="2"/>
      <c r="E14" s="2"/>
      <c r="F14" s="5" t="s">
        <v>2</v>
      </c>
      <c r="G14" s="1" t="s">
        <v>4</v>
      </c>
      <c r="H14" s="2"/>
      <c r="I14" s="2"/>
      <c r="J14" s="2"/>
      <c r="K14" s="5" t="s">
        <v>2</v>
      </c>
      <c r="L14" s="1" t="s">
        <v>5</v>
      </c>
      <c r="M14" s="2"/>
      <c r="N14" s="2"/>
      <c r="O14" s="2"/>
    </row>
    <row r="15" spans="1:15" ht="16">
      <c r="A15" s="1" t="s">
        <v>6</v>
      </c>
      <c r="B15" s="1" t="s">
        <v>7</v>
      </c>
      <c r="C15" s="1" t="s">
        <v>8</v>
      </c>
      <c r="D15" s="1" t="s">
        <v>9</v>
      </c>
      <c r="E15" s="2"/>
      <c r="F15" s="1" t="s">
        <v>6</v>
      </c>
      <c r="G15" s="1" t="s">
        <v>7</v>
      </c>
      <c r="H15" s="1" t="s">
        <v>8</v>
      </c>
      <c r="I15" s="1" t="s">
        <v>9</v>
      </c>
      <c r="J15" s="2"/>
      <c r="K15" s="1" t="s">
        <v>6</v>
      </c>
      <c r="L15" s="1" t="s">
        <v>7</v>
      </c>
      <c r="M15" s="1" t="s">
        <v>8</v>
      </c>
      <c r="N15" s="1" t="s">
        <v>9</v>
      </c>
      <c r="O15" s="2"/>
    </row>
    <row r="16" spans="1:15" ht="16">
      <c r="A16" s="2">
        <v>4</v>
      </c>
      <c r="B16" s="4">
        <v>0.40600000000000003</v>
      </c>
      <c r="C16" s="2">
        <v>10661738</v>
      </c>
      <c r="D16" s="2">
        <v>3860825</v>
      </c>
      <c r="E16" s="2"/>
      <c r="F16" s="2">
        <v>4</v>
      </c>
      <c r="G16" s="4">
        <v>0.15029999999999999</v>
      </c>
      <c r="H16" s="2">
        <v>4321575</v>
      </c>
      <c r="I16" s="2">
        <v>1054556</v>
      </c>
      <c r="J16" s="2"/>
      <c r="K16" s="2">
        <v>4</v>
      </c>
      <c r="L16" s="4">
        <v>5.6800000000000003E-2</v>
      </c>
      <c r="M16" s="2">
        <v>1585666</v>
      </c>
      <c r="N16" s="2">
        <v>444853</v>
      </c>
      <c r="O16" s="2"/>
    </row>
    <row r="17" spans="1:15" ht="16">
      <c r="A17" s="2">
        <v>16</v>
      </c>
      <c r="B17" s="4">
        <v>0.3886</v>
      </c>
      <c r="C17" s="2">
        <v>11375869</v>
      </c>
      <c r="D17" s="2">
        <v>2525510</v>
      </c>
      <c r="E17" s="2"/>
      <c r="F17" s="2">
        <v>16</v>
      </c>
      <c r="G17" s="4">
        <v>0.1404</v>
      </c>
      <c r="H17" s="2">
        <v>4508977</v>
      </c>
      <c r="I17" s="2">
        <v>513078</v>
      </c>
      <c r="J17" s="2"/>
      <c r="K17" s="2">
        <v>16</v>
      </c>
      <c r="L17" s="4">
        <v>4.1700000000000001E-2</v>
      </c>
      <c r="M17" s="2">
        <v>1315488</v>
      </c>
      <c r="N17" s="2">
        <v>174557</v>
      </c>
      <c r="O17" s="2"/>
    </row>
    <row r="18" spans="1:15" ht="16">
      <c r="A18" s="2">
        <v>32</v>
      </c>
      <c r="B18" s="4">
        <v>0.39679999999999999</v>
      </c>
      <c r="C18" s="2">
        <v>11840045</v>
      </c>
      <c r="D18" s="2">
        <v>2351822</v>
      </c>
      <c r="E18" s="2"/>
      <c r="F18" s="2">
        <v>32</v>
      </c>
      <c r="G18" s="4">
        <v>0.1401</v>
      </c>
      <c r="H18" s="2">
        <v>4591692</v>
      </c>
      <c r="I18" s="2">
        <v>420818</v>
      </c>
      <c r="J18" s="2"/>
      <c r="K18" s="2">
        <v>32</v>
      </c>
      <c r="L18" s="4">
        <v>3.5400000000000001E-2</v>
      </c>
      <c r="M18" s="2">
        <v>1160204</v>
      </c>
      <c r="N18" s="2">
        <v>106754</v>
      </c>
      <c r="O18" s="2"/>
    </row>
    <row r="19" spans="1:15" ht="16">
      <c r="A19" s="2">
        <v>64</v>
      </c>
      <c r="B19" s="4">
        <v>0.4073</v>
      </c>
      <c r="C19" s="2">
        <v>12245976</v>
      </c>
      <c r="D19" s="2">
        <v>2324722</v>
      </c>
      <c r="E19" s="2"/>
      <c r="F19" s="2">
        <v>64</v>
      </c>
      <c r="G19" s="4">
        <v>0.1381</v>
      </c>
      <c r="H19" s="2">
        <v>4554789</v>
      </c>
      <c r="I19" s="2">
        <v>384663</v>
      </c>
      <c r="J19" s="2"/>
      <c r="K19" s="2">
        <v>64</v>
      </c>
      <c r="L19" s="4">
        <v>3.0099999999999998E-2</v>
      </c>
      <c r="M19" s="2">
        <v>1008520</v>
      </c>
      <c r="N19" s="2">
        <v>67489</v>
      </c>
      <c r="O19" s="2"/>
    </row>
    <row r="20" spans="1:15" ht="16">
      <c r="A20" s="2">
        <v>128</v>
      </c>
      <c r="B20" s="4">
        <v>0.42959999999999998</v>
      </c>
      <c r="C20" s="2">
        <v>12897220</v>
      </c>
      <c r="D20" s="2">
        <v>2468401</v>
      </c>
      <c r="E20" s="2"/>
      <c r="F20" s="2">
        <v>128</v>
      </c>
      <c r="G20" s="4">
        <v>0.14080000000000001</v>
      </c>
      <c r="H20" s="2">
        <v>4627936</v>
      </c>
      <c r="I20" s="2">
        <v>408199</v>
      </c>
      <c r="J20" s="2"/>
      <c r="K20" s="2">
        <v>128</v>
      </c>
      <c r="L20" s="4">
        <v>2.6599999999999999E-2</v>
      </c>
      <c r="M20" s="2">
        <v>903900</v>
      </c>
      <c r="N20" s="2">
        <v>46377</v>
      </c>
      <c r="O20" s="2"/>
    </row>
    <row r="21" spans="1:15" ht="16">
      <c r="A21" s="2">
        <v>256</v>
      </c>
      <c r="B21" s="4">
        <v>0.47799999999999998</v>
      </c>
      <c r="C21" s="2">
        <v>14212533</v>
      </c>
      <c r="D21" s="2">
        <v>2885978</v>
      </c>
      <c r="E21" s="2"/>
      <c r="F21" s="2">
        <v>256</v>
      </c>
      <c r="G21" s="4">
        <v>0.15690000000000001</v>
      </c>
      <c r="H21" s="2">
        <v>5095023</v>
      </c>
      <c r="I21" s="2">
        <v>516131</v>
      </c>
      <c r="J21" s="2"/>
      <c r="K21" s="2">
        <v>256</v>
      </c>
      <c r="L21" s="4">
        <v>2.58E-2</v>
      </c>
      <c r="M21" s="2">
        <v>884857</v>
      </c>
      <c r="N21" s="2">
        <v>39524</v>
      </c>
      <c r="O21" s="2"/>
    </row>
    <row r="22" spans="1:15" ht="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6">
      <c r="A23" s="1" t="s">
        <v>11</v>
      </c>
      <c r="B23" s="2"/>
      <c r="C23" s="2" t="s">
        <v>1</v>
      </c>
      <c r="D23" s="3">
        <v>36084985</v>
      </c>
      <c r="E23" s="2"/>
      <c r="F23" s="1" t="s">
        <v>11</v>
      </c>
      <c r="G23" s="2"/>
      <c r="H23" s="2" t="s">
        <v>1</v>
      </c>
      <c r="I23" s="3">
        <v>36084985</v>
      </c>
      <c r="J23" s="2"/>
      <c r="K23" s="1" t="s">
        <v>11</v>
      </c>
      <c r="L23" s="2"/>
      <c r="M23" s="2" t="s">
        <v>1</v>
      </c>
      <c r="N23" s="3">
        <v>36084985</v>
      </c>
      <c r="O23" s="2"/>
    </row>
    <row r="24" spans="1:15" ht="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6">
      <c r="A25" s="5" t="s">
        <v>2</v>
      </c>
      <c r="B25" s="1" t="s">
        <v>3</v>
      </c>
      <c r="C25" s="2"/>
      <c r="D25" s="2"/>
      <c r="E25" s="2"/>
      <c r="F25" s="5" t="s">
        <v>2</v>
      </c>
      <c r="G25" s="1" t="s">
        <v>4</v>
      </c>
      <c r="H25" s="2"/>
      <c r="I25" s="2"/>
      <c r="J25" s="2"/>
      <c r="K25" s="5" t="s">
        <v>2</v>
      </c>
      <c r="L25" s="1" t="s">
        <v>5</v>
      </c>
      <c r="M25" s="2"/>
      <c r="N25" s="2"/>
      <c r="O25" s="2"/>
    </row>
    <row r="26" spans="1:15" ht="16">
      <c r="A26" s="1" t="s">
        <v>6</v>
      </c>
      <c r="B26" s="1" t="s">
        <v>7</v>
      </c>
      <c r="C26" s="1" t="s">
        <v>8</v>
      </c>
      <c r="D26" s="1" t="s">
        <v>9</v>
      </c>
      <c r="E26" s="2"/>
      <c r="F26" s="1" t="s">
        <v>6</v>
      </c>
      <c r="G26" s="1" t="s">
        <v>7</v>
      </c>
      <c r="H26" s="1" t="s">
        <v>8</v>
      </c>
      <c r="I26" s="1" t="s">
        <v>9</v>
      </c>
      <c r="J26" s="2"/>
      <c r="K26" s="1" t="s">
        <v>6</v>
      </c>
      <c r="L26" s="1" t="s">
        <v>7</v>
      </c>
      <c r="M26" s="1" t="s">
        <v>8</v>
      </c>
      <c r="N26" s="1" t="s">
        <v>9</v>
      </c>
      <c r="O26" s="2"/>
    </row>
    <row r="27" spans="1:15" ht="16">
      <c r="A27" s="2">
        <v>4</v>
      </c>
      <c r="B27" s="4">
        <v>0.61450000000000005</v>
      </c>
      <c r="C27" s="2">
        <v>15969970</v>
      </c>
      <c r="D27" s="2">
        <v>6009564</v>
      </c>
      <c r="E27" s="2"/>
      <c r="F27" s="2">
        <v>4</v>
      </c>
      <c r="G27" s="4">
        <v>0.54239999999999999</v>
      </c>
      <c r="H27" s="2">
        <v>14251788</v>
      </c>
      <c r="I27" s="2">
        <v>5150207</v>
      </c>
      <c r="J27" s="2"/>
      <c r="K27" s="2">
        <v>4</v>
      </c>
      <c r="L27" s="4">
        <v>0.45519999999999999</v>
      </c>
      <c r="M27" s="2">
        <v>11533757</v>
      </c>
      <c r="N27" s="2">
        <v>4748178</v>
      </c>
      <c r="O27" s="2"/>
    </row>
    <row r="28" spans="1:15" ht="16">
      <c r="A28" s="2">
        <v>16</v>
      </c>
      <c r="B28" s="4">
        <v>0.58660000000000001</v>
      </c>
      <c r="C28" s="2">
        <v>15612443</v>
      </c>
      <c r="D28" s="2">
        <v>5370681</v>
      </c>
      <c r="E28" s="2"/>
      <c r="F28" s="2">
        <v>16</v>
      </c>
      <c r="G28" s="4">
        <v>0.50590000000000002</v>
      </c>
      <c r="H28" s="2">
        <v>13056204</v>
      </c>
      <c r="I28" s="2">
        <v>5041223</v>
      </c>
      <c r="J28" s="2"/>
      <c r="K28" s="2">
        <v>16</v>
      </c>
      <c r="L28" s="4">
        <v>0.46779999999999999</v>
      </c>
      <c r="M28" s="2">
        <v>12030153</v>
      </c>
      <c r="N28" s="2">
        <v>4703375</v>
      </c>
      <c r="O28" s="2"/>
    </row>
    <row r="29" spans="1:15" ht="16">
      <c r="A29" s="2">
        <v>32</v>
      </c>
      <c r="B29" s="4">
        <v>0.56289999999999996</v>
      </c>
      <c r="C29" s="2">
        <v>14833994</v>
      </c>
      <c r="D29" s="2">
        <v>5300659</v>
      </c>
      <c r="E29" s="2"/>
      <c r="F29" s="2">
        <v>32</v>
      </c>
      <c r="G29" s="4">
        <v>0.45379999999999998</v>
      </c>
      <c r="H29" s="2">
        <v>11511081</v>
      </c>
      <c r="I29" s="2">
        <v>4720719</v>
      </c>
      <c r="J29" s="2"/>
      <c r="K29" s="2">
        <v>32</v>
      </c>
      <c r="L29" s="4">
        <v>0.44409999999999999</v>
      </c>
      <c r="M29" s="2">
        <v>11189859</v>
      </c>
      <c r="N29" s="2">
        <v>4695777</v>
      </c>
      <c r="O29" s="2"/>
    </row>
    <row r="30" spans="1:15" ht="16">
      <c r="A30" s="2">
        <v>64</v>
      </c>
      <c r="B30" s="4">
        <v>0.54330000000000001</v>
      </c>
      <c r="C30" s="2">
        <v>14361291</v>
      </c>
      <c r="D30" s="2">
        <v>5070575</v>
      </c>
      <c r="E30" s="2"/>
      <c r="F30" s="2">
        <v>64</v>
      </c>
      <c r="G30" s="4">
        <v>0.33689999999999998</v>
      </c>
      <c r="H30" s="2">
        <v>9321148</v>
      </c>
      <c r="I30" s="2">
        <v>2731109</v>
      </c>
      <c r="J30" s="2"/>
      <c r="K30" s="2">
        <v>64</v>
      </c>
      <c r="L30" s="4">
        <v>0.39779999999999999</v>
      </c>
      <c r="M30" s="2">
        <v>9791401</v>
      </c>
      <c r="N30" s="2">
        <v>4437359</v>
      </c>
      <c r="O30" s="2"/>
    </row>
    <row r="31" spans="1:15" ht="16">
      <c r="A31" s="2">
        <v>128</v>
      </c>
      <c r="B31" s="4">
        <v>0.50229999999999997</v>
      </c>
      <c r="C31" s="2">
        <v>14455996</v>
      </c>
      <c r="D31" s="2">
        <v>3512642</v>
      </c>
      <c r="E31" s="2"/>
      <c r="F31" s="2">
        <v>128</v>
      </c>
      <c r="G31" s="4">
        <v>0.2445</v>
      </c>
      <c r="H31" s="2">
        <v>7114183</v>
      </c>
      <c r="I31" s="2">
        <v>1632553</v>
      </c>
      <c r="J31" s="2"/>
      <c r="K31" s="2">
        <v>128</v>
      </c>
      <c r="L31" s="4">
        <v>0.29720000000000002</v>
      </c>
      <c r="M31" s="2">
        <v>8145113</v>
      </c>
      <c r="N31" s="2">
        <v>2486518</v>
      </c>
      <c r="O31" s="2"/>
    </row>
    <row r="32" spans="1:15" ht="16">
      <c r="A32" s="2">
        <v>256</v>
      </c>
      <c r="B32" s="4">
        <v>0.52510000000000001</v>
      </c>
      <c r="C32" s="2">
        <v>15864906</v>
      </c>
      <c r="D32" s="2">
        <v>2916571</v>
      </c>
      <c r="E32" s="2"/>
      <c r="F32" s="2">
        <v>256</v>
      </c>
      <c r="G32" s="4">
        <v>0.12139999999999999</v>
      </c>
      <c r="H32" s="2">
        <v>3030764</v>
      </c>
      <c r="I32" s="2">
        <v>1310833</v>
      </c>
      <c r="J32" s="2"/>
      <c r="K32" s="2">
        <v>256</v>
      </c>
      <c r="L32" s="4">
        <v>0.21609999999999999</v>
      </c>
      <c r="M32" s="2">
        <v>6328184</v>
      </c>
      <c r="N32" s="2">
        <v>1403309</v>
      </c>
      <c r="O32" s="2"/>
    </row>
    <row r="33" spans="1:15" ht="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6">
      <c r="A34" s="1" t="s">
        <v>12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6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3">
      <c r="A36" s="7" t="s">
        <v>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6">
      <c r="A37" s="1" t="s">
        <v>14</v>
      </c>
      <c r="B37" s="2"/>
      <c r="C37" s="2"/>
      <c r="D37" s="2"/>
      <c r="E37" s="2"/>
      <c r="F37" s="1" t="s">
        <v>15</v>
      </c>
      <c r="J37" s="2"/>
      <c r="K37" s="1" t="s">
        <v>16</v>
      </c>
      <c r="L37" s="2"/>
      <c r="M37" s="2"/>
      <c r="N37" s="2"/>
      <c r="O37" s="2"/>
    </row>
    <row r="38" spans="1:15" ht="16">
      <c r="A38" s="1" t="s">
        <v>13</v>
      </c>
      <c r="B38" s="1" t="s">
        <v>3</v>
      </c>
      <c r="C38" s="1" t="s">
        <v>4</v>
      </c>
      <c r="D38" s="1" t="s">
        <v>5</v>
      </c>
      <c r="E38" s="2"/>
      <c r="F38" s="1" t="s">
        <v>13</v>
      </c>
      <c r="G38" s="1" t="s">
        <v>3</v>
      </c>
      <c r="H38" s="1" t="s">
        <v>4</v>
      </c>
      <c r="I38" s="1" t="s">
        <v>5</v>
      </c>
      <c r="J38" s="2"/>
      <c r="K38" s="1" t="s">
        <v>13</v>
      </c>
      <c r="L38" s="1" t="s">
        <v>3</v>
      </c>
      <c r="M38" s="1" t="s">
        <v>4</v>
      </c>
      <c r="N38" s="1" t="s">
        <v>5</v>
      </c>
      <c r="O38" s="2"/>
    </row>
    <row r="39" spans="1:15" ht="16">
      <c r="A39" s="2">
        <v>4</v>
      </c>
      <c r="B39" s="4">
        <v>0.36009999999999998</v>
      </c>
      <c r="C39" s="4">
        <v>0.25890000000000002</v>
      </c>
      <c r="D39" s="4">
        <v>0.1426</v>
      </c>
      <c r="E39" s="2"/>
      <c r="F39" s="2">
        <v>4</v>
      </c>
      <c r="G39" s="4">
        <v>0.40600000000000003</v>
      </c>
      <c r="H39" s="4">
        <v>0.15029999999999999</v>
      </c>
      <c r="I39" s="4">
        <v>5.6800000000000003E-2</v>
      </c>
      <c r="J39" s="2"/>
      <c r="K39" s="2">
        <v>4</v>
      </c>
      <c r="L39" s="4">
        <v>0.61450000000000005</v>
      </c>
      <c r="M39" s="4">
        <v>0.54239999999999999</v>
      </c>
      <c r="N39" s="4">
        <v>0.45519999999999999</v>
      </c>
      <c r="O39" s="2"/>
    </row>
    <row r="40" spans="1:15" ht="16">
      <c r="A40" s="2">
        <v>16</v>
      </c>
      <c r="B40" s="4">
        <v>0.3115</v>
      </c>
      <c r="C40" s="4">
        <v>0.18099999999999999</v>
      </c>
      <c r="D40" s="4">
        <v>7.3899999999999993E-2</v>
      </c>
      <c r="E40" s="2"/>
      <c r="F40" s="2">
        <v>16</v>
      </c>
      <c r="G40" s="4">
        <v>0.3886</v>
      </c>
      <c r="H40" s="4">
        <v>0.1404</v>
      </c>
      <c r="I40" s="4">
        <v>4.1700000000000001E-2</v>
      </c>
      <c r="J40" s="2"/>
      <c r="K40" s="2">
        <v>16</v>
      </c>
      <c r="L40" s="4">
        <v>0.58660000000000001</v>
      </c>
      <c r="M40" s="4">
        <v>0.50590000000000002</v>
      </c>
      <c r="N40" s="4">
        <v>0.46779999999999999</v>
      </c>
      <c r="O40" s="2"/>
    </row>
    <row r="41" spans="1:15" ht="16">
      <c r="A41" s="2">
        <v>32</v>
      </c>
      <c r="B41" s="4">
        <v>0.36730000000000002</v>
      </c>
      <c r="C41" s="4">
        <v>0.16719999999999999</v>
      </c>
      <c r="D41" s="4">
        <v>6.0400000000000002E-2</v>
      </c>
      <c r="E41" s="2"/>
      <c r="F41" s="2">
        <v>32</v>
      </c>
      <c r="G41" s="4">
        <v>0.39679999999999999</v>
      </c>
      <c r="H41" s="4">
        <v>0.1401</v>
      </c>
      <c r="I41" s="4">
        <v>3.5400000000000001E-2</v>
      </c>
      <c r="J41" s="2"/>
      <c r="K41" s="2">
        <v>32</v>
      </c>
      <c r="L41" s="4">
        <v>0.56289999999999996</v>
      </c>
      <c r="M41" s="4">
        <v>0.45379999999999998</v>
      </c>
      <c r="N41" s="4">
        <v>0.44409999999999999</v>
      </c>
      <c r="O41" s="2"/>
    </row>
    <row r="42" spans="1:15" ht="16">
      <c r="A42" s="2">
        <v>64</v>
      </c>
      <c r="B42" s="4">
        <v>0.48559999999999998</v>
      </c>
      <c r="C42" s="4">
        <v>0.16109999999999999</v>
      </c>
      <c r="D42" s="4">
        <v>5.28E-2</v>
      </c>
      <c r="E42" s="2"/>
      <c r="F42" s="2">
        <v>64</v>
      </c>
      <c r="G42" s="4">
        <v>0.4073</v>
      </c>
      <c r="H42" s="4">
        <v>0.1381</v>
      </c>
      <c r="I42" s="4">
        <v>3.0099999999999998E-2</v>
      </c>
      <c r="J42" s="2"/>
      <c r="K42" s="2">
        <v>64</v>
      </c>
      <c r="L42" s="4">
        <v>0.54330000000000001</v>
      </c>
      <c r="M42" s="4">
        <v>0.33689999999999998</v>
      </c>
      <c r="N42" s="4">
        <v>0.39779999999999999</v>
      </c>
      <c r="O42" s="2"/>
    </row>
    <row r="43" spans="1:15" ht="16">
      <c r="A43" s="2">
        <v>128</v>
      </c>
      <c r="B43" s="4">
        <v>0.57609999999999995</v>
      </c>
      <c r="C43" s="4">
        <v>0.161</v>
      </c>
      <c r="D43" s="4">
        <v>4.8500000000000001E-2</v>
      </c>
      <c r="E43" s="2"/>
      <c r="F43" s="2">
        <v>128</v>
      </c>
      <c r="G43" s="4">
        <v>0.42959999999999998</v>
      </c>
      <c r="H43" s="4">
        <v>0.14080000000000001</v>
      </c>
      <c r="I43" s="4">
        <v>2.6599999999999999E-2</v>
      </c>
      <c r="J43" s="2"/>
      <c r="K43" s="2">
        <v>128</v>
      </c>
      <c r="L43" s="4">
        <v>0.50229999999999997</v>
      </c>
      <c r="M43" s="4">
        <v>0.2445</v>
      </c>
      <c r="N43" s="4">
        <v>0.29720000000000002</v>
      </c>
      <c r="O43" s="2"/>
    </row>
    <row r="44" spans="1:15" ht="16">
      <c r="A44" s="2">
        <v>256</v>
      </c>
      <c r="B44" s="4">
        <v>0.67159999999999997</v>
      </c>
      <c r="C44" s="4">
        <v>0.1701</v>
      </c>
      <c r="D44" s="4">
        <v>4.6399999999999997E-2</v>
      </c>
      <c r="E44" s="2"/>
      <c r="F44" s="2">
        <v>256</v>
      </c>
      <c r="G44" s="4">
        <v>0.47799999999999998</v>
      </c>
      <c r="H44" s="4">
        <v>0.15690000000000001</v>
      </c>
      <c r="I44" s="4">
        <v>2.58E-2</v>
      </c>
      <c r="J44" s="2"/>
      <c r="K44" s="2">
        <v>256</v>
      </c>
      <c r="L44" s="4">
        <v>0.52510000000000001</v>
      </c>
      <c r="M44" s="4">
        <v>0.12139999999999999</v>
      </c>
      <c r="N44" s="4">
        <v>0.21609999999999999</v>
      </c>
      <c r="O44" s="2"/>
    </row>
    <row r="45" spans="1:15" ht="1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62" spans="1:14" ht="25">
      <c r="A62" s="8" t="s">
        <v>18</v>
      </c>
    </row>
    <row r="63" spans="1:14" ht="16">
      <c r="A63" s="1" t="s">
        <v>14</v>
      </c>
      <c r="B63" s="2"/>
      <c r="C63" s="2"/>
      <c r="D63" s="2"/>
    </row>
    <row r="64" spans="1:14" ht="16">
      <c r="A64" s="1" t="s">
        <v>13</v>
      </c>
      <c r="B64" s="1" t="s">
        <v>3</v>
      </c>
      <c r="C64" s="1" t="s">
        <v>4</v>
      </c>
      <c r="D64" s="1" t="s">
        <v>5</v>
      </c>
      <c r="F64" s="1" t="s">
        <v>15</v>
      </c>
      <c r="K64" s="1" t="s">
        <v>16</v>
      </c>
      <c r="L64" s="2"/>
      <c r="M64" s="2"/>
      <c r="N64" s="2"/>
    </row>
    <row r="65" spans="1:14" ht="16">
      <c r="A65" s="2">
        <v>4</v>
      </c>
      <c r="B65" s="2">
        <v>2224202</v>
      </c>
      <c r="C65" s="2">
        <v>1838108</v>
      </c>
      <c r="D65" s="2">
        <v>1310833</v>
      </c>
      <c r="F65" s="1" t="s">
        <v>13</v>
      </c>
      <c r="G65" s="1" t="s">
        <v>3</v>
      </c>
      <c r="H65" s="1" t="s">
        <v>4</v>
      </c>
      <c r="I65" s="1" t="s">
        <v>5</v>
      </c>
      <c r="K65" s="1" t="s">
        <v>13</v>
      </c>
      <c r="L65" s="1" t="s">
        <v>3</v>
      </c>
      <c r="M65" s="1" t="s">
        <v>4</v>
      </c>
      <c r="N65" s="1" t="s">
        <v>5</v>
      </c>
    </row>
    <row r="66" spans="1:14" ht="16">
      <c r="A66" s="2">
        <v>16</v>
      </c>
      <c r="B66" s="2">
        <v>1585103</v>
      </c>
      <c r="C66" s="2">
        <v>834206</v>
      </c>
      <c r="D66" s="2">
        <v>403547</v>
      </c>
      <c r="F66" s="2">
        <v>4</v>
      </c>
      <c r="G66" s="2">
        <v>3860825</v>
      </c>
      <c r="H66" s="2">
        <v>1054556</v>
      </c>
      <c r="I66" s="2">
        <v>444853</v>
      </c>
      <c r="K66" s="2">
        <v>4</v>
      </c>
      <c r="L66" s="2">
        <v>6009564</v>
      </c>
      <c r="M66" s="2">
        <v>5150207</v>
      </c>
      <c r="N66" s="2">
        <v>4748178</v>
      </c>
    </row>
    <row r="67" spans="1:14" ht="16">
      <c r="A67" s="2">
        <v>32</v>
      </c>
      <c r="B67" s="2">
        <v>2102724</v>
      </c>
      <c r="C67" s="2">
        <v>670681</v>
      </c>
      <c r="D67" s="2">
        <v>230101</v>
      </c>
      <c r="F67" s="2">
        <v>16</v>
      </c>
      <c r="G67" s="2">
        <v>2525510</v>
      </c>
      <c r="H67" s="2">
        <v>513078</v>
      </c>
      <c r="I67" s="2">
        <v>174557</v>
      </c>
      <c r="K67" s="2">
        <v>16</v>
      </c>
      <c r="L67" s="2">
        <v>5370681</v>
      </c>
      <c r="M67" s="2">
        <v>5041223</v>
      </c>
      <c r="N67" s="2">
        <v>4703375</v>
      </c>
    </row>
    <row r="68" spans="1:14" ht="16">
      <c r="A68" s="2">
        <v>64</v>
      </c>
      <c r="B68" s="2">
        <v>3367378</v>
      </c>
      <c r="C68" s="2">
        <v>597168</v>
      </c>
      <c r="D68" s="2">
        <v>130194</v>
      </c>
      <c r="F68" s="2">
        <v>32</v>
      </c>
      <c r="G68" s="2">
        <v>2351822</v>
      </c>
      <c r="H68" s="2">
        <v>420818</v>
      </c>
      <c r="I68" s="2">
        <v>106754</v>
      </c>
      <c r="K68" s="2">
        <v>32</v>
      </c>
      <c r="L68" s="2">
        <v>5300659</v>
      </c>
      <c r="M68" s="2">
        <v>4720719</v>
      </c>
      <c r="N68" s="2">
        <v>4695777</v>
      </c>
    </row>
    <row r="69" spans="1:14" ht="16">
      <c r="A69" s="2">
        <v>128</v>
      </c>
      <c r="B69" s="2">
        <v>4197343</v>
      </c>
      <c r="C69" s="2">
        <v>593396</v>
      </c>
      <c r="D69" s="2">
        <v>75740</v>
      </c>
      <c r="F69" s="2">
        <v>64</v>
      </c>
      <c r="G69" s="2">
        <v>2324722</v>
      </c>
      <c r="H69" s="2">
        <v>384663</v>
      </c>
      <c r="I69" s="2">
        <v>67489</v>
      </c>
      <c r="K69" s="2">
        <v>64</v>
      </c>
      <c r="L69" s="2">
        <v>5070575</v>
      </c>
      <c r="M69" s="2">
        <v>2731109</v>
      </c>
      <c r="N69" s="2">
        <v>4437359</v>
      </c>
    </row>
    <row r="70" spans="1:14" ht="16">
      <c r="A70" s="2">
        <v>256</v>
      </c>
      <c r="B70" s="2">
        <v>5844825</v>
      </c>
      <c r="C70" s="2">
        <v>676720</v>
      </c>
      <c r="D70" s="2">
        <v>48138</v>
      </c>
      <c r="F70" s="2">
        <v>128</v>
      </c>
      <c r="G70" s="2">
        <v>2468401</v>
      </c>
      <c r="H70" s="2">
        <v>408199</v>
      </c>
      <c r="I70" s="2">
        <v>46377</v>
      </c>
      <c r="K70" s="2">
        <v>128</v>
      </c>
      <c r="L70" s="2">
        <v>3512642</v>
      </c>
      <c r="M70" s="2">
        <v>1632553</v>
      </c>
      <c r="N70" s="2">
        <v>2486518</v>
      </c>
    </row>
    <row r="71" spans="1:14" ht="16">
      <c r="F71" s="2">
        <v>256</v>
      </c>
      <c r="G71" s="2">
        <v>2885978</v>
      </c>
      <c r="H71" s="2">
        <v>516131</v>
      </c>
      <c r="I71" s="2">
        <v>39524</v>
      </c>
      <c r="K71" s="2">
        <v>256</v>
      </c>
      <c r="L71" s="2">
        <v>2916571</v>
      </c>
      <c r="M71" s="2">
        <v>1310833</v>
      </c>
      <c r="N71" s="2">
        <v>1403309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tabSelected="1" workbookViewId="0">
      <selection activeCell="O16" sqref="O16"/>
    </sheetView>
  </sheetViews>
  <sheetFormatPr baseColWidth="10" defaultRowHeight="15" x14ac:dyDescent="0"/>
  <cols>
    <col min="2" max="2" width="17.1640625" bestFit="1" customWidth="1"/>
    <col min="3" max="5" width="11.5" bestFit="1" customWidth="1"/>
  </cols>
  <sheetData>
    <row r="2" spans="2:5">
      <c r="B2" s="6" t="s">
        <v>24</v>
      </c>
      <c r="C2" s="6" t="s">
        <v>21</v>
      </c>
      <c r="D2" s="6" t="s">
        <v>22</v>
      </c>
      <c r="E2" s="6" t="s">
        <v>23</v>
      </c>
    </row>
    <row r="3" spans="2:5">
      <c r="B3" s="10" t="s">
        <v>19</v>
      </c>
      <c r="C3" s="9">
        <f xml:space="preserve"> (5546243 + 967763) / 30438865</f>
        <v>0.21400292027971476</v>
      </c>
      <c r="D3" s="9">
        <f>(7714154 + 1069505) / 35769546</f>
        <v>0.24556249609653977</v>
      </c>
      <c r="E3" s="9">
        <f>(13706501 + 5158821) / 36084985</f>
        <v>0.52280254515832558</v>
      </c>
    </row>
    <row r="4" spans="2:5">
      <c r="B4" s="10" t="s">
        <v>20</v>
      </c>
      <c r="C4" s="9">
        <f>(6090264 + 1158049) / 30438865</f>
        <v>0.2381269143905333</v>
      </c>
      <c r="D4" s="9">
        <f>(8073133 + 1375840) / 35769546</f>
        <v>0.26416250852051631</v>
      </c>
      <c r="E4" s="9">
        <f>(13923225 + 5196034) / 36084985</f>
        <v>0.52983973805171325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H9" sqref="H9"/>
    </sheetView>
  </sheetViews>
  <sheetFormatPr baseColWidth="10" defaultRowHeight="15" x14ac:dyDescent="0"/>
  <cols>
    <col min="3" max="5" width="11.6640625" bestFit="1" customWidth="1"/>
  </cols>
  <sheetData>
    <row r="2" spans="2:5">
      <c r="B2" s="6"/>
      <c r="C2" s="6" t="s">
        <v>21</v>
      </c>
      <c r="D2" s="6" t="s">
        <v>22</v>
      </c>
      <c r="E2" s="6" t="s">
        <v>23</v>
      </c>
    </row>
    <row r="3" spans="2:5">
      <c r="B3" s="6" t="s">
        <v>25</v>
      </c>
      <c r="C3" s="9">
        <f>(7697929 + 1969379) / 30438865</f>
        <v>0.31759751882995635</v>
      </c>
      <c r="D3" s="9">
        <f>(1613541 + 9276817) / 35769546</f>
        <v>0.30445893833821652</v>
      </c>
      <c r="E3" s="9">
        <f>(5213762 + 14919161) / 36084985</f>
        <v>0.55793075707250539</v>
      </c>
    </row>
    <row r="4" spans="2:5">
      <c r="B4" s="6" t="s">
        <v>26</v>
      </c>
      <c r="C4" s="9">
        <f>(967763 + 5546243) / 30438865</f>
        <v>0.21400292027971476</v>
      </c>
      <c r="D4" s="9">
        <f>(1069505 +7714154 ) / 35769546</f>
        <v>0.24556249609653977</v>
      </c>
      <c r="E4" s="9">
        <f>(5158821 + 13706501) / 36084985</f>
        <v>0.52280254515832558</v>
      </c>
    </row>
    <row r="5" spans="2:5">
      <c r="B5" s="6" t="s">
        <v>27</v>
      </c>
      <c r="C5" s="9">
        <f>(925675 + 5369651) / 30438865</f>
        <v>0.20681868394238748</v>
      </c>
      <c r="D5" s="9">
        <f>(953689 + 7270356) / 35769546</f>
        <v>0.22991751139363076</v>
      </c>
      <c r="E5" s="9">
        <f>(5154871 + 13652612) / 36084985</f>
        <v>0.52119969012041989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1</vt:lpstr>
      <vt:lpstr>Experiment 2</vt:lpstr>
      <vt:lpstr>Experiment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Vallejo</dc:creator>
  <cp:lastModifiedBy>Alex Vallejo</cp:lastModifiedBy>
  <dcterms:created xsi:type="dcterms:W3CDTF">2014-04-04T03:01:11Z</dcterms:created>
  <dcterms:modified xsi:type="dcterms:W3CDTF">2014-04-04T04:00:08Z</dcterms:modified>
</cp:coreProperties>
</file>