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sume\Kenji - financial modelling\"/>
    </mc:Choice>
  </mc:AlternateContent>
  <xr:revisionPtr revIDLastSave="0" documentId="13_ncr:1_{FE3023FB-33F3-4C79-BC3C-803494C0F33A}" xr6:coauthVersionLast="47" xr6:coauthVersionMax="47" xr10:uidLastSave="{00000000-0000-0000-0000-000000000000}"/>
  <bookViews>
    <workbookView xWindow="-120" yWindow="-120" windowWidth="29040" windowHeight="15840" firstSheet="1" activeTab="1" xr2:uid="{D39EE176-0C1D-3441-8EB4-571125E77837}"/>
  </bookViews>
  <sheets>
    <sheet name="Cover Page" sheetId="4" state="hidden" r:id="rId1"/>
    <sheet name="Forecast" sheetId="3" r:id="rId2"/>
    <sheet name="Forecast Sheet Fun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J6" i="3"/>
  <c r="I7" i="3"/>
  <c r="J7" i="3"/>
  <c r="I8" i="3"/>
  <c r="J8" i="3"/>
  <c r="I9" i="3"/>
  <c r="J9" i="3"/>
  <c r="I10" i="3"/>
  <c r="J10" i="3"/>
  <c r="I11" i="3"/>
  <c r="J11" i="3"/>
  <c r="I12" i="3"/>
  <c r="J12" i="3"/>
  <c r="J5" i="3"/>
  <c r="I5" i="3"/>
  <c r="F6" i="3"/>
  <c r="F7" i="3"/>
  <c r="F8" i="3"/>
  <c r="F9" i="3"/>
  <c r="F10" i="3"/>
  <c r="F11" i="3"/>
  <c r="F12" i="3"/>
  <c r="F5" i="3"/>
  <c r="C18" i="5"/>
  <c r="C19" i="5"/>
  <c r="C20" i="5"/>
  <c r="C21" i="5"/>
  <c r="C22" i="5"/>
  <c r="C23" i="5"/>
  <c r="C24" i="5"/>
  <c r="C25" i="5"/>
  <c r="H6" i="3"/>
  <c r="H7" i="3"/>
  <c r="H8" i="3"/>
  <c r="H9" i="3"/>
  <c r="H10" i="3"/>
  <c r="H11" i="3"/>
  <c r="H12" i="3"/>
  <c r="H5" i="3"/>
  <c r="G6" i="3"/>
  <c r="G9" i="3"/>
  <c r="G8" i="3"/>
  <c r="G10" i="3"/>
  <c r="G11" i="3"/>
  <c r="G12" i="3"/>
  <c r="G7" i="3"/>
  <c r="G5" i="3"/>
  <c r="D25" i="5" l="1"/>
  <c r="D21" i="5"/>
  <c r="D22" i="5"/>
  <c r="E25" i="5"/>
  <c r="E21" i="5"/>
  <c r="E20" i="5"/>
  <c r="E22" i="5"/>
  <c r="D24" i="5"/>
  <c r="D20" i="5"/>
  <c r="E19" i="5"/>
  <c r="E18" i="5"/>
  <c r="E24" i="5"/>
  <c r="E23" i="5"/>
  <c r="D19" i="5"/>
  <c r="D18" i="5"/>
  <c r="D23" i="5"/>
</calcChain>
</file>

<file path=xl/sharedStrings.xml><?xml version="1.0" encoding="utf-8"?>
<sst xmlns="http://schemas.openxmlformats.org/spreadsheetml/2006/main" count="29" uniqueCount="26">
  <si>
    <t>Date</t>
  </si>
  <si>
    <t>Hotel Resort Business</t>
  </si>
  <si>
    <t>Sales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</si>
  <si>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</si>
  <si>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Go to Sheet 1 -&gt; here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</si>
  <si>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</si>
  <si>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</si>
  <si>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</si>
  <si>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</si>
  <si>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Forecasting in Excel</t>
  </si>
  <si>
    <t>Get our Complete Finance &amp; Valuation Course</t>
  </si>
  <si>
    <t>Linear</t>
  </si>
  <si>
    <t>Seasonal</t>
  </si>
  <si>
    <t>1. Forecasting Hotel Resort sales using Forecast.linear fucntion in excel</t>
  </si>
  <si>
    <t>2. Forecasting Hotel Resort sales using Forecast.ETS to account for seasonality (especially the hig summer sale vs lower winter.</t>
  </si>
  <si>
    <t xml:space="preserve">3. Applying a confidence interval on the data using forecasat.ets.confit function </t>
  </si>
  <si>
    <t>Forecast(Sales)</t>
  </si>
  <si>
    <t>Lower Confidence Bound(Sales)</t>
  </si>
  <si>
    <t>Upper Confidence Bound(Sales)</t>
  </si>
  <si>
    <t>4. Appling a forecast using the Forecast Sheet function</t>
  </si>
  <si>
    <t>95% Confidence Bounds</t>
  </si>
  <si>
    <t>Upper</t>
  </si>
  <si>
    <t>Lower</t>
  </si>
  <si>
    <t>95% Confidence Variance</t>
  </si>
  <si>
    <t>Actual</t>
  </si>
  <si>
    <t>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</si>
</sst>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$-C09]#,##0"/>
    <numFmt numFmtId="165" formatCode="dd/mm/yy"/>
    <numFmt numFmtId="166" formatCode="[$$-C09]#,##0.00"/>
    <numFmt numFmtId="171" formatCode="&quot;$&quot;#,##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1" fillId="0" borderId="2" xfId="2" applyBorder="1"/>
    <xf numFmtId="0" fontId="6" fillId="0" borderId="3" xfId="2" applyFont="1" applyBorder="1" applyAlignment="1">
      <alignment horizontal="center" vertical="center"/>
    </xf>
    <xf numFmtId="0" fontId="1" fillId="0" borderId="4" xfId="2" applyBorder="1"/>
    <xf numFmtId="0" fontId="1" fillId="2" borderId="0" xfId="2" applyFill="1"/>
    <xf numFmtId="0" fontId="1" fillId="0" borderId="5" xfId="2" applyBorder="1"/>
    <xf numFmtId="0" fontId="6" fillId="0" borderId="0" xfId="2" applyFont="1" applyAlignment="1">
      <alignment horizontal="center" vertical="center"/>
    </xf>
    <xf numFmtId="0" fontId="1" fillId="0" borderId="6" xfId="2" applyBorder="1"/>
    <xf numFmtId="0" fontId="1" fillId="0" borderId="0" xfId="2"/>
    <xf numFmtId="0" fontId="7" fillId="0" borderId="0" xfId="2" applyFont="1" applyAlignment="1">
      <alignment horizontal="center"/>
    </xf>
    <xf numFmtId="0" fontId="1" fillId="0" borderId="5" xfId="2" applyBorder="1" applyAlignment="1">
      <alignment vertical="center"/>
    </xf>
    <xf numFmtId="0" fontId="1" fillId="0" borderId="6" xfId="2" applyBorder="1" applyAlignment="1">
      <alignment vertical="center"/>
    </xf>
    <xf numFmtId="0" fontId="1" fillId="2" borderId="0" xfId="2" applyFill="1" applyAlignment="1">
      <alignment vertical="center"/>
    </xf>
    <xf numFmtId="0" fontId="9" fillId="0" borderId="0" xfId="3" applyFont="1" applyFill="1" applyBorder="1"/>
    <xf numFmtId="0" fontId="10" fillId="0" borderId="8" xfId="2" applyFont="1" applyBorder="1"/>
    <xf numFmtId="0" fontId="1" fillId="0" borderId="0" xfId="2" applyAlignment="1">
      <alignment vertical="top" wrapText="1"/>
    </xf>
    <xf numFmtId="0" fontId="1" fillId="0" borderId="9" xfId="2" applyBorder="1"/>
    <xf numFmtId="0" fontId="1" fillId="0" borderId="8" xfId="2" applyBorder="1"/>
    <xf numFmtId="0" fontId="1" fillId="0" borderId="10" xfId="2" applyBorder="1"/>
    <xf numFmtId="0" fontId="5" fillId="0" borderId="0" xfId="1"/>
    <xf numFmtId="0" fontId="11" fillId="4" borderId="7" xfId="1" applyFont="1" applyFill="1" applyBorder="1" applyAlignment="1">
      <alignment horizontal="center" vertical="center"/>
    </xf>
    <xf numFmtId="171" fontId="0" fillId="0" borderId="0" xfId="5" applyNumberFormat="1" applyFont="1"/>
    <xf numFmtId="171" fontId="0" fillId="0" borderId="0" xfId="0" applyNumberFormat="1"/>
    <xf numFmtId="165" fontId="0" fillId="0" borderId="0" xfId="0" applyNumberFormat="1"/>
    <xf numFmtId="0" fontId="2" fillId="5" borderId="0" xfId="0" applyFont="1" applyFill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6">
    <cellStyle name="Comma" xfId="5" builtinId="3"/>
    <cellStyle name="Hyperlink" xfId="1" builtinId="8"/>
    <cellStyle name="Hyperlink 2" xfId="3" xr:uid="{76C7EFDB-D734-E64A-BE2A-5F803D87771B}"/>
    <cellStyle name="Hyperlink 3" xfId="4" xr:uid="{292A2F43-B0A1-494A-A92B-F4FD9D356A3B}"/>
    <cellStyle name="Normal" xfId="0" builtinId="0"/>
    <cellStyle name="Normal 2" xfId="2" xr:uid="{1978511A-B413-FC40-B397-50C346EB00B3}"/>
  </cellStyles>
  <dxfs count="4">
    <dxf>
      <numFmt numFmtId="164" formatCode="[$$-C09]#,##0"/>
    </dxf>
    <dxf>
      <numFmt numFmtId="164" formatCode="[$$-C09]#,##0"/>
    </dxf>
    <dxf>
      <numFmt numFmtId="164" formatCode="[$$-C09]#,##0"/>
    </dxf>
    <dxf>
      <numFmt numFmtId="165" formatCode="dd/mm/yy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Forecasted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Forecast!$F$4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Forecast!$E$5:$E$12</c:f>
              <c:numCache>
                <c:formatCode>dd/mm/yy</c:formatCode>
                <c:ptCount val="8"/>
                <c:pt idx="0">
                  <c:v>45747</c:v>
                </c:pt>
                <c:pt idx="1">
                  <c:v>45838</c:v>
                </c:pt>
                <c:pt idx="2">
                  <c:v>45930</c:v>
                </c:pt>
                <c:pt idx="3">
                  <c:v>46022</c:v>
                </c:pt>
                <c:pt idx="4">
                  <c:v>46112</c:v>
                </c:pt>
                <c:pt idx="5">
                  <c:v>46203</c:v>
                </c:pt>
                <c:pt idx="6">
                  <c:v>46295</c:v>
                </c:pt>
                <c:pt idx="7">
                  <c:v>46387</c:v>
                </c:pt>
              </c:numCache>
            </c:numRef>
          </c:cat>
          <c:val>
            <c:numRef>
              <c:f>Forecast!$F$5:$F$12</c:f>
              <c:numCache>
                <c:formatCode>"$"#,##0</c:formatCode>
                <c:ptCount val="8"/>
                <c:pt idx="0">
                  <c:v>149924.74872790929</c:v>
                </c:pt>
                <c:pt idx="1">
                  <c:v>153362.28530553775</c:v>
                </c:pt>
                <c:pt idx="2">
                  <c:v>156837.59701039316</c:v>
                </c:pt>
                <c:pt idx="3">
                  <c:v>160312.90871524834</c:v>
                </c:pt>
                <c:pt idx="4">
                  <c:v>163712.67016565008</c:v>
                </c:pt>
                <c:pt idx="5">
                  <c:v>167150.20674327877</c:v>
                </c:pt>
                <c:pt idx="6">
                  <c:v>170625.51844813395</c:v>
                </c:pt>
                <c:pt idx="7">
                  <c:v>174100.83015298913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6-454C-AD79-0D2E1B1AFC1F}"/>
            </c:ext>
          </c:extLst>
        </c:ser>
        <c:ser>
          <c:idx val="1"/>
          <c:order val="1"/>
          <c:tx>
            <c:strRef>
              <c:f>Forecast!$G$4</c:f>
              <c:strCache>
                <c:ptCount val="1"/>
                <c:pt idx="0">
                  <c:v>Seasonal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Forecast!$E$5:$E$12</c:f>
              <c:numCache>
                <c:formatCode>dd/mm/yy</c:formatCode>
                <c:ptCount val="8"/>
                <c:pt idx="0">
                  <c:v>45747</c:v>
                </c:pt>
                <c:pt idx="1">
                  <c:v>45838</c:v>
                </c:pt>
                <c:pt idx="2">
                  <c:v>45930</c:v>
                </c:pt>
                <c:pt idx="3">
                  <c:v>46022</c:v>
                </c:pt>
                <c:pt idx="4">
                  <c:v>46112</c:v>
                </c:pt>
                <c:pt idx="5">
                  <c:v>46203</c:v>
                </c:pt>
                <c:pt idx="6">
                  <c:v>46295</c:v>
                </c:pt>
                <c:pt idx="7">
                  <c:v>46387</c:v>
                </c:pt>
              </c:numCache>
            </c:numRef>
          </c:cat>
          <c:val>
            <c:numRef>
              <c:f>Forecast!$G$5:$G$12</c:f>
              <c:numCache>
                <c:formatCode>"$"#,##0</c:formatCode>
                <c:ptCount val="8"/>
                <c:pt idx="0">
                  <c:v>137425.70055998367</c:v>
                </c:pt>
                <c:pt idx="1">
                  <c:v>173126.20038627624</c:v>
                </c:pt>
                <c:pt idx="2">
                  <c:v>203835.99420909263</c:v>
                </c:pt>
                <c:pt idx="3">
                  <c:v>170665.09537797375</c:v>
                </c:pt>
                <c:pt idx="4">
                  <c:v>165558.78439930358</c:v>
                </c:pt>
                <c:pt idx="5">
                  <c:v>201259.28422559614</c:v>
                </c:pt>
                <c:pt idx="6">
                  <c:v>231969.07804841254</c:v>
                </c:pt>
                <c:pt idx="7">
                  <c:v>198798.17921729368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6-454C-AD79-0D2E1B1A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236751"/>
        <c:axId val="1085239631"/>
      </c:lineChart>
      <c:dateAx>
        <c:axId val="1085236751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39631"/>
        <c:crosses val="autoZero"/>
        <c:auto val="1"/>
        <c:lblOffset val="100"/>
        <c:baseTimeUnit val="months"/>
      </c:dateAx>
      <c:valAx>
        <c:axId val="10852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3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Forecast!$B$5:$B$20</c:f>
              <c:numCache>
                <c:formatCode>dd/mm/yy</c:formatCode>
                <c:ptCount val="16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</c:numCache>
            </c:numRef>
          </c:cat>
          <c:val>
            <c:numRef>
              <c:f>Forecast!$C$5:$C$20</c:f>
              <c:numCache>
                <c:formatCode>[$$-C09]#,##0</c:formatCode>
                <c:ptCount val="16"/>
                <c:pt idx="0">
                  <c:v>98997</c:v>
                </c:pt>
                <c:pt idx="1">
                  <c:v>114698</c:v>
                </c:pt>
                <c:pt idx="2">
                  <c:v>124669</c:v>
                </c:pt>
                <c:pt idx="3">
                  <c:v>99765</c:v>
                </c:pt>
                <c:pt idx="4">
                  <c:v>87992</c:v>
                </c:pt>
                <c:pt idx="5">
                  <c:v>89992</c:v>
                </c:pt>
                <c:pt idx="6">
                  <c:v>134675</c:v>
                </c:pt>
                <c:pt idx="7">
                  <c:v>105999</c:v>
                </c:pt>
                <c:pt idx="8">
                  <c:v>95888</c:v>
                </c:pt>
                <c:pt idx="9">
                  <c:v>109889</c:v>
                </c:pt>
                <c:pt idx="10">
                  <c:v>175669</c:v>
                </c:pt>
                <c:pt idx="11">
                  <c:v>109885</c:v>
                </c:pt>
                <c:pt idx="12">
                  <c:v>113225</c:v>
                </c:pt>
                <c:pt idx="13">
                  <c:v>149889</c:v>
                </c:pt>
                <c:pt idx="14">
                  <c:v>175998</c:v>
                </c:pt>
                <c:pt idx="15">
                  <c:v>142550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7-43F4-A5CD-16D5ECD4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71407"/>
        <c:axId val="1220269007"/>
      </c:lineChart>
      <c:dateAx>
        <c:axId val="1220271407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269007"/>
        <c:crosses val="autoZero"/>
        <c:auto val="1"/>
        <c:lblOffset val="100"/>
        <c:baseTimeUnit val="months"/>
      </c:dateAx>
      <c:valAx>
        <c:axId val="1220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2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Forecast</a:t>
            </a:r>
            <a:endParaRPr lang="en-AU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0518241707916E-2"/>
          <c:y val="2.76546113072869E-2"/>
          <c:w val="0.87574705335746073"/>
          <c:h val="0.66183215734396839"/>
        </c:manualLayout>
      </c:layout>
      <c:lineChart>
        <c:grouping val="standard"/>
        <c:varyColors val="0"/>
        <c:ser>
          <c:idx val="0"/>
          <c:order val="0"/>
          <c:tx>
            <c:strRef>
              <c:f>'Forecast Sheet Function'!$B$1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 Function'!$B$2:$B$25</c:f>
              <c:numCache>
                <c:formatCode>[$$-C09]#,##0</c:formatCode>
                <c:ptCount val="24"/>
                <c:pt idx="0">
                  <c:v>98997</c:v>
                </c:pt>
                <c:pt idx="1">
                  <c:v>114698</c:v>
                </c:pt>
                <c:pt idx="2">
                  <c:v>124669</c:v>
                </c:pt>
                <c:pt idx="3">
                  <c:v>99765</c:v>
                </c:pt>
                <c:pt idx="4">
                  <c:v>87992</c:v>
                </c:pt>
                <c:pt idx="5">
                  <c:v>89992</c:v>
                </c:pt>
                <c:pt idx="6">
                  <c:v>134675</c:v>
                </c:pt>
                <c:pt idx="7">
                  <c:v>105999</c:v>
                </c:pt>
                <c:pt idx="8">
                  <c:v>95888</c:v>
                </c:pt>
                <c:pt idx="9">
                  <c:v>109889</c:v>
                </c:pt>
                <c:pt idx="10">
                  <c:v>175669</c:v>
                </c:pt>
                <c:pt idx="11">
                  <c:v>109885</c:v>
                </c:pt>
                <c:pt idx="12">
                  <c:v>113225</c:v>
                </c:pt>
                <c:pt idx="13">
                  <c:v>149889</c:v>
                </c:pt>
                <c:pt idx="14">
                  <c:v>175998</c:v>
                </c:pt>
                <c:pt idx="15">
                  <c:v>142550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F-4FDD-948D-DCDDF27E1185}"/>
            </c:ext>
          </c:extLst>
        </c:ser>
        <c:ser>
          <c:idx val="1"/>
          <c:order val="1"/>
          <c:tx>
            <c:strRef>
              <c:f>'Forecast Sheet Function'!$C$1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Function'!$A$2:$A$25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'Forecast Sheet Function'!$C$2:$C$25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137425.70055998367</c:v>
                </c:pt>
                <c:pt idx="17" formatCode="[$$-C09]#,##0">
                  <c:v>173518.51357118055</c:v>
                </c:pt>
                <c:pt idx="18" formatCode="[$$-C09]#,##0">
                  <c:v>204169.15333698178</c:v>
                </c:pt>
                <c:pt idx="19" formatCode="[$$-C09]#,##0">
                  <c:v>170665.09537797375</c:v>
                </c:pt>
                <c:pt idx="20" formatCode="[$$-C09]#,##0">
                  <c:v>165558.78439930358</c:v>
                </c:pt>
                <c:pt idx="21" formatCode="[$$-C09]#,##0">
                  <c:v>201651.59741050046</c:v>
                </c:pt>
                <c:pt idx="22" formatCode="[$$-C09]#,##0">
                  <c:v>232302.23717630169</c:v>
                </c:pt>
                <c:pt idx="23" formatCode="[$$-C09]#,##0">
                  <c:v>198798.17921729368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F-4FDD-948D-DCDDF27E1185}"/>
            </c:ext>
          </c:extLst>
        </c:ser>
        <c:ser>
          <c:idx val="2"/>
          <c:order val="2"/>
          <c:tx>
            <c:strRef>
              <c:f>'Forecast Sheet Function'!$D$1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Function'!$A$2:$A$25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'Forecast Sheet Function'!$D$2:$D$25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105090.20059691243</c:v>
                </c:pt>
                <c:pt idx="17" formatCode="[$$-C09]#,##0">
                  <c:v>137380.77487111907</c:v>
                </c:pt>
                <c:pt idx="18" formatCode="[$$-C09]#,##0">
                  <c:v>160684.15706452224</c:v>
                </c:pt>
                <c:pt idx="19" formatCode="[$$-C09]#,##0">
                  <c:v>116533.16984791847</c:v>
                </c:pt>
                <c:pt idx="20" formatCode="[$$-C09]#,##0">
                  <c:v>81346.4453895404</c:v>
                </c:pt>
                <c:pt idx="21" formatCode="[$$-C09]#,##0">
                  <c:v>104550.48687138094</c:v>
                </c:pt>
                <c:pt idx="22" formatCode="[$$-C09]#,##0">
                  <c:v>120013.28517428593</c:v>
                </c:pt>
                <c:pt idx="23" formatCode="[$$-C09]#,##0">
                  <c:v>69330.338271438246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F-4FDD-948D-DCDDF27E1185}"/>
            </c:ext>
          </c:extLst>
        </c:ser>
        <c:ser>
          <c:idx val="3"/>
          <c:order val="3"/>
          <c:tx>
            <c:strRef>
              <c:f>'Forecast Sheet Function'!$E$1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Function'!$A$2:$A$25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'Forecast Sheet Function'!$E$2:$E$25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169761.2005230549</c:v>
                </c:pt>
                <c:pt idx="17" formatCode="[$$-C09]#,##0">
                  <c:v>209656.25227124203</c:v>
                </c:pt>
                <c:pt idx="18" formatCode="[$$-C09]#,##0">
                  <c:v>247654.14960944132</c:v>
                </c:pt>
                <c:pt idx="19" formatCode="[$$-C09]#,##0">
                  <c:v>224797.02090802902</c:v>
                </c:pt>
                <c:pt idx="20" formatCode="[$$-C09]#,##0">
                  <c:v>249771.12340906676</c:v>
                </c:pt>
                <c:pt idx="21" formatCode="[$$-C09]#,##0">
                  <c:v>298752.70794961997</c:v>
                </c:pt>
                <c:pt idx="22" formatCode="[$$-C09]#,##0">
                  <c:v>344591.18917831744</c:v>
                </c:pt>
                <c:pt idx="23" formatCode="[$$-C09]#,##0">
                  <c:v>328266.02016314911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F-4FDD-948D-DCDDF27E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426399"/>
        <c:axId val="301424959"/>
      </c:lineChart>
      <c:catAx>
        <c:axId val="3014263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24959"/>
        <c:crosses val="autoZero"/>
        <c:auto val="1"/>
        <c:lblAlgn val="ctr"/>
        <c:lblOffset val="100"/>
        <c:noMultiLvlLbl val="0"/>
      </c:catAx>
      <c:valAx>
        <c:axId val="3014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9341386674491"/>
          <c:y val="2.3777141493676927E-2"/>
          <c:w val="0.87574705335746073"/>
          <c:h val="0.66183215734396839"/>
        </c:manualLayout>
      </c:layout>
      <c:lineChart>
        <c:grouping val="standard"/>
        <c:varyColors val="0"/>
        <c:ser>
          <c:idx val="0"/>
          <c:order val="0"/>
          <c:tx>
            <c:strRef>
              <c:f>'Forecast Sheet Function'!$B$1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 Function'!$B$2:$B$25</c:f>
              <c:numCache>
                <c:formatCode>[$$-C09]#,##0</c:formatCode>
                <c:ptCount val="24"/>
                <c:pt idx="0">
                  <c:v>98997</c:v>
                </c:pt>
                <c:pt idx="1">
                  <c:v>114698</c:v>
                </c:pt>
                <c:pt idx="2">
                  <c:v>124669</c:v>
                </c:pt>
                <c:pt idx="3">
                  <c:v>99765</c:v>
                </c:pt>
                <c:pt idx="4">
                  <c:v>87992</c:v>
                </c:pt>
                <c:pt idx="5">
                  <c:v>89992</c:v>
                </c:pt>
                <c:pt idx="6">
                  <c:v>134675</c:v>
                </c:pt>
                <c:pt idx="7">
                  <c:v>105999</c:v>
                </c:pt>
                <c:pt idx="8">
                  <c:v>95888</c:v>
                </c:pt>
                <c:pt idx="9">
                  <c:v>109889</c:v>
                </c:pt>
                <c:pt idx="10">
                  <c:v>175669</c:v>
                </c:pt>
                <c:pt idx="11">
                  <c:v>109885</c:v>
                </c:pt>
                <c:pt idx="12">
                  <c:v>113225</c:v>
                </c:pt>
                <c:pt idx="13">
                  <c:v>149889</c:v>
                </c:pt>
                <c:pt idx="14">
                  <c:v>175998</c:v>
                </c:pt>
                <c:pt idx="15">
                  <c:v>142550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4-434E-A259-58C1ECB345C1}"/>
            </c:ext>
          </c:extLst>
        </c:ser>
        <c:ser>
          <c:idx val="1"/>
          <c:order val="1"/>
          <c:tx>
            <c:strRef>
              <c:f>'Forecast Sheet Function'!$C$1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Function'!$A$2:$A$25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'Forecast Sheet Function'!$C$2:$C$25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137425.70055998367</c:v>
                </c:pt>
                <c:pt idx="17" formatCode="[$$-C09]#,##0">
                  <c:v>173518.51357118055</c:v>
                </c:pt>
                <c:pt idx="18" formatCode="[$$-C09]#,##0">
                  <c:v>204169.15333698178</c:v>
                </c:pt>
                <c:pt idx="19" formatCode="[$$-C09]#,##0">
                  <c:v>170665.09537797375</c:v>
                </c:pt>
                <c:pt idx="20" formatCode="[$$-C09]#,##0">
                  <c:v>165558.78439930358</c:v>
                </c:pt>
                <c:pt idx="21" formatCode="[$$-C09]#,##0">
                  <c:v>201651.59741050046</c:v>
                </c:pt>
                <c:pt idx="22" formatCode="[$$-C09]#,##0">
                  <c:v>232302.23717630169</c:v>
                </c:pt>
                <c:pt idx="23" formatCode="[$$-C09]#,##0">
                  <c:v>198798.17921729368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4-434E-A259-58C1ECB345C1}"/>
            </c:ext>
          </c:extLst>
        </c:ser>
        <c:ser>
          <c:idx val="2"/>
          <c:order val="2"/>
          <c:tx>
            <c:strRef>
              <c:f>'Forecast Sheet Function'!$D$1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Function'!$A$2:$A$25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'Forecast Sheet Function'!$D$2:$D$25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105090.20059691243</c:v>
                </c:pt>
                <c:pt idx="17" formatCode="[$$-C09]#,##0">
                  <c:v>137380.77487111907</c:v>
                </c:pt>
                <c:pt idx="18" formatCode="[$$-C09]#,##0">
                  <c:v>160684.15706452224</c:v>
                </c:pt>
                <c:pt idx="19" formatCode="[$$-C09]#,##0">
                  <c:v>116533.16984791847</c:v>
                </c:pt>
                <c:pt idx="20" formatCode="[$$-C09]#,##0">
                  <c:v>81346.4453895404</c:v>
                </c:pt>
                <c:pt idx="21" formatCode="[$$-C09]#,##0">
                  <c:v>104550.48687138094</c:v>
                </c:pt>
                <c:pt idx="22" formatCode="[$$-C09]#,##0">
                  <c:v>120013.28517428593</c:v>
                </c:pt>
                <c:pt idx="23" formatCode="[$$-C09]#,##0">
                  <c:v>69330.338271438246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4-434E-A259-58C1ECB345C1}"/>
            </c:ext>
          </c:extLst>
        </c:ser>
        <c:ser>
          <c:idx val="3"/>
          <c:order val="3"/>
          <c:tx>
            <c:strRef>
              <c:f>'Forecast Sheet Function'!$E$1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Function'!$A$2:$A$25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'Forecast Sheet Function'!$E$2:$E$25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169761.2005230549</c:v>
                </c:pt>
                <c:pt idx="17" formatCode="[$$-C09]#,##0">
                  <c:v>209656.25227124203</c:v>
                </c:pt>
                <c:pt idx="18" formatCode="[$$-C09]#,##0">
                  <c:v>247654.14960944132</c:v>
                </c:pt>
                <c:pt idx="19" formatCode="[$$-C09]#,##0">
                  <c:v>224797.02090802902</c:v>
                </c:pt>
                <c:pt idx="20" formatCode="[$$-C09]#,##0">
                  <c:v>249771.12340906676</c:v>
                </c:pt>
                <c:pt idx="21" formatCode="[$$-C09]#,##0">
                  <c:v>298752.70794961997</c:v>
                </c:pt>
                <c:pt idx="22" formatCode="[$$-C09]#,##0">
                  <c:v>344591.18917831744</c:v>
                </c:pt>
                <c:pt idx="23" formatCode="[$$-C09]#,##0">
                  <c:v>328266.02016314911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4-434E-A259-58C1ECB3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426399"/>
        <c:axId val="301424959"/>
      </c:lineChart>
      <c:catAx>
        <c:axId val="301426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24959"/>
        <c:crosses val="autoZero"/>
        <c:auto val="1"/>
        <c:lblAlgn val="ctr"/>
        <c:lblOffset val="100"/>
        <c:noMultiLvlLbl val="0"/>
      </c:catAx>
      <c:valAx>
        <c:axId val="3014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AAB87-470D-FE48-A81F-4122311D0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53113"/>
          <a:ext cx="2648507" cy="9214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329714</xdr:colOff>
      <xdr:row>29</xdr:row>
      <xdr:rowOff>60814</xdr:rowOff>
    </xdr:from>
    <xdr:to>
      <xdr:col>6</xdr:col>
      <xdr:colOff>498231</xdr:colOff>
      <xdr:row>43</xdr:row>
      <xdr:rowOff>36635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CCC16-D58F-4849-B5FA-19F8D1098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688730</xdr:colOff>
      <xdr:row>28</xdr:row>
      <xdr:rowOff>68139</xdr:rowOff>
    </xdr:from>
    <xdr:to>
      <xdr:col>10</xdr:col>
      <xdr:colOff>373673</xdr:colOff>
      <xdr:row>42</xdr:row>
      <xdr:rowOff>80596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FC349-410C-1399-0178-87F0CEAAD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234462</xdr:colOff>
      <xdr:row>12</xdr:row>
      <xdr:rowOff>87923</xdr:rowOff>
    </xdr:from>
    <xdr:to>
      <xdr:col>10</xdr:col>
      <xdr:colOff>718038</xdr:colOff>
      <xdr:row>25</xdr:row>
      <xdr:rowOff>161193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56EC7-8EFD-46BE-866D-919D974FE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0</xdr:row>
      <xdr:rowOff>76200</xdr:rowOff>
    </xdr:from>
    <xdr:to>
      <xdr:col>15</xdr:col>
      <xdr:colOff>66674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86069-65A4-84F6-7158-D69C51C5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18BCF-7F89-4D13-AF61-20A5015ADF95}" name="Table1" displayName="Table1" ref="A1:E25" totalsRowShown="0">
  <autoFilter ref="A1:E25" xr:uid="{74018BCF-7F89-4D13-AF61-20A5015ADF95}"/>
  <tableColumns count="5">
    <tableColumn id="1" xr3:uid="{4356E317-CB71-4C69-9A04-16934EE02057}" name="Date" dataDxfId="3"/>
    <tableColumn id="2" xr3:uid="{727C7159-6D96-477A-8F8B-1F832A517FCC}" name="Sales"/>
    <tableColumn id="3" xr3:uid="{C44156FE-D29C-40CD-91BB-387711C84E0D}" name="Forecast(Sales)" dataDxfId="2">
      <calculatedColumnFormula>_xlfn.FORECAST.ETS(A2,$B$2:$B$17,$A$2:$A$17,1,1)</calculatedColumnFormula>
    </tableColumn>
    <tableColumn id="4" xr3:uid="{7C7D7A61-1704-4CAC-8709-04AFD9301513}" name="Lower Confidence Bound(Sales)" dataDxfId="1">
      <calculatedColumnFormula>C2-_xlfn.FORECAST.ETS.CONFINT(A2,$B$2:$B$17,$A$2:$A$17,0.95,1,1)</calculatedColumnFormula>
    </tableColumn>
    <tableColumn id="5" xr3:uid="{13CE7F5C-027D-4CBF-BC78-3D075C1F977C}" name="Upper Confidence Bound(Sales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finance-valuation-cours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4F30-9326-AC48-A803-65CBEAEF6A43}">
  <dimension ref="B3:D18"/>
  <sheetViews>
    <sheetView showGridLines="0" zoomScale="130" zoomScaleNormal="130" workbookViewId="0">
      <selection activeCell="C9" sqref="C9"/>
    </sheetView>
  </sheetViews>
  <sheetFormatPr defaultColWidth="10.875" defaultRowHeight="15.75" x14ac:dyDescent="0.25"/>
  <cols>
    <col min="1" max="1" width="10.875" style="11"/>
    <col min="2" max="2" width="8.5" style="11" customWidth="1"/>
    <col min="3" max="3" width="95.625" style="11" customWidth="1"/>
    <col min="4" max="4" width="9.5" style="11" customWidth="1"/>
    <col min="5" max="16384" width="10.875" style="11"/>
  </cols>
  <sheetData>
    <row r="3" spans="2:4" ht="76.5" x14ac:dyDescent="0.25">
      <c r="B3" s="8"/>
      <c r="C3" s="9" t="s">
        <v>9</v>
      </c>
      <c r="D3" s="10"/>
    </row>
    <row r="4" spans="2:4" ht="42" customHeight="1" x14ac:dyDescent="0.25">
      <c r="B4" s="12"/>
      <c r="C4" s="13"/>
      <c r="D4" s="14"/>
    </row>
    <row r="5" spans="2:4" ht="32.1" customHeight="1" x14ac:dyDescent="0.25">
      <c r="B5" s="12"/>
      <c r="C5" s="13"/>
      <c r="D5" s="14"/>
    </row>
    <row r="6" spans="2:4" ht="11.1" customHeight="1" x14ac:dyDescent="0.25">
      <c r="B6" s="12"/>
      <c r="C6" s="15"/>
      <c r="D6" s="14"/>
    </row>
    <row r="7" spans="2:4" ht="21" x14ac:dyDescent="0.35">
      <c r="B7" s="12"/>
      <c r="C7" s="16" t="s">
        <v>3</v>
      </c>
      <c r="D7" s="14"/>
    </row>
    <row r="8" spans="2:4" ht="11.1" customHeight="1" x14ac:dyDescent="0.25">
      <c r="B8" s="12"/>
      <c r="C8" s="15"/>
      <c r="D8" s="14"/>
    </row>
    <row r="9" spans="2:4" s="19" customFormat="1" ht="26.25" x14ac:dyDescent="0.25">
      <c r="B9" s="17"/>
      <c r="C9" s="27" t="s">
        <v>10</v>
      </c>
      <c r="D9" s="18"/>
    </row>
    <row r="10" spans="2:4" x14ac:dyDescent="0.25">
      <c r="B10" s="12"/>
      <c r="C10" s="15"/>
      <c r="D10" s="14"/>
    </row>
    <row r="11" spans="2:4" x14ac:dyDescent="0.25">
      <c r="B11" s="12"/>
      <c r="C11" s="26" t="s">
        <v>4</v>
      </c>
      <c r="D11" s="14"/>
    </row>
    <row r="12" spans="2:4" ht="6" customHeight="1" x14ac:dyDescent="0.25">
      <c r="B12" s="12"/>
      <c r="C12" s="15"/>
      <c r="D12" s="14"/>
    </row>
    <row r="13" spans="2:4" ht="18.75" x14ac:dyDescent="0.3">
      <c r="B13" s="12"/>
      <c r="C13" s="20" t="s">
        <v>5</v>
      </c>
      <c r="D13" s="14"/>
    </row>
    <row r="14" spans="2:4" ht="8.1" customHeight="1" x14ac:dyDescent="0.25">
      <c r="B14" s="12"/>
      <c r="C14" s="15"/>
      <c r="D14" s="14"/>
    </row>
    <row r="15" spans="2:4" x14ac:dyDescent="0.25">
      <c r="B15" s="12"/>
      <c r="C15" s="21" t="s">
        <v>6</v>
      </c>
      <c r="D15" s="14"/>
    </row>
    <row r="16" spans="2:4" x14ac:dyDescent="0.25">
      <c r="B16" s="12"/>
      <c r="C16" s="15" t="s">
        <v>7</v>
      </c>
      <c r="D16" s="14"/>
    </row>
    <row r="17" spans="2:4" ht="31.5" x14ac:dyDescent="0.25">
      <c r="B17" s="12"/>
      <c r="C17" s="22" t="s">
        <v>8</v>
      </c>
      <c r="D17" s="14"/>
    </row>
    <row r="18" spans="2:4" x14ac:dyDescent="0.25">
      <c r="B18" s="23"/>
      <c r="C18" s="24"/>
      <c r="D18" s="25"/>
    </row>
  </sheetData>
  <sheetProtection algorithmName="SHA-512" hashValue="SYo+PnOcrp2xJNrMLAV9u+0KJJ1LOIF2Bb0MRbPy/z6soTPs4Ff6H+Qm583REPEEaTcUkkjULuY3rYhC82iaug==" saltValue="+7OQuO5bZdNU/UVBKLLaMg==" spinCount="100000" sheet="1" objects="1" scenarios="1"/>
  <hyperlinks>
    <hyperlink ref="C13" r:id="rId1" display="Made by Kenji Explains" xr:uid="{50587CEF-16F8-0940-93C6-B186F9A28B8A}"/>
    <hyperlink ref="C9" r:id="rId2" display="Get our Excel for Business &amp; Finance Course" xr:uid="{135ED5CD-7ADE-D64C-92DD-E359EA8371FA}"/>
    <hyperlink ref="C11" location="Forecast!A1" display="Go to Sheet 1 -&gt; here" xr:uid="{8A115A89-FB09-C042-85E8-49C8AB22256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157-8DEF-F841-8EFA-010A8C2D9551}">
  <dimension ref="B2:L35"/>
  <sheetViews>
    <sheetView showGridLines="0" tabSelected="1" zoomScale="130" zoomScaleNormal="130" workbookViewId="0">
      <selection activeCell="R10" sqref="R10:W10"/>
    </sheetView>
  </sheetViews>
  <sheetFormatPr defaultColWidth="11.125" defaultRowHeight="15.75" x14ac:dyDescent="0.25"/>
  <cols>
    <col min="1" max="1" width="3.625" customWidth="1"/>
    <col min="3" max="3" width="11.375" customWidth="1"/>
    <col min="4" max="4" width="7.125" customWidth="1"/>
    <col min="8" max="8" width="22.625" bestFit="1" customWidth="1"/>
    <col min="9" max="9" width="13.5" customWidth="1"/>
  </cols>
  <sheetData>
    <row r="2" spans="2:12" ht="23.25" x14ac:dyDescent="0.35">
      <c r="B2" s="7" t="s">
        <v>1</v>
      </c>
      <c r="C2" s="6"/>
      <c r="D2" s="6"/>
      <c r="E2" s="6"/>
    </row>
    <row r="3" spans="2:12" x14ac:dyDescent="0.25">
      <c r="B3" s="32" t="s">
        <v>24</v>
      </c>
      <c r="C3" s="32"/>
      <c r="E3" s="33" t="s">
        <v>25</v>
      </c>
      <c r="F3" s="33"/>
      <c r="G3" s="33"/>
      <c r="I3" s="31" t="s">
        <v>20</v>
      </c>
      <c r="J3" s="31"/>
    </row>
    <row r="4" spans="2:12" x14ac:dyDescent="0.25">
      <c r="B4" s="5" t="s">
        <v>0</v>
      </c>
      <c r="C4" s="5" t="s">
        <v>2</v>
      </c>
      <c r="E4" s="5" t="s">
        <v>0</v>
      </c>
      <c r="F4" s="5" t="s">
        <v>11</v>
      </c>
      <c r="G4" s="5" t="s">
        <v>12</v>
      </c>
      <c r="H4" s="5" t="s">
        <v>23</v>
      </c>
      <c r="I4" s="5" t="s">
        <v>21</v>
      </c>
      <c r="J4" s="5" t="s">
        <v>22</v>
      </c>
      <c r="L4" t="s">
        <v>13</v>
      </c>
    </row>
    <row r="5" spans="2:12" x14ac:dyDescent="0.25">
      <c r="B5" s="1">
        <v>44286</v>
      </c>
      <c r="C5" s="3">
        <v>98997</v>
      </c>
      <c r="E5" s="1">
        <v>45747</v>
      </c>
      <c r="F5" s="28">
        <f>_xlfn.FORECAST.LINEAR(E5,$C$5:$C$20,$B$5:$B$20)</f>
        <v>149924.74872790929</v>
      </c>
      <c r="G5" s="28">
        <f>_xlfn.FORECAST.ETS(E5,$C$5:$C$20,$B$5:$B$20)</f>
        <v>137425.70055998367</v>
      </c>
      <c r="H5" s="28">
        <f>_xlfn.FORECAST.ETS.CONFINT(E5,$C$5:$C$20,$B$5:$B$20,95%)</f>
        <v>32335.499963071237</v>
      </c>
      <c r="I5" s="29">
        <f>G5+H5</f>
        <v>169761.2005230549</v>
      </c>
      <c r="J5" s="29">
        <f>G5-H5</f>
        <v>105090.20059691243</v>
      </c>
      <c r="K5" s="29"/>
      <c r="L5" t="s">
        <v>14</v>
      </c>
    </row>
    <row r="6" spans="2:12" x14ac:dyDescent="0.25">
      <c r="B6" s="1">
        <v>44377</v>
      </c>
      <c r="C6" s="3">
        <v>114698</v>
      </c>
      <c r="E6" s="1">
        <v>45838</v>
      </c>
      <c r="F6" s="28">
        <f t="shared" ref="F6:F12" si="0">_xlfn.FORECAST.LINEAR(E6,$C$5:$C$20,$B$5:$B$20)</f>
        <v>153362.28530553775</v>
      </c>
      <c r="G6" s="28">
        <f t="shared" ref="G6:G12" si="1">_xlfn.FORECAST.ETS(E6,$C$5:$C$20,$B$5:$B$20)</f>
        <v>173126.20038627624</v>
      </c>
      <c r="H6" s="28">
        <f t="shared" ref="H6:H12" si="2">_xlfn.FORECAST.ETS.CONFINT(E6,$C$5:$C$20,$B$5:$B$20,95%)</f>
        <v>36098.562985982142</v>
      </c>
      <c r="I6" s="29">
        <f t="shared" ref="I6:I12" si="3">G6+H6</f>
        <v>209224.76337225837</v>
      </c>
      <c r="J6" s="29">
        <f t="shared" ref="J6:J12" si="4">G6-H6</f>
        <v>137027.6374002941</v>
      </c>
      <c r="L6" t="s">
        <v>15</v>
      </c>
    </row>
    <row r="7" spans="2:12" x14ac:dyDescent="0.25">
      <c r="B7" s="1">
        <v>44469</v>
      </c>
      <c r="C7" s="3">
        <v>124669</v>
      </c>
      <c r="E7" s="1">
        <v>45930</v>
      </c>
      <c r="F7" s="28">
        <f t="shared" si="0"/>
        <v>156837.59701039316</v>
      </c>
      <c r="G7" s="28">
        <f t="shared" si="1"/>
        <v>203835.99420909263</v>
      </c>
      <c r="H7" s="28">
        <f t="shared" si="2"/>
        <v>43411.819935783446</v>
      </c>
      <c r="I7" s="29">
        <f t="shared" si="3"/>
        <v>247247.81414487609</v>
      </c>
      <c r="J7" s="29">
        <f t="shared" si="4"/>
        <v>160424.17427330918</v>
      </c>
      <c r="L7" t="s">
        <v>19</v>
      </c>
    </row>
    <row r="8" spans="2:12" x14ac:dyDescent="0.25">
      <c r="B8" s="1">
        <v>44561</v>
      </c>
      <c r="C8" s="3">
        <v>99765</v>
      </c>
      <c r="E8" s="1">
        <v>46022</v>
      </c>
      <c r="F8" s="28">
        <f t="shared" si="0"/>
        <v>160312.90871524834</v>
      </c>
      <c r="G8" s="28">
        <f t="shared" si="1"/>
        <v>170665.09537797375</v>
      </c>
      <c r="H8" s="28">
        <f t="shared" si="2"/>
        <v>54131.925530055269</v>
      </c>
      <c r="I8" s="29">
        <f t="shared" si="3"/>
        <v>224797.02090802902</v>
      </c>
      <c r="J8" s="29">
        <f t="shared" si="4"/>
        <v>116533.16984791847</v>
      </c>
    </row>
    <row r="9" spans="2:12" x14ac:dyDescent="0.25">
      <c r="B9" s="1">
        <v>44651</v>
      </c>
      <c r="C9" s="3">
        <v>87992</v>
      </c>
      <c r="E9" s="1">
        <v>46112</v>
      </c>
      <c r="F9" s="28">
        <f t="shared" si="0"/>
        <v>163712.67016565008</v>
      </c>
      <c r="G9" s="28">
        <f t="shared" si="1"/>
        <v>165558.78439930358</v>
      </c>
      <c r="H9" s="28">
        <f t="shared" si="2"/>
        <v>84212.339009763178</v>
      </c>
      <c r="I9" s="29">
        <f t="shared" si="3"/>
        <v>249771.12340906676</v>
      </c>
      <c r="J9" s="29">
        <f t="shared" si="4"/>
        <v>81346.4453895404</v>
      </c>
    </row>
    <row r="10" spans="2:12" x14ac:dyDescent="0.25">
      <c r="B10" s="1">
        <v>44742</v>
      </c>
      <c r="C10" s="3">
        <v>89992</v>
      </c>
      <c r="E10" s="1">
        <v>46203</v>
      </c>
      <c r="F10" s="28">
        <f t="shared" si="0"/>
        <v>167150.20674327877</v>
      </c>
      <c r="G10" s="28">
        <f t="shared" si="1"/>
        <v>201259.28422559614</v>
      </c>
      <c r="H10" s="28">
        <f t="shared" si="2"/>
        <v>96970.224801625314</v>
      </c>
      <c r="I10" s="29">
        <f t="shared" si="3"/>
        <v>298229.50902722147</v>
      </c>
      <c r="J10" s="29">
        <f t="shared" si="4"/>
        <v>104289.05942397083</v>
      </c>
    </row>
    <row r="11" spans="2:12" x14ac:dyDescent="0.25">
      <c r="B11" s="1">
        <v>44834</v>
      </c>
      <c r="C11" s="3">
        <v>134675</v>
      </c>
      <c r="D11" s="4"/>
      <c r="E11" s="1">
        <v>46295</v>
      </c>
      <c r="F11" s="28">
        <f t="shared" si="0"/>
        <v>170625.51844813395</v>
      </c>
      <c r="G11" s="28">
        <f t="shared" si="1"/>
        <v>231969.07804841254</v>
      </c>
      <c r="H11" s="28">
        <f t="shared" si="2"/>
        <v>112134.92557801645</v>
      </c>
      <c r="I11" s="29">
        <f t="shared" si="3"/>
        <v>344104.00362642901</v>
      </c>
      <c r="J11" s="29">
        <f t="shared" si="4"/>
        <v>119834.15247039609</v>
      </c>
    </row>
    <row r="12" spans="2:12" x14ac:dyDescent="0.25">
      <c r="B12" s="1">
        <v>44926</v>
      </c>
      <c r="C12" s="3">
        <v>105999</v>
      </c>
      <c r="D12" s="4"/>
      <c r="E12" s="1">
        <v>46387</v>
      </c>
      <c r="F12" s="28">
        <f t="shared" si="0"/>
        <v>174100.83015298913</v>
      </c>
      <c r="G12" s="28">
        <f t="shared" si="1"/>
        <v>198798.17921729368</v>
      </c>
      <c r="H12" s="28">
        <f t="shared" si="2"/>
        <v>129467.84094585544</v>
      </c>
      <c r="I12" s="29">
        <f t="shared" si="3"/>
        <v>328266.02016314911</v>
      </c>
      <c r="J12" s="29">
        <f t="shared" si="4"/>
        <v>69330.338271438246</v>
      </c>
    </row>
    <row r="13" spans="2:12" x14ac:dyDescent="0.25">
      <c r="B13" s="1">
        <v>45016</v>
      </c>
      <c r="C13" s="3">
        <v>95888</v>
      </c>
      <c r="D13" s="4"/>
    </row>
    <row r="14" spans="2:12" x14ac:dyDescent="0.25">
      <c r="B14" s="1">
        <v>45107</v>
      </c>
      <c r="C14" s="3">
        <v>109889</v>
      </c>
      <c r="D14" s="4"/>
    </row>
    <row r="15" spans="2:12" x14ac:dyDescent="0.25">
      <c r="B15" s="1">
        <v>45199</v>
      </c>
      <c r="C15" s="3">
        <v>175669</v>
      </c>
      <c r="D15" s="4"/>
    </row>
    <row r="16" spans="2:12" x14ac:dyDescent="0.25">
      <c r="B16" s="1">
        <v>45291</v>
      </c>
      <c r="C16" s="3">
        <v>109885</v>
      </c>
      <c r="D16" s="4"/>
    </row>
    <row r="17" spans="2:4" x14ac:dyDescent="0.25">
      <c r="B17" s="1">
        <v>45382</v>
      </c>
      <c r="C17" s="3">
        <v>113225</v>
      </c>
      <c r="D17" s="4"/>
    </row>
    <row r="18" spans="2:4" x14ac:dyDescent="0.25">
      <c r="B18" s="1">
        <v>45473</v>
      </c>
      <c r="C18" s="3">
        <v>149889</v>
      </c>
      <c r="D18" s="4"/>
    </row>
    <row r="19" spans="2:4" x14ac:dyDescent="0.25">
      <c r="B19" s="1">
        <v>45565</v>
      </c>
      <c r="C19" s="3">
        <v>175998</v>
      </c>
      <c r="D19" s="4"/>
    </row>
    <row r="20" spans="2:4" x14ac:dyDescent="0.25">
      <c r="B20" s="1">
        <v>45657</v>
      </c>
      <c r="C20" s="3">
        <v>142550</v>
      </c>
      <c r="D20" s="4"/>
    </row>
    <row r="21" spans="2:4" x14ac:dyDescent="0.25">
      <c r="D21" s="2"/>
    </row>
    <row r="22" spans="2:4" x14ac:dyDescent="0.25">
      <c r="D22" s="2"/>
    </row>
    <row r="23" spans="2:4" x14ac:dyDescent="0.25">
      <c r="D23" s="2"/>
    </row>
    <row r="24" spans="2:4" x14ac:dyDescent="0.25">
      <c r="D24" s="2"/>
    </row>
    <row r="25" spans="2:4" x14ac:dyDescent="0.25">
      <c r="D25" s="2"/>
    </row>
    <row r="26" spans="2:4" x14ac:dyDescent="0.25">
      <c r="D26" s="2"/>
    </row>
    <row r="27" spans="2:4" x14ac:dyDescent="0.25">
      <c r="D27" s="2"/>
    </row>
    <row r="28" spans="2:4" x14ac:dyDescent="0.25">
      <c r="D28" s="2"/>
    </row>
    <row r="29" spans="2:4" x14ac:dyDescent="0.25">
      <c r="B29" s="1"/>
      <c r="D29" s="2"/>
    </row>
    <row r="30" spans="2:4" x14ac:dyDescent="0.25">
      <c r="B30" s="1"/>
      <c r="D30" s="2"/>
    </row>
    <row r="31" spans="2:4" x14ac:dyDescent="0.25">
      <c r="B31" s="1"/>
      <c r="D31" s="2"/>
    </row>
    <row r="32" spans="2:4" x14ac:dyDescent="0.25">
      <c r="B32" s="1"/>
      <c r="D32" s="2"/>
    </row>
    <row r="33" spans="2:4" x14ac:dyDescent="0.25">
      <c r="B33" s="1"/>
      <c r="D33" s="2"/>
    </row>
    <row r="34" spans="2:4" x14ac:dyDescent="0.25">
      <c r="B34" s="1"/>
      <c r="D34" s="2"/>
    </row>
    <row r="35" spans="2:4" x14ac:dyDescent="0.25">
      <c r="B35" s="1"/>
      <c r="D35" s="2"/>
    </row>
  </sheetData>
  <mergeCells count="3">
    <mergeCell ref="I3:J3"/>
    <mergeCell ref="B3:C3"/>
    <mergeCell ref="E3:G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4864-46EA-4A67-AF27-2AB37669FB5D}">
  <dimension ref="A1:E25"/>
  <sheetViews>
    <sheetView workbookViewId="0">
      <selection activeCell="G27" sqref="A23:G27"/>
    </sheetView>
  </sheetViews>
  <sheetFormatPr defaultRowHeight="15.75" x14ac:dyDescent="0.25"/>
  <cols>
    <col min="3" max="3" width="15.375" customWidth="1"/>
    <col min="4" max="5" width="29.625" customWidth="1"/>
  </cols>
  <sheetData>
    <row r="1" spans="1:5" x14ac:dyDescent="0.25">
      <c r="A1" t="s">
        <v>0</v>
      </c>
      <c r="B1" t="s">
        <v>2</v>
      </c>
      <c r="C1" t="s">
        <v>16</v>
      </c>
      <c r="D1" t="s">
        <v>17</v>
      </c>
      <c r="E1" t="s">
        <v>18</v>
      </c>
    </row>
    <row r="2" spans="1:5" x14ac:dyDescent="0.25">
      <c r="A2" s="30">
        <v>44286</v>
      </c>
      <c r="B2" s="2">
        <v>98997</v>
      </c>
    </row>
    <row r="3" spans="1:5" x14ac:dyDescent="0.25">
      <c r="A3" s="30">
        <v>44377</v>
      </c>
      <c r="B3" s="2">
        <v>114698</v>
      </c>
    </row>
    <row r="4" spans="1:5" x14ac:dyDescent="0.25">
      <c r="A4" s="30">
        <v>44469</v>
      </c>
      <c r="B4" s="2">
        <v>124669</v>
      </c>
    </row>
    <row r="5" spans="1:5" x14ac:dyDescent="0.25">
      <c r="A5" s="30">
        <v>44561</v>
      </c>
      <c r="B5" s="2">
        <v>99765</v>
      </c>
    </row>
    <row r="6" spans="1:5" x14ac:dyDescent="0.25">
      <c r="A6" s="30">
        <v>44651</v>
      </c>
      <c r="B6" s="2">
        <v>87992</v>
      </c>
    </row>
    <row r="7" spans="1:5" x14ac:dyDescent="0.25">
      <c r="A7" s="30">
        <v>44742</v>
      </c>
      <c r="B7" s="2">
        <v>89992</v>
      </c>
    </row>
    <row r="8" spans="1:5" x14ac:dyDescent="0.25">
      <c r="A8" s="30">
        <v>44834</v>
      </c>
      <c r="B8" s="2">
        <v>134675</v>
      </c>
    </row>
    <row r="9" spans="1:5" x14ac:dyDescent="0.25">
      <c r="A9" s="30">
        <v>44926</v>
      </c>
      <c r="B9" s="2">
        <v>105999</v>
      </c>
    </row>
    <row r="10" spans="1:5" x14ac:dyDescent="0.25">
      <c r="A10" s="30">
        <v>45016</v>
      </c>
      <c r="B10" s="2">
        <v>95888</v>
      </c>
    </row>
    <row r="11" spans="1:5" x14ac:dyDescent="0.25">
      <c r="A11" s="30">
        <v>45107</v>
      </c>
      <c r="B11" s="2">
        <v>109889</v>
      </c>
    </row>
    <row r="12" spans="1:5" x14ac:dyDescent="0.25">
      <c r="A12" s="30">
        <v>45199</v>
      </c>
      <c r="B12" s="2">
        <v>175669</v>
      </c>
    </row>
    <row r="13" spans="1:5" x14ac:dyDescent="0.25">
      <c r="A13" s="30">
        <v>45291</v>
      </c>
      <c r="B13" s="2">
        <v>109885</v>
      </c>
    </row>
    <row r="14" spans="1:5" x14ac:dyDescent="0.25">
      <c r="A14" s="30">
        <v>45382</v>
      </c>
      <c r="B14" s="2">
        <v>113225</v>
      </c>
    </row>
    <row r="15" spans="1:5" x14ac:dyDescent="0.25">
      <c r="A15" s="30">
        <v>45473</v>
      </c>
      <c r="B15" s="2">
        <v>149889</v>
      </c>
    </row>
    <row r="16" spans="1:5" x14ac:dyDescent="0.25">
      <c r="A16" s="30">
        <v>45565</v>
      </c>
      <c r="B16" s="2">
        <v>175998</v>
      </c>
    </row>
    <row r="17" spans="1:5" x14ac:dyDescent="0.25">
      <c r="A17" s="30">
        <v>45657</v>
      </c>
      <c r="B17" s="2">
        <v>142550</v>
      </c>
      <c r="C17" s="2">
        <v>142550</v>
      </c>
      <c r="D17" s="2">
        <v>142550</v>
      </c>
      <c r="E17" s="2">
        <v>142550</v>
      </c>
    </row>
    <row r="18" spans="1:5" x14ac:dyDescent="0.25">
      <c r="A18" s="30">
        <v>45747</v>
      </c>
      <c r="C18" s="2">
        <f>_xlfn.FORECAST.ETS(A18,$B$2:$B$17,$A$2:$A$17,1,1)</f>
        <v>137425.70055998367</v>
      </c>
      <c r="D18" s="2">
        <f>C18-_xlfn.FORECAST.ETS.CONFINT(A18,$B$2:$B$17,$A$2:$A$17,0.95,1,1)</f>
        <v>105090.20059691243</v>
      </c>
      <c r="E18" s="2">
        <f>C18+_xlfn.FORECAST.ETS.CONFINT(A18,$B$2:$B$17,$A$2:$A$17,0.95,1,1)</f>
        <v>169761.2005230549</v>
      </c>
    </row>
    <row r="19" spans="1:5" x14ac:dyDescent="0.25">
      <c r="A19" s="30">
        <v>45839</v>
      </c>
      <c r="C19" s="2">
        <f>_xlfn.FORECAST.ETS(A19,$B$2:$B$17,$A$2:$A$17,1,1)</f>
        <v>173518.51357118055</v>
      </c>
      <c r="D19" s="2">
        <f>C19-_xlfn.FORECAST.ETS.CONFINT(A19,$B$2:$B$17,$A$2:$A$17,0.95,1,1)</f>
        <v>137380.77487111907</v>
      </c>
      <c r="E19" s="2">
        <f>C19+_xlfn.FORECAST.ETS.CONFINT(A19,$B$2:$B$17,$A$2:$A$17,0.95,1,1)</f>
        <v>209656.25227124203</v>
      </c>
    </row>
    <row r="20" spans="1:5" x14ac:dyDescent="0.25">
      <c r="A20" s="30">
        <v>45931</v>
      </c>
      <c r="C20" s="2">
        <f>_xlfn.FORECAST.ETS(A20,$B$2:$B$17,$A$2:$A$17,1,1)</f>
        <v>204169.15333698178</v>
      </c>
      <c r="D20" s="2">
        <f>C20-_xlfn.FORECAST.ETS.CONFINT(A20,$B$2:$B$17,$A$2:$A$17,0.95,1,1)</f>
        <v>160684.15706452224</v>
      </c>
      <c r="E20" s="2">
        <f>C20+_xlfn.FORECAST.ETS.CONFINT(A20,$B$2:$B$17,$A$2:$A$17,0.95,1,1)</f>
        <v>247654.14960944132</v>
      </c>
    </row>
    <row r="21" spans="1:5" x14ac:dyDescent="0.25">
      <c r="A21" s="30">
        <v>46022</v>
      </c>
      <c r="C21" s="2">
        <f>_xlfn.FORECAST.ETS(A21,$B$2:$B$17,$A$2:$A$17,1,1)</f>
        <v>170665.09537797375</v>
      </c>
      <c r="D21" s="2">
        <f>C21-_xlfn.FORECAST.ETS.CONFINT(A21,$B$2:$B$17,$A$2:$A$17,0.95,1,1)</f>
        <v>116533.16984791847</v>
      </c>
      <c r="E21" s="2">
        <f>C21+_xlfn.FORECAST.ETS.CONFINT(A21,$B$2:$B$17,$A$2:$A$17,0.95,1,1)</f>
        <v>224797.02090802902</v>
      </c>
    </row>
    <row r="22" spans="1:5" x14ac:dyDescent="0.25">
      <c r="A22" s="30">
        <v>46112</v>
      </c>
      <c r="C22" s="2">
        <f>_xlfn.FORECAST.ETS(A22,$B$2:$B$17,$A$2:$A$17,1,1)</f>
        <v>165558.78439930358</v>
      </c>
      <c r="D22" s="2">
        <f>C22-_xlfn.FORECAST.ETS.CONFINT(A22,$B$2:$B$17,$A$2:$A$17,0.95,1,1)</f>
        <v>81346.4453895404</v>
      </c>
      <c r="E22" s="2">
        <f>C22+_xlfn.FORECAST.ETS.CONFINT(A22,$B$2:$B$17,$A$2:$A$17,0.95,1,1)</f>
        <v>249771.12340906676</v>
      </c>
    </row>
    <row r="23" spans="1:5" x14ac:dyDescent="0.25">
      <c r="A23" s="30">
        <v>46204</v>
      </c>
      <c r="C23" s="2">
        <f>_xlfn.FORECAST.ETS(A23,$B$2:$B$17,$A$2:$A$17,1,1)</f>
        <v>201651.59741050046</v>
      </c>
      <c r="D23" s="2">
        <f>C23-_xlfn.FORECAST.ETS.CONFINT(A23,$B$2:$B$17,$A$2:$A$17,0.95,1,1)</f>
        <v>104550.48687138094</v>
      </c>
      <c r="E23" s="2">
        <f>C23+_xlfn.FORECAST.ETS.CONFINT(A23,$B$2:$B$17,$A$2:$A$17,0.95,1,1)</f>
        <v>298752.70794961997</v>
      </c>
    </row>
    <row r="24" spans="1:5" x14ac:dyDescent="0.25">
      <c r="A24" s="30">
        <v>46296</v>
      </c>
      <c r="C24" s="2">
        <f>_xlfn.FORECAST.ETS(A24,$B$2:$B$17,$A$2:$A$17,1,1)</f>
        <v>232302.23717630169</v>
      </c>
      <c r="D24" s="2">
        <f>C24-_xlfn.FORECAST.ETS.CONFINT(A24,$B$2:$B$17,$A$2:$A$17,0.95,1,1)</f>
        <v>120013.28517428593</v>
      </c>
      <c r="E24" s="2">
        <f>C24+_xlfn.FORECAST.ETS.CONFINT(A24,$B$2:$B$17,$A$2:$A$17,0.95,1,1)</f>
        <v>344591.18917831744</v>
      </c>
    </row>
    <row r="25" spans="1:5" x14ac:dyDescent="0.25">
      <c r="A25" s="30">
        <v>46387</v>
      </c>
      <c r="C25" s="2">
        <f>_xlfn.FORECAST.ETS(A25,$B$2:$B$17,$A$2:$A$17,1,1)</f>
        <v>198798.17921729368</v>
      </c>
      <c r="D25" s="2">
        <f>C25-_xlfn.FORECAST.ETS.CONFINT(A25,$B$2:$B$17,$A$2:$A$17,0.95,1,1)</f>
        <v>69330.338271438246</v>
      </c>
      <c r="E25" s="2">
        <f>C25+_xlfn.FORECAST.ETS.CONFINT(A25,$B$2:$B$17,$A$2:$A$17,0.95,1,1)</f>
        <v>328266.02016314911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Forecast</vt:lpstr>
      <vt:lpstr>Forecast Sheet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Natalie Panousieris</cp:lastModifiedBy>
  <dcterms:created xsi:type="dcterms:W3CDTF">2023-03-06T12:19:00Z</dcterms:created>
  <dcterms:modified xsi:type="dcterms:W3CDTF">2025-01-27T03:28:35Z</dcterms:modified>
</cp:coreProperties>
</file>